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rsk.ru\RSK10\00 Проекты\014 Ремонты\2020 год\ГПР\Утвержденные\ГПР-2020 для нешнего сайта\"/>
    </mc:Choice>
  </mc:AlternateContent>
  <bookViews>
    <workbookView xWindow="0" yWindow="0" windowWidth="28800" windowHeight="11700" tabRatio="749"/>
  </bookViews>
  <sheets>
    <sheet name="П. 2 объемы ремонтов" sheetId="1" r:id="rId1"/>
  </sheets>
  <definedNames>
    <definedName name="_xlnm._FilterDatabase" localSheetId="0" hidden="1">'П. 2 объемы ремонтов'!$C$1:$C$2459</definedName>
    <definedName name="wrn.Сравнение._.с._.отраслями." hidden="1">{#N/A,#N/A,TRUE,"Лист1";#N/A,#N/A,TRUE,"Лист2";#N/A,#N/A,TRUE,"Лист3"}</definedName>
    <definedName name="Z_484671A1_A910_43F4_A8C0_0DA13D12EFC8_.wvu.Cols" localSheetId="0" hidden="1">'П. 2 объемы ремонтов'!#REF!</definedName>
    <definedName name="Z_484671A1_A910_43F4_A8C0_0DA13D12EFC8_.wvu.PrintArea" localSheetId="0" hidden="1">'П. 2 объемы ремонтов'!$A$1:$O$1187</definedName>
    <definedName name="Z_484671A1_A910_43F4_A8C0_0DA13D12EFC8_.wvu.Rows" localSheetId="0" hidden="1">'П. 2 объемы ремонтов'!$1:$9,'П. 2 объемы ремонтов'!$31:$70,'П. 2 объемы ремонтов'!$73:$114,'П. 2 объемы ремонтов'!$118:$326,'П. 2 объемы ремонтов'!$331:$358,'П. 2 объемы ремонтов'!$411:$500,'П. 2 объемы ремонтов'!$505:$661,'П. 2 объемы ремонтов'!$663:$832,'П. 2 объемы ремонтов'!$835:$915,'П. 2 объемы ремонтов'!$917:$970,'П. 2 объемы ремонтов'!$1013:$1047,'П. 2 объемы ремонтов'!$1049:$1161,'П. 2 объемы ремонтов'!$1167:$1173,'П.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Z_64C518E1_CD7F_4EFC_964F_73E4F7673A08_.wvu.Cols" localSheetId="0" hidden="1">'П. 2 объемы ремонтов'!#REF!</definedName>
    <definedName name="Z_64C518E1_CD7F_4EFC_964F_73E4F7673A08_.wvu.PrintArea" localSheetId="0" hidden="1">'П. 2 объемы ремонтов'!$A$1:$O$1187</definedName>
    <definedName name="Z_72EA64DE_E675_428E_A229_A47A31E7069B_.wvu.PrintArea" localSheetId="0" hidden="1">'П. 2 объемы ремонтов'!$A$1:$O$1187</definedName>
    <definedName name="Z_85B10B25_EE56_449E_9D9B_8690EB5770D0_.wvu.Cols" localSheetId="0" hidden="1">'П. 2 объемы ремонтов'!#REF!</definedName>
    <definedName name="Z_85B10B25_EE56_449E_9D9B_8690EB5770D0_.wvu.FilterData" localSheetId="0" hidden="1">'П. 2 объемы ремонтов'!#REF!</definedName>
    <definedName name="Z_85B10B25_EE56_449E_9D9B_8690EB5770D0_.wvu.PrintArea" localSheetId="0" hidden="1">'П. 2 объемы ремонтов'!$A$10:$O$14</definedName>
    <definedName name="Z_85B10B25_EE56_449E_9D9B_8690EB5770D0_.wvu.Rows" localSheetId="0" hidden="1">'П. 2 объемы ремонтов'!$1:$11,'П.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Z_9128175B_D102_46BC_99F9_669FE0CE0BA0_.wvu.Cols" localSheetId="0" hidden="1">'П. 2 объемы ремонтов'!#REF!</definedName>
    <definedName name="Z_9128175B_D102_46BC_99F9_669FE0CE0BA0_.wvu.PrintArea" localSheetId="0" hidden="1">'П. 2 объемы ремонтов'!$A$1:$O$1187</definedName>
    <definedName name="Z_9128175B_D102_46BC_99F9_669FE0CE0BA0_.wvu.Rows" localSheetId="0" hidden="1">'П. 2 объемы ремонтов'!$1:$9,'П. 2 объемы ремонтов'!$118:$326,'П. 2 объемы ремонтов'!$331:$358,'П. 2 объемы ремонтов'!$411:$500,'П. 2 объемы ремонтов'!$505:$661,'П. 2 объемы ремонтов'!$663:$832,'П. 2 объемы ремонтов'!$835:$915,'П. 2 объемы ремонтов'!$917:$970,'П. 2 объемы ремонтов'!$1013:$1047,'П. 2 объемы ремонтов'!$1049:$1161,'П. 2 объемы ремонтов'!$1167:$1173,'П.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Z_C39E5A8D_C53C_47F6_9030_E955C4899B14_.wvu.PrintArea" localSheetId="0" hidden="1">'П. 2 объемы ремонтов'!$A$1:$O$1187</definedName>
    <definedName name="Z_C39E5A8D_C53C_47F6_9030_E955C4899B14_.wvu.Rows" localSheetId="0" hidden="1">'П.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Z_DA4F4445_91AB_4929_8481_16DB49ED6BB2_.wvu.Cols" localSheetId="0" hidden="1">'П. 2 объемы ремонтов'!#REF!</definedName>
    <definedName name="Z_DA4F4445_91AB_4929_8481_16DB49ED6BB2_.wvu.PrintArea" localSheetId="0" hidden="1">'П. 2 объемы ремонтов'!$A$1:$O$1187</definedName>
    <definedName name="Z_E6F48851_4BE3_432C_B148_21FA12C60B3E_.wvu.Cols" localSheetId="0" hidden="1">'П. 2 объемы ремонтов'!#REF!</definedName>
    <definedName name="Z_E6F48851_4BE3_432C_B148_21FA12C60B3E_.wvu.PrintArea" localSheetId="0" hidden="1">'П. 2 объемы ремонтов'!$A$1:$O$1187</definedName>
    <definedName name="Z_E6F48851_4BE3_432C_B148_21FA12C60B3E_.wvu.Rows" localSheetId="0" hidden="1">'П. 2 объемы ремонтов'!$1:$9</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'П. 2 объемы ремонтов'!$A$1:$O$2459</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62913"/>
  <customWorkbookViews>
    <customWorkbookView name="Трещилова Елена Сергеевна - Личное представление" guid="{64C518E1-CD7F-4EFC-964F-73E4F7673A08}" mergeInterval="0" personalView="1" maximized="1" windowWidth="1676" windowHeight="825" activeSheetId="1"/>
    <customWorkbookView name="Плюйко Олеся Сергеевна - Личное представление" guid="{484671A1-A910-43F4-A8C0-0DA13D12EFC8}" mergeInterval="0" personalView="1" maximized="1" windowWidth="1676" windowHeight="777" activeSheetId="1"/>
    <customWorkbookView name="Пользователь Windows - Личное представление" guid="{72EA64DE-E675-428E-A229-A47A31E7069B}" mergeInterval="0" personalView="1" maximized="1" windowWidth="1916" windowHeight="795" activeSheetId="1"/>
    <customWorkbookView name="Лущай Наталья Викторовна - Личное представление" guid="{85B10B25-EE56-449E-9D9B-8690EB5770D0}" mergeInterval="0" personalView="1" maximized="1" windowWidth="1676" windowHeight="777" tabRatio="627" activeSheetId="1"/>
    <customWorkbookView name="Матюхина Светлана Александровна - Личное представление" guid="{E6F48851-4BE3-432C-B148-21FA12C60B3E}" mergeInterval="0" personalView="1" maximized="1" windowWidth="1916" windowHeight="803" activeSheetId="1"/>
    <customWorkbookView name="Пятакова Елена Леонидовна - Личное представление" guid="{DA4F4445-91AB-4929-8481-16DB49ED6BB2}" mergeInterval="0" personalView="1" maximized="1" windowWidth="1715" windowHeight="690" activeSheetId="1"/>
    <customWorkbookView name="Sulzhenko_ML - Личное представление" guid="{9128175B-D102-46BC-99F9-669FE0CE0BA0}" mergeInterval="0" personalView="1" maximized="1" windowWidth="1916" windowHeight="855" activeSheetId="1"/>
    <customWorkbookView name="Кайденко Марина Александровна - Личное представление" guid="{C39E5A8D-C53C-47F6-9030-E955C4899B14}" mergeInterval="0" personalView="1" xWindow="14" yWindow="30" windowWidth="1462" windowHeight="785" activeSheetId="1"/>
  </customWorkbookViews>
</workbook>
</file>

<file path=xl/calcChain.xml><?xml version="1.0" encoding="utf-8"?>
<calcChain xmlns="http://schemas.openxmlformats.org/spreadsheetml/2006/main">
  <c r="M1588" i="1" l="1"/>
  <c r="M1573" i="1"/>
  <c r="M1279" i="1" l="1"/>
  <c r="O69" i="1" l="1"/>
  <c r="M68" i="1" s="1"/>
  <c r="M1764" i="1" l="1"/>
  <c r="O39" i="1" l="1"/>
  <c r="M38" i="1" s="1"/>
  <c r="O34" i="1" l="1"/>
  <c r="M2054" i="1" l="1"/>
  <c r="M2037" i="1" l="1"/>
  <c r="O77" i="1" l="1"/>
  <c r="M31" i="1" l="1"/>
  <c r="M294" i="1" l="1"/>
  <c r="O1175" i="1" l="1"/>
  <c r="M1174" i="1" s="1"/>
  <c r="M1172" i="1"/>
  <c r="M1170" i="1"/>
  <c r="M1167" i="1"/>
  <c r="M1117" i="1"/>
  <c r="M1112" i="1"/>
  <c r="M1103" i="1"/>
  <c r="M1098" i="1"/>
  <c r="M1089" i="1"/>
  <c r="M1079" i="1"/>
  <c r="M1069" i="1"/>
  <c r="M1061" i="1"/>
  <c r="M1058" i="1"/>
  <c r="O1057" i="1"/>
  <c r="O1056" i="1"/>
  <c r="O1052" i="1"/>
  <c r="M1046" i="1"/>
  <c r="M1044" i="1"/>
  <c r="M1042" i="1"/>
  <c r="M1040" i="1"/>
  <c r="M1038" i="1"/>
  <c r="M1036" i="1"/>
  <c r="M1034" i="1"/>
  <c r="M1030" i="1"/>
  <c r="M1026" i="1"/>
  <c r="M1024" i="1"/>
  <c r="M1021" i="1"/>
  <c r="M1018" i="1"/>
  <c r="M1015" i="1"/>
  <c r="M1013" i="1"/>
  <c r="M966" i="1"/>
  <c r="M962" i="1"/>
  <c r="M959" i="1"/>
  <c r="M957" i="1"/>
  <c r="M953" i="1"/>
  <c r="M949" i="1"/>
  <c r="M946" i="1"/>
  <c r="M943" i="1"/>
  <c r="M939" i="1"/>
  <c r="M935" i="1"/>
  <c r="M932" i="1"/>
  <c r="M930" i="1"/>
  <c r="M928" i="1"/>
  <c r="M926" i="1"/>
  <c r="M924" i="1"/>
  <c r="M922" i="1"/>
  <c r="M919" i="1"/>
  <c r="M917" i="1"/>
  <c r="M911" i="1"/>
  <c r="M908" i="1"/>
  <c r="M906" i="1"/>
  <c r="M904" i="1"/>
  <c r="M902" i="1"/>
  <c r="M899" i="1"/>
  <c r="M897" i="1"/>
  <c r="M895" i="1"/>
  <c r="M893" i="1"/>
  <c r="M891" i="1"/>
  <c r="M888" i="1"/>
  <c r="M885" i="1"/>
  <c r="M883" i="1"/>
  <c r="M881" i="1"/>
  <c r="M879" i="1"/>
  <c r="M877" i="1"/>
  <c r="M875" i="1"/>
  <c r="M871" i="1"/>
  <c r="M867" i="1"/>
  <c r="M863" i="1"/>
  <c r="M859" i="1"/>
  <c r="M855" i="1"/>
  <c r="M851" i="1"/>
  <c r="M847" i="1"/>
  <c r="M843" i="1"/>
  <c r="M839" i="1"/>
  <c r="M835" i="1"/>
  <c r="M515" i="1"/>
  <c r="O478" i="1"/>
  <c r="O477" i="1"/>
  <c r="O476" i="1"/>
  <c r="M473" i="1"/>
  <c r="O471" i="1"/>
  <c r="M470" i="1" s="1"/>
  <c r="M467" i="1"/>
  <c r="M465" i="1"/>
  <c r="O464" i="1"/>
  <c r="O463" i="1"/>
  <c r="O460" i="1"/>
  <c r="O459" i="1"/>
  <c r="O458" i="1"/>
  <c r="M450" i="1"/>
  <c r="O449" i="1"/>
  <c r="O448" i="1"/>
  <c r="M442" i="1"/>
  <c r="O438" i="1"/>
  <c r="M437" i="1" s="1"/>
  <c r="M432" i="1"/>
  <c r="M427" i="1"/>
  <c r="O426" i="1"/>
  <c r="M424" i="1" s="1"/>
  <c r="M420" i="1"/>
  <c r="O419" i="1"/>
  <c r="O418" i="1"/>
  <c r="O414" i="1"/>
  <c r="O413" i="1"/>
  <c r="O412" i="1"/>
  <c r="M357" i="1"/>
  <c r="M355" i="1"/>
  <c r="M353" i="1"/>
  <c r="M351" i="1"/>
  <c r="M349" i="1"/>
  <c r="M347" i="1"/>
  <c r="M345" i="1"/>
  <c r="M343" i="1"/>
  <c r="M341" i="1"/>
  <c r="M339" i="1"/>
  <c r="M337" i="1"/>
  <c r="M335" i="1"/>
  <c r="M333" i="1"/>
  <c r="M331" i="1"/>
  <c r="M324" i="1"/>
  <c r="M322" i="1"/>
  <c r="M320" i="1"/>
  <c r="M318" i="1"/>
  <c r="M315" i="1"/>
  <c r="O314" i="1"/>
  <c r="M313" i="1" s="1"/>
  <c r="O311" i="1"/>
  <c r="M310" i="1" s="1"/>
  <c r="M307" i="1"/>
  <c r="M303" i="1"/>
  <c r="M292" i="1"/>
  <c r="M290" i="1"/>
  <c r="O289" i="1"/>
  <c r="M287" i="1" s="1"/>
  <c r="M285" i="1"/>
  <c r="M283" i="1"/>
  <c r="M281" i="1"/>
  <c r="O278" i="1"/>
  <c r="M277" i="1" s="1"/>
  <c r="O275" i="1"/>
  <c r="M274" i="1" s="1"/>
  <c r="O273" i="1"/>
  <c r="M271" i="1" s="1"/>
  <c r="M269" i="1"/>
  <c r="M267" i="1"/>
  <c r="M265" i="1"/>
  <c r="M263" i="1"/>
  <c r="M260" i="1"/>
  <c r="M258" i="1"/>
  <c r="M256" i="1"/>
  <c r="M254" i="1"/>
  <c r="M252" i="1"/>
  <c r="M250" i="1"/>
  <c r="M247" i="1"/>
  <c r="M245" i="1"/>
  <c r="M243" i="1"/>
  <c r="M241" i="1"/>
  <c r="M238" i="1"/>
  <c r="M233" i="1"/>
  <c r="M231" i="1"/>
  <c r="M228" i="1"/>
  <c r="M224" i="1"/>
  <c r="M222" i="1"/>
  <c r="M220" i="1"/>
  <c r="M214" i="1"/>
  <c r="M207" i="1"/>
  <c r="M201" i="1"/>
  <c r="M196" i="1"/>
  <c r="M190" i="1"/>
  <c r="M182" i="1"/>
  <c r="O179" i="1"/>
  <c r="M177" i="1" s="1"/>
  <c r="M173" i="1"/>
  <c r="M170" i="1"/>
  <c r="O168" i="1"/>
  <c r="M166" i="1" s="1"/>
  <c r="M163" i="1"/>
  <c r="M159" i="1"/>
  <c r="M156" i="1"/>
  <c r="O155" i="1"/>
  <c r="O154" i="1"/>
  <c r="O151" i="1"/>
  <c r="O150" i="1"/>
  <c r="O146" i="1"/>
  <c r="O141" i="1"/>
  <c r="M105" i="1"/>
  <c r="M103" i="1"/>
  <c r="M101" i="1"/>
  <c r="M66" i="1"/>
  <c r="M64" i="1"/>
  <c r="O63" i="1"/>
  <c r="M62" i="1" s="1"/>
  <c r="O61" i="1"/>
  <c r="M59" i="1" s="1"/>
  <c r="M57" i="1"/>
  <c r="M54" i="1"/>
  <c r="M475" i="1" l="1"/>
  <c r="M1049" i="1"/>
  <c r="M140" i="1"/>
  <c r="M461" i="1"/>
  <c r="M411" i="1"/>
  <c r="M455" i="1"/>
  <c r="M149" i="1"/>
  <c r="M416" i="1"/>
  <c r="M447" i="1"/>
  <c r="M1580" i="1" l="1"/>
  <c r="M1365" i="1"/>
  <c r="M1360" i="1"/>
  <c r="M1317" i="1"/>
  <c r="M2185" i="1" l="1"/>
  <c r="M2183" i="1"/>
  <c r="M2181" i="1"/>
  <c r="M2179" i="1"/>
  <c r="M2175" i="1"/>
  <c r="M2171" i="1"/>
  <c r="M2167" i="1"/>
  <c r="M2164" i="1"/>
  <c r="M2160" i="1"/>
  <c r="M2158" i="1"/>
  <c r="M2156" i="1"/>
  <c r="M2154" i="1"/>
  <c r="M2152" i="1"/>
  <c r="M2150" i="1"/>
  <c r="M2147" i="1"/>
  <c r="M2143" i="1"/>
  <c r="M2139" i="1"/>
  <c r="M2135" i="1"/>
  <c r="M2131" i="1"/>
  <c r="M2127" i="1"/>
  <c r="M2123" i="1"/>
  <c r="M2119" i="1"/>
  <c r="M2115" i="1"/>
  <c r="M2111" i="1"/>
  <c r="M2109" i="1"/>
  <c r="M2106" i="1"/>
  <c r="M2103" i="1"/>
  <c r="M2101" i="1"/>
  <c r="M2098" i="1"/>
  <c r="M2096" i="1"/>
  <c r="M2094" i="1"/>
  <c r="M2092" i="1"/>
  <c r="M2090" i="1"/>
  <c r="M2088" i="1"/>
  <c r="M2086" i="1"/>
  <c r="M2084" i="1"/>
  <c r="M2082" i="1"/>
  <c r="M2080" i="1"/>
  <c r="M2078" i="1"/>
  <c r="M2076" i="1"/>
  <c r="M2074" i="1"/>
  <c r="M2072" i="1"/>
  <c r="M2070" i="1"/>
  <c r="M2067" i="1"/>
  <c r="M2064" i="1"/>
  <c r="M1724" i="1" l="1"/>
  <c r="O1734" i="1"/>
  <c r="O1733" i="1"/>
  <c r="M1729" i="1" l="1"/>
  <c r="O138" i="1" l="1"/>
  <c r="M136" i="1" s="1"/>
  <c r="M130" i="1"/>
  <c r="M1153" i="1" l="1"/>
  <c r="M1146" i="1"/>
  <c r="M1140" i="1"/>
  <c r="M1135" i="1"/>
  <c r="M1128" i="1"/>
  <c r="M1120" i="1"/>
  <c r="M557" i="1" l="1"/>
  <c r="M52" i="1"/>
  <c r="M494" i="1" l="1"/>
  <c r="M491" i="1"/>
  <c r="M488" i="1"/>
  <c r="M1710" i="1" l="1"/>
  <c r="M1702" i="1"/>
  <c r="M1696" i="1"/>
  <c r="M1690" i="1"/>
  <c r="M1684" i="1"/>
  <c r="M1678" i="1"/>
  <c r="M1672" i="1"/>
  <c r="M1665" i="1"/>
  <c r="M1658" i="1"/>
  <c r="M1651" i="1"/>
  <c r="M1630" i="1" l="1"/>
  <c r="M1644" i="1" l="1"/>
  <c r="M1637" i="1"/>
  <c r="M1424" i="1"/>
  <c r="M991" i="1" l="1"/>
  <c r="O47" i="1" l="1"/>
  <c r="M50" i="1"/>
  <c r="M43" i="1" l="1"/>
  <c r="M93" i="1" l="1"/>
  <c r="M48" i="1" l="1"/>
  <c r="M639" i="1" l="1"/>
  <c r="M637" i="1"/>
  <c r="M1006" i="1" l="1"/>
  <c r="M1462" i="1" l="1"/>
  <c r="M2236" i="1" l="1"/>
  <c r="M1480" i="1" l="1"/>
  <c r="M1437" i="1"/>
  <c r="M1459" i="1"/>
  <c r="M1456" i="1"/>
  <c r="M1165" i="1" l="1"/>
  <c r="O1164" i="1"/>
  <c r="M1163" i="1" s="1"/>
  <c r="M1011" i="1"/>
  <c r="O1005" i="1"/>
  <c r="M1003" i="1" s="1"/>
  <c r="O1000" i="1"/>
  <c r="O999" i="1"/>
  <c r="O997" i="1"/>
  <c r="O996" i="1"/>
  <c r="M993" i="1"/>
  <c r="M989" i="1"/>
  <c r="O987" i="1"/>
  <c r="O985" i="1"/>
  <c r="O984" i="1"/>
  <c r="O983" i="1"/>
  <c r="O978" i="1"/>
  <c r="O977" i="1"/>
  <c r="O976" i="1"/>
  <c r="M972" i="1"/>
  <c r="M503" i="1"/>
  <c r="M402" i="1"/>
  <c r="O401" i="1"/>
  <c r="O400" i="1"/>
  <c r="M394" i="1"/>
  <c r="M388" i="1"/>
  <c r="M381" i="1"/>
  <c r="M374" i="1"/>
  <c r="M366" i="1"/>
  <c r="M361" i="1"/>
  <c r="M328" i="1"/>
  <c r="M2393" i="1"/>
  <c r="M2409" i="1"/>
  <c r="M2412" i="1"/>
  <c r="M2434" i="1"/>
  <c r="M2437" i="1"/>
  <c r="M2444" i="1"/>
  <c r="M2383" i="1"/>
  <c r="M2376" i="1"/>
  <c r="M982" i="1" l="1"/>
  <c r="M975" i="1"/>
  <c r="M995" i="1"/>
  <c r="M399" i="1"/>
  <c r="M1593" i="1"/>
  <c r="M2429" i="1"/>
  <c r="M1808" i="1"/>
  <c r="M1783" i="1"/>
  <c r="M1355" i="1"/>
  <c r="M1293" i="1"/>
  <c r="M1277" i="1"/>
  <c r="M1201" i="1" l="1"/>
  <c r="M1188" i="1"/>
  <c r="M2452" i="1" l="1"/>
  <c r="M2449" i="1"/>
  <c r="M2432" i="1"/>
  <c r="M2425" i="1"/>
  <c r="M2419" i="1"/>
  <c r="M2415" i="1"/>
  <c r="M2406" i="1"/>
  <c r="M2404" i="1"/>
  <c r="M2401" i="1"/>
  <c r="M2397" i="1"/>
  <c r="M2395" i="1"/>
  <c r="M2389" i="1"/>
  <c r="M2373" i="1"/>
  <c r="M2371" i="1"/>
  <c r="M2367" i="1"/>
  <c r="M2364" i="1"/>
  <c r="M2359" i="1"/>
  <c r="M2356" i="1"/>
  <c r="M2353" i="1"/>
  <c r="M2351" i="1"/>
  <c r="M2349" i="1"/>
  <c r="M2346" i="1"/>
  <c r="M2343" i="1"/>
  <c r="M2340" i="1"/>
  <c r="M2338" i="1"/>
  <c r="M2336" i="1"/>
  <c r="M2333" i="1"/>
  <c r="M2330" i="1"/>
  <c r="M2327" i="1"/>
  <c r="M2324" i="1"/>
  <c r="M2322" i="1"/>
  <c r="M2320" i="1"/>
  <c r="M2318" i="1"/>
  <c r="M2316" i="1"/>
  <c r="M2314" i="1"/>
  <c r="M2312" i="1"/>
  <c r="M2310" i="1"/>
  <c r="M2308" i="1"/>
  <c r="M2306" i="1"/>
  <c r="M2304" i="1"/>
  <c r="M2302" i="1"/>
  <c r="M2300" i="1"/>
  <c r="M2298" i="1"/>
  <c r="M2296" i="1"/>
  <c r="M2293" i="1"/>
  <c r="M2291" i="1"/>
  <c r="M2289" i="1"/>
  <c r="M2285" i="1"/>
  <c r="M2282" i="1"/>
  <c r="M2277" i="1"/>
  <c r="M2275" i="1"/>
  <c r="M2273" i="1"/>
  <c r="M2271" i="1"/>
  <c r="M2269" i="1"/>
  <c r="M2264" i="1"/>
  <c r="M2261" i="1"/>
  <c r="M2259" i="1"/>
  <c r="M2256" i="1"/>
  <c r="M2253" i="1"/>
  <c r="M2250" i="1"/>
  <c r="M2247" i="1"/>
  <c r="M2244" i="1"/>
  <c r="M2241" i="1"/>
  <c r="M2238" i="1"/>
  <c r="M2234" i="1"/>
  <c r="M2231" i="1"/>
  <c r="M2228" i="1"/>
  <c r="M2224" i="1"/>
  <c r="M2220" i="1"/>
  <c r="M2216" i="1"/>
  <c r="M2212" i="1"/>
  <c r="M2208" i="1"/>
  <c r="M2204" i="1"/>
  <c r="M2201" i="1"/>
  <c r="M2197" i="1"/>
  <c r="M2193" i="1"/>
  <c r="M2058" i="1"/>
  <c r="M2051" i="1"/>
  <c r="M2048" i="1"/>
  <c r="M2042" i="1"/>
  <c r="M2031" i="1"/>
  <c r="M2028" i="1"/>
  <c r="M2022" i="1"/>
  <c r="M2020" i="1"/>
  <c r="M2014" i="1"/>
  <c r="M2011" i="1"/>
  <c r="M2009" i="1"/>
  <c r="M2007" i="1"/>
  <c r="M2003" i="1"/>
  <c r="M2000" i="1"/>
  <c r="M1995" i="1"/>
  <c r="M1991" i="1"/>
  <c r="M1989" i="1"/>
  <c r="M1983" i="1"/>
  <c r="M1981" i="1"/>
  <c r="M1975" i="1"/>
  <c r="M1970" i="1"/>
  <c r="M1967" i="1"/>
  <c r="M1964" i="1"/>
  <c r="M1962" i="1"/>
  <c r="M1960" i="1"/>
  <c r="M1957" i="1"/>
  <c r="M1954" i="1"/>
  <c r="M1949" i="1"/>
  <c r="M1947" i="1"/>
  <c r="M1945" i="1"/>
  <c r="M1942" i="1"/>
  <c r="M1938" i="1"/>
  <c r="M1935" i="1"/>
  <c r="M1932" i="1"/>
  <c r="M1927" i="1"/>
  <c r="M1922" i="1"/>
  <c r="M1918" i="1"/>
  <c r="M1910" i="1"/>
  <c r="M1905" i="1"/>
  <c r="M1903" i="1"/>
  <c r="M1897" i="1"/>
  <c r="M1895" i="1"/>
  <c r="M1892" i="1"/>
  <c r="M1888" i="1"/>
  <c r="M1886" i="1"/>
  <c r="M1881" i="1"/>
  <c r="M1879" i="1"/>
  <c r="M1872" i="1"/>
  <c r="M1867" i="1"/>
  <c r="M1865" i="1"/>
  <c r="M1861" i="1"/>
  <c r="M1858" i="1"/>
  <c r="M1855" i="1"/>
  <c r="M1853" i="1"/>
  <c r="M1846" i="1"/>
  <c r="M1844" i="1"/>
  <c r="M1841" i="1"/>
  <c r="M1837" i="1"/>
  <c r="M1834" i="1"/>
  <c r="M1830" i="1"/>
  <c r="M1826" i="1"/>
  <c r="M1824" i="1"/>
  <c r="M1822" i="1"/>
  <c r="M1820" i="1"/>
  <c r="M1818" i="1"/>
  <c r="M1814" i="1"/>
  <c r="M1812" i="1"/>
  <c r="M1806" i="1"/>
  <c r="M1804" i="1"/>
  <c r="M1802" i="1"/>
  <c r="M1800" i="1"/>
  <c r="M1798" i="1"/>
  <c r="M1796" i="1"/>
  <c r="M1794" i="1"/>
  <c r="M1792" i="1"/>
  <c r="M1790" i="1"/>
  <c r="M1786" i="1"/>
  <c r="M1780" i="1"/>
  <c r="M1776" i="1"/>
  <c r="M1774" i="1"/>
  <c r="M1772" i="1"/>
  <c r="M1770" i="1"/>
  <c r="M1767" i="1"/>
  <c r="M1761" i="1"/>
  <c r="M1755" i="1"/>
  <c r="M1749" i="1"/>
  <c r="M1746" i="1"/>
  <c r="M1743" i="1"/>
  <c r="M1740" i="1"/>
  <c r="M1717" i="1"/>
  <c r="O1625" i="1"/>
  <c r="M1623" i="1" s="1"/>
  <c r="M1617" i="1"/>
  <c r="M1613" i="1"/>
  <c r="M1607" i="1"/>
  <c r="M1600" i="1"/>
  <c r="M1568" i="1"/>
  <c r="M1566" i="1"/>
  <c r="M1564" i="1"/>
  <c r="M1562" i="1"/>
  <c r="M1560" i="1"/>
  <c r="M1558" i="1"/>
  <c r="M1556" i="1"/>
  <c r="M1554" i="1"/>
  <c r="M1552" i="1"/>
  <c r="M1550" i="1"/>
  <c r="M1548" i="1"/>
  <c r="M1546" i="1"/>
  <c r="M1544" i="1"/>
  <c r="M1542" i="1"/>
  <c r="M1540" i="1"/>
  <c r="M1538" i="1"/>
  <c r="M1536" i="1"/>
  <c r="M1534" i="1"/>
  <c r="M1531" i="1"/>
  <c r="M1528" i="1"/>
  <c r="M1525" i="1"/>
  <c r="M1522" i="1"/>
  <c r="M1519" i="1"/>
  <c r="M1516" i="1"/>
  <c r="M1508" i="1"/>
  <c r="M1505" i="1"/>
  <c r="M1502" i="1"/>
  <c r="M1500" i="1"/>
  <c r="M1497" i="1"/>
  <c r="M1493" i="1"/>
  <c r="M1486" i="1"/>
  <c r="M1478" i="1"/>
  <c r="M1471" i="1"/>
  <c r="M1468" i="1"/>
  <c r="M1466" i="1"/>
  <c r="M1454" i="1"/>
  <c r="M1452" i="1"/>
  <c r="M1450" i="1"/>
  <c r="M1445" i="1"/>
  <c r="O1434" i="1"/>
  <c r="M1433" i="1" s="1"/>
  <c r="M1430" i="1"/>
  <c r="M1420" i="1"/>
  <c r="M1418" i="1"/>
  <c r="M1416" i="1"/>
  <c r="M1414" i="1"/>
  <c r="M1410" i="1"/>
  <c r="M1405" i="1"/>
  <c r="M1402" i="1"/>
  <c r="M1399" i="1"/>
  <c r="M1395" i="1"/>
  <c r="M1391" i="1"/>
  <c r="M1384" i="1"/>
  <c r="M1382" i="1"/>
  <c r="M1380" i="1"/>
  <c r="M1378" i="1"/>
  <c r="M1376" i="1"/>
  <c r="M1374" i="1"/>
  <c r="M1353" i="1"/>
  <c r="M1351" i="1"/>
  <c r="M1347" i="1"/>
  <c r="M1344" i="1"/>
  <c r="M1341" i="1"/>
  <c r="M1338" i="1"/>
  <c r="M1335" i="1"/>
  <c r="M1332" i="1"/>
  <c r="M1327" i="1"/>
  <c r="M1323" i="1"/>
  <c r="M1314" i="1"/>
  <c r="M1311" i="1"/>
  <c r="M1306" i="1"/>
  <c r="M1303" i="1"/>
  <c r="M1300" i="1"/>
  <c r="M1296" i="1"/>
  <c r="M1290" i="1"/>
  <c r="M1288" i="1"/>
  <c r="M1285" i="1"/>
  <c r="M1270" i="1"/>
  <c r="M1267" i="1"/>
  <c r="M1261" i="1"/>
  <c r="M1257" i="1"/>
  <c r="M1255" i="1"/>
  <c r="M1252" i="1"/>
  <c r="M1249" i="1"/>
  <c r="M1243" i="1"/>
  <c r="M1239" i="1"/>
  <c r="M1234" i="1"/>
  <c r="M1229" i="1"/>
  <c r="M1225" i="1"/>
  <c r="O1224" i="1"/>
  <c r="M1222" i="1" s="1"/>
  <c r="M1219" i="1"/>
  <c r="M1215" i="1"/>
  <c r="M1212" i="1"/>
  <c r="M1209" i="1"/>
  <c r="O1208" i="1"/>
  <c r="O1207" i="1"/>
  <c r="O1200" i="1"/>
  <c r="O1199" i="1"/>
  <c r="O1195" i="1"/>
  <c r="M1193" i="1" s="1"/>
  <c r="M1191" i="1"/>
  <c r="O1187" i="1"/>
  <c r="O1186" i="1"/>
  <c r="M1180" i="1"/>
  <c r="M1185" i="1" l="1"/>
  <c r="M1196" i="1"/>
  <c r="M1204" i="1"/>
  <c r="M76" i="1" l="1"/>
  <c r="O74" i="1" l="1"/>
  <c r="M508" i="1" l="1"/>
  <c r="M538" i="1" l="1"/>
  <c r="M532" i="1"/>
  <c r="M579" i="1" l="1"/>
  <c r="M41" i="1" l="1"/>
  <c r="M485" i="1" l="1"/>
  <c r="M497" i="1"/>
  <c r="M482" i="1"/>
  <c r="M73" i="1" l="1"/>
  <c r="O88" i="1"/>
  <c r="M87" i="1" s="1"/>
  <c r="O85" i="1"/>
  <c r="M84" i="1" s="1"/>
  <c r="M97" i="1"/>
  <c r="M91" i="1"/>
  <c r="M79" i="1"/>
  <c r="M35" i="1" l="1"/>
  <c r="M708" i="1" l="1"/>
  <c r="M540" i="1"/>
  <c r="M622" i="1" l="1"/>
  <c r="M591" i="1" l="1"/>
  <c r="M521" i="1" l="1"/>
  <c r="M124" i="1" l="1"/>
  <c r="O123" i="1"/>
  <c r="O121" i="1"/>
  <c r="O120" i="1"/>
  <c r="O119" i="1"/>
  <c r="M118" i="1" l="1"/>
  <c r="M725" i="1" l="1"/>
  <c r="M729" i="1" l="1"/>
  <c r="M804" i="1"/>
  <c r="M811" i="1"/>
  <c r="M807" i="1"/>
  <c r="M702" i="1"/>
  <c r="M718" i="1"/>
  <c r="O551" i="1"/>
  <c r="O550" i="1"/>
  <c r="M794" i="1"/>
  <c r="O728" i="1"/>
  <c r="M727" i="1" s="1"/>
  <c r="M549" i="1" l="1"/>
  <c r="M653" i="1" l="1"/>
  <c r="M651" i="1"/>
  <c r="M597" i="1" l="1"/>
  <c r="M595" i="1"/>
  <c r="M593" i="1"/>
  <c r="M602" i="1"/>
  <c r="M553" i="1" l="1"/>
  <c r="M547" i="1" l="1"/>
  <c r="M544" i="1" l="1"/>
  <c r="M723" i="1"/>
  <c r="M620" i="1"/>
  <c r="M721" i="1"/>
  <c r="M616" i="1"/>
  <c r="M801" i="1"/>
  <c r="M614" i="1"/>
  <c r="M618" i="1"/>
  <c r="M542" i="1" l="1"/>
  <c r="M712" i="1"/>
  <c r="M799" i="1"/>
  <c r="M706" i="1"/>
  <c r="M536" i="1"/>
  <c r="M797" i="1"/>
  <c r="M534" i="1"/>
  <c r="M700" i="1"/>
  <c r="M698" i="1"/>
  <c r="M791" i="1" l="1"/>
  <c r="M609" i="1"/>
  <c r="M693" i="1" l="1"/>
  <c r="M683" i="1" l="1"/>
  <c r="M518" i="1"/>
  <c r="M605" i="1"/>
  <c r="M612" i="1" l="1"/>
  <c r="M788" i="1"/>
  <c r="M678" i="1"/>
  <c r="M675" i="1"/>
  <c r="M659" i="1" l="1"/>
  <c r="M657" i="1"/>
  <c r="M655" i="1"/>
  <c r="M600" i="1"/>
  <c r="M668" i="1"/>
  <c r="M663" i="1" l="1"/>
  <c r="M505" i="1"/>
  <c r="M783" i="1" l="1"/>
  <c r="M829" i="1"/>
  <c r="M827" i="1"/>
  <c r="M781" i="1" l="1"/>
  <c r="O588" i="1"/>
  <c r="M584" i="1" s="1"/>
  <c r="M825" i="1" l="1"/>
  <c r="M634" i="1"/>
  <c r="M632" i="1"/>
  <c r="M776" i="1" l="1"/>
  <c r="M761" i="1" l="1"/>
  <c r="M575" i="1"/>
  <c r="M773" i="1"/>
  <c r="M572" i="1"/>
  <c r="M768" i="1" l="1"/>
  <c r="M570" i="1" l="1"/>
  <c r="M814" i="1" l="1"/>
  <c r="M821" i="1"/>
  <c r="O631" i="1"/>
  <c r="M566" i="1"/>
  <c r="M754" i="1"/>
  <c r="M818" i="1"/>
  <c r="M627" i="1" l="1"/>
  <c r="M624" i="1"/>
  <c r="M750" i="1"/>
  <c r="M745" i="1"/>
  <c r="M741" i="1"/>
  <c r="M732" i="1"/>
  <c r="M564" i="1"/>
  <c r="M562" i="1"/>
  <c r="M648" i="1" l="1"/>
  <c r="M646" i="1"/>
  <c r="M643" i="1"/>
  <c r="M641" i="1"/>
  <c r="M630" i="1"/>
  <c r="M560" i="1"/>
</calcChain>
</file>

<file path=xl/sharedStrings.xml><?xml version="1.0" encoding="utf-8"?>
<sst xmlns="http://schemas.openxmlformats.org/spreadsheetml/2006/main" count="11350" uniqueCount="2911">
  <si>
    <t>1.</t>
  </si>
  <si>
    <t>№ п/п</t>
  </si>
  <si>
    <t>Передаточные устройства</t>
  </si>
  <si>
    <t>Оборудование подстанций</t>
  </si>
  <si>
    <t>Трансформаторные подстанции</t>
  </si>
  <si>
    <t>4.</t>
  </si>
  <si>
    <t>Здания и сооружения</t>
  </si>
  <si>
    <t>5.</t>
  </si>
  <si>
    <t>Транспортные средства</t>
  </si>
  <si>
    <t>6.</t>
  </si>
  <si>
    <t>Прочее оборудование</t>
  </si>
  <si>
    <t>1.1.</t>
  </si>
  <si>
    <t>1.2.</t>
  </si>
  <si>
    <t>1.3.</t>
  </si>
  <si>
    <t>2.1.</t>
  </si>
  <si>
    <t>1.3.1.</t>
  </si>
  <si>
    <t>1.4.</t>
  </si>
  <si>
    <t>Перечень работ</t>
  </si>
  <si>
    <t>Ед. изм.</t>
  </si>
  <si>
    <t>Кол-во</t>
  </si>
  <si>
    <t>Вид ремонта (К;С;Т.)</t>
  </si>
  <si>
    <t>Нач.</t>
  </si>
  <si>
    <t>Окон-е</t>
  </si>
  <si>
    <t xml:space="preserve">Срок ремонта </t>
  </si>
  <si>
    <t>Наименование объекта</t>
  </si>
  <si>
    <t>Инв. номер</t>
  </si>
  <si>
    <t>РЭС</t>
  </si>
  <si>
    <t>СП</t>
  </si>
  <si>
    <t>Причины включения объекта в ГПР</t>
  </si>
  <si>
    <t>Обосн-е</t>
  </si>
  <si>
    <t>Поясн-я</t>
  </si>
  <si>
    <t>Класс напр-я (кВ)</t>
  </si>
  <si>
    <t>месяц</t>
  </si>
  <si>
    <t>К</t>
  </si>
  <si>
    <t>1.3.2.</t>
  </si>
  <si>
    <t>1.4.1.</t>
  </si>
  <si>
    <t>Капитальный ремонт ПС</t>
  </si>
  <si>
    <t>Текущий ремонт ПС</t>
  </si>
  <si>
    <t>3.1.</t>
  </si>
  <si>
    <t>3.2.</t>
  </si>
  <si>
    <t>декабрь</t>
  </si>
  <si>
    <t>7.</t>
  </si>
  <si>
    <t>Аварийный резерв</t>
  </si>
  <si>
    <t>январь</t>
  </si>
  <si>
    <t>Капитальный ремонт ТП</t>
  </si>
  <si>
    <t>Текущий ремонт ТП</t>
  </si>
  <si>
    <t>ЛЭП 0,4кВ</t>
  </si>
  <si>
    <t>ВЛ 0,4 кВ</t>
  </si>
  <si>
    <t>ЛЭП 6-10кВ</t>
  </si>
  <si>
    <t>апрель</t>
  </si>
  <si>
    <t>Т</t>
  </si>
  <si>
    <t>май</t>
  </si>
  <si>
    <t>шт.</t>
  </si>
  <si>
    <t>июнь</t>
  </si>
  <si>
    <t>шт</t>
  </si>
  <si>
    <t>июль</t>
  </si>
  <si>
    <t>август</t>
  </si>
  <si>
    <t>сентябрь</t>
  </si>
  <si>
    <t>Аварии</t>
  </si>
  <si>
    <t>по состоянию</t>
  </si>
  <si>
    <t>ВЛ 35кВ</t>
  </si>
  <si>
    <t>3.</t>
  </si>
  <si>
    <t>ВЛ 6-10кВ</t>
  </si>
  <si>
    <t xml:space="preserve">КЛ 6-10кВ </t>
  </si>
  <si>
    <t>2.</t>
  </si>
  <si>
    <t>2..2.</t>
  </si>
  <si>
    <t>3.1.4.</t>
  </si>
  <si>
    <t>3.2.5.</t>
  </si>
  <si>
    <t>3.2.6.</t>
  </si>
  <si>
    <t>3.2.7.</t>
  </si>
  <si>
    <t>3.2.8.</t>
  </si>
  <si>
    <t>3.2.10.</t>
  </si>
  <si>
    <t>1.1.1.</t>
  </si>
  <si>
    <t>1.2.1.</t>
  </si>
  <si>
    <t>1.3.1.2.</t>
  </si>
  <si>
    <t>2.1.1.</t>
  </si>
  <si>
    <t>групп</t>
  </si>
  <si>
    <t>2.1.2.</t>
  </si>
  <si>
    <t>Капитальный ремонт выключателей 35 кВ</t>
  </si>
  <si>
    <t>Капитальный ремонт разъединителей 35 кВ</t>
  </si>
  <si>
    <t>Замена опорно-стержневых изоляторов разъединителей 35 кВ</t>
  </si>
  <si>
    <t>2.1.4.</t>
  </si>
  <si>
    <t>Капитальный ремонт выключателей 6-10 кВ</t>
  </si>
  <si>
    <t>2.1.5.</t>
  </si>
  <si>
    <t>Капитальный ремонт разъединителей 110 кВ</t>
  </si>
  <si>
    <t>2.1.6.</t>
  </si>
  <si>
    <t>2.1.7.</t>
  </si>
  <si>
    <t>Замена опорно-стержневых изоляторов разъединителей 110 кВ</t>
  </si>
  <si>
    <t>2.1.8.</t>
  </si>
  <si>
    <t>Замена ОПН, разрядников 110 кВ</t>
  </si>
  <si>
    <t>Замена ОПН, разрядников 35 кВ</t>
  </si>
  <si>
    <t>2.2.1.</t>
  </si>
  <si>
    <t>Текущий ремонт трансформаторов СН 6-10 кВ</t>
  </si>
  <si>
    <t>2.2.2.</t>
  </si>
  <si>
    <t>Текущий ремонт трансформаторов 35 кВ</t>
  </si>
  <si>
    <t>2.2.3.</t>
  </si>
  <si>
    <t>2.2.4.</t>
  </si>
  <si>
    <t>Текущий ремонт трансформаторов напряжения 6-10 кВ</t>
  </si>
  <si>
    <t>2.2.5.</t>
  </si>
  <si>
    <t>Текущий ремонт выключателей 35 кВ</t>
  </si>
  <si>
    <t>Текущий ремонт трансформаторов напряжения 35 кВ</t>
  </si>
  <si>
    <t>2.2.6.</t>
  </si>
  <si>
    <t>2.2.7.</t>
  </si>
  <si>
    <t>Текущий ремонт трансформаторов 110 кВ</t>
  </si>
  <si>
    <t>2.2.8.</t>
  </si>
  <si>
    <t>2.2.9.</t>
  </si>
  <si>
    <t>Текущий ремонт трансформаторов напряжения 110 кВ</t>
  </si>
  <si>
    <t>Текущий ремонт выключателей 110 кВ</t>
  </si>
  <si>
    <t>Текущий ремонт разъединителей 35 кВ</t>
  </si>
  <si>
    <t>Текущий ремонт выключателей 6-10 кВ</t>
  </si>
  <si>
    <t>4.1.</t>
  </si>
  <si>
    <t>1.3.2.1.</t>
  </si>
  <si>
    <t>1.3.2.2.</t>
  </si>
  <si>
    <t>3.1.1.</t>
  </si>
  <si>
    <t>3.1.2.</t>
  </si>
  <si>
    <t>3.1.3.</t>
  </si>
  <si>
    <t>3.1.5.</t>
  </si>
  <si>
    <t>3.1.7.</t>
  </si>
  <si>
    <t>3.1.9.</t>
  </si>
  <si>
    <t>3.1.10.</t>
  </si>
  <si>
    <t>3.1.11.</t>
  </si>
  <si>
    <t>3.1.13.</t>
  </si>
  <si>
    <t>3.1.14.</t>
  </si>
  <si>
    <t>3.1.16.</t>
  </si>
  <si>
    <t>3.1.17.</t>
  </si>
  <si>
    <t>3.1.18.</t>
  </si>
  <si>
    <t>3.1.19.</t>
  </si>
  <si>
    <t>3.1.20.</t>
  </si>
  <si>
    <t>3.1.21.</t>
  </si>
  <si>
    <t>3.1.22.</t>
  </si>
  <si>
    <t>3.1.23.</t>
  </si>
  <si>
    <t>3.1.24.</t>
  </si>
  <si>
    <t>3.1.25.</t>
  </si>
  <si>
    <t>3.1.26.</t>
  </si>
  <si>
    <t>3.1.27.</t>
  </si>
  <si>
    <t>3.1.28.</t>
  </si>
  <si>
    <t>3.1.29.</t>
  </si>
  <si>
    <t>3.2.9.</t>
  </si>
  <si>
    <t>3.2.11.</t>
  </si>
  <si>
    <t>1.2.2.</t>
  </si>
  <si>
    <t>Всего ремонт ФАО ХЭС</t>
  </si>
  <si>
    <t>Передаточные устройства:</t>
  </si>
  <si>
    <t>ВЛ-110кВ</t>
  </si>
  <si>
    <t>ВЛ-35кВ</t>
  </si>
  <si>
    <t>КЛ-35кВ</t>
  </si>
  <si>
    <t>Ремонт оборудования ПС 35/110кВ</t>
  </si>
  <si>
    <t>Ремонт ТП</t>
  </si>
  <si>
    <t>ЗиС</t>
  </si>
  <si>
    <t>6.1.</t>
  </si>
  <si>
    <t>6.2.</t>
  </si>
  <si>
    <t>3.2.1.</t>
  </si>
  <si>
    <t>3.2.2.</t>
  </si>
  <si>
    <t>3.2.3.</t>
  </si>
  <si>
    <t>3.2.4.</t>
  </si>
  <si>
    <t>Всего ремонт СП ЦЭС</t>
  </si>
  <si>
    <t>ВЛ 110 кВ</t>
  </si>
  <si>
    <t>ЦЭС</t>
  </si>
  <si>
    <t>Лазовский</t>
  </si>
  <si>
    <t>по состоянию, ЦП</t>
  </si>
  <si>
    <t>6-10</t>
  </si>
  <si>
    <t xml:space="preserve"> по состоянию</t>
  </si>
  <si>
    <t>Замена выключателей 6-10 кВ</t>
  </si>
  <si>
    <t>Капитальный ремонт заземлителей 110 кВ</t>
  </si>
  <si>
    <t>ПС 110 кВ Гродеково</t>
  </si>
  <si>
    <t>НВ010828</t>
  </si>
  <si>
    <t>ПС 110 кВ Сита</t>
  </si>
  <si>
    <t>НВ010829</t>
  </si>
  <si>
    <t>ПС 35 кВ Георгиевка</t>
  </si>
  <si>
    <t>НВ011161</t>
  </si>
  <si>
    <t>НВ011144</t>
  </si>
  <si>
    <t>ПС 35 кВ Святогорье</t>
  </si>
  <si>
    <t>2Т ТМТГ-5600/110</t>
  </si>
  <si>
    <t>Текущий ремонт ОПН, разрядников 110 кВ</t>
  </si>
  <si>
    <t>Текущий ремонт ОПН, разрядников 35 кВ</t>
  </si>
  <si>
    <t>Текущий ремонт ОПН, разрядников 6-10 кВ</t>
  </si>
  <si>
    <t>ЗОН 110 1Т, 2Т</t>
  </si>
  <si>
    <t>ОПН 110 1Т, 2Т</t>
  </si>
  <si>
    <t>ОПН 110 1Т</t>
  </si>
  <si>
    <t>ОПН 35 1Т</t>
  </si>
  <si>
    <t>ОПН 35 1Т, 2Т</t>
  </si>
  <si>
    <t>ОПН 10 1Т, 2Т</t>
  </si>
  <si>
    <t>ОД 110, КЗ 110 1Т, 2Т</t>
  </si>
  <si>
    <t>Текущий ремонт разъединителей (ОД и КЗ) 110 кВ</t>
  </si>
  <si>
    <t>НВ011165</t>
  </si>
  <si>
    <t>ПС 110 кВ Золотая</t>
  </si>
  <si>
    <t>ОПН 10 1с яч. 7</t>
  </si>
  <si>
    <t>ПС 110 кВ Мухен</t>
  </si>
  <si>
    <t>1Т ТМН-2500/110</t>
  </si>
  <si>
    <t>ПС 110 кВ Обор</t>
  </si>
  <si>
    <t>НВ010960</t>
  </si>
  <si>
    <t>6.3.</t>
  </si>
  <si>
    <t>1.3.1.1.</t>
  </si>
  <si>
    <t>1.4.1.6.</t>
  </si>
  <si>
    <t>1.4.1.7.</t>
  </si>
  <si>
    <t>1.4.1.8.</t>
  </si>
  <si>
    <t>1.4.1.9.</t>
  </si>
  <si>
    <t>1.4.1.10.</t>
  </si>
  <si>
    <t>1.4.1.11.</t>
  </si>
  <si>
    <t>1.4.1.18.</t>
  </si>
  <si>
    <t>1.4.1.19.</t>
  </si>
  <si>
    <t>1.4.1.20.</t>
  </si>
  <si>
    <t>1.4.1.21.</t>
  </si>
  <si>
    <t>1.4.1.22.</t>
  </si>
  <si>
    <t>1.4.1.23.</t>
  </si>
  <si>
    <t>1.4.1.24.</t>
  </si>
  <si>
    <t>1.4.1.25.</t>
  </si>
  <si>
    <t>1.4.1.13.</t>
  </si>
  <si>
    <t>1.4.1.14.</t>
  </si>
  <si>
    <t>1.4.1.15.</t>
  </si>
  <si>
    <t>1.4.1.16.</t>
  </si>
  <si>
    <t>1.4.1.17.</t>
  </si>
  <si>
    <t>ПС 110 кВ Петровичи</t>
  </si>
  <si>
    <t>2Т ТМ-4000/35</t>
  </si>
  <si>
    <t>НВ011007 НВ011169</t>
  </si>
  <si>
    <t>1ТН 10 яч.5, 2ТН 10 яч.10 НТМИ-10</t>
  </si>
  <si>
    <t>ОПН 0 2Т РВС-35+15 на ОПН 35</t>
  </si>
  <si>
    <t>ЛР110 С-25, ЛР 110 С-27 (12 шт), КС 110 С-25 (2 шт), ЗОН 110 1Т (1 шт)</t>
  </si>
  <si>
    <t>В 35 Т-53</t>
  </si>
  <si>
    <t>НВ010959 HB011208</t>
  </si>
  <si>
    <t>СВ 110 ВЭБ-110</t>
  </si>
  <si>
    <t>2ТН 35 ЗНОМ-35</t>
  </si>
  <si>
    <t>ОПН 35 1Т, 2Т, ОПН 0 1Т, ОПН 35 ТН</t>
  </si>
  <si>
    <t>НВ011011 НВ010959 HB011208</t>
  </si>
  <si>
    <t>2ТН 10 яч.14 НТМИ-10</t>
  </si>
  <si>
    <t>1ТСН 10 ТМ-63/10</t>
  </si>
  <si>
    <t>1Т ТДН-2500/110</t>
  </si>
  <si>
    <t>НВ010881 НВ011165</t>
  </si>
  <si>
    <t>В 10 яч. 13, 16 ВМГ-133</t>
  </si>
  <si>
    <t>ОПН 110, ОПН 0 1Т</t>
  </si>
  <si>
    <t>В 10 яч. 5 ВМГ-133</t>
  </si>
  <si>
    <t>В 10 яч. 15 ВМГ-133</t>
  </si>
  <si>
    <t>ТН 10 яч. 4 НТМИ-10</t>
  </si>
  <si>
    <t xml:space="preserve">ПС 35 кВ Переяславка </t>
  </si>
  <si>
    <t>ЛР 35 1Т</t>
  </si>
  <si>
    <t>ШМ 35 1Т</t>
  </si>
  <si>
    <t>Установка опорно-стержневых изоляторов разъединителей 35 кВ</t>
  </si>
  <si>
    <t>ТН 10 яч. 1 НТМИ-10</t>
  </si>
  <si>
    <t xml:space="preserve">В 110 1Т, В 110 С-51 МКП-110                                                                  </t>
  </si>
  <si>
    <t>1Т</t>
  </si>
  <si>
    <t>ОПН 35 1Т, ОПН 0 1Т</t>
  </si>
  <si>
    <t xml:space="preserve">ОПН 110 1с </t>
  </si>
  <si>
    <t xml:space="preserve">ПС 35 кВ Черняево </t>
  </si>
  <si>
    <t>В 35 1Т</t>
  </si>
  <si>
    <t>ОПН 35 1Т, 2Т, ОПН 0 1Т, 2Т</t>
  </si>
  <si>
    <t>ТН 110 2с НКФ-110</t>
  </si>
  <si>
    <t>СТ 10 ТМ-2500/10/6</t>
  </si>
  <si>
    <t>Текущий ремонт делительных трансформаторов 6-10 кВ</t>
  </si>
  <si>
    <t>1ТН 6 яч.26 НАМИТ-10</t>
  </si>
  <si>
    <t>НВ010817 НВ010821 HB011163</t>
  </si>
  <si>
    <t>HB011162</t>
  </si>
  <si>
    <t>СР 110 1с, 2с, ЛР 110 С-51, ЛР 110 резерв</t>
  </si>
  <si>
    <t>ШР 35 ТН 1с, 2с</t>
  </si>
  <si>
    <t>1Т, 2Т ТДТН-6300/110</t>
  </si>
  <si>
    <t>ТН 35 1с, 2с ЗНОМ-35</t>
  </si>
  <si>
    <t>ШР 35 1Т, 2Т, СШ 35</t>
  </si>
  <si>
    <t>ШР 35 1Т</t>
  </si>
  <si>
    <t>1ТСН 10, 2 ТСН 10 ТМ-25/10</t>
  </si>
  <si>
    <t>ПС 110 кВ Сукпай</t>
  </si>
  <si>
    <t>HB011106</t>
  </si>
  <si>
    <t>СВ 10 яч. 15 ВМП-10</t>
  </si>
  <si>
    <t>1Т, 2Т ТДН-10000/110</t>
  </si>
  <si>
    <t>ОПН 110 1Т, 2Т, ОПН 0 1Т, 2Т</t>
  </si>
  <si>
    <t>1ТСН 10, 2ТСН 10 ТМ-160/10</t>
  </si>
  <si>
    <t>В 10 яч. 21, 23, В 10 2Т яч. 31 ВМП-10</t>
  </si>
  <si>
    <t>НВ011107 НВ011160 HB011106</t>
  </si>
  <si>
    <t>ПС 110 кВ Сидима</t>
  </si>
  <si>
    <t>НВ011164</t>
  </si>
  <si>
    <t>Капитальный ремонт разъединителей (ОД и КЗ) 110 кВ</t>
  </si>
  <si>
    <t>ЗОН 110 1Т</t>
  </si>
  <si>
    <t>ОД 110 1Т, КЗ 110 1Т</t>
  </si>
  <si>
    <t>ОПН 110 1Т, ОПН 0 1Т</t>
  </si>
  <si>
    <t>ТН 10 яч. 6</t>
  </si>
  <si>
    <t>ПС 110 кВ Хор</t>
  </si>
  <si>
    <t>НВ011001</t>
  </si>
  <si>
    <t>ОД 110 1Т, 2Т, КЗ 110 1Т, 2Т</t>
  </si>
  <si>
    <t>ШР 35 2ТН 35, СР 35 1с, 2с</t>
  </si>
  <si>
    <t>НВ010811 НВ011001</t>
  </si>
  <si>
    <t>1Т ТДТН-16000/110</t>
  </si>
  <si>
    <t>СР 6 яч.4</t>
  </si>
  <si>
    <t>Текущий ремонт разъединителей 6-10 кВ</t>
  </si>
  <si>
    <t>ПС 35 кВ Смирновка</t>
  </si>
  <si>
    <t>Северный</t>
  </si>
  <si>
    <t>HB009752</t>
  </si>
  <si>
    <t>Замена трансформаторов тока 6-10 кВ</t>
  </si>
  <si>
    <t>ПС 35 кВ ДВЗОСП</t>
  </si>
  <si>
    <t>HB009329</t>
  </si>
  <si>
    <t>Замена привода выключателей 6-10 кВ</t>
  </si>
  <si>
    <t>ПС 35 кВ Краснознаменка</t>
  </si>
  <si>
    <t>HB009330</t>
  </si>
  <si>
    <t>1ТН 10 яч.6</t>
  </si>
  <si>
    <t>Замена трансформаторов напряжения 6-10 кВ</t>
  </si>
  <si>
    <t xml:space="preserve">В 10 яч.1, В 10 яч.2, В 10 яч.7, В 10 яч.15 </t>
  </si>
  <si>
    <t>ПС 110 кВ Племрепродуктор</t>
  </si>
  <si>
    <t>HB009499</t>
  </si>
  <si>
    <t xml:space="preserve">В 10 яч.13 </t>
  </si>
  <si>
    <t xml:space="preserve">ТТ 10 яч.6 ф. А, С; ТТ 10 яч.7 ф. А, С </t>
  </si>
  <si>
    <t>ПС 35 кВ Сергеевка</t>
  </si>
  <si>
    <t>HB009342</t>
  </si>
  <si>
    <t xml:space="preserve">ТТ 10 яч.2В ф. С </t>
  </si>
  <si>
    <t>ПС 35 кВ Чернореченская</t>
  </si>
  <si>
    <t>HB009760</t>
  </si>
  <si>
    <t>HB008199</t>
  </si>
  <si>
    <t>Южный</t>
  </si>
  <si>
    <t>ПС 35 кВ Дружба</t>
  </si>
  <si>
    <t>ШМ 35 1Т, 2Т</t>
  </si>
  <si>
    <t>ПС 35 кВ Ильинка</t>
  </si>
  <si>
    <t>НВ008532</t>
  </si>
  <si>
    <t>Установка датчиков тока 35 кВ</t>
  </si>
  <si>
    <t xml:space="preserve">ЛР 35 Т-46, ШР 35 Т-46 </t>
  </si>
  <si>
    <t>ПС 35 кВ Некрасовка</t>
  </si>
  <si>
    <t>HB008475</t>
  </si>
  <si>
    <t>ПС 110 кВ Осиновая Речка</t>
  </si>
  <si>
    <t>HB008206</t>
  </si>
  <si>
    <t>ШР 110 1Т, ЛР 110 С-40</t>
  </si>
  <si>
    <t>РВС 35 1Т на ОПН 35</t>
  </si>
  <si>
    <t>ТР 35 1Т, ШР 35 1Т, ШМ 35 1Т</t>
  </si>
  <si>
    <t>октябрь</t>
  </si>
  <si>
    <t>ПС 35 кВ Ракитное</t>
  </si>
  <si>
    <t>НВ008198</t>
  </si>
  <si>
    <t>ПС 110 кВ Бройлерная-2</t>
  </si>
  <si>
    <t>НВ008204</t>
  </si>
  <si>
    <t>В 10 яч. 2, 9, 20 ВМПП-10</t>
  </si>
  <si>
    <t>НВ08532</t>
  </si>
  <si>
    <t xml:space="preserve">В 10 яч.3, В 10 яч.9, СВ 10 яч.8 ВПМ-10 </t>
  </si>
  <si>
    <t>ТН 35 1с, 2с ЗНОМ 35</t>
  </si>
  <si>
    <t>ОПН 35 1с, 2с</t>
  </si>
  <si>
    <t>В 10 яч. 13, 14, 15 ВМП-10</t>
  </si>
  <si>
    <t>В 10 яч. 2, 14, СВ 10 яч. 8 ВМПП-10</t>
  </si>
  <si>
    <t>РП-3633 г. Хабаровск</t>
  </si>
  <si>
    <t>HB009322</t>
  </si>
  <si>
    <t>ТП-249 с. Восточное</t>
  </si>
  <si>
    <t>HB009209</t>
  </si>
  <si>
    <t>Текущий ремонт ТМ</t>
  </si>
  <si>
    <t>1Т, 2Т ТМ-400/10</t>
  </si>
  <si>
    <t>ТП-1320 пгт. Березовка</t>
  </si>
  <si>
    <t>HB009182</t>
  </si>
  <si>
    <t xml:space="preserve">1Т ТМ-400/10  </t>
  </si>
  <si>
    <t>ТП-1348 с. Матвеевка</t>
  </si>
  <si>
    <t>HB009184</t>
  </si>
  <si>
    <t>ТП-1348А с. Матвеевка</t>
  </si>
  <si>
    <t>HB009224</t>
  </si>
  <si>
    <t xml:space="preserve">1Т ТМ-400/10 </t>
  </si>
  <si>
    <t>ТП-1362 г. Хабаровск</t>
  </si>
  <si>
    <t>HB009223</t>
  </si>
  <si>
    <t>Ремонт строительной части ТП</t>
  </si>
  <si>
    <t>Ремонт дверей - 1 шт</t>
  </si>
  <si>
    <t>HB009214</t>
  </si>
  <si>
    <t>ТП-1425 г. Хабаровск</t>
  </si>
  <si>
    <t>1Т ТМ-400/10</t>
  </si>
  <si>
    <t>ТП-1434 с. Матвеевка</t>
  </si>
  <si>
    <t>HB009733</t>
  </si>
  <si>
    <t>Ремонт РУ10-0,4 кВ</t>
  </si>
  <si>
    <t>Ремонт ВН-6 - 4 шт</t>
  </si>
  <si>
    <t>Покраска ТП - 32 м2</t>
  </si>
  <si>
    <t>ТП-0047 с. Дружба</t>
  </si>
  <si>
    <t>HB008533</t>
  </si>
  <si>
    <t>ТМ-400/10 на ТМГ-630/10</t>
  </si>
  <si>
    <t>Замена ТМ</t>
  </si>
  <si>
    <t>HB008540</t>
  </si>
  <si>
    <t>1Т ТМ-630/10</t>
  </si>
  <si>
    <t xml:space="preserve">Замена автоматического выключателя - 1 шт, замена разъединителя - 1 шт, ремонт рубильников - 7 шт, ремонт ВН-10 -5 шт, ремонт РВ-10 - 3 шт, </t>
  </si>
  <si>
    <t>HB008422</t>
  </si>
  <si>
    <t>1Т ТМГ-400/10</t>
  </si>
  <si>
    <t>Покраска ТП - 20 м2</t>
  </si>
  <si>
    <t>Замена РПВ-10 на ОПН-10 - 3 шт, ремонт рубильников - 4 шт, ремонт ВН-16 - 2 шт, ремонт РВЗ-10 - 1 шт</t>
  </si>
  <si>
    <t xml:space="preserve">ТП-3609 с. Ракитное </t>
  </si>
  <si>
    <t>ТП-3551 с. Некрасовка</t>
  </si>
  <si>
    <t>HB008584</t>
  </si>
  <si>
    <t>ТП-2016  с. Восход</t>
  </si>
  <si>
    <t>ТМ-400/10</t>
  </si>
  <si>
    <t>Установка ОПН-10 - 3 шт, ремонт рубильников - 5 шт, ремонт РВ-10 - 1 шт</t>
  </si>
  <si>
    <t xml:space="preserve">ТП-0033,0033а с. Некрасовка </t>
  </si>
  <si>
    <t>HB008542 НВ008635</t>
  </si>
  <si>
    <t>1Т, 2Т ТМ-630/10</t>
  </si>
  <si>
    <t xml:space="preserve">Ремонт автоматических выключателей - 2 шт, ремонт рубильников - 12 шт, ремонт ВН-16 - 2 шт,  ремонт РВЗ-10 - 2 шт, </t>
  </si>
  <si>
    <t>ТП-425 с. Ракитное</t>
  </si>
  <si>
    <t>HB008290</t>
  </si>
  <si>
    <t>3.2.12.</t>
  </si>
  <si>
    <t>3.2.13.</t>
  </si>
  <si>
    <t xml:space="preserve">РП-3515 с. Ильинка </t>
  </si>
  <si>
    <t>HB008527 НВ008171</t>
  </si>
  <si>
    <t>Покраска РП - 10 м2</t>
  </si>
  <si>
    <t xml:space="preserve">ТП-3552 с. Некрасовка </t>
  </si>
  <si>
    <t>HB008541</t>
  </si>
  <si>
    <t>3.2.14.</t>
  </si>
  <si>
    <t>3.2.15.</t>
  </si>
  <si>
    <t>1Т, 2Т ТМ-250/10</t>
  </si>
  <si>
    <t>3.2.16.</t>
  </si>
  <si>
    <t>3.2.17.</t>
  </si>
  <si>
    <t>3.2.18.</t>
  </si>
  <si>
    <t>Ремонт автоматических выключателей - 3 шт, ремонт рубильников - 3 шт, ремонт выключателей 6-10 кВ - 1 шт, ремонт ВН-10 - 5 шт</t>
  </si>
  <si>
    <t>ТП-3605 с. Некрасовка</t>
  </si>
  <si>
    <t>HB032861</t>
  </si>
  <si>
    <t>HB008547</t>
  </si>
  <si>
    <t xml:space="preserve">ТП-3606 с. Некрасовка </t>
  </si>
  <si>
    <t>Ремонт рубильников - 2 шт, ремонт РВ-10 - 1 шт</t>
  </si>
  <si>
    <t xml:space="preserve">ТП-3608 с. Ракитное </t>
  </si>
  <si>
    <t>HB008703</t>
  </si>
  <si>
    <t>ТП-0039 с. Корсаково-1</t>
  </si>
  <si>
    <t>HB008617</t>
  </si>
  <si>
    <t>1Т ТМ-560/6</t>
  </si>
  <si>
    <t xml:space="preserve">ТП-1006 г. Вяземский </t>
  </si>
  <si>
    <t>HB037183</t>
  </si>
  <si>
    <t>Вяземский</t>
  </si>
  <si>
    <t>ТМ-250/10</t>
  </si>
  <si>
    <t>Покраска ТП - 50 м2, ремонт контура заземления - 1 шт</t>
  </si>
  <si>
    <t>ТП-1007 г. Вяземский</t>
  </si>
  <si>
    <t>Покраска ТП - 60 м2, ремонт контура заземления - 1 шт</t>
  </si>
  <si>
    <t>Замена опорных изоляторов - 12 шт, замена автоматических выключателей - 3 шт, замена рубильников - 1 шт</t>
  </si>
  <si>
    <t>HB037244</t>
  </si>
  <si>
    <t xml:space="preserve">ТП-1706 г. Вяземский </t>
  </si>
  <si>
    <t xml:space="preserve">Замена проходных изоляторов - 3 шт, замена опорных изоляторов - 15 шт, замена автоматических выключателей - 3 шт, замена рубильников - 1 шт, установка ОПН - 3 шт, </t>
  </si>
  <si>
    <t xml:space="preserve">ТП-1751 г. Вяземский </t>
  </si>
  <si>
    <t>ТП-1936 г. Вяземский</t>
  </si>
  <si>
    <t>Замена опорных изоляторов - 12 шт, замена автоматических выключателей - 2 шт, замена рубильников на автоматические выключатели - 2 шт. замена рубильников - 1 шт</t>
  </si>
  <si>
    <t>ТМ-160/10</t>
  </si>
  <si>
    <t xml:space="preserve">ТП-1945 г. Вяземский </t>
  </si>
  <si>
    <t>HB037182</t>
  </si>
  <si>
    <t>ПС 110 кВ Бикин</t>
  </si>
  <si>
    <t>НВ010624</t>
  </si>
  <si>
    <t>Бикинский</t>
  </si>
  <si>
    <t xml:space="preserve">РРП 110 ОСШ, ОШР 110 С-30, ЛР 110 С-30, ОШР 110 ОСВ </t>
  </si>
  <si>
    <t>В 10 яч.17, 21</t>
  </si>
  <si>
    <t>1Т ТДН-16000/110</t>
  </si>
  <si>
    <t>ОПН 110 1с, ОПН 110 1Т, ОПН 55 1Т</t>
  </si>
  <si>
    <t>ТТ 110 1Т</t>
  </si>
  <si>
    <t>Текущий ремонт трансформаторов тока 110 кВ</t>
  </si>
  <si>
    <t>В 10 яч.10, 16</t>
  </si>
  <si>
    <t>ПС 110 кВ Лермонтовка</t>
  </si>
  <si>
    <t>НВ010618</t>
  </si>
  <si>
    <t>ШР 110 1Т 1с, ЛР 110 С-31, ШР 110 ТН 1с, СР 110 1с , ШР 110 РП 1с</t>
  </si>
  <si>
    <t>В 10 яч.13</t>
  </si>
  <si>
    <t>1Т ТДН-6300/110</t>
  </si>
  <si>
    <t xml:space="preserve">ОПН 110 1Т, РВС 35+15 1Т </t>
  </si>
  <si>
    <t>Текущий ремонт заземлителей 110 кВ</t>
  </si>
  <si>
    <t>ТН 110 1с, ТН 110 2с</t>
  </si>
  <si>
    <t>В 10 1Т яч. 2</t>
  </si>
  <si>
    <t>Текущий ремонт разъема 6-10 кВ</t>
  </si>
  <si>
    <t>Разъем яч. 8</t>
  </si>
  <si>
    <t>Служба подстанций</t>
  </si>
  <si>
    <t>Капитальный ремонт выключателей 110 кВ</t>
  </si>
  <si>
    <t>ПС 110 кВ  Восточная</t>
  </si>
  <si>
    <t>HB009306</t>
  </si>
  <si>
    <t>В 35 1Т С-35М</t>
  </si>
  <si>
    <t>ПС 35 кВ Горка</t>
  </si>
  <si>
    <t>В 35 1Т, 2Т ВТ-35</t>
  </si>
  <si>
    <t>HB010382</t>
  </si>
  <si>
    <t>ПС 35 кВ Ханкайская</t>
  </si>
  <si>
    <t>HB010397</t>
  </si>
  <si>
    <t>ПС 35 кВ  Эмальзавод</t>
  </si>
  <si>
    <t>HB010387</t>
  </si>
  <si>
    <t>НВ010178</t>
  </si>
  <si>
    <t>ПС 110 кВ Вяземская</t>
  </si>
  <si>
    <t xml:space="preserve">СР 10 яч. 5 </t>
  </si>
  <si>
    <t>2ТСН 10 яч. 8 ТМ-100/10</t>
  </si>
  <si>
    <t xml:space="preserve">ПС 110 кВ Дормидонтовка </t>
  </si>
  <si>
    <t>НВ010070</t>
  </si>
  <si>
    <t xml:space="preserve">ЗОН 110 1Т </t>
  </si>
  <si>
    <t>ЛР 110 С-29, ТР 110 1Т</t>
  </si>
  <si>
    <t>ОД 110, КЗ 110 1Т</t>
  </si>
  <si>
    <t xml:space="preserve">ОПН 110 1Т </t>
  </si>
  <si>
    <t>ШР 10, ЛР 10 яч. 1</t>
  </si>
  <si>
    <t>НВ010120</t>
  </si>
  <si>
    <t>ПС 35 кВ Капитоновка</t>
  </si>
  <si>
    <t xml:space="preserve">В 10 яч. 1, 2, 4, 6, 7, 8, 9, 14 ВМП-10   </t>
  </si>
  <si>
    <t>ШР 35 1Т, 2Т,СР 35 1с, 2с, ЛР 35 Т-72, ЛР 35 рез. ЛЭП</t>
  </si>
  <si>
    <t>ВЛ 10 кВ Ф-12 ПС Лермонтовка</t>
  </si>
  <si>
    <t>НВ010632</t>
  </si>
  <si>
    <t>Замена опор</t>
  </si>
  <si>
    <t>Замена РЛНД</t>
  </si>
  <si>
    <t>Демонтаж провода (по трассе)</t>
  </si>
  <si>
    <t>км.</t>
  </si>
  <si>
    <t>Монтаж провода (по трассе)</t>
  </si>
  <si>
    <t>Обваловка опор</t>
  </si>
  <si>
    <t>НВ010670</t>
  </si>
  <si>
    <t>ВЛ 10 кВ Ф-14 ПС Лермонтовка</t>
  </si>
  <si>
    <t>Установка РЛНД</t>
  </si>
  <si>
    <t>Установка опор</t>
  </si>
  <si>
    <t>март</t>
  </si>
  <si>
    <t>ВЛ 10 кВ Ф-9 ПС Красицкая</t>
  </si>
  <si>
    <t>HB010052</t>
  </si>
  <si>
    <t>Ручная расчистка</t>
  </si>
  <si>
    <t>га.</t>
  </si>
  <si>
    <t>Выправка опор</t>
  </si>
  <si>
    <t xml:space="preserve">ВЛ 10 кВ Ф-11 ПС Красицкая </t>
  </si>
  <si>
    <t>HB0101609</t>
  </si>
  <si>
    <t>Вырубка угрожающих деревьев</t>
  </si>
  <si>
    <t xml:space="preserve">ВЛ 10 кВ Ф-9 ПС Котиково </t>
  </si>
  <si>
    <t xml:space="preserve">HB010158 </t>
  </si>
  <si>
    <t xml:space="preserve">ВЛ 10 кВ Ф-10 ПС Котиково  </t>
  </si>
  <si>
    <t>ноябрь</t>
  </si>
  <si>
    <t>HB010203</t>
  </si>
  <si>
    <t>в т.ч. 0,6 га расширение</t>
  </si>
  <si>
    <t>ВЛ 10 кВ Ф-9 ПС Шереметьево</t>
  </si>
  <si>
    <t>HB010058</t>
  </si>
  <si>
    <t>ВЛ 10 кВ Ф-1 ПС Шереметьево</t>
  </si>
  <si>
    <t>HB010198</t>
  </si>
  <si>
    <t xml:space="preserve">ВЛ 10 кВ Ф-11 ПС Котиково </t>
  </si>
  <si>
    <t>HB010057</t>
  </si>
  <si>
    <t>в т.ч. 1,2 га расширение</t>
  </si>
  <si>
    <t>ВЛ 10 кВ Ф-1 ПС Черняево</t>
  </si>
  <si>
    <t xml:space="preserve">НВ011066 </t>
  </si>
  <si>
    <t>Переустановка опор</t>
  </si>
  <si>
    <t>Замена изоляторов</t>
  </si>
  <si>
    <t>Замена траверс</t>
  </si>
  <si>
    <t>НВ011059</t>
  </si>
  <si>
    <t>ВЛ 10 кВ Ф-6 ПС Георгиевка</t>
  </si>
  <si>
    <t>ВЛ 10 кВ Ф-1 ПС Гродеково</t>
  </si>
  <si>
    <t>НВ010931</t>
  </si>
  <si>
    <t>Механизированная расчистка</t>
  </si>
  <si>
    <t>га</t>
  </si>
  <si>
    <t>февраль</t>
  </si>
  <si>
    <t>ВЛ 10 кВ Ф-3 ПС Черняево</t>
  </si>
  <si>
    <t xml:space="preserve">НВ011047 </t>
  </si>
  <si>
    <t>ВЛ 10 кВ Ф-7 ПС Переяславка</t>
  </si>
  <si>
    <t>НВ011060</t>
  </si>
  <si>
    <t>ВЛ 10 кВ Ф-11 ПС Святогорье</t>
  </si>
  <si>
    <t>НВ011073</t>
  </si>
  <si>
    <t>ВЛ 10 кВ Ф-13 ПС Елабуга</t>
  </si>
  <si>
    <t>HB009244</t>
  </si>
  <si>
    <t>ВЛ 10 кВ Ф-7 ПС Благодатное</t>
  </si>
  <si>
    <t>НВ009255</t>
  </si>
  <si>
    <t>ПС 110 кВ Котиково</t>
  </si>
  <si>
    <t>НВ010184</t>
  </si>
  <si>
    <t>СР 110 РП2,  ШР 110 2Т</t>
  </si>
  <si>
    <t>В 10 яч.7 1Т, яч.18 2Т</t>
  </si>
  <si>
    <t xml:space="preserve">ШР 110 2с, СР 110 2с </t>
  </si>
  <si>
    <t>Текущий ремонт разъединителей 110 кВ</t>
  </si>
  <si>
    <t>1ТН 35, 2ТН 35 ЗНОМ-35</t>
  </si>
  <si>
    <t>2ТСН 10 ТМ-100/10</t>
  </si>
  <si>
    <t>1ТН 10, 2ТН 10 НАМИ-10</t>
  </si>
  <si>
    <t>ТТ 35 1Т, 2Т ТФЗМ-35</t>
  </si>
  <si>
    <t>Текущий ремонт трансформаторов тока 35 кВ</t>
  </si>
  <si>
    <t xml:space="preserve">ОПН 110 1Т, 2Т </t>
  </si>
  <si>
    <t xml:space="preserve">ОПН 35 1Т, 2Т </t>
  </si>
  <si>
    <t xml:space="preserve">ОПН 10 1Т, 2Т </t>
  </si>
  <si>
    <t>ПС 110 кВ Красицкая</t>
  </si>
  <si>
    <t>НВ010078</t>
  </si>
  <si>
    <t>СР 110 1с, СР 110 2с, ШР 110 1с, ШР 110 2с, РРП 110 1с, РРП 110 2с</t>
  </si>
  <si>
    <t>ТР 35 1Т, ТР 35 2Т, ШР 35 1Т, ШР 35 2Т, СР 35 1с, СР 35 2с, ШР 35 Т-72, ЛР 35 Т-72, ШР 35 ТН-35 1с, ШР 35 ТН-35 2с</t>
  </si>
  <si>
    <t>Замена проходных изоляторов 6-10 кВ</t>
  </si>
  <si>
    <t>ВЛ 6 кВ Ф-33 ПС РЦ</t>
  </si>
  <si>
    <t>HB038448</t>
  </si>
  <si>
    <t>ВЛ 6 кВ Ф-11 ПС Федоровка</t>
  </si>
  <si>
    <t>ВЛ 6 кВ Ф-18 РП ДЭМ</t>
  </si>
  <si>
    <t>ПС 35 кВ Шереметьево</t>
  </si>
  <si>
    <t>HB010077</t>
  </si>
  <si>
    <t xml:space="preserve">СР 35 1с, СР 35 2с, ЛР 35 Т-73 </t>
  </si>
  <si>
    <t>ВЛ 6 кВ Ф-2 ПС Корейский поселок</t>
  </si>
  <si>
    <t>HB008255</t>
  </si>
  <si>
    <t xml:space="preserve">1ТН 10 яч. 6, 2ТН 10 яч. 10 НАМИТ-10  </t>
  </si>
  <si>
    <t>1ТСН 10 ТМ-25/10</t>
  </si>
  <si>
    <t>яч. 2 (1Т), яч. 13 (2Т), яч. 1 (1ТСН), яч. 14 (2ТСН)</t>
  </si>
  <si>
    <t xml:space="preserve">яч. 3 (1Т), яч. 13 (2Т), яч. 4 (1ТСН), яч. 12 (2ТСН) </t>
  </si>
  <si>
    <t>НВ008434 НВ008240</t>
  </si>
  <si>
    <t>ВЛ 6 кВ Ф-9 ПС Ильинка</t>
  </si>
  <si>
    <t>НВ008237</t>
  </si>
  <si>
    <t>ВЛ 10 кВ Ф-1 ПС Бройлерная-2</t>
  </si>
  <si>
    <t>с устройством оттяжек</t>
  </si>
  <si>
    <t>ВЛ 10 кВ Ф-2 ПС Водозабор</t>
  </si>
  <si>
    <t>HB008447</t>
  </si>
  <si>
    <t>ВЛ 10 кВ  Ф-5 ПС Водозабор</t>
  </si>
  <si>
    <t>ВЛ 10 кВ Ф-7 ПС Ракитное</t>
  </si>
  <si>
    <t>HB008236</t>
  </si>
  <si>
    <t>ВЛ 10 кВ Ф-9 ПС Корфовская</t>
  </si>
  <si>
    <t>HB008232</t>
  </si>
  <si>
    <t xml:space="preserve">HB008442 </t>
  </si>
  <si>
    <t>ВЛ 10 кВ Ф-15 ПС Бычиха</t>
  </si>
  <si>
    <t>HB008429</t>
  </si>
  <si>
    <t>ВЛ 10 кВ Ф-15 ПС Корфовская</t>
  </si>
  <si>
    <t>HB008232 НВ008233</t>
  </si>
  <si>
    <t>ВЛ 10 кВ Ф-16 ПС Ракитное</t>
  </si>
  <si>
    <t>ВЛ 10 кВ Ф-22 ПС Корфовская</t>
  </si>
  <si>
    <t>HB0036095</t>
  </si>
  <si>
    <t>ВЛ 10 кВ Ф-21 ПС Некрасовка</t>
  </si>
  <si>
    <t>НВ008242</t>
  </si>
  <si>
    <t>HB009926</t>
  </si>
  <si>
    <t xml:space="preserve">ВЛ 6 кВ Ф-5 ПС Чернореченская </t>
  </si>
  <si>
    <t xml:space="preserve">ВЛ 6 кВ Ф-10 ПС Чернореченская </t>
  </si>
  <si>
    <t>ВЛ 10 кВ Ф-15 ПС ОПХ</t>
  </si>
  <si>
    <t>HB009549</t>
  </si>
  <si>
    <t>Демонтаж опор</t>
  </si>
  <si>
    <t>Демонтаж РЛНД</t>
  </si>
  <si>
    <t>ПС 110 кВ АК</t>
  </si>
  <si>
    <t>Городской</t>
  </si>
  <si>
    <t>HB010351</t>
  </si>
  <si>
    <t xml:space="preserve">В 35 1Т, ШСВ 35 МКП-35 </t>
  </si>
  <si>
    <t>HB010347</t>
  </si>
  <si>
    <t>ЛР 110 С-5, С-6, ШР 110 ОПН 1с, 2с, СР 110 1с, 2с,ТР 110 1Т, 2Т</t>
  </si>
  <si>
    <t>ПС 35 кВ БН</t>
  </si>
  <si>
    <t>HB010349</t>
  </si>
  <si>
    <t>2Т ТДНС-16000/35</t>
  </si>
  <si>
    <t>ПС 110 кВ Восточная</t>
  </si>
  <si>
    <t>HB010346</t>
  </si>
  <si>
    <t>В 35 2Т С-35М</t>
  </si>
  <si>
    <t>В 6 яч. 16,17 ВВТЭ-М-10</t>
  </si>
  <si>
    <t>ПС 35 кВ Втормет</t>
  </si>
  <si>
    <t>1Т, 2Т ТМ-6300/35</t>
  </si>
  <si>
    <t>HB010384</t>
  </si>
  <si>
    <t>ПС 110 кВ ГВФ</t>
  </si>
  <si>
    <t>HB010381</t>
  </si>
  <si>
    <t>1Т, 2Т  TДТН-25000/110</t>
  </si>
  <si>
    <t>В 110 С-45,С 46, СВ 110 МКП-110</t>
  </si>
  <si>
    <t>В 6 яч.13, 24  ВМП-10К</t>
  </si>
  <si>
    <t>Ремонт освещения</t>
  </si>
  <si>
    <t>ПС 110 кВ Горький</t>
  </si>
  <si>
    <t>HB010340</t>
  </si>
  <si>
    <t xml:space="preserve">ЛР 110 С-3, ШР 110 С-3, ШР 110 1ТН, ШР 110 1Т, СР 110 1с </t>
  </si>
  <si>
    <t>ПС 110 кВ Здоровье</t>
  </si>
  <si>
    <t xml:space="preserve">HB036335 </t>
  </si>
  <si>
    <t>1Т, 2Т ТДН-16000/35</t>
  </si>
  <si>
    <t>ПС 35 кВ Интурист</t>
  </si>
  <si>
    <t>HB010278</t>
  </si>
  <si>
    <t>ПС 35 кВ Карьер</t>
  </si>
  <si>
    <t>HB010299 HB010300</t>
  </si>
  <si>
    <t>1Т, 2Т ТМ-4000/35</t>
  </si>
  <si>
    <t>ПС 110 кВ КАФ</t>
  </si>
  <si>
    <t>НВ010393</t>
  </si>
  <si>
    <t>1Т, 2Т TДТН-25000/110</t>
  </si>
  <si>
    <t>РВС 35+15 1Т, 2Т</t>
  </si>
  <si>
    <t>ПС  110 кВ Корфовская</t>
  </si>
  <si>
    <t>НВ010342</t>
  </si>
  <si>
    <t>1Т ТДТН-10000/110, 2Т ТДТН-16000/110</t>
  </si>
  <si>
    <t>В 10 яч. 4 1Т, яч.24 2Т, яч.8</t>
  </si>
  <si>
    <t>ПС 110 кВ МЖК</t>
  </si>
  <si>
    <t>HB031849</t>
  </si>
  <si>
    <t>ПС 110 кВ НПЗ</t>
  </si>
  <si>
    <t>1Т, 2Т ТРДН-32000/110</t>
  </si>
  <si>
    <t>HB010389</t>
  </si>
  <si>
    <t>HB010390</t>
  </si>
  <si>
    <t>В 6 яч.15, 42 ВМП-10</t>
  </si>
  <si>
    <t>ПС 35 кВ Р</t>
  </si>
  <si>
    <t>HB010350</t>
  </si>
  <si>
    <t>HB009826 HB009827 HB010350</t>
  </si>
  <si>
    <t>В 35 1Т (ВМ-35), 2Т (ВТ-35), Т-16 (ВМ-35), СВ 35 (С-35)</t>
  </si>
  <si>
    <t>ПС 35 кВ СВ</t>
  </si>
  <si>
    <t>HB010341</t>
  </si>
  <si>
    <t>ПС 35 кВ СМ</t>
  </si>
  <si>
    <t>HB010348</t>
  </si>
  <si>
    <t>В 35 1Т ВМ-35</t>
  </si>
  <si>
    <t>В 6 яч. 46 ВМП-10</t>
  </si>
  <si>
    <t>HB010313</t>
  </si>
  <si>
    <t>ПС 110 кВ СМР</t>
  </si>
  <si>
    <t>1Т, 2Т ТДТН-40000/110</t>
  </si>
  <si>
    <t>HB010383</t>
  </si>
  <si>
    <t>ПС 35 кВ СРЗ</t>
  </si>
  <si>
    <t>1Т ТДНС-10000/35, 2Т ТМ-6300/35</t>
  </si>
  <si>
    <t>ПС 35 кВ СТ</t>
  </si>
  <si>
    <t>HB010281</t>
  </si>
  <si>
    <t>1Т ТМН-6300/35, 2Т ТМ-6300/35</t>
  </si>
  <si>
    <t>В 6 яч.14 ВМП-10</t>
  </si>
  <si>
    <t>ПС 35 кВ Трампарк</t>
  </si>
  <si>
    <t xml:space="preserve">HB010502 </t>
  </si>
  <si>
    <t>В 6 яч.6, 31 ВМПЭ-10, ВК-10</t>
  </si>
  <si>
    <t>ПС 110 кВ ХЭС</t>
  </si>
  <si>
    <t>HB033385</t>
  </si>
  <si>
    <t>ПС 110 кВ Ц</t>
  </si>
  <si>
    <t>HB010352</t>
  </si>
  <si>
    <t>В 110 1Т МКП-110</t>
  </si>
  <si>
    <t>ЛР 110 С-7, С-8, ШР 110 1Т, 2Т, ТР 110 1Т,2Т, СР 110 1с, 2с</t>
  </si>
  <si>
    <t>В 6 яч. 13 ВМГ-133</t>
  </si>
  <si>
    <t>ПС 110 кВ Энергомаш</t>
  </si>
  <si>
    <t>HB010394</t>
  </si>
  <si>
    <t>В 6 яч. 28 ВМП-10К</t>
  </si>
  <si>
    <t>ПС 110 кВ Южная</t>
  </si>
  <si>
    <t>HB010344</t>
  </si>
  <si>
    <t>HB010345 HB010344</t>
  </si>
  <si>
    <t>СВ 6 яч.31 ВМП-10Э</t>
  </si>
  <si>
    <t>Ремонт отопления</t>
  </si>
  <si>
    <t>ПС 110 кВ ЮМР</t>
  </si>
  <si>
    <t>HB010399</t>
  </si>
  <si>
    <t>В 6 яч. 9, СВ 6 яч. 17 ВМП-10</t>
  </si>
  <si>
    <t>2Т TДТН-25000/110</t>
  </si>
  <si>
    <t xml:space="preserve">ВЛ 0,4 кВ ТП-795  п. Дормидонтовка </t>
  </si>
  <si>
    <t>HB010072</t>
  </si>
  <si>
    <t>Обрезка крон деревьев</t>
  </si>
  <si>
    <t>Замена ответвлений к зданиям</t>
  </si>
  <si>
    <t>отв.</t>
  </si>
  <si>
    <t>АС-25</t>
  </si>
  <si>
    <t xml:space="preserve">HB010212 </t>
  </si>
  <si>
    <t>ВЛ 0,4 кВ Ф-1,2,3 ТП-931 с. Дормидонтовка</t>
  </si>
  <si>
    <t xml:space="preserve">ВЛ 0,4 кВ Ф-4, 5 ТП-910 с. Капитоновка  </t>
  </si>
  <si>
    <t>HB010049</t>
  </si>
  <si>
    <t>ВЛ 0,4 кВ Ф-1,2,3 ТП-923 с. Дормидонтовка</t>
  </si>
  <si>
    <t>HB010211</t>
  </si>
  <si>
    <t>ВЛ 0,4 кВ Ф-2 ТП-1910 г. Вяземский</t>
  </si>
  <si>
    <t>СИП 50</t>
  </si>
  <si>
    <t>СИП 56, СИП 70, СИП 16</t>
  </si>
  <si>
    <t>HB037212</t>
  </si>
  <si>
    <t>ВЛ 0,4 кВ Ф-3 ТП-1010 г. Вяземский</t>
  </si>
  <si>
    <t>HB037211</t>
  </si>
  <si>
    <t>Вяземский ГУ</t>
  </si>
  <si>
    <t>Монтаж ответвлений к зданиям</t>
  </si>
  <si>
    <t>ВЛ 0,4 кВ Ф-3 ТП-2020 с. Сергеевка</t>
  </si>
  <si>
    <t>ВЛ 0,4 кВ Ф-1,2 ТП-2105 с. Князе-Волконское</t>
  </si>
  <si>
    <t>НВ009521</t>
  </si>
  <si>
    <t>Установка укосов</t>
  </si>
  <si>
    <t>ВЛ 0,4 кВ Ф-3 ТП-0106 с. Гаровка-1</t>
  </si>
  <si>
    <t>HB008261</t>
  </si>
  <si>
    <t>ВЛ 0,4 кВ Ф-4 ТП-3636 с. Гаровка-1</t>
  </si>
  <si>
    <t>ВЛ 0,4 кВ Ф-7,12 ТП-383 с. Гаровка-1</t>
  </si>
  <si>
    <t>А-25</t>
  </si>
  <si>
    <t>ВЛ 0,4 кВ Ф-1 ТП-2044 с. Краснореченское</t>
  </si>
  <si>
    <t>НВ033374</t>
  </si>
  <si>
    <t>Монтаж ответвительных зажимов</t>
  </si>
  <si>
    <t>ВЛ 0,4 кВ Ф-1,2 ТП-0113 с. Краснореченское</t>
  </si>
  <si>
    <t>НВ008463</t>
  </si>
  <si>
    <t>А-35</t>
  </si>
  <si>
    <t>ВЛ 0,4 кВ Ф-1 ТП-525 с. Васильевка</t>
  </si>
  <si>
    <t>HB010907</t>
  </si>
  <si>
    <t>HB011103</t>
  </si>
  <si>
    <t>ВЛ 0,4 кВ Ф-4 ТП-537 с. Переяславка</t>
  </si>
  <si>
    <t>ВЛ 0,4 кВ Ф-1,2 ТП-765 с. Георгиевка</t>
  </si>
  <si>
    <t>HB010924</t>
  </si>
  <si>
    <t>ВЛ 10 кВ Ф-12 ПС Осиновая речка</t>
  </si>
  <si>
    <t xml:space="preserve">HB008274 НВ008872 </t>
  </si>
  <si>
    <t>ТП-0080 с. Осиновая речка</t>
  </si>
  <si>
    <t>HB008582</t>
  </si>
  <si>
    <t>ТМГ-250/10</t>
  </si>
  <si>
    <t>Ремонт рубильников - 1 шт, ремонт РВ-10 - 1 шт</t>
  </si>
  <si>
    <t xml:space="preserve">HB008204 </t>
  </si>
  <si>
    <t>В 110 1Т, 2Т ВМТ-110Б, В 110 С-30 МКП-110Б</t>
  </si>
  <si>
    <t>Замена вводов 110 кВ</t>
  </si>
  <si>
    <t>HB010184</t>
  </si>
  <si>
    <t>СВ 110 МКП-110Б</t>
  </si>
  <si>
    <t>HB010078</t>
  </si>
  <si>
    <t>HB010345</t>
  </si>
  <si>
    <t>В 110 С-11 МКП-110Б</t>
  </si>
  <si>
    <t>В 35 Т-49, Т-50 С-35М</t>
  </si>
  <si>
    <t>HB008205</t>
  </si>
  <si>
    <t>ПС 35кВ Дружба</t>
  </si>
  <si>
    <t>В 35 1Т, 2Т С-35М</t>
  </si>
  <si>
    <t>ТП-751 с.Глебово</t>
  </si>
  <si>
    <t>НВ010109</t>
  </si>
  <si>
    <t>Покраска ТП - 58 м2, ремонт контура заземления - 1 шт</t>
  </si>
  <si>
    <t>ТП-781 с. Красицкое</t>
  </si>
  <si>
    <t xml:space="preserve">НВ010115 </t>
  </si>
  <si>
    <t>ТП-879 с. Котиково</t>
  </si>
  <si>
    <t>НВ010116</t>
  </si>
  <si>
    <t>НВ010084</t>
  </si>
  <si>
    <t xml:space="preserve">ТП-905 с. Венюково </t>
  </si>
  <si>
    <t>ТП-514 п. Переяславка</t>
  </si>
  <si>
    <t>Ремонт контура заземления - 1 шт</t>
  </si>
  <si>
    <t>ТП-517 п. Переяславка</t>
  </si>
  <si>
    <t xml:space="preserve">HB011004 </t>
  </si>
  <si>
    <t xml:space="preserve">HB010824 </t>
  </si>
  <si>
    <t>HB011018</t>
  </si>
  <si>
    <t>ТП-529 с. Полетное</t>
  </si>
  <si>
    <t>ТП-530 с. Киинск</t>
  </si>
  <si>
    <t>HB011015</t>
  </si>
  <si>
    <t>Замена РВО на ОПН - 3 шт, замена проходных изоляторов - 3 шт</t>
  </si>
  <si>
    <t>ТП-542 с. Гродеково</t>
  </si>
  <si>
    <t>HB010888</t>
  </si>
  <si>
    <t>ТП-545 с. Гродеково</t>
  </si>
  <si>
    <t xml:space="preserve">HB010956 </t>
  </si>
  <si>
    <t>ТП-554 с. Киинск</t>
  </si>
  <si>
    <t>HB010951</t>
  </si>
  <si>
    <t>ТП-572 с. Георгиевка</t>
  </si>
  <si>
    <t>HB010985</t>
  </si>
  <si>
    <t>ТП-693 п. Переяславка</t>
  </si>
  <si>
    <t>HB010950</t>
  </si>
  <si>
    <t>ТП-710 с. Гродеково</t>
  </si>
  <si>
    <t xml:space="preserve">HB011119 </t>
  </si>
  <si>
    <t>HB011120</t>
  </si>
  <si>
    <t>ТП-714 с. Гродеково</t>
  </si>
  <si>
    <t>ТП-715 с. Полетное</t>
  </si>
  <si>
    <t>HB011122</t>
  </si>
  <si>
    <t>ТМ-100/10 на ТМГ-160/10</t>
  </si>
  <si>
    <t>ВЛ 35 кВ Гродеково-Георгиевка (Т-53)</t>
  </si>
  <si>
    <t>НВ010840</t>
  </si>
  <si>
    <t xml:space="preserve">ВЛ 110 кВ Котиково-Лермонтовка (C-31) </t>
  </si>
  <si>
    <t>HB010240</t>
  </si>
  <si>
    <t>Расширение просек</t>
  </si>
  <si>
    <t>В 6 яч. 2,2А,7,10 1Т,15,21 СВ,24 СВ2, 25, 29 2Т 3с, 30, 32 2Т 4с, 40 ТСН2, 41 ВМПЭ-10, ВМП-10К, ВМП-10Э</t>
  </si>
  <si>
    <t>2Т ТДТН-40000/110</t>
  </si>
  <si>
    <t>В 6  яч. 7, 21, 28 ВМГ-133</t>
  </si>
  <si>
    <t xml:space="preserve">ЛР 110 С-1, С-2, С-9, С-11, С-12, ШР 110 ОСШ С-1,С-2,С-9, С-11, С-12, ЛР 110 С-19,С-20, ШР 110 ОСШ С-19,С-20 </t>
  </si>
  <si>
    <t>В 6 яч. 34, 52, яч.5 2Т ВМП-10,ВКЭ-10</t>
  </si>
  <si>
    <t>В 6 яч.12 ВМП-10К</t>
  </si>
  <si>
    <t>В 6 яч. 20 ВМП-10</t>
  </si>
  <si>
    <t>В 6 яч.3, 23 ВМП-10</t>
  </si>
  <si>
    <t>В 6 яч.12, 31 ВМГ-133</t>
  </si>
  <si>
    <t>HB010406 HB010399</t>
  </si>
  <si>
    <t>В 6 яч.8, 15, 25 ВМП-10, ВМПЭ-10</t>
  </si>
  <si>
    <t>Ремонт стен</t>
  </si>
  <si>
    <t>м2</t>
  </si>
  <si>
    <t>Ремонт потолка</t>
  </si>
  <si>
    <t>НВ010191</t>
  </si>
  <si>
    <t>Ремонт кровли</t>
  </si>
  <si>
    <t>ТП-759 с. Забайкальское</t>
  </si>
  <si>
    <t>НВ010213</t>
  </si>
  <si>
    <t>ТП-794 п. Дормидонтовка</t>
  </si>
  <si>
    <t>НВ010215</t>
  </si>
  <si>
    <t>HB009052</t>
  </si>
  <si>
    <t>База СРЭС</t>
  </si>
  <si>
    <t>Замена электроводонагревателя</t>
  </si>
  <si>
    <t>HB008204</t>
  </si>
  <si>
    <t>Ремонт ограждения</t>
  </si>
  <si>
    <t>м</t>
  </si>
  <si>
    <t>ПС 35 кВ Водозабор</t>
  </si>
  <si>
    <t>ПС 35  кВ БН</t>
  </si>
  <si>
    <t>НВ036197</t>
  </si>
  <si>
    <t>Бульдозер SHANTUI SD16 гос. номер 04-14 ХН 27</t>
  </si>
  <si>
    <t>Ремонт гусениц</t>
  </si>
  <si>
    <t>Замена фильтров</t>
  </si>
  <si>
    <t>СМиТ</t>
  </si>
  <si>
    <t>Устройство полигона</t>
  </si>
  <si>
    <t>НВ036612</t>
  </si>
  <si>
    <t xml:space="preserve">Мульчер AHWI RT-400 гос. номер ХН 32-24 </t>
  </si>
  <si>
    <t>Ремонт зубьев</t>
  </si>
  <si>
    <t>Замена опорных катков</t>
  </si>
  <si>
    <t>компл</t>
  </si>
  <si>
    <t>Замена стартера</t>
  </si>
  <si>
    <t>Замена генератора</t>
  </si>
  <si>
    <t>Замена ремня вентилятора</t>
  </si>
  <si>
    <t>Замена ремня генератора</t>
  </si>
  <si>
    <t>Служба линий</t>
  </si>
  <si>
    <t>HB010001</t>
  </si>
  <si>
    <t>ВЛ 110 кВ Корфовская-Осиновая речка (С-40)</t>
  </si>
  <si>
    <t>HB010031</t>
  </si>
  <si>
    <t>НВ009968</t>
  </si>
  <si>
    <t>HB009936</t>
  </si>
  <si>
    <t>Ремонт фундаментов</t>
  </si>
  <si>
    <t>НВ010574
НB010575,
НВ010588</t>
  </si>
  <si>
    <t>АС-50</t>
  </si>
  <si>
    <t>АС-50, АС-70</t>
  </si>
  <si>
    <t>НВ010563</t>
  </si>
  <si>
    <t>Полигон учебный</t>
  </si>
  <si>
    <t>Приказ ХЭС от 31.07.18 № 450 "Об исполнении ЦП по подготовке персонала, оснащению учебной базы, усебных полигонов, техническими и др. убечно-тренировочными средствами обучения"</t>
  </si>
  <si>
    <t>Планировка территории</t>
  </si>
  <si>
    <t>м3</t>
  </si>
  <si>
    <t>Замена рессор</t>
  </si>
  <si>
    <t>Замена тормозных колодок</t>
  </si>
  <si>
    <t xml:space="preserve">ВЛ 110 кВ Хор-Красицкая (С-29) </t>
  </si>
  <si>
    <t>НВ011077</t>
  </si>
  <si>
    <t>Замена дисков колес</t>
  </si>
  <si>
    <t>Замена КПП</t>
  </si>
  <si>
    <t>Замена муфты сцепления</t>
  </si>
  <si>
    <t>Замена дисков сцепления</t>
  </si>
  <si>
    <t>Замена дверей</t>
  </si>
  <si>
    <t>Замена сидений</t>
  </si>
  <si>
    <t>Замена щебня маслоприемного устройства</t>
  </si>
  <si>
    <t>Полуприцеп ТСП 94162-0000010 гос. номер 63-26 ХА</t>
  </si>
  <si>
    <t>HB032405</t>
  </si>
  <si>
    <t>Замена оси трапа</t>
  </si>
  <si>
    <t>Замена ступиц колес</t>
  </si>
  <si>
    <t>Замена аккумуляторов</t>
  </si>
  <si>
    <t>Замена габаритных фонарей</t>
  </si>
  <si>
    <t>Замена шкворня</t>
  </si>
  <si>
    <t>В 6 яч. 5 1Т ВМПЭ-10 на ВВ-10 (без выкатной тележки)</t>
  </si>
  <si>
    <t>В 10 яч.12, 3 ,7 СВ, 9, 13 ВМБ-10</t>
  </si>
  <si>
    <t>НВ032653</t>
  </si>
  <si>
    <t xml:space="preserve">Замена стартера </t>
  </si>
  <si>
    <t>Автомобиль КАМАЗ-65225 гос. номер А 535 НС</t>
  </si>
  <si>
    <t>Замена корзины сцепления</t>
  </si>
  <si>
    <t>Замена предпуского подогревателя</t>
  </si>
  <si>
    <t>Замена турбокомпрессоров</t>
  </si>
  <si>
    <t>Замена тормозных камер</t>
  </si>
  <si>
    <t>Автомобиль КАМАЗ-65115 гос. номер А 900 РК</t>
  </si>
  <si>
    <t>НВ032681</t>
  </si>
  <si>
    <t>Замена радиатора отопителя</t>
  </si>
  <si>
    <t>Ремонт тормозной системы</t>
  </si>
  <si>
    <t>Замена задних фонарей</t>
  </si>
  <si>
    <t>Замена диска сцепления</t>
  </si>
  <si>
    <t>Замена ПГУ сцепления</t>
  </si>
  <si>
    <t>Замена рулевой тяги в сборе</t>
  </si>
  <si>
    <t>Замена укрывного полога</t>
  </si>
  <si>
    <t>Ремонт выхлопной трубы</t>
  </si>
  <si>
    <t>Автомобиль КАМАЗ-43114 (МКМ-200) гос. номер В 739 ТУ</t>
  </si>
  <si>
    <t>НВ035943</t>
  </si>
  <si>
    <t>Ремонт бура</t>
  </si>
  <si>
    <t>Ремонт рулевых тяг</t>
  </si>
  <si>
    <t>Замена ТНВД</t>
  </si>
  <si>
    <t>Автомобиль КАМАЗ-53228-15  кран КС-55713-4 гос. номер К 637 УМ</t>
  </si>
  <si>
    <t>НВ031347</t>
  </si>
  <si>
    <t>НВ009954</t>
  </si>
  <si>
    <t>НВ010003</t>
  </si>
  <si>
    <t>Установка птицезащитных устройств</t>
  </si>
  <si>
    <t>ВЛ 110 кВ Князе-Волконское-Елабуга (C-50)</t>
  </si>
  <si>
    <t>ВЛ 35кВ Племрепродуктор-Фёдоровка №1,2 с отпайками (Т-80, Т-81)</t>
  </si>
  <si>
    <t>Замена поврежденных изоляторов</t>
  </si>
  <si>
    <t>В 10 яч. 10 ВМПП-10 на ВВ-10</t>
  </si>
  <si>
    <t>В 10 яч. 4 1Т</t>
  </si>
  <si>
    <t>В 110 С-11, С-14 МКП-110Б</t>
  </si>
  <si>
    <t>ВЛ 110 кВ Хабаровская ТЭЦ1-Корфовская №1,2 с отпайками (С-5, С-6)</t>
  </si>
  <si>
    <t>ВЛ 10 кВ Ф-3 ПС Переяславка</t>
  </si>
  <si>
    <t>НВ010861</t>
  </si>
  <si>
    <t>ВЛ 10 кВ Ф-4 ПС Переяславка</t>
  </si>
  <si>
    <t>НВ011067</t>
  </si>
  <si>
    <t>ВЛ 10 кВ Ф-7 ПС Петровичи</t>
  </si>
  <si>
    <t>НВ011097</t>
  </si>
  <si>
    <t>ВЛ 10 кВ Ф-10 ПС Петровичи</t>
  </si>
  <si>
    <t>НВ011044</t>
  </si>
  <si>
    <t>ВЛ 10 кВ Ф-12 ПС Гродеково</t>
  </si>
  <si>
    <t>ВЛ 10 кВ Ф-9 ПС Георгиевка</t>
  </si>
  <si>
    <t>НВ011062</t>
  </si>
  <si>
    <t>6.4.</t>
  </si>
  <si>
    <t xml:space="preserve">АИИСКУЭ ЛРЭС (с.Георгиевка)  </t>
  </si>
  <si>
    <t>HB030725</t>
  </si>
  <si>
    <t>Замена маршрутизаторов</t>
  </si>
  <si>
    <t>Замена приборов учета</t>
  </si>
  <si>
    <t>СТЭ</t>
  </si>
  <si>
    <t>HB009955</t>
  </si>
  <si>
    <t>4.2.</t>
  </si>
  <si>
    <t>Акт РПА от 02.08.2018 № 478</t>
  </si>
  <si>
    <t>Акт РПА от 14.05.18 № 239</t>
  </si>
  <si>
    <t>Акт РПА от 18.02.2019 № 59</t>
  </si>
  <si>
    <t>По состоянию, аварии</t>
  </si>
  <si>
    <t>Акт РПА от 20.12.2018 № 784</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</si>
  <si>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</si>
  <si>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</si>
  <si>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</si>
  <si>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</si>
  <si>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</si>
  <si>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</si>
  <si>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</si>
  <si>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</si>
  <si>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</si>
  <si>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</si>
  <si>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</si>
  <si>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</si>
  <si>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</si>
  <si>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</si>
  <si>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</si>
  <si>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</si>
  <si>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</si>
  <si>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</si>
  <si>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</si>
  <si>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</si>
  <si>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</si>
  <si>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</si>
  <si>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</si>
  <si>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</si>
  <si>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</si>
  <si>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</si>
  <si>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</si>
  <si>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</si>
  <si>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ТП-518 с. Георгиевка</t>
  </si>
  <si>
    <t>Ремонт контура заземления - 1 шт, покраска ТП - 43 м2</t>
  </si>
  <si>
    <t>2.2.38.</t>
  </si>
  <si>
    <t>2.2.39.</t>
  </si>
  <si>
    <t>2.2.40.</t>
  </si>
  <si>
    <t>2.2.41.</t>
  </si>
  <si>
    <t>2.2.42.</t>
  </si>
  <si>
    <t>2.2.43.</t>
  </si>
  <si>
    <t>2.2.44.</t>
  </si>
  <si>
    <t>2.1.9.</t>
  </si>
  <si>
    <t>2.1.10.</t>
  </si>
  <si>
    <t>2.1.11.</t>
  </si>
  <si>
    <t>2.1.13.</t>
  </si>
  <si>
    <t>2.1.14.</t>
  </si>
  <si>
    <t>2.1.15.</t>
  </si>
  <si>
    <t>2.1.16.</t>
  </si>
  <si>
    <t>2.1.17.</t>
  </si>
  <si>
    <t>2.1.18.</t>
  </si>
  <si>
    <t>2.1.19.</t>
  </si>
  <si>
    <t>2.1.20.</t>
  </si>
  <si>
    <t>2.1.21.</t>
  </si>
  <si>
    <t>2.1.23.</t>
  </si>
  <si>
    <t>2.1.24.</t>
  </si>
  <si>
    <t>2.1.25.</t>
  </si>
  <si>
    <t>2.1.26.</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</si>
  <si>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</si>
  <si>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</si>
  <si>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</si>
  <si>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</si>
  <si>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</si>
  <si>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</si>
  <si>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</si>
  <si>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</si>
  <si>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</si>
  <si>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</si>
  <si>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</si>
  <si>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</si>
  <si>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</si>
  <si>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</si>
  <si>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</si>
  <si>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</si>
  <si>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</si>
  <si>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</si>
  <si>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</si>
  <si>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</si>
  <si>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</si>
  <si>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</si>
  <si>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</si>
  <si>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</si>
  <si>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</si>
  <si>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</si>
  <si>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</si>
  <si>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2.1.56.</t>
  </si>
  <si>
    <t>2.1.57.</t>
  </si>
  <si>
    <t>2.1.58.</t>
  </si>
  <si>
    <t>4.3.</t>
  </si>
  <si>
    <t>4.4.</t>
  </si>
  <si>
    <t>Замена окон</t>
  </si>
  <si>
    <t>4.5.</t>
  </si>
  <si>
    <t>HB010261</t>
  </si>
  <si>
    <t>Ремонт вентиляции</t>
  </si>
  <si>
    <t>Здание ЗРУ 6 кВ ПС БН</t>
  </si>
  <si>
    <t>Здание ЗРУ 6 кВ ПС НПЗ</t>
  </si>
  <si>
    <t>HB010257</t>
  </si>
  <si>
    <t>4.6.</t>
  </si>
  <si>
    <t>4.7.</t>
  </si>
  <si>
    <t>Замена фундаментов</t>
  </si>
  <si>
    <t>4.8.</t>
  </si>
  <si>
    <t>4.9.</t>
  </si>
  <si>
    <t>4.10.</t>
  </si>
  <si>
    <t>НВ009052</t>
  </si>
  <si>
    <t>Ремонт сантехники</t>
  </si>
  <si>
    <t>4.11.</t>
  </si>
  <si>
    <t>4.12.</t>
  </si>
  <si>
    <t>4.13.</t>
  </si>
  <si>
    <t>Отсыпка территории</t>
  </si>
  <si>
    <t>4.14.</t>
  </si>
  <si>
    <t>Здание РП-3515 с. Ильинка</t>
  </si>
  <si>
    <t>НВ008171</t>
  </si>
  <si>
    <t>Ремонт отмостки</t>
  </si>
  <si>
    <t>Ремонт пола</t>
  </si>
  <si>
    <t>Ремонт дверей</t>
  </si>
  <si>
    <t>СИП 50, СИП 35, СИП 16</t>
  </si>
  <si>
    <t>ВЛ 0,4 кВ Ф-16 ТП-249 с. Восточное</t>
  </si>
  <si>
    <t>HB009141</t>
  </si>
  <si>
    <t>HB011073</t>
  </si>
  <si>
    <t>HB009565</t>
  </si>
  <si>
    <t>ЦП</t>
  </si>
  <si>
    <t>ЦП п.1</t>
  </si>
  <si>
    <t xml:space="preserve">HB009242 </t>
  </si>
  <si>
    <t>ВЛ 6 кВ Ф-10 ПС ГВФ</t>
  </si>
  <si>
    <t>6.5.</t>
  </si>
  <si>
    <t xml:space="preserve">HB009678 </t>
  </si>
  <si>
    <t xml:space="preserve">HB036852 </t>
  </si>
  <si>
    <t>4.15.</t>
  </si>
  <si>
    <t>4.16.</t>
  </si>
  <si>
    <t>4.17.</t>
  </si>
  <si>
    <t>4.18.</t>
  </si>
  <si>
    <t>4.19.</t>
  </si>
  <si>
    <t>4.20.</t>
  </si>
  <si>
    <t>4.21.</t>
  </si>
  <si>
    <t>4.22.</t>
  </si>
  <si>
    <t>4.23.</t>
  </si>
  <si>
    <t>4.24.</t>
  </si>
  <si>
    <t>НВ009443</t>
  </si>
  <si>
    <t>ВЛ 10 кВ Ф-1 ПС Ракитное</t>
  </si>
  <si>
    <t>НВ008443 НВ008350</t>
  </si>
  <si>
    <t>ВЛ 6 кВ Ф-33 ПС Горький</t>
  </si>
  <si>
    <t>НВ008426</t>
  </si>
  <si>
    <t>ВЛ 6 кВ Ф-1 ПС Горький</t>
  </si>
  <si>
    <t>НВ008216</t>
  </si>
  <si>
    <t>ВЛ 10 кВ Ф-16 ПС Водозабор</t>
  </si>
  <si>
    <t>НВ031215</t>
  </si>
  <si>
    <t>НВ036331</t>
  </si>
  <si>
    <t>Автомобиль УРАЛ МКМ 200 гос. номер Н 029 ЕВ</t>
  </si>
  <si>
    <t>НВ034691</t>
  </si>
  <si>
    <t>НВ008840</t>
  </si>
  <si>
    <t>Автомобиль УАЗ-39099 гос. номер Х 033 СК</t>
  </si>
  <si>
    <t>НВ010558</t>
  </si>
  <si>
    <t>ВЛ 110 кВ Южная-ЗАК №1,2 (C-9, C-10)</t>
  </si>
  <si>
    <t>ВЛ 0,4 кВ Ф-3 ТП-1750 г. Вяземский</t>
  </si>
  <si>
    <t>ВЛ 0,4 кВ Ф-1,2 ТП-1938 г. Вяземский</t>
  </si>
  <si>
    <t>HB037210</t>
  </si>
  <si>
    <t>Демонтаж ответвлений к зданиям</t>
  </si>
  <si>
    <t>ВЛ 0,4 кВ Ф-1 ТП-1939 г. Вяземский</t>
  </si>
  <si>
    <t>1.4.1.1.</t>
  </si>
  <si>
    <t>1.4.1.3.</t>
  </si>
  <si>
    <t>1.4.1.4.</t>
  </si>
  <si>
    <t>АС-25, СИП-35</t>
  </si>
  <si>
    <t>СИП-50</t>
  </si>
  <si>
    <t>АС-25, СИП-25</t>
  </si>
  <si>
    <t>Капитальный ремонт трансформаторов 110 кВ</t>
  </si>
  <si>
    <t>2Т ТДМ -10000/110</t>
  </si>
  <si>
    <t>HB010122</t>
  </si>
  <si>
    <t>ВЛ 0,4 кВ Ф-1,2,3,4 ТП-1934 г. Вяземский</t>
  </si>
  <si>
    <t>HB037209</t>
  </si>
  <si>
    <t>В 6  яч. 6, 38, 42, 46  ВКЭ-10</t>
  </si>
  <si>
    <t>ВЛ 110 кВ Красицкая – Вяземская (С-28)</t>
  </si>
  <si>
    <t>HB010239</t>
  </si>
  <si>
    <t>ПС ГРЭС (ПС 110 кВ МЖК, ПС 110 кВ Здоровье, ПС 110 кВ ХЭС, ПС 35 кВ Протока, ПС 35 кВ Индустриальная, ПС 110 кВ Городская, ПС 35 кВ Парк Гайдара, ПС 35 кВ БН, ПС 35 кВ Интурист, ПС 110 кВ ГВФ, ПС 110 кВ КАФ)</t>
  </si>
  <si>
    <t>6.6.</t>
  </si>
  <si>
    <t>HB031849 HB036335 HB033385 HB036535 HB033403 HB036605 HB032822 HB010349 HB010278 HB031851 HB010393</t>
  </si>
  <si>
    <t>Обработка огнезащитным составом кабельных линий</t>
  </si>
  <si>
    <t>HB010465</t>
  </si>
  <si>
    <t>НВ010460</t>
  </si>
  <si>
    <t>HB010829</t>
  </si>
  <si>
    <t>ВЛ 0,4 кВ Ф-1 ТП-593 п. Переяславка</t>
  </si>
  <si>
    <t>ВЛ 0,4 кВ Ф-1 ТП-704 с. Полетное</t>
  </si>
  <si>
    <t>1.2.1.1.</t>
  </si>
  <si>
    <t>1.2.1.2.</t>
  </si>
  <si>
    <t>ЛЭП 35кВ</t>
  </si>
  <si>
    <t>КЛ 35кВ</t>
  </si>
  <si>
    <t>Установка коммутационного аппарата 35 кВ</t>
  </si>
  <si>
    <t>Установка ОПН 35 кВ</t>
  </si>
  <si>
    <t>Автомобиль Тойота Лэнд Крузер Прадо гос. номер А 527 ЕХ</t>
  </si>
  <si>
    <t>НВ031604</t>
  </si>
  <si>
    <t>ВЛ 110 кВ Южная – ЮМР №1 с отпайками (С-11)</t>
  </si>
  <si>
    <t>Ремонт кузова</t>
  </si>
  <si>
    <t>Ремонт электропроводки</t>
  </si>
  <si>
    <t>Автомобиль TOYOTA LAND CRUISER гос. номер Х 950 ВО</t>
  </si>
  <si>
    <t>НВ008895</t>
  </si>
  <si>
    <t>HB008580</t>
  </si>
  <si>
    <t>АС-35</t>
  </si>
  <si>
    <t>СИП-70</t>
  </si>
  <si>
    <t>ВЛ 0,4 кВ Ф-2,3 ТП-0111 с. Бычиха</t>
  </si>
  <si>
    <t>ВЛ 0,4 кВ  Ф-3 ТП-3636 с. Гаровка-1</t>
  </si>
  <si>
    <t>ВЛ 10 кВ Ф-22 ПС Некрасовка</t>
  </si>
  <si>
    <t>1.3.1.3.</t>
  </si>
  <si>
    <t>HB008443</t>
  </si>
  <si>
    <t>Акт РПА от 19.05.18 № 255</t>
  </si>
  <si>
    <t>1.3.1.4.</t>
  </si>
  <si>
    <t>СИП-95</t>
  </si>
  <si>
    <t>АС-70</t>
  </si>
  <si>
    <t>ВЛ 10 кВ Ф-11 ПС Петровичи</t>
  </si>
  <si>
    <t>ВЛ 10 кВ Ф-4 ПС Сита</t>
  </si>
  <si>
    <t>НВ011051</t>
  </si>
  <si>
    <t>ВЛ 110 кВ Хехцир-Сита (С-24)</t>
  </si>
  <si>
    <t>НВ009995</t>
  </si>
  <si>
    <t>1.3.1.6.</t>
  </si>
  <si>
    <t xml:space="preserve">Автомобиль УАЗ 390994 гос. номер М 239ОР </t>
  </si>
  <si>
    <t>Автомобиль TOYOTA LAND CRUISER гос. номер М 833 РТ</t>
  </si>
  <si>
    <t>НВ031039</t>
  </si>
  <si>
    <t>Автомобиль TOYOTA TOYOACE гос. номер Х 664 ХК</t>
  </si>
  <si>
    <t>НВ011524</t>
  </si>
  <si>
    <t>HB009975</t>
  </si>
  <si>
    <t xml:space="preserve">ВЛ 35 кВ Корфовская - Бычиха (Т-60) </t>
  </si>
  <si>
    <t>ВЛ 35 кВ Корейский посёлок - Бычиха (Т-37)</t>
  </si>
  <si>
    <t>Акт РПА от 30.10.18 № 677</t>
  </si>
  <si>
    <t>ВЛ 35 кВ Хабаровская ТЭЦ-1 – СМ (Т-1, Т-2)</t>
  </si>
  <si>
    <t>ВЛ 35кВ АК-Горка (Т-34)</t>
  </si>
  <si>
    <t>ВЛ 35 кВ Горка-Красная-Речка (Т-35)</t>
  </si>
  <si>
    <t>ВЛ 35кВ Краснореченская-Корейский поселок (Т-36)</t>
  </si>
  <si>
    <t>НВ009975</t>
  </si>
  <si>
    <t>Аварии, ЦП</t>
  </si>
  <si>
    <t>ВЛ 10 кВ Ф-5 ПС Бикин</t>
  </si>
  <si>
    <t>ВЛ 10 кВ Ф-15 ПС Бикин</t>
  </si>
  <si>
    <t>ЦП, по состоянию</t>
  </si>
  <si>
    <t>ЦП, по сотоянию</t>
  </si>
  <si>
    <t>Акт РПА от 28.03.18 № 113</t>
  </si>
  <si>
    <t>Акт РПА от 08.05.2017 № 132, от 08.11.2018 № 710</t>
  </si>
  <si>
    <t>Аварии, по состоянию</t>
  </si>
  <si>
    <t>Акт РПА от 13.03.2018 № 88 (Южный транзит)</t>
  </si>
  <si>
    <t>Ремонт сцепления</t>
  </si>
  <si>
    <t>5.1.</t>
  </si>
  <si>
    <t>5.2.</t>
  </si>
  <si>
    <t>5.3.</t>
  </si>
  <si>
    <t>5.4.</t>
  </si>
  <si>
    <t>5.5.</t>
  </si>
  <si>
    <t>5.6.</t>
  </si>
  <si>
    <t>5.7.</t>
  </si>
  <si>
    <t>5.8.</t>
  </si>
  <si>
    <t>5.9.</t>
  </si>
  <si>
    <t>Автомобиль КАМАЗ-5350 гос. номер Н 791 ЕР</t>
  </si>
  <si>
    <t>Автобус TOYOTA HAICE гос. номер М 260 УУ</t>
  </si>
  <si>
    <t>Замена наконечников рулевых тяг</t>
  </si>
  <si>
    <t>Ремонт поворотного кулака</t>
  </si>
  <si>
    <t>Замена полуоси переднего моста</t>
  </si>
  <si>
    <t>1.4.2.</t>
  </si>
  <si>
    <t>КЛ 0,4 кВ</t>
  </si>
  <si>
    <t>НВ009120</t>
  </si>
  <si>
    <t>1.4.2.1.</t>
  </si>
  <si>
    <t>Монтаж муфт</t>
  </si>
  <si>
    <t>Монтаж кабеля</t>
  </si>
  <si>
    <t>концевых</t>
  </si>
  <si>
    <t>концевых - 4шт, соединительных - 2 шт</t>
  </si>
  <si>
    <t>1.4.2.2.</t>
  </si>
  <si>
    <t>1.4.2.3.</t>
  </si>
  <si>
    <t>1.4.2.4.</t>
  </si>
  <si>
    <t>РП-2072  с. Черная речка</t>
  </si>
  <si>
    <t>ВЛ 10 кВ Ф-1,2 ПС ОПХ</t>
  </si>
  <si>
    <t>ВЛ 6 кВ Ф-17 ПС РЦ</t>
  </si>
  <si>
    <t>ВЛ 10 кВ Ф-15 ПС Сергеевка</t>
  </si>
  <si>
    <t>Ремонтт потолка</t>
  </si>
  <si>
    <t>Устройство пожарной сигнализации</t>
  </si>
  <si>
    <t>База ЮРЭС (здания АБК, баня)</t>
  </si>
  <si>
    <t>HB009951</t>
  </si>
  <si>
    <t>Замена плашечных зажимов</t>
  </si>
  <si>
    <t>КВЛ 110 кВ ТЭЦ-1 - РЦ №1,2 с отпайками (С-7, С-8)</t>
  </si>
  <si>
    <t>HB008090 HB008746</t>
  </si>
  <si>
    <t>Замена проходных изоляторов - 3 шт, замена опорных изоляторов - 12 шт,  замена рубильников - 4 шт</t>
  </si>
  <si>
    <t>В 10 яч.1 ВМПП-10 на ВВ-10</t>
  </si>
  <si>
    <t>Акт РПА от 07.11.2018 № 709</t>
  </si>
  <si>
    <t>аварии</t>
  </si>
  <si>
    <t>В 6 яч.5 ВКЭ-М-10 на ВВ-10</t>
  </si>
  <si>
    <t xml:space="preserve">В 10 яч.14 </t>
  </si>
  <si>
    <t>В 10 яч.1, В 10 яч.7</t>
  </si>
  <si>
    <t>Акт РПА от 21.11.2017 № 506</t>
  </si>
  <si>
    <t>В 6 яч. 17, 12 2Т ВМГ-10 на  ВВ-10</t>
  </si>
  <si>
    <t>В 10 яч.2 1Т ВМП-10 на ВВ-10</t>
  </si>
  <si>
    <t>HB009991 HB010005</t>
  </si>
  <si>
    <t>КЛ 10 кВ Ф-5 ПС Бикин в прол. опор №1Б - №1</t>
  </si>
  <si>
    <t>КЛ 10 кВ Ф-5 ПС Лермонтовка в прол.опор №23 - №24</t>
  </si>
  <si>
    <t xml:space="preserve">КЛ 10 кВ Ф-11 ПС Вяземская </t>
  </si>
  <si>
    <t>КЛ 10 кВ Ф-9 ПС Красицкая</t>
  </si>
  <si>
    <t>КЛ 10 кВ ПС Гродеково-Ф-7 до оп.№1</t>
  </si>
  <si>
    <t>КЛ 10 кВ ПС Гродеково-Ф-19 до оп.№1</t>
  </si>
  <si>
    <t>КЛ 10 кВ ПС Гродеково-Ф-2 кабельный ввод ТП-596</t>
  </si>
  <si>
    <t>КЛ 6 кВ Ф-1 ПС Горький  яч.1 - оп.1</t>
  </si>
  <si>
    <t>КЛ 6 кВ Ф-36 ПС Горький  яч.36 - оп.1</t>
  </si>
  <si>
    <t>КЛ 6 кВ Ф-9 ПС Ильинка  ТП-3534 - оп.19/7/2а</t>
  </si>
  <si>
    <t>КЛ 6 кВ ПС ГВФ Ф-10 до оп.1</t>
  </si>
  <si>
    <t>КЛ 6 кВ ПС ГВФ Ф-20 до оп.1</t>
  </si>
  <si>
    <t>КЛ 6 кВ ПС ГВФ Ф-28 до оп.1</t>
  </si>
  <si>
    <t>КЛ 6 кВ ПС ГВФ Ф-36 до оп.1</t>
  </si>
  <si>
    <t>КЛ 0,4 кВ ТП-283 к дому 29 по ул. Краснодарская (2 цепи)</t>
  </si>
  <si>
    <t>КЛ 0,4 кВ ТП-283 к дому 31 по ул. Краснодарская (2 цепи)</t>
  </si>
  <si>
    <t>1.3.2.3.</t>
  </si>
  <si>
    <t>1.3.2.4.</t>
  </si>
  <si>
    <t>1.3.2.5.</t>
  </si>
  <si>
    <t>1.3.2.6.</t>
  </si>
  <si>
    <t>1.3.2.7.</t>
  </si>
  <si>
    <t>1.3.2.8.</t>
  </si>
  <si>
    <t>1.3.2.9.</t>
  </si>
  <si>
    <t>1.3.2.10.</t>
  </si>
  <si>
    <t>1.3.2.11.</t>
  </si>
  <si>
    <t>1.3.2.12.</t>
  </si>
  <si>
    <t>1.3.2.13.</t>
  </si>
  <si>
    <t>1.3.2.14.</t>
  </si>
  <si>
    <t>1.3.2.15.</t>
  </si>
  <si>
    <t>низкое качество ЭЭ</t>
  </si>
  <si>
    <t>HB010574</t>
  </si>
  <si>
    <t>Установка ОПН 10</t>
  </si>
  <si>
    <t>HB010568</t>
  </si>
  <si>
    <t>HB010051</t>
  </si>
  <si>
    <t>HB010913</t>
  </si>
  <si>
    <t>HB011049</t>
  </si>
  <si>
    <t>HB011054</t>
  </si>
  <si>
    <t>HB008331</t>
  </si>
  <si>
    <t>HB037165</t>
  </si>
  <si>
    <t>HB008595</t>
  </si>
  <si>
    <t>HB009088</t>
  </si>
  <si>
    <t>HB009069</t>
  </si>
  <si>
    <t>концевых - 1 шт, соединительных - 1 шт</t>
  </si>
  <si>
    <t>НВ011498</t>
  </si>
  <si>
    <t>НВ009807</t>
  </si>
  <si>
    <t>КЛ 6 кВ ТП-2125 – ТП-2216  п. Березовка</t>
  </si>
  <si>
    <t>КЛ 0,4 кВ ТП-2125 – дом 10  п. Березовка</t>
  </si>
  <si>
    <t>концевых - 2 шт, соединительных - 2 шт</t>
  </si>
  <si>
    <t>П-образную на СК-22 оп. № 84</t>
  </si>
  <si>
    <t>оп. № 30 (металл)</t>
  </si>
  <si>
    <t>ВЛ 110 кВ Хабаровская ТЭЦ-3 – РЦ с отпайками №1,2  (С-17, С-18)</t>
  </si>
  <si>
    <t>ВЛ 6 кВ Ф-16 ПС Березовка</t>
  </si>
  <si>
    <t xml:space="preserve">HB009569 </t>
  </si>
  <si>
    <t xml:space="preserve">HB035904 HB009436 </t>
  </si>
  <si>
    <t>HB009246</t>
  </si>
  <si>
    <t>Кач. э/э</t>
  </si>
  <si>
    <t>ЦП, МГ</t>
  </si>
  <si>
    <t>Аварии, МГ, по состоянию</t>
  </si>
  <si>
    <t>Аварии, МГ</t>
  </si>
  <si>
    <t>МГ</t>
  </si>
  <si>
    <t>по состоянию, МГ</t>
  </si>
  <si>
    <t>Кач. э/э, МГ</t>
  </si>
  <si>
    <t>HB010876</t>
  </si>
  <si>
    <t>Акт Тосв</t>
  </si>
  <si>
    <t>Мероприятия, намеченные в Актах по тех.освидетельствованию</t>
  </si>
  <si>
    <t>ВЛ 35 кВ Петровичи-Святогорье (Т-54)</t>
  </si>
  <si>
    <t>НВ010917</t>
  </si>
  <si>
    <t>ручная расчистка</t>
  </si>
  <si>
    <t>Благоустройство территории</t>
  </si>
  <si>
    <t>м2.</t>
  </si>
  <si>
    <t>5.10.</t>
  </si>
  <si>
    <t>5.11.</t>
  </si>
  <si>
    <t>5.12.</t>
  </si>
  <si>
    <t>5.13.</t>
  </si>
  <si>
    <t>5.14.</t>
  </si>
  <si>
    <t>5.15.</t>
  </si>
  <si>
    <t>5.16.</t>
  </si>
  <si>
    <t>3.1.6.</t>
  </si>
  <si>
    <t>3.1.8.</t>
  </si>
  <si>
    <t>3.1.12.</t>
  </si>
  <si>
    <t>3.1.15.</t>
  </si>
  <si>
    <t>2.1.3.</t>
  </si>
  <si>
    <t>2.1.12.</t>
  </si>
  <si>
    <t>2.1.22.</t>
  </si>
  <si>
    <t>2.1.27.</t>
  </si>
  <si>
    <t>2.1.55.</t>
  </si>
  <si>
    <t>1.4.1.2.</t>
  </si>
  <si>
    <t>1.4.1.5.</t>
  </si>
  <si>
    <t>1.4.1.12.</t>
  </si>
  <si>
    <t>1.3.1.5.</t>
  </si>
  <si>
    <t>1.3.1.7.</t>
  </si>
  <si>
    <t>1.3.1.8.</t>
  </si>
  <si>
    <t>1.3.1.9.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</si>
  <si>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</si>
  <si>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</si>
  <si>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</si>
  <si>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</si>
  <si>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</si>
  <si>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</si>
  <si>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</si>
  <si>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</si>
  <si>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</si>
  <si>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</si>
  <si>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</si>
  <si>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</si>
  <si>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</si>
  <si>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</si>
  <si>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</si>
  <si>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</si>
  <si>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</si>
  <si>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</si>
  <si>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</si>
  <si>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</si>
  <si>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</si>
  <si>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</si>
  <si>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</si>
  <si>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</si>
  <si>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</si>
  <si>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</si>
  <si>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</si>
  <si>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</si>
  <si>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</si>
  <si>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</si>
  <si>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</si>
  <si>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</si>
  <si>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</si>
  <si>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</si>
  <si>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</si>
  <si>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</si>
  <si>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</si>
  <si>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</si>
  <si>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</si>
  <si>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</si>
  <si>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</si>
  <si>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</si>
  <si>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</si>
  <si>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</si>
  <si>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</si>
  <si>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</si>
  <si>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</si>
  <si>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</si>
  <si>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</si>
  <si>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1.2.1.3.</t>
  </si>
  <si>
    <t>1.2.1.4.</t>
  </si>
  <si>
    <t>1.2.1.5.</t>
  </si>
  <si>
    <t>1.2.1.6.</t>
  </si>
  <si>
    <t>1.2.1.7.</t>
  </si>
  <si>
    <t>1.2.1.8.</t>
  </si>
  <si>
    <t>1.2.1.9.</t>
  </si>
  <si>
    <t>1.2.1.10.</t>
  </si>
  <si>
    <t>1.1.2.</t>
  </si>
  <si>
    <t>1.1.3.</t>
  </si>
  <si>
    <t>1.1.4.</t>
  </si>
  <si>
    <t>1.1.5.</t>
  </si>
  <si>
    <t>1.1.6.</t>
  </si>
  <si>
    <t>1.1.7.</t>
  </si>
  <si>
    <t>1.1.8.</t>
  </si>
  <si>
    <t>1.1.9.</t>
  </si>
  <si>
    <t>1.1.10.</t>
  </si>
  <si>
    <t>1.1.11.</t>
  </si>
  <si>
    <t xml:space="preserve">       Годовая программа ремонтов основных фондов филиала АО "ДРСК" ХЭС на 2020 г.                                                                                                                                                               </t>
  </si>
  <si>
    <t>Всего ремонт СП СЭС</t>
  </si>
  <si>
    <t>Николаевский</t>
  </si>
  <si>
    <t>СЭС</t>
  </si>
  <si>
    <t>HB032140</t>
  </si>
  <si>
    <t>ВЛ 110кВ Николаевск - ПС Многовершинная (С-171), ВЛ 110кВ Николаевск - Белая Гора с отпайкой на ПС Маго ( С-172)</t>
  </si>
  <si>
    <t>ЦП, Предписание</t>
  </si>
  <si>
    <t>км</t>
  </si>
  <si>
    <t>АС-150/24</t>
  </si>
  <si>
    <t>У 110-2+5</t>
  </si>
  <si>
    <t>Установка опоры</t>
  </si>
  <si>
    <t>НВ007637</t>
  </si>
  <si>
    <t>ВЛ 110кВ К - Картель с отпайкой на ПС Пивань (С-74)</t>
  </si>
  <si>
    <t>НВ007683</t>
  </si>
  <si>
    <t>ВЛ 110кВ К - Солнечная (С-81/82) с отпайкой на ПС Ручей (С-81)</t>
  </si>
  <si>
    <t>Обваловка опоры привозным скальным грунтом 130 м3</t>
  </si>
  <si>
    <t>НВ007681</t>
  </si>
  <si>
    <t>ВЛ 110 кВ Солнечная- Молодежная с отпайкой на ПС ЦОФ (С-91/92)</t>
  </si>
  <si>
    <t>ЦП, Аварии</t>
  </si>
  <si>
    <t>НВ007659</t>
  </si>
  <si>
    <t>ВЛ 110 кВ Вознесенская - Иннокентьевка (С-106)</t>
  </si>
  <si>
    <t xml:space="preserve">ЦП, </t>
  </si>
  <si>
    <t>Расширение просеки</t>
  </si>
  <si>
    <t>Механизированная расчистка 3,524га в объеме расширения</t>
  </si>
  <si>
    <t>Валка угрожающих деревьев</t>
  </si>
  <si>
    <t>НВ007654</t>
  </si>
  <si>
    <t>ВЛ 110 кВ Солнечная-Горная (С-107/108)</t>
  </si>
  <si>
    <t>ЦП, Предписание по ИТС</t>
  </si>
  <si>
    <t>Механизированная расчистка 14,144га в объеме расширения просеки</t>
  </si>
  <si>
    <t>НВ007657</t>
  </si>
  <si>
    <t>ВЛ 110 кВ Иннокентьевка - Троицкая с отпайкой на ПС Лидога (С-110)</t>
  </si>
  <si>
    <t>Механизированная расчистка 7,357га в объеме расширения просеки</t>
  </si>
  <si>
    <t>НВ007667</t>
  </si>
  <si>
    <t>ВЛ 110кВ Комсомольская - Водозабор с отпайкой на ПС Береговая (С-125/126)</t>
  </si>
  <si>
    <t>НВ007661</t>
  </si>
  <si>
    <t>ВЛ 110кВ Картель- Селихино (С-99)</t>
  </si>
  <si>
    <t>Предписание по ИТС</t>
  </si>
  <si>
    <t>"Мероприятия  производственных программ по повышения значения ИТС выше 70 баллов" Приложение к письму АО "ДРСК"  от 01.02.2019г. № 08-02/08-24/214 п.31</t>
  </si>
  <si>
    <t>Замена ж/б стойки промежуточной опоры</t>
  </si>
  <si>
    <t xml:space="preserve">Обваловка опоры привозным скальным грунтом 60 м3. </t>
  </si>
  <si>
    <t xml:space="preserve">НВ007653 </t>
  </si>
  <si>
    <t>ВЛ 110 кВ Северная- Стройдвор (С-109)</t>
  </si>
  <si>
    <t>"Мероприятия  производственных программ по повышения значения ИТС выше 70 баллов" Приложение к письму АО "ДРСК"  от 01.02.2019г. № 08-02/08-24/214 п.3</t>
  </si>
  <si>
    <t xml:space="preserve">Обваловка опоры привозным скальным грунтом 120 м3. </t>
  </si>
  <si>
    <t xml:space="preserve">Выправка промежуточных ж/б опор </t>
  </si>
  <si>
    <t>1.1.12.</t>
  </si>
  <si>
    <t>НВ007678</t>
  </si>
  <si>
    <t>ВЛ 110 кВ К - Стройдвор (С-79)</t>
  </si>
  <si>
    <t>"Мероприятия  производственных программ по повышения значения ИТС выше 70 баллов" Приложение к письму АО "ДРСК"  от 01.02.2019г. № 08-02/08-24/214 п.19</t>
  </si>
  <si>
    <t xml:space="preserve">Обваловка опоры привозным скальным грунтом 30 м3. </t>
  </si>
  <si>
    <t>1.1.13.</t>
  </si>
  <si>
    <t>НВ007647</t>
  </si>
  <si>
    <t>ВЛ 110 кВ Селихино - Вознесенская с отпайкой на ПС Озерная (С-105)</t>
  </si>
  <si>
    <t>1.1.14.</t>
  </si>
  <si>
    <t>ВЛ 110 кВ К - Картель с отпайкой на ПС Пивань (С-74)</t>
  </si>
  <si>
    <t xml:space="preserve">Мероприятия, намеченные в Актах по тех.освидетельствованию </t>
  </si>
  <si>
    <t>Замена дефектных изоляторов</t>
  </si>
  <si>
    <t>Замена полимерных линейных изоляторов на стеклянные</t>
  </si>
  <si>
    <t>1.1.15.</t>
  </si>
  <si>
    <t>НВ007682</t>
  </si>
  <si>
    <t>ВЛ 110 кВ ТЭЦ-1 - Привокзальная - К (С-75/76-93)</t>
  </si>
  <si>
    <t xml:space="preserve"> "Мероприятия  производственных программ по повышения значения ИТС выше 70 баллов" Приложение к письму АО "ДРСК"  от 01.02.2019г. № 08-02/08-24/214 п.16,28</t>
  </si>
  <si>
    <t>1.1.16.</t>
  </si>
  <si>
    <t>НВ007663</t>
  </si>
  <si>
    <t>ВЛ 110кВ К - ГПП-1 с отпайкой на ПС ГПП-2 (С-77/78)</t>
  </si>
  <si>
    <t xml:space="preserve"> "Мероприятия  производственных программ по повышения значения ИТС выше 70 баллов" Приложение к письму АО "ДРСК"  от 01.02.2019г. № 08-02/08-24/214 п.17-18</t>
  </si>
  <si>
    <t>1.1.17.</t>
  </si>
  <si>
    <t>Акт Тосв.;                    Предписание по ИТС</t>
  </si>
  <si>
    <t>Мероприятия, намеченные в Актах по тех.освидетельствованию;  "Мероприятия  производственных программ по повышения значения ИТС выше 70 баллов" Приложение к письму АО "ДРСК"  от 01.02.2019г. № 08-02/08-24/214 п.19</t>
  </si>
  <si>
    <t>Присоединение грозотроса к опоре</t>
  </si>
  <si>
    <t>оп.</t>
  </si>
  <si>
    <t>1.1.18.</t>
  </si>
  <si>
    <t>ВЛ 110 кВ К - Солнечная (С-81/82) с отпайкой на ПС Ручей (С-81)</t>
  </si>
  <si>
    <t>1.1.19.</t>
  </si>
  <si>
    <t>НВ007692</t>
  </si>
  <si>
    <t>ВЛ 110 кВ ТЭЦ-2 - Т (С-85/86) с отпайкой на ПС Парус (С-86)</t>
  </si>
  <si>
    <t xml:space="preserve"> "Мероприятия  производственных программ по повышения значения ИТС выше 70 баллов" Приложение к письму АО "ДРСК"  от 01.02.2019г. № 08-02/08-24/214 п.24,25</t>
  </si>
  <si>
    <t>Замена полимерных изоляторов на стеклянные</t>
  </si>
  <si>
    <t>1.1.20.</t>
  </si>
  <si>
    <t xml:space="preserve">ВЛ 11 0кВ Картель - Селихино (С-99) </t>
  </si>
  <si>
    <t>Мероприятия, намеченные в Актах по тех.освидетельствованию;  "Мероприятия  производственных программ по повышения значения ИТС выше 70 баллов" Приложение к письму АО "ДРСК"  от 01.02.2019г. № 08-02/08-24/214 п.31</t>
  </si>
  <si>
    <t>1.1.21.</t>
  </si>
  <si>
    <t>НВ007649</t>
  </si>
  <si>
    <t xml:space="preserve">ВЛ 110 кВ Старт - Солнечная (С-103/104) с отпайкой на ПС Ручей (С-103)  </t>
  </si>
  <si>
    <t>1.1.22.</t>
  </si>
  <si>
    <t>НВ007653</t>
  </si>
  <si>
    <t xml:space="preserve">ВЛ 110 кВ Северная - Стройдвор (С-109) </t>
  </si>
  <si>
    <t>Мероприятия, намеченные в Актах по тех.освидетельствованию;  "Мероприятия  производственных программ по повышения значения ИТС выше 70 баллов" Приложение к письму АО "ДРСК"  от 01.02.2019г. № 08-02/08-24/214 п.3</t>
  </si>
  <si>
    <t>1.1.23.</t>
  </si>
  <si>
    <t>НВ007650</t>
  </si>
  <si>
    <t>ВЛ 110 кВ Картель - Гайтер (С-121)</t>
  </si>
  <si>
    <t>Установка поддерж.зажима на грозотос</t>
  </si>
  <si>
    <t>1.1.24.</t>
  </si>
  <si>
    <t xml:space="preserve"> "Мероприятия  производственных программ по повышения значения ИТС выше 70 баллов" Приложение к письму АО "ДРСК"  от 01.02.2019г. № 08-02/08-24/214 п.9</t>
  </si>
  <si>
    <t>1.1.25.</t>
  </si>
  <si>
    <t>HB032139</t>
  </si>
  <si>
    <t>ПС-70Е</t>
  </si>
  <si>
    <t>Предписание</t>
  </si>
  <si>
    <t>Мероприятия, намеченные по проверке Минэнерго Николаевского РЭС: прил. к указ № 137 п.124</t>
  </si>
  <si>
    <t>ГВ 4544-02М</t>
  </si>
  <si>
    <t>Монтаж гасителей вибрации</t>
  </si>
  <si>
    <t>Ремонт провода</t>
  </si>
  <si>
    <t>уч.</t>
  </si>
  <si>
    <t>Восстановление раскосов мет.опоры</t>
  </si>
  <si>
    <t>1.1.26.</t>
  </si>
  <si>
    <t xml:space="preserve">шт </t>
  </si>
  <si>
    <t>ВЛ 35 кВ</t>
  </si>
  <si>
    <t>НВ007638</t>
  </si>
  <si>
    <t>ВЛ 35 кВ Хурба - Болин (Т-181)</t>
  </si>
  <si>
    <t>"Мероприятия  производственных программ по повышения значения ИТС выше 70 баллов" Приложение к письму АО "ДРСК"  от 01.02.2019г. № 08-02/08-24/214 п.47</t>
  </si>
  <si>
    <t>1.2.3.</t>
  </si>
  <si>
    <t xml:space="preserve">НВ007626 </t>
  </si>
  <si>
    <t>ВЛ 35 кВ Березовый - Дуки (Т-197)</t>
  </si>
  <si>
    <t>Механизированная расчистка 1,931га в объеме расширения</t>
  </si>
  <si>
    <t>1.2.4.</t>
  </si>
  <si>
    <t>НВ007627</t>
  </si>
  <si>
    <t>ВЛ 35 кВ Березовая - Бриакан (Т-198), отпайка на ПС Главный Стан</t>
  </si>
  <si>
    <t>1.2.5.</t>
  </si>
  <si>
    <t>НВ007648</t>
  </si>
  <si>
    <t>ВЛ 35 кВ КСК-Индустриальная (Т-212)</t>
  </si>
  <si>
    <t>1.2.6.</t>
  </si>
  <si>
    <t>Совгаванский</t>
  </si>
  <si>
    <t>HB003536</t>
  </si>
  <si>
    <t>ВЛ 35 кВ Майская ГРЭС - ПС Кислородная (Т1Ф)</t>
  </si>
  <si>
    <t>1.2.7.</t>
  </si>
  <si>
    <t>HB003537</t>
  </si>
  <si>
    <t>ВЛ 35 кВ Майская ГРЭС-ПС ЭГГЕ (Т2Ф)</t>
  </si>
  <si>
    <t>1.2.8.</t>
  </si>
  <si>
    <t>HB003538</t>
  </si>
  <si>
    <t>ВЛ 35 кВ Майская ГРЭС-ПС Тишкино (Т3Ф)</t>
  </si>
  <si>
    <t>Механизированная расчистка 10,104га в объеме расширения</t>
  </si>
  <si>
    <t>1.2.9.</t>
  </si>
  <si>
    <t>ВЛ 35 кВ ПС ЭГГЕ-ПС Центральная (Т23Ф)</t>
  </si>
  <si>
    <t>1.2.10.</t>
  </si>
  <si>
    <t>HB007694</t>
  </si>
  <si>
    <t>ВЛ 35кВ ТЭЦ-1-Таежная (Т-166)</t>
  </si>
  <si>
    <t>"Мероприятия  производственных программ по повышения значения ИТС выше 70 баллов" Приложение к письму АО "ДРСК"  от 01.02.2019г. № 08-02/08-24/214 п.38</t>
  </si>
  <si>
    <t>Замена опоры</t>
  </si>
  <si>
    <t>Обваловка опоры привозным скальным грунтом 30 м3</t>
  </si>
  <si>
    <t>1.2.11.</t>
  </si>
  <si>
    <t xml:space="preserve">Чегдомынский </t>
  </si>
  <si>
    <t>НВ007101</t>
  </si>
  <si>
    <t>ВЛ 35кВ Ургал-Ургальская ЦЭС с отпайкой на ПС Чегдомын (Т-301,Т-302)</t>
  </si>
  <si>
    <t>По состоянию</t>
  </si>
  <si>
    <t>1.2.12.</t>
  </si>
  <si>
    <t>НВ007689</t>
  </si>
  <si>
    <t>ВЛ 35 кВ ТЭЦ-1 - Западная (Т-163/174)</t>
  </si>
  <si>
    <t xml:space="preserve"> "Мероприятия  производственных программ по повышения значения ИТС выше 70 баллов" Приложение к письму АО "ДРСК"  от 01.02.2019г. № 08-02/08-24/214 п.37</t>
  </si>
  <si>
    <t>Замена грозотроса</t>
  </si>
  <si>
    <t>1.2.13.</t>
  </si>
  <si>
    <t>НВ007684</t>
  </si>
  <si>
    <t>ВЛ 35 кВ Байкальская - Дземги (Т-170)</t>
  </si>
  <si>
    <t xml:space="preserve"> "Мероприятия  производственных программ по повышения значения ИТС выше 70 баллов" Приложение к письму АО "ДРСК"  от 01.02.2019г. № 08-02/08-24/214 п.42</t>
  </si>
  <si>
    <t>Ремонт провода (рем.зажим)</t>
  </si>
  <si>
    <t>Выправка ж/б опор</t>
  </si>
  <si>
    <t>1.2.14.</t>
  </si>
  <si>
    <t>НВ007679</t>
  </si>
  <si>
    <t>ВЛ 35 кВ Красная - Западная с оптайкойн на ПС ПТО (Т-173)</t>
  </si>
  <si>
    <t xml:space="preserve"> "Мероприятия  производственных программ по повышения значения ИТС выше 70 баллов" Приложение к письму АО "ДРСК"  от 01.02.2019г. № 08-02/08-24/214 п.44</t>
  </si>
  <si>
    <t>1.2.15.</t>
  </si>
  <si>
    <t>НВ007686</t>
  </si>
  <si>
    <t xml:space="preserve">ВЛ 35 кВ Западная - Объект-10 (Т-175) </t>
  </si>
  <si>
    <t xml:space="preserve"> "Мероприятия  производственных программ по повышения значения ИТС выше 70 баллов" Приложение к письму АО "ДРСК"  от 01.02.2019г. № 08-02/08-24/214 п.46</t>
  </si>
  <si>
    <t>1.2.16.</t>
  </si>
  <si>
    <t>НВ007634</t>
  </si>
  <si>
    <t xml:space="preserve">ВЛ 35 кВ НПЗ - Индустриальная (Т-182) </t>
  </si>
  <si>
    <t>Мероприятия, намеченные в Актах по тех.освидетельствованию;  "Мероприятия  производственных программ по повышения значения ИТС выше 70 баллов" Приложение к письму АО "ДРСК"  от 01.02.2019г. № 08-02/08-24/214 п.48</t>
  </si>
  <si>
    <t>1.2.17.</t>
  </si>
  <si>
    <t>НВ007641</t>
  </si>
  <si>
    <t>ВЛ 35 кВ Хурба - с/з Комсомольский (Т-183)</t>
  </si>
  <si>
    <t xml:space="preserve"> "Мероприятия  производственных программ по повышения значения ИТС выше 70 баллов" Приложение к письму АО "ДРСК"  от 01.02.2019г. № 08-02/08-24/214 </t>
  </si>
  <si>
    <t>1.2.18.</t>
  </si>
  <si>
    <t>НВ007635</t>
  </si>
  <si>
    <t>ВЛ 35 кВ Эльбан - Приусадебная (Т-193/194)</t>
  </si>
  <si>
    <t>1.2.19.</t>
  </si>
  <si>
    <t>НВ007666</t>
  </si>
  <si>
    <t>ВЛ 35 кВ Таежная - Кирзавод (Т-221)</t>
  </si>
  <si>
    <t xml:space="preserve"> оп.</t>
  </si>
  <si>
    <t>1.2.20.</t>
  </si>
  <si>
    <t>НВ003537</t>
  </si>
  <si>
    <t>ВЛ 35 кВ Майская ГРЭС - Эгге (Т2Ф)</t>
  </si>
  <si>
    <t>1.2.21.</t>
  </si>
  <si>
    <t>Чегдомынский</t>
  </si>
  <si>
    <t xml:space="preserve">ВЛ 35 кВ Ургал -Ургальская ЦЭС с отпайкой на ПС Чегдомын (Т-301/302) </t>
  </si>
  <si>
    <t>1.2.22.</t>
  </si>
  <si>
    <t>HB007102</t>
  </si>
  <si>
    <t xml:space="preserve">ВЛ 35 кВ Ургал – Ч с отпайками (Т-305/306) </t>
  </si>
  <si>
    <t>ЛЭП 6-10 кВ</t>
  </si>
  <si>
    <t>ВЛ 6-10 кВ</t>
  </si>
  <si>
    <t>НВ031932</t>
  </si>
  <si>
    <t>ВЛ 6 кВ Ф-36 НТЭЦ</t>
  </si>
  <si>
    <t>Приказ № 698 от 08.12.15 "О вводе актуализированной программы по оптимизации работ в Николаевском РЭС"  Приложение 2-новой формы (актуализированная прграмма по приведению сетей 0,4-110 кВ НРЭС по письму АО ДРСК от 30.01.17 № 08-02/08-25/143)</t>
  </si>
  <si>
    <t>Замена деревянные одностоечные на ж/б одностоечные - 7 шт., на ж/б с одним подкосом - 1 шт</t>
  </si>
  <si>
    <t>АС-50 (без замены)</t>
  </si>
  <si>
    <t>HB007103</t>
  </si>
  <si>
    <t>ВЛ 10 кВ Ф-1 ПС 27,5 кВ Тырма</t>
  </si>
  <si>
    <t>Эльбанский</t>
  </si>
  <si>
    <t>HB006919</t>
  </si>
  <si>
    <t>ВЛ 6 кВ Ф-24 ПС Эльбан</t>
  </si>
  <si>
    <t>Мероприятия по актам тех.нарушений 2017 г. (№ 361 от 23.06.18, №463 от 15.07.18)</t>
  </si>
  <si>
    <t>Обваловка опоры привозным скальным грунтом 240 м3</t>
  </si>
  <si>
    <t>Амурский</t>
  </si>
  <si>
    <t>HB034929</t>
  </si>
  <si>
    <t>КВЛ 10 кВ Ф-16 ПС Литовко</t>
  </si>
  <si>
    <t>Мероприятия по актам тех.нарушений 2017 г. (№ 237 от 17.06.17)</t>
  </si>
  <si>
    <t>Замена деревянные одностоечные на ж/б одностоечные -6 шт.</t>
  </si>
  <si>
    <t>HB034641</t>
  </si>
  <si>
    <t>ВЛ 10 кВ Ф-22 ПС Городская</t>
  </si>
  <si>
    <t>HB034653</t>
  </si>
  <si>
    <t xml:space="preserve"> КВЛ 6 кВ Ф-1 ПС Падали</t>
  </si>
  <si>
    <t>НВ007106</t>
  </si>
  <si>
    <t>КВЛ 6 кВ Ф-12 ПС Чегдомын</t>
  </si>
  <si>
    <t>НВ007111</t>
  </si>
  <si>
    <t>КВЛ 6 кВ Ф-19 ПС Чегдомын</t>
  </si>
  <si>
    <t>Мероприятия по протоколу селекторного совещания от 24.10.2018 № 14-д п.18</t>
  </si>
  <si>
    <t>ОПНп-6/600/7,2 УХЛ1</t>
  </si>
  <si>
    <t>РЛНД 1-10/400 УХЛ1 с приводом ПРН-10М У1</t>
  </si>
  <si>
    <t xml:space="preserve">ШС-20Г для разъединителя </t>
  </si>
  <si>
    <t>Установка изоляторов</t>
  </si>
  <si>
    <t>НВ007107</t>
  </si>
  <si>
    <t>КВЛ 6 кВ Ф-68 ПС Ч</t>
  </si>
  <si>
    <t>Разъединитель РЛНД-1-10/400 УХЛ2 с приводом ПРН-10М</t>
  </si>
  <si>
    <t>ШС-20Г для разъединителей</t>
  </si>
  <si>
    <t>НВ007104 НВ007105</t>
  </si>
  <si>
    <t>КВЛ 6 кВ Ф-29 ПС ЦЭС</t>
  </si>
  <si>
    <t>НВ007103</t>
  </si>
  <si>
    <t>КВЛ 10 кВ Ф-1 ПС Тырма</t>
  </si>
  <si>
    <t>ОПНп-10/600/12 УХЛ1</t>
  </si>
  <si>
    <t>Комсомольский</t>
  </si>
  <si>
    <t>НВ035020</t>
  </si>
  <si>
    <t>КВЛ 10 кВ Ф-4 ПС Вознесенская</t>
  </si>
  <si>
    <t>НВ005873</t>
  </si>
  <si>
    <t>КВЛ 10 кВ Ф-13 ПС Вознесенская</t>
  </si>
  <si>
    <t>деревянные с подкосом на ж/б с подкосом-2шт, деревянные одностоечные на ж/б одностоечные-9шт</t>
  </si>
  <si>
    <t>ж/б</t>
  </si>
  <si>
    <t>Установка подкоса</t>
  </si>
  <si>
    <t>Комсомольский, Сел.уч</t>
  </si>
  <si>
    <t>НВ005904
НВ005872
НВ005871</t>
  </si>
  <si>
    <t>КВЛ 10 кВ Ф-10 ПС Вознесенская</t>
  </si>
  <si>
    <t>HB005723</t>
  </si>
  <si>
    <t>КВЛ 6 кВ Ф-2 ПС Кирзавод</t>
  </si>
  <si>
    <t>HB005952</t>
  </si>
  <si>
    <t>КВЛ 6 кВ Ф-4 ТП-316 - КТП-303</t>
  </si>
  <si>
    <t>деревянные одностоечные на ж/б одностоечные</t>
  </si>
  <si>
    <t>HB005939</t>
  </si>
  <si>
    <t>КВЛ 6 кВ Ф-5 ТП-293 - ТП-383</t>
  </si>
  <si>
    <t>ж/б одностоечные на ж/б одностоечные</t>
  </si>
  <si>
    <t>HB005744</t>
  </si>
  <si>
    <t>КВЛ 10 кВ Ф-8 ПС Хурба</t>
  </si>
  <si>
    <t>деревянные с подкосом на ж/б с подкосом</t>
  </si>
  <si>
    <t>оп. 8-00/1</t>
  </si>
  <si>
    <t>HB005654</t>
  </si>
  <si>
    <t>КВЛ 10 кВ Ф-9 ЦРП-10</t>
  </si>
  <si>
    <t>ЦП, Аварии, по состоянию</t>
  </si>
  <si>
    <t>СИП3 1*50</t>
  </si>
  <si>
    <t>HB005702</t>
  </si>
  <si>
    <t>КВЛ 10 кВ Ф-13 ПС Хурба</t>
  </si>
  <si>
    <t>HB007658</t>
  </si>
  <si>
    <t>КВЛ 10 кВ Ф-1 ПС Водозабор</t>
  </si>
  <si>
    <t>Механическая расчистка</t>
  </si>
  <si>
    <t>HB003572</t>
  </si>
  <si>
    <t>КВЛ 10 кВ Д12Ф ПС Монгохто</t>
  </si>
  <si>
    <t>Перетяжка провода</t>
  </si>
  <si>
    <t>КНтп-10 70/120</t>
  </si>
  <si>
    <t>Демонтаж муфт</t>
  </si>
  <si>
    <t>HB003542</t>
  </si>
  <si>
    <t>КВЛ 10 кВ Д1Ф ПС Монгохто</t>
  </si>
  <si>
    <t>Аварии, 
Мероприятия по протоколу селекторного совещания от 24.10.2018 № 14-д</t>
  </si>
  <si>
    <t>АРТН № 28 от 22.01.2019
п.18</t>
  </si>
  <si>
    <t>HB003574</t>
  </si>
  <si>
    <t>КВЛ 10 кВ Д2Ф ПС Монгохто</t>
  </si>
  <si>
    <t>HB003543</t>
  </si>
  <si>
    <t>КВЛ 10 кВ Д3Ф ПС Тишкино</t>
  </si>
  <si>
    <t>Мероприятия по протоколу селекторного совещания от 24.10.2018 № 14-д</t>
  </si>
  <si>
    <t>п.18</t>
  </si>
  <si>
    <t>HB003564</t>
  </si>
  <si>
    <t>КВЛ 10 кВ Майская ГРЭС-ПТФ</t>
  </si>
  <si>
    <t>Солнечный</t>
  </si>
  <si>
    <t>HB004734</t>
  </si>
  <si>
    <t>КВЛ 10 кВ Ф-25 ПС Берёзовая</t>
  </si>
  <si>
    <t>HB004735</t>
  </si>
  <si>
    <t>КВЛ 10 кВ Ф-26 ПС Берёзовая</t>
  </si>
  <si>
    <t>HB033630</t>
  </si>
  <si>
    <t>КВЛ 6 кВ Ф-6 ПС Бриакан</t>
  </si>
  <si>
    <t>ТМ-3 - 20шт, ТМ-6 - 2 шт, ОГ-13 - 2 шт</t>
  </si>
  <si>
    <t>Установка траверс</t>
  </si>
  <si>
    <t>ШС-20, ПС-70</t>
  </si>
  <si>
    <t>ВЛ 6 кВ Ф-8 ПС Эльбан</t>
  </si>
  <si>
    <t>Мероприятия по тех. нар.</t>
  </si>
  <si>
    <t>ОПН-П-6/7,2/10/650 УХЛ1</t>
  </si>
  <si>
    <t>Монтаж ОПН</t>
  </si>
  <si>
    <t>Механическая расчистка трассы</t>
  </si>
  <si>
    <t>HB005663</t>
  </si>
  <si>
    <t>КВЛ 10 кВ Ф-9 ПС Пивань</t>
  </si>
  <si>
    <t>по жалобе потребителя</t>
  </si>
  <si>
    <t>Ж/б с подкосом-2шт, Одностоечные ж/б-6шт</t>
  </si>
  <si>
    <t>деревянные одностоечные на ж/б с подкосом</t>
  </si>
  <si>
    <t>СИП3 1х70</t>
  </si>
  <si>
    <t>АС</t>
  </si>
  <si>
    <t>HB034712</t>
  </si>
  <si>
    <t>ВЛ 6 кВ Ф-1 ТП Жемчужина</t>
  </si>
  <si>
    <t>HB006923</t>
  </si>
  <si>
    <t>ВЛ 10 кВ Ф-21 ПС Болин</t>
  </si>
  <si>
    <t>Установка ОПН</t>
  </si>
  <si>
    <t>HB034454</t>
  </si>
  <si>
    <t>ВЛ 10 кВ Ф-3 ТП92 - КТПН40</t>
  </si>
  <si>
    <t>HB035059</t>
  </si>
  <si>
    <t xml:space="preserve">ВЛ 10 кВ Ф-2 ПС  Болин </t>
  </si>
  <si>
    <t>HB034639</t>
  </si>
  <si>
    <t>ВЛ 6 кВ Ф-4 ПС ЛДК - КТПН Приозерный</t>
  </si>
  <si>
    <t xml:space="preserve">HB007108 </t>
  </si>
  <si>
    <t>КВЛ 6 кВ Ф-66 ПС Ч</t>
  </si>
  <si>
    <t>ВЛ 6 кВ Ф-9 НТЭЦ</t>
  </si>
  <si>
    <t>Акт РТН от 04.08.2018 г. № 529</t>
  </si>
  <si>
    <t>Акт РТН от 04.08.2018 г. № 528</t>
  </si>
  <si>
    <t>ВЛ 10кВ Ф-6,23.ПС Болин</t>
  </si>
  <si>
    <t xml:space="preserve">КЛ 6-10 кВ </t>
  </si>
  <si>
    <t>НВ005952</t>
  </si>
  <si>
    <t xml:space="preserve">КВтп-10 70/120 </t>
  </si>
  <si>
    <t xml:space="preserve">КНтп-10 70/120, КВтп-10 70/120 </t>
  </si>
  <si>
    <t>КВЛ 10 кВ Ф-37 ПС Водозабор</t>
  </si>
  <si>
    <t xml:space="preserve">HB033761 </t>
  </si>
  <si>
    <t>КЛ 6 кВ ТП-16 - ТП-18</t>
  </si>
  <si>
    <t>КВЛ 10 кВ ф.21 ПС Болин</t>
  </si>
  <si>
    <t>HB033843</t>
  </si>
  <si>
    <t>КЛ 6 кВ ЦРП-3 -оп.№4</t>
  </si>
  <si>
    <t>HB034561</t>
  </si>
  <si>
    <t>КЛ 6 кВ ЦРП-3 -  3Т</t>
  </si>
  <si>
    <t>HB033957</t>
  </si>
  <si>
    <t>КЛ 10 кВ ТП-35  - ТП-65</t>
  </si>
  <si>
    <t>HB034264</t>
  </si>
  <si>
    <t>КЛ 10 кВ ТП-71  1Т</t>
  </si>
  <si>
    <t>HB034265</t>
  </si>
  <si>
    <t>КЛ 10 кВ ТП-71 - 2Т</t>
  </si>
  <si>
    <t>HB035134</t>
  </si>
  <si>
    <t>КЛ 10 кВ ТП-90 - 1Т</t>
  </si>
  <si>
    <t>HB035140</t>
  </si>
  <si>
    <t>КЛ 10 кВ ЦРП8 - 1Т</t>
  </si>
  <si>
    <t>HB033661</t>
  </si>
  <si>
    <t>КЛ 6 кВ ТП-2 - 1Т</t>
  </si>
  <si>
    <t>HB033884</t>
  </si>
  <si>
    <t>КЛ 6 кВ ТП-26 - 1Т</t>
  </si>
  <si>
    <t>1.3.2.16.</t>
  </si>
  <si>
    <t>HB034283</t>
  </si>
  <si>
    <t>КЛ 10 кВ ТП-69  - ТП-77</t>
  </si>
  <si>
    <t>1.3.2.17.</t>
  </si>
  <si>
    <t>HB033738</t>
  </si>
  <si>
    <t>КЛ 6 кВ ТП-9 - ТП-26</t>
  </si>
  <si>
    <t>1.3.2.18.</t>
  </si>
  <si>
    <t>HB035120</t>
  </si>
  <si>
    <t>КЛ 6 кВ ТП-44 - 2Т</t>
  </si>
  <si>
    <t>1.3.2.19.</t>
  </si>
  <si>
    <t>HB034327</t>
  </si>
  <si>
    <t>КЛ 10 кВ ТП-65 - ЦРП-5</t>
  </si>
  <si>
    <t>1.3.2.20.</t>
  </si>
  <si>
    <t>HB034350</t>
  </si>
  <si>
    <t>КЛ 10 кВ  ТП63 - ТП69</t>
  </si>
  <si>
    <t>1.3.2.21.</t>
  </si>
  <si>
    <t>HB034362</t>
  </si>
  <si>
    <t>КЛ 10 кВ  ТП63 - ТП71</t>
  </si>
  <si>
    <t>1.3.2.22.</t>
  </si>
  <si>
    <t>HB034297</t>
  </si>
  <si>
    <t>КЛ 10 кВ ТП-69  - ТП-71</t>
  </si>
  <si>
    <t>1.3.2.23.</t>
  </si>
  <si>
    <t>HB033753</t>
  </si>
  <si>
    <t>КЛ 6 кВ ТП-9 - ЦРП-3</t>
  </si>
  <si>
    <t>1.3.2.24.</t>
  </si>
  <si>
    <t>HB035119</t>
  </si>
  <si>
    <t>КЛ 6 кВ ТП-44 - 1Т</t>
  </si>
  <si>
    <t xml:space="preserve">  </t>
  </si>
  <si>
    <t>ЛЭП 0,4 кВ</t>
  </si>
  <si>
    <t>НВ032011</t>
  </si>
  <si>
    <t>ВЛ 0,4 кВ Ф-1,2,3,3а КТП-11 п.Маго</t>
  </si>
  <si>
    <t>на СИП4 2х16</t>
  </si>
  <si>
    <t>АС-16, АС-35</t>
  </si>
  <si>
    <t>ВЛ 0,4кВ Ф-1 КТП-4 п.Маго</t>
  </si>
  <si>
    <t>на СИП4 2х16, СИП4 4х16</t>
  </si>
  <si>
    <t>НВ031960</t>
  </si>
  <si>
    <t>ВЛ 0,4кВ Ф-1,2 КТП-3 г.Николаевск-на-Амуре</t>
  </si>
  <si>
    <t>ж/б с двумя подкосами - 1 шт.</t>
  </si>
  <si>
    <t>Замена деревянных одностоечных опор на ж/б одностоечные -29 шт., на ж/б с одним подкосом - 13 шт., на ж/б с двумя подкосами - 1 шт.</t>
  </si>
  <si>
    <t>СИП-2 3х70+1х70, СИП2 3х50+1х70, СИП-2 3х35+1х50</t>
  </si>
  <si>
    <t>ААШВ-1 4х95</t>
  </si>
  <si>
    <t>НВ031973</t>
  </si>
  <si>
    <t>ВЛ 0,4кВ Ф-2,4,6 ТП-27 г.Николаевск-на-Амуре</t>
  </si>
  <si>
    <t>Демонтаж деревянных одностоечных опор - 2 шт.</t>
  </si>
  <si>
    <t>Замена деревянных одностоечных опор на ж/б одностоечные -28 шт., на ж/б с одним подкосом - 14 шт., на ж/б с двумя подкосами - 4 шт.</t>
  </si>
  <si>
    <t>НВ031966</t>
  </si>
  <si>
    <t>ВЛ 0,4 кВ Ф-8 КТП-110 г.Николаевск-на-Амуре</t>
  </si>
  <si>
    <t>Замена деревянные одностоечные на ж/б одностоечные - 36 шт., на ж/б с одним подкосом - 6 шт</t>
  </si>
  <si>
    <t>СИП4 2х16</t>
  </si>
  <si>
    <t>СИП2 3х70+1х70, СИП2 3х35+1х54,6, СИП4 2х16</t>
  </si>
  <si>
    <t>НВ007109</t>
  </si>
  <si>
    <t>ВЛ 0,4 кВ Ф-2 ТП-2 п.Чегдомын</t>
  </si>
  <si>
    <t>СИП2 3х70+1х54,6</t>
  </si>
  <si>
    <t>LVA-280В-CL</t>
  </si>
  <si>
    <t>НВ034994</t>
  </si>
  <si>
    <t>ВЛ 0,4 кВ Ф-2 ТП-19 с.Вознесенское</t>
  </si>
  <si>
    <t>СИП2 3х50+1х54,6</t>
  </si>
  <si>
    <t>Устройство повторного заземления</t>
  </si>
  <si>
    <t>НВ033612</t>
  </si>
  <si>
    <t>ВЛ 0,4 кВ Ф-1 ТП-11 с.Бриакан</t>
  </si>
  <si>
    <t>деревянные одностоечные на ж/б одностоечные-19шт, деревянные с подкосом на ж/б с подкосом-11шт, деревянные с двумя подкосами на ж/б с двумя подкосами-1шт</t>
  </si>
  <si>
    <t>СИП2 3х70+1х54,6, СИП2 3х35+1х54,6</t>
  </si>
  <si>
    <t>НВ034781</t>
  </si>
  <si>
    <t>ВЛ 0,4 кВ Ф-5 ТП-35 пгт.Эльбан</t>
  </si>
  <si>
    <t>Мероприятия по жалобам потребителей</t>
  </si>
  <si>
    <t>деревянные одностоечные - 15 шт, деревянные с подкосом - 2 шт</t>
  </si>
  <si>
    <t>ж/б одностоечные - 17 шт, ж/б с подкосом - 5 шт</t>
  </si>
  <si>
    <t>Монтаж опор</t>
  </si>
  <si>
    <t>АС-25, АС-35</t>
  </si>
  <si>
    <t>НВ031962</t>
  </si>
  <si>
    <t>ВЛ 0,4 кВ Ф-1 ТП-4 г. Николаевск-на-Амуре</t>
  </si>
  <si>
    <t>деревянные одностоечные -19шт, деревянные с подкосом-3шт</t>
  </si>
  <si>
    <t>ж/б одностоечные-20шт, ж/б с подкосом-7шт, ж/б с двумя подкосами-1шт</t>
  </si>
  <si>
    <t>АС-25, А-С16</t>
  </si>
  <si>
    <t>СИП2, СИП4</t>
  </si>
  <si>
    <t>НВ032001</t>
  </si>
  <si>
    <t>ВЛ 0,4 кВ Ф-8 РП-5 г. Николаевск-на-Амуре</t>
  </si>
  <si>
    <t>деревянные одностоечные-15шт, деревянные с подкосом-3шт</t>
  </si>
  <si>
    <t>ж/б одностоечные-10шт, ж/б с подкосом-6шт, ж/б с двумя подкосами-1шт</t>
  </si>
  <si>
    <t>НВ031941</t>
  </si>
  <si>
    <t>ВЛ 0,4 кВ Ф-3 ТП-15 г. Николаевск-на-Амуре</t>
  </si>
  <si>
    <t>деревянные одностоечные-29шт, деревянные с подкосом-5шт</t>
  </si>
  <si>
    <t>ж/б одностоечные-26шт, ж/б с подкосом-11шт, ж/б с двумя подкосами-2шт</t>
  </si>
  <si>
    <t>НВ031938</t>
  </si>
  <si>
    <t>ВЛ 0,4 кВ Ф-3 КТП-23 г. Николаевск-на-Амуре</t>
  </si>
  <si>
    <t xml:space="preserve">деревянные одностоечные </t>
  </si>
  <si>
    <t>ж/б с подкосом</t>
  </si>
  <si>
    <t>ВЛ 0,4 кВ Ф-4 КТП-23 г. Николаевск-на-Амуре</t>
  </si>
  <si>
    <t>СИП4 2х16, СИП4 4х16</t>
  </si>
  <si>
    <t>НВ031996</t>
  </si>
  <si>
    <t>ВЛ 0,4 кВ Ф-8 ТП-9 г. Николаевск-на-Амуре</t>
  </si>
  <si>
    <t>ВЛ 0,4 кВ Ф-7 ТП-9 г. Николаевск-на-Амуре</t>
  </si>
  <si>
    <t>ж/б одностоечные-3шт, ж/б с подкосом-4шт</t>
  </si>
  <si>
    <t>СИП4 4х16</t>
  </si>
  <si>
    <t>НВ031999</t>
  </si>
  <si>
    <t>ВЛ 0,4 кВ Ф-1 КТП-5С с. Сахаровка</t>
  </si>
  <si>
    <t>деревянные одностоечные-4шт, деревянные с подкосом -1шт</t>
  </si>
  <si>
    <t>ж/б одностоечные-4шт, ж/б с подкосом-4шт, ж/б с двумя подкосами-1шт</t>
  </si>
  <si>
    <t>ВЛ 0,4 кВ Ф-2 КТП-5С с. Сахаровка</t>
  </si>
  <si>
    <t>деревянные одностоечные-7шт, деревянные с подкосом-4шт</t>
  </si>
  <si>
    <t>ж/б одностоечные-9шт, ж/б с подкосом-3шт</t>
  </si>
  <si>
    <t>НВ031951</t>
  </si>
  <si>
    <t>ВЛ 0,4 кВ Ф-1 КТП-90 г. Николаевск-на-Амуре</t>
  </si>
  <si>
    <t>ВЛ 0,4 кВ Ф-2 КТП-90 г. Николаевск-на-Амуре</t>
  </si>
  <si>
    <t>деревянные одностоечные-17шт, деревянные с подкосом-3шт</t>
  </si>
  <si>
    <t>ж/б одностоечные-17шт, ж/б с подкосом-6шт, ж/б с двумя подкосами-1шт</t>
  </si>
  <si>
    <t>ВЛ 0,4 кВ Ф-3 КТП-90 г. Николаевск-на-Амуре</t>
  </si>
  <si>
    <t>деревянные одностоечные-16шт, деревянные с подкосом-4шт</t>
  </si>
  <si>
    <t>ж/б одностоечные-15шт, ж/б с подкосом-5шт, ж/б с двумя подкосами-1шт</t>
  </si>
  <si>
    <t>HB005299</t>
  </si>
  <si>
    <t>ВЛ 0,4 кВ Ф-2 КТПН-16 п. Литовко</t>
  </si>
  <si>
    <t>деревянные одностоечные на ж/б одностоечные-37шт, деревянные с подкосом на ж/б с подкосом-6шт</t>
  </si>
  <si>
    <t>HB034676</t>
  </si>
  <si>
    <t>ВЛ 0,4 кВ Ф-4 ТП-4 п. Известковый</t>
  </si>
  <si>
    <t>HB034015</t>
  </si>
  <si>
    <t>КЛ 0,4 кВ  ТП-42 - пр. Победы 16 а</t>
  </si>
  <si>
    <t>HB034103</t>
  </si>
  <si>
    <t>КЛ 0,4 кВ Ф-11 ТП-49 - пр. Комсомольский 12</t>
  </si>
  <si>
    <t>HB034601</t>
  </si>
  <si>
    <t>КЛ 0,4 кВ  пр. Мира 32 бл. 1 - бл. 2</t>
  </si>
  <si>
    <t>HB033868</t>
  </si>
  <si>
    <t>КЛ 0,4 кВ  пр. Мира 24 бл. 1 - бл. 2</t>
  </si>
  <si>
    <t>HB032130</t>
  </si>
  <si>
    <t>ПС 110 кВ Маго</t>
  </si>
  <si>
    <t xml:space="preserve"> Предписание</t>
  </si>
  <si>
    <t>РГП-110</t>
  </si>
  <si>
    <t>Установка разъединителя 110 кВ</t>
  </si>
  <si>
    <t>Установка опорно-стержневых изоляторов 110 кВ</t>
  </si>
  <si>
    <t xml:space="preserve">Совгаванский </t>
  </si>
  <si>
    <t>НВ026322  HB026324  HB003584</t>
  </si>
  <si>
    <t>ПС 35 кВ Кислородная</t>
  </si>
  <si>
    <t>ШР 35 Т1Ф, ШР 35 ТН 1с, ШР 35 1Т: РЛНД-35, РНД-35</t>
  </si>
  <si>
    <t>Капитальный ремонт разъединителей (ОД и КЗ)  35 кВ</t>
  </si>
  <si>
    <t>НВ026379 НВ026378 НВ026317 НВ026347  НВ026286 НВ026093 НВ003583 НВ026090 НB026094 НВ026092 НВ026091 НВ026093 НВ026254 НВ026255 НВ003581</t>
  </si>
  <si>
    <t>ПС 35 кВ Центральная</t>
  </si>
  <si>
    <t>В 35 Т23Ф, В 35 ТКФ, В 35 1Т, В 35 2Т: С-35М</t>
  </si>
  <si>
    <t>ЛР 35 Т23Ф, ЛР 35 ТКФ, ШР 35 ТН 1с, ШР 35 ТН 2с, ШР 35 ТКФ, СР 35 1с, СР 35 2с, ШР 35 1Т, ШР 35 Т23Ф, ШР 35 2Т, РРК 35: SOНK-35, 
РНД-35</t>
  </si>
  <si>
    <t>НВ003782</t>
  </si>
  <si>
    <t>ПС 35 кВ Южная</t>
  </si>
  <si>
    <t>ВТД-35: В 35 Т11Ф</t>
  </si>
  <si>
    <t>НВ026864 НВ026870 НВ026873 НВ026875 НВ026879 НВ026862 НВ004117 НВ026863 НВ026865 НВ026874 НВ026876 НВ026878 НВ026880</t>
  </si>
  <si>
    <t>ПС 110 кВ Азимут</t>
  </si>
  <si>
    <t>В 10 1Т яч.7, В 10 яч. 13, СВ 10 яч. 17, В 10 яч. 19, В 10 яч. 23, В 10 2Т яч.29, В 10 яч. 2, В 10 яч. 6, В 10 яч. 8, В 10 яч. 18, В 10 яч. 20, В 10 яч. 22, В 10 яч. 24: ВМП-10П</t>
  </si>
  <si>
    <t>НВ027392 НВ004262</t>
  </si>
  <si>
    <t>ПС 110 кВ Молодежная</t>
  </si>
  <si>
    <t>КС 110 С-92, КС 110 С-91: СМР-55</t>
  </si>
  <si>
    <t>Замена изолирующей подставки</t>
  </si>
  <si>
    <t xml:space="preserve">НВ004146  НВ026900 </t>
  </si>
  <si>
    <t>ПС 110 кВ Ручей</t>
  </si>
  <si>
    <t>ОПН 110 1Т, ОПН 110 2Т: РВС-110</t>
  </si>
  <si>
    <t>НВ027063 НВ027067 НВ027071 НВ027075 НВ027079 НВ027084 НВ027108 НВ027218</t>
  </si>
  <si>
    <t>ПС 110 кВ Солнечная</t>
  </si>
  <si>
    <t>2ШР 110 С-82,  2ШР 110 С-81, 2ШР 110 1Т, 2ШР 110 2Т,  2ШР 110 С-91, 2ШР 110 С-92, ОШР 110  С-108: РНДЗ-110</t>
  </si>
  <si>
    <t>Замена опорно-стержневых изоляторов разъединителей (ОД и КЗ) 110  кВ</t>
  </si>
  <si>
    <t>КС 110 С-82 ф. В: СМП-110</t>
  </si>
  <si>
    <t>НВ007154</t>
  </si>
  <si>
    <t>ПС 35 кВ Чегдомын</t>
  </si>
  <si>
    <t>ОД 35 1Т, КЗ 35 1Т, ОД 35 2Т, КЗ 35 2Т: ОД-35, КЗ-35</t>
  </si>
  <si>
    <t>Капитальный ремонт разъединителей (ОД и КЗ) 35 кВ</t>
  </si>
  <si>
    <t>В 35 Т-315: С-35</t>
  </si>
  <si>
    <t>Селихинский участок Комсомольского РЭС</t>
  </si>
  <si>
    <t>НВ027670 НВ027843</t>
  </si>
  <si>
    <t>ПС 110 кВ Вознесенская</t>
  </si>
  <si>
    <t>СР 110  1с, ШР 110  2Т: РНДЗ-110</t>
  </si>
  <si>
    <t>НВ027933 НВ027934 НВ027912 НВ027845 НВ028032</t>
  </si>
  <si>
    <t>ПС 110 кВ Гайтер</t>
  </si>
  <si>
    <t>Предписание, 
по состоянию</t>
  </si>
  <si>
    <t>ТР 110 1Т, ТР 110 2Т,  ШР 110 РП, ОШР 110 ОСВ: РНДЗ-110</t>
  </si>
  <si>
    <t>ШР 110 РП, ОШР 110 ОСВ: РНДЗ-110</t>
  </si>
  <si>
    <t>ЩСН 0,4 кВ</t>
  </si>
  <si>
    <t>Замена контакторов 0,4 кВ</t>
  </si>
  <si>
    <t>НВ004414</t>
  </si>
  <si>
    <t>ПС 110 кВ Лидога</t>
  </si>
  <si>
    <t>В 10 яч. 6, В 10 яч. 11, В 10 яч. 13: ВКЭ-10</t>
  </si>
  <si>
    <t xml:space="preserve">НВ004515 НВ028066 НВ004511 НВ028056 </t>
  </si>
  <si>
    <t>ПС 110 кВ Озерная</t>
  </si>
  <si>
    <t>ОД 110 1Т, КЗ 110 1Т, ОД 110 2Т, КЗ 110 2Т: ОДЗ-110М, КЗ-110У</t>
  </si>
  <si>
    <t>HB028130</t>
  </si>
  <si>
    <t>ПС 110 кВ Пивань</t>
  </si>
  <si>
    <t>яч 14</t>
  </si>
  <si>
    <t>НВ004867 НВ004880 НВ004881 НВ004882 НВ004890 НВ004884 НВ004889 НВ004874</t>
  </si>
  <si>
    <t>ПС 110 кВ Байкальская</t>
  </si>
  <si>
    <t xml:space="preserve">В 6 1Т  яч 3, В 6 яч 7,  В 6 яч 9, В 6 яч 11, В 6 2ТСН яч 23, В 6 1ТСН яч 14, В 6 яч 21, В 6 яч. 20: ВМПЭ-10 </t>
  </si>
  <si>
    <t>НВ004911</t>
  </si>
  <si>
    <t>ПС 110 кВ Северная</t>
  </si>
  <si>
    <t>В 35 Т-177: МКП-35</t>
  </si>
  <si>
    <t>ПС 110 кВ Хурба</t>
  </si>
  <si>
    <t>СВ 110: ВМТ-110Б</t>
  </si>
  <si>
    <t>ЛР 110 С-94, ЛР 110 С-72, ШР 110 2Т, СР 110 2с, ШР 110 1Т, ЗОН 110 1Т, ЗОН 110 2Т: РЛНД-110, ЗОН-110М</t>
  </si>
  <si>
    <t xml:space="preserve">HB007266 HB007399 HB030056 </t>
  </si>
  <si>
    <t>ПС 35 кВ Индустриальная</t>
  </si>
  <si>
    <t>В 35 1Т, В 35 2Т, СВ 35: С-35</t>
  </si>
  <si>
    <t>НВ007340 HB007279 HB007280</t>
  </si>
  <si>
    <t>ПС 35 кВ ЛПБ</t>
  </si>
  <si>
    <t>В 6 яч. 4, СВ 6, В 6 яч. 9, В 6 яч. 12, В 6 яч. 13, В 6 яч. 16: ВМП-10п</t>
  </si>
  <si>
    <t xml:space="preserve">HB007489 HB030307 HB030308 </t>
  </si>
  <si>
    <t>ПС 35 кВ ПТО</t>
  </si>
  <si>
    <t>ОПН 35 1Т: РВС-35</t>
  </si>
  <si>
    <t>НВ007500 НВ007502 НВ030408 НВ030406 НВ030409 НВ030406 НВ007501 НВ030407</t>
  </si>
  <si>
    <t>ПС 35 кВ Таежная</t>
  </si>
  <si>
    <t>СВ 35, В 35 Т-221, В 35 Т-222: ВМ-35, С-35</t>
  </si>
  <si>
    <t>ЛР 35 Т-166, ЛР 35 Т-221, ЛР 35 Т-222, ШР 35 ОПН 2с, СР 35 2с, ШР 35 Т-221, ШР 35 Т-222, СР 35 1с, ОД 35 1Т, КЗ 35 1Т, ОД 35 2Т,  КЗ 35 2Т: РНДЗ-35, ОД-35, КЗ-35</t>
  </si>
  <si>
    <t>ЛР 35 Т-221, ЛР 35 Т-222: РНДЗ-35</t>
  </si>
  <si>
    <t>Замена опорно-стержневых изоляторов разъединителей (ОД и КЗ) 110 кВ</t>
  </si>
  <si>
    <t>НВ007305 НВ007202   НВ007203</t>
  </si>
  <si>
    <t>ПС 35 кВ ТН</t>
  </si>
  <si>
    <t>В 35 1Т, В 35 2Т, СВ 35: МКП-35, С-35М</t>
  </si>
  <si>
    <t>HB029185
HB029187
HB005346
HB029186
HB029185
HB029182
HB029183
HB005311
HB028981</t>
  </si>
  <si>
    <t>ПС 110 кВ Эльбан</t>
  </si>
  <si>
    <t>ШР 110 ТН 1с, ШР 110 ТН 2с, ЛР 110 С-87, ЛР 110 С-88, ОШР 110 ОСВ: РНДЗ-110</t>
  </si>
  <si>
    <t>ОШР 110 ОСВ: РНДЗ-110</t>
  </si>
  <si>
    <t>ОПН 110 1с, ОПН 110 2с: РВС-110</t>
  </si>
  <si>
    <t>НВ032359</t>
  </si>
  <si>
    <t>ПС 110кВ Белая Гора</t>
  </si>
  <si>
    <t>В 10 яч 21: ВМПЭ-10</t>
  </si>
  <si>
    <t>НВ032130</t>
  </si>
  <si>
    <t>ПС 110кВ Маго</t>
  </si>
  <si>
    <t>НВ032012</t>
  </si>
  <si>
    <t>ПС 110кВ Многовершинная</t>
  </si>
  <si>
    <t>В 10 яч 7, В 10 яч 24, В 10 яч  26, В 10 яч 27: ВМПЭ-10</t>
  </si>
  <si>
    <t>HB035192</t>
  </si>
  <si>
    <t>ПС 35 кВ Городская</t>
  </si>
  <si>
    <t>HB035150</t>
  </si>
  <si>
    <t>ПС 35 кВ КТПН-2</t>
  </si>
  <si>
    <t>В 35 1Т: С-35М</t>
  </si>
  <si>
    <t>HB003691
НВ003696
НВ003694</t>
  </si>
  <si>
    <t>1Т: ТМН-6300/35</t>
  </si>
  <si>
    <t xml:space="preserve">Текущий ремонт трансформаторов 35 кВ 1шт. </t>
  </si>
  <si>
    <t>1ТСН 10: ТМ-25/10</t>
  </si>
  <si>
    <t>HB003787  HB026261 HB026315</t>
  </si>
  <si>
    <t>1Т: ТД-10000/35</t>
  </si>
  <si>
    <t>В 35 ТКФ, СВ 35: С-35М</t>
  </si>
  <si>
    <t>НВ003684 HB003727
НВ003712 HB026288 HB026287 HB003710</t>
  </si>
  <si>
    <t>ПС 35 кВ Монгохто</t>
  </si>
  <si>
    <t>1Т, 2Т: ТМ-4000/35, ТМН-4000/35</t>
  </si>
  <si>
    <t>1ТСН 10: ТМ-250/10</t>
  </si>
  <si>
    <t>ЛР 35 Т13Ф, ШР 35 Т7Ф, ШР 35 Т13Ф, ШР 35 1Т: РГП-35, РНДЗ-35, РНД-35</t>
  </si>
  <si>
    <t>НВ003788 НВ003625</t>
  </si>
  <si>
    <t>ПС 35 кВ РП-1</t>
  </si>
  <si>
    <t>1Т, 2Т: ТМ-3200/35, ТМ-4000/35</t>
  </si>
  <si>
    <t>Текущий ремонт разрядников 35 кВ</t>
  </si>
  <si>
    <t xml:space="preserve">НВ026344  </t>
  </si>
  <si>
    <t>ПС 35 кВ РП-4</t>
  </si>
  <si>
    <t>СВ 35: С-35М</t>
  </si>
  <si>
    <t>НВ026317 HB003786
НВ003668 НВ003731 НВ026348 НВ026252 НВ026090 НВ026121  НВ026141  НВ026122  НВ026142  НВ026143  НВ026124  НВ026125  НВ026127  НВ026128  НВ026129  НВ026130  НВ026131  НВ026132  НВ026136   НВ026137  НВ026138  НВ026139  НВ026140  HB026123</t>
  </si>
  <si>
    <t>1Т, 2Т: ТДНС-16000/35, ТД-10000/35</t>
  </si>
  <si>
    <t>1ТСН 10, 2ТСН 10: ТМ-250/10, ТМ-160/10</t>
  </si>
  <si>
    <t>СВ 35: С-35</t>
  </si>
  <si>
    <t>ТН 35 1с, ТН 35 2с: ЗНОМ-35</t>
  </si>
  <si>
    <t>В 10 1Т, ШСВ 10, В 10 2Т,  В 10 яч. 5, В 10 яч 6, В 10 яч 8,  В 10 яч 9, В 10 яч 10,  В 10 яч 11,  В 10 яч 12,  В 10 яч 13,  В 10 яч 17,  В 10 яч 18,  В 10 яч 19,  В 10 яч 20, В 10 яч 21: ВМГ-10, ВМГ-133</t>
  </si>
  <si>
    <t>1ШР 10, 2ШР 10 1ТН яч. 2, 1ШР 10, 2ШР 10 2ТН яч. 22, 1ШР 10, 2ШР 10 яч 3,1ШР 10, 2ШР 10 яч 23, 1ШР 10, 2ШР 10 яч 24, 1ШР 10, 2ШР 10 яч 5, 1ШР 10, 2ШР 10 яч 6, 1ШР 10, 2ШР 10 яч 8, 1ШР 10, 2ШР 10 яч 9, 1ШР 10, 2ШР 10 яч 10, 1ШР 10, 2ШР 10 яч 11, 1ШР 10, 2ШР 10 яч 12, 1ШР 10, 2ШР 10 яч 13, 1ШР 10, 2ШР 10 яч 17, ШР 10, 2ШР 10 яч 18, 1ШР 10, 2ШР 10 яч 19, 1ШР 10, 2ШР 10 яч 20, 1ШР 10, 2ШР 10 яч 21, 1ШР 10, 2ШР 10, ЛР 10 яч 4 : РВ-10</t>
  </si>
  <si>
    <t>НВ003806</t>
  </si>
  <si>
    <t>ПС 35 кВ Эгге</t>
  </si>
  <si>
    <t>В 35 Т12Ф: С-35М</t>
  </si>
  <si>
    <t>НВ003652 НВ003653 НВ003615</t>
  </si>
  <si>
    <t>1Т, 2Т: ТМ-4000/35</t>
  </si>
  <si>
    <t>1ТСН 10: ТМ-100/10</t>
  </si>
  <si>
    <t>НВ004118 НВ004121 НВ026885</t>
  </si>
  <si>
    <t>1ТСН 10: ТМ-63/10</t>
  </si>
  <si>
    <t>ЗОН 110 1Т, ЗОН 110 2Т: ЗОН 110</t>
  </si>
  <si>
    <t>Текущий ремонт разъединителей (ОД и КЗ)   110 кВ</t>
  </si>
  <si>
    <t>НВ033618</t>
  </si>
  <si>
    <t>ПС 35 кВ Бриакан</t>
  </si>
  <si>
    <t>1Т: ТМН-4000/35</t>
  </si>
  <si>
    <t>В 6 1Т яч 2,  В 10 яч 4, В 10 яч 5, В 10 яч 6: BB/TEL-10, ВМП-10</t>
  </si>
  <si>
    <t>ТН 6 1с: НАМИ-10</t>
  </si>
  <si>
    <t xml:space="preserve"> НВ005380</t>
  </si>
  <si>
    <t>ПС 110 кВ Горная</t>
  </si>
  <si>
    <t>2Т: ТМ-6300/110</t>
  </si>
  <si>
    <t>НВ004049</t>
  </si>
  <si>
    <t>ПС 35 кВ Дуки</t>
  </si>
  <si>
    <t>1Т, 2Т: ТМ-1600/35, ТМН-2500/35</t>
  </si>
  <si>
    <t>В 35 1Т, В 35 2Т: С-35М</t>
  </si>
  <si>
    <t>ТН 10 1с, ТН 10 2с: НАМИ-10</t>
  </si>
  <si>
    <t>В 10 1Т яч 3, СВ 10 яч 15, В 10 2Т яч.29: ВМПЭ-10</t>
  </si>
  <si>
    <t>НВ004111 НВ004165 НВ004099 НВ004100 HB004113 HB004114  НВ004104  НВ026785 НВ026792 НВ026798 НВ004103 НВ026784</t>
  </si>
  <si>
    <t>ПС 110 кВ Кедровая</t>
  </si>
  <si>
    <t>1Т, 2Т: ТДН-16000/110, ТДН-16000/110</t>
  </si>
  <si>
    <t>1ТСН 10, 2ТСН 10: ТМ-250/10</t>
  </si>
  <si>
    <t>1ТРК 10, 2ТРК 10: ТМ-400/10</t>
  </si>
  <si>
    <t>Текущий ремонт трансформаторов 6-10 кВ</t>
  </si>
  <si>
    <t>ЗОН 110 1Т, ЗОН 110 2Т: ЗОН-110</t>
  </si>
  <si>
    <t>Текущий ремонт разрядников 110 кВ</t>
  </si>
  <si>
    <t xml:space="preserve">В 10 яч 9, В 10 яч 24:  ВМПЭ-10 </t>
  </si>
  <si>
    <t>НВ004096 НВ004093</t>
  </si>
  <si>
    <t>ПС 110 кВ Лиан</t>
  </si>
  <si>
    <t>1ТСН 10, 2ТСН 10: ТМ-160/10, ТСМА-100/10</t>
  </si>
  <si>
    <t>НВ004239 НВ004240 НВ004267 НВ027450 НВ004268 НВ027451 HB004266 НВ027449
НВ027392 НВ004262</t>
  </si>
  <si>
    <t>1Т, 2Т: ТМ-6300/110</t>
  </si>
  <si>
    <t>ОД 110 С-91, КЗ 110 С-91, ОД 110 С-92, КЗ 110 С-92: ОД-110М,
КЗ-110М</t>
  </si>
  <si>
    <t xml:space="preserve">
</t>
  </si>
  <si>
    <t>Текущий ремонт конденсаторов связи 110 кВ</t>
  </si>
  <si>
    <t>НВ027310</t>
  </si>
  <si>
    <t>1Т: ТМН-6300/110</t>
  </si>
  <si>
    <t>НВ004225 НВ027062 НВ027066 НВ027070 НВ027074 НВ027078 НВ027083 НВ027109 НВ027113 НВ027087 НВ027090 НВ027101 НВ027105
НВ027218</t>
  </si>
  <si>
    <t>2Т: ТМН-6300/110</t>
  </si>
  <si>
    <t>1ШР 110 C-82, 1ШР 110 C-81,  1ШР 110 1Т, 1ШР 110 2Т, 1ШР 110 С-91, 1ШР 110 С-92,  1ШР 110 С-104, 1ШР 110 С-103,  1ШР 110 ШСВ, 1ШР 110 ОВ, 1ШР 110 С-107, 1ШР 110 С-108: РНДЗ-110</t>
  </si>
  <si>
    <t xml:space="preserve">НВ004237
НВ004238 НВ027386 НВ027388 </t>
  </si>
  <si>
    <t>ПС 110 кВ ЦОФ</t>
  </si>
  <si>
    <t>1Т, 2Т: ТДН-15000/110</t>
  </si>
  <si>
    <t>В 6 яч. 25, В 6 яч. 27: ВМП-10К</t>
  </si>
  <si>
    <t>1Т, 2Т: ТМН-10000/35</t>
  </si>
  <si>
    <t>НВ07140</t>
  </si>
  <si>
    <t>ПС 35 кВ Ч</t>
  </si>
  <si>
    <t>1Т, 2Т: ТМН-2500/35</t>
  </si>
  <si>
    <t>1ТСН 6, 2ТСН 6: ТМ-63/6</t>
  </si>
  <si>
    <t>ОПН 35 1Т, ОПН 35 2Т: РВС-35</t>
  </si>
  <si>
    <t>ЛР 35 Т-305, ЛР 35 Т-306, ШР 35 Т-305, ШР 35 Т-306, ШР 35 1Т, ШР 35 2Т, СР 35 1с, СР 35 2с, ШР 35 ТН 1с, ШР 35 ТН 2с: РНДЗ-35</t>
  </si>
  <si>
    <t>Текущий ремонт разъединителей (ОД и КЗ) 35 кВ</t>
  </si>
  <si>
    <t>НВ007152</t>
  </si>
  <si>
    <t>ПС 35 кВ Шахта</t>
  </si>
  <si>
    <t>1Т, 2Т: ТМН-6300/35</t>
  </si>
  <si>
    <t xml:space="preserve">НВ028049 НВ028050 НВ028051 НВ028046 НВ028047 НВ028048 НВ028052 НВ028053 НВ028054 НВ004455 НВ027800 НВ004468 НВ027849 НВ027851 НВ027852 НВ027853 НВ027854 </t>
  </si>
  <si>
    <t>ТТ 110 2с, ТТ 110 СВ, ТТ 110 2Т: ТФЗМ-110Б</t>
  </si>
  <si>
    <t>КЗ 110 1Т, КЗ 110 2Т: КЗ-110М</t>
  </si>
  <si>
    <t>В 10 яч. 3, В 10 1Т яч. 5, СВ 10 яч. 11, В 10 яч. 13, В 10 2Т яч.17, В 10 яч.18: ВМПП-10</t>
  </si>
  <si>
    <t>НВ004496 НВ004497 НВ004493 НВ027931 НВ027932 НВ027927 НВ004429 НВ004488  НВ027891  НВ027894  НВ027895  НВ027892   НВ027893  НВ027896  НВ004555  НВ027976 НВ027975 НВ028000 НВ027996 НВ027994 НВ027990 НВ027982 НВ027980 НВ027973 НВ027977 НВ027979 НВ027997 НВ028001 НВ027972  НВ027966 НВ027960 НВ027958 НВ027950 НВ027948 НВ004498 НВ027951 НВ027953 НВ027957 НВ027959  НВ027967 НВ027969 НВ028971</t>
  </si>
  <si>
    <t>1Т, 2Т: ТРДН-40000/110</t>
  </si>
  <si>
    <t>ТРК 10 1-1с, ТРК 10 1-2с, ТРК 10 2-2с: ТМ-630/10</t>
  </si>
  <si>
    <t>ТН 110 ОСШ ф. В: НКФ-110</t>
  </si>
  <si>
    <t xml:space="preserve">ТТ 110 ОСВ: ТФЗМ-110 </t>
  </si>
  <si>
    <t>1ТТ 10 1Т, 2ТТ 10 1Т, 1ТТ 10 2Т, 2ТТ 10 2Т: ТФЗМ-35Б</t>
  </si>
  <si>
    <t>Текущий ремонт трансформаторов тока 10 кВ</t>
  </si>
  <si>
    <t>Текущий ремонт трансформаторов напряжения 10 кВ</t>
  </si>
  <si>
    <t xml:space="preserve">НВ004463 НВ004518 НВ004458 НВ027807 НВ004479 НВ027677 НВ027668 НВ027669 </t>
  </si>
  <si>
    <t>ПС 110 кВ Иннокентьевка</t>
  </si>
  <si>
    <t>В 110 2Т: ВМТ-110Б</t>
  </si>
  <si>
    <t>ЛР 110  С-106, ЛР 110  С-110, СР 110  1с, СР 110  2с, РРП 110 С-106, РРП 110 С-110: РНДЗ-110</t>
  </si>
  <si>
    <t>НВ004447 НВ004448 НВ004449 НВ004450  НВ027940 НВ027941 НВ027943 НВ027919 НВ027917 НВ027915 НВ027913 НВ027914 НВ004445 НВ027726 НВ027742 НВ027750 НВ027727  НВ027733 НВ027739 НВ027757</t>
  </si>
  <si>
    <t>ПС 110 кВ Картель</t>
  </si>
  <si>
    <t>1Т, 2Т: ТДН-10000/110</t>
  </si>
  <si>
    <t>ЛР 110 С-121, ЛР 110 С-99, ШР 110 ТН 1с, ШР 110 С-99, ШР 110 С-121, ШР 110 1Т, ТР 110 1Т, ТР 110 2Т, ЗОН 110 1Т, ЗОН 110 2Т: РНДЗ-110, ЗОН-110м</t>
  </si>
  <si>
    <t>В 10 1Т яч.1 , В 10 яч.11, СВ 10 яч.27, В 10 яч.35, В-10 яч.12, В 10 яч.18, В 10 яч.24, В 10 яч.42: ВМПЭ-10</t>
  </si>
  <si>
    <t>НВ004413 НВ004533 НВ028143 НВ028144 НВ028168 НВ028169 НВ028170 НВ004426</t>
  </si>
  <si>
    <t>ТН 110: НКФ-110</t>
  </si>
  <si>
    <t>ТТ 110 1Т: ТФЗМ-110Б</t>
  </si>
  <si>
    <t>В 110 С-110: ВМТ-110Б</t>
  </si>
  <si>
    <t xml:space="preserve">НВ027774 НВ027779 НВ027784 НВ027780 НВ027778 НВ027771 НВ027777 НВ027781 НВ027784 НВ027796 НВ027794 НВ027788 </t>
  </si>
  <si>
    <t>ТН 10 1с яч. 5, ТН 10 2с яч. 10: НТМИ-10</t>
  </si>
  <si>
    <t xml:space="preserve">В 10 1Т яч 15, В 10 яч. 11, В 10 яч. 9, СВ 10 яч. 2, В 10 яч. 8, В 10 яч. 12, В 10 2Т яч. 14, В 10 яч. 25, В 10 яч. 19, В 10 яч. 18, В 10 яч. 28: ВМПЭ-10  </t>
  </si>
  <si>
    <t>НВ004482 НВ004469 НВ027836 НВ027837 НВ027838 НВ027838 НВ027840</t>
  </si>
  <si>
    <t>2ТСН 10: ТМ-100/10</t>
  </si>
  <si>
    <t>ТН 110  1с, ТН 110 2с: НКФ-110</t>
  </si>
  <si>
    <t>НВ004778 НВ004860 НВ004826 НВ004896</t>
  </si>
  <si>
    <t>ПС 35 кВ Б</t>
  </si>
  <si>
    <t>1Т: ТДНС-16000/35</t>
  </si>
  <si>
    <t>1ТСН 6, 2ТСН 6: ТМ-100/6, ТМ-160/6</t>
  </si>
  <si>
    <t>1ТН 35: НАМИ-35</t>
  </si>
  <si>
    <t>НВ004163 НВ004863 НВ004879 НВ004877 НВ004886 НВ004868</t>
  </si>
  <si>
    <t>1Т, 2Т: ТДТН-10000/110, ТДТН-25000/110</t>
  </si>
  <si>
    <t>В 6 яч 5, СВ 6 яч 15, В 6 яч 17 , В 6 2Т яч 27: ВМПЭ-10</t>
  </si>
  <si>
    <t xml:space="preserve">НВ028548 </t>
  </si>
  <si>
    <t>ПС 110 кВ Водозабор</t>
  </si>
  <si>
    <t>В 10 яч.37: ВКЭ-10</t>
  </si>
  <si>
    <t>НВ004822 НВ004823 НВ004824 НВ028487 НВ004850 НВ028573 НВ028575 НВ028574 НВ028488</t>
  </si>
  <si>
    <t>ПС 35 кВ Объект-202</t>
  </si>
  <si>
    <t>ЛР 35 Т-176,  ЛР 35 Т-177, ТР 35 1Т, ТР 35 2Т,  ШР 35 Т-176 ШР 35 Т-177, ШР 35 1Т, ШР 35 2Т, СР 35: РЛНЗ -35</t>
  </si>
  <si>
    <t xml:space="preserve">НВ004830 НВ028687 HB028686 НВ004913 HB028684 HB028685 НВ028682 НВ004904 НВ028627 НВ028628 НВ028629 НВ028630 НВ028631 </t>
  </si>
  <si>
    <t>1Т: ТДТН-10000/110</t>
  </si>
  <si>
    <t>ТН 110 1с, ТН 110 2с: НКФ-110</t>
  </si>
  <si>
    <t>В 110 1Т, В 110 2Т, В 110 С-80, В 110 С-109, СВ 110 : МКП-110М</t>
  </si>
  <si>
    <t>НВ004780 НВ004787 НВ028389 НВ028390</t>
  </si>
  <si>
    <t>ПС 35 кВ Совхоз Комсомольский</t>
  </si>
  <si>
    <t>1Т: ТМ-2500/35</t>
  </si>
  <si>
    <t>ЛР 35 Т-183, ШР 35 1Т, ШР 35 2Т: РНДЗ-35</t>
  </si>
  <si>
    <t>НВ004900 НВ004839 НВ004792 НВ004798 НВ004794 НВ004799</t>
  </si>
  <si>
    <t>1Т, 2Т: ТДТН-10000/110, ТДТН-16000/110</t>
  </si>
  <si>
    <t>ОД 110 1Т, КЗ 110 1Т, ОД 110 2Т, КЗ 110 2Т: ОД-110М, КЗ-110У</t>
  </si>
  <si>
    <t>НВ007386</t>
  </si>
  <si>
    <t>ПС 110 кВ БАМ-ПТФ</t>
  </si>
  <si>
    <t xml:space="preserve">HB007337 HB007463  </t>
  </si>
  <si>
    <t>1Т, 2Т: ТДНС-16000/35</t>
  </si>
  <si>
    <t>HB007492  HB007276  HB007379 HB030299 HB030298 HB030297  HB030296 HB030295</t>
  </si>
  <si>
    <t>ПС 35 кВ Западная</t>
  </si>
  <si>
    <t>1Т, 2Т: ТДНС-10000/35, ТДНС-16000/35</t>
  </si>
  <si>
    <t>В 35 1Т, В 35 Т-173, В 35 Т-171, В 35 Т-175, В 35 Т-163, В 35 Т-174: МКП-35</t>
  </si>
  <si>
    <t xml:space="preserve">НВ007496  НВ007334 НВ007499 </t>
  </si>
  <si>
    <t>ПС 110 кВ К</t>
  </si>
  <si>
    <t>1Т: ТДТН-40000/110</t>
  </si>
  <si>
    <t>1ТСН 6, 2ТСН 6: ТМ-630/6, ТМ-400/6</t>
  </si>
  <si>
    <t>НВ007246 НВ007510 НВ007246   НВ007247 НВ029928 НВ029929 НВ029930 НВ029931</t>
  </si>
  <si>
    <t>В 35 Т-168: С-35М</t>
  </si>
  <si>
    <t>ОПН 10 1с: РВО-10</t>
  </si>
  <si>
    <t>Текущий ремонт разрядников 6-10 кВ</t>
  </si>
  <si>
    <t>В 10 1Т яч.2, В 10 яч. 4, В 10 яч. 5, В 10 яч. 6, В 10 яч. 7: ВК-10</t>
  </si>
  <si>
    <t>НВ007375 HB030129  НВ030118  НВ030117 НВ030137 НВ030141 НВ030114 НВ030115 НВ030116</t>
  </si>
  <si>
    <t>ПС 35 кВ Кирзавод</t>
  </si>
  <si>
    <t xml:space="preserve">1ТСН 6: ТМ-25/6  </t>
  </si>
  <si>
    <t>ТТ 35 Т-221, ТТ 35 Т-223: ТФЗМ-35А</t>
  </si>
  <si>
    <t>ТН 35 2с: ЗНОМ-35</t>
  </si>
  <si>
    <t>ШР 35 1Т, ШР 35 2Т: РНДЗ-35</t>
  </si>
  <si>
    <t>HB030145 HB030153</t>
  </si>
  <si>
    <t>ПС 35 кВ Красная</t>
  </si>
  <si>
    <t xml:space="preserve">1ТСН 6, 2ТСН 6: ТМ-63/6 </t>
  </si>
  <si>
    <t>HB007308 НВ007324  НВ007323 НВ007249 HB007250</t>
  </si>
  <si>
    <t>ПС 110 кВ КСК</t>
  </si>
  <si>
    <t>1Т: ТДТН-16000/110</t>
  </si>
  <si>
    <t>ОД 110 1Т, КЗ 110 1Т: ОДЗ-110, КЗ-110У</t>
  </si>
  <si>
    <t>ШР 10 ТН 1с: РВЗ-10</t>
  </si>
  <si>
    <t>ТН 10 1с: НТМИ-10</t>
  </si>
  <si>
    <t>В 10 1Т яч.21, В 10 яч 9: BB/TEL-10, ВМГ-10</t>
  </si>
  <si>
    <t>1Т, 2Т: ТМН-3200/35, ТМ-5600/35</t>
  </si>
  <si>
    <t>2.2.45.</t>
  </si>
  <si>
    <t xml:space="preserve">HB007272 НВ007275 HB007469 HB030240 HB030241 HB030242 HB030243 HB030244 </t>
  </si>
  <si>
    <t>ПС 35 кВ НПЗ</t>
  </si>
  <si>
    <t>1Т, 2Т: ТМ-5600/35, ТМН-10000/35</t>
  </si>
  <si>
    <t>ШР 6 1ТСН, ШР 6 2ТСН: РЛН-10</t>
  </si>
  <si>
    <t>2.2.46.</t>
  </si>
  <si>
    <t>НВ007329 НВ007248 НВ007328 НВ007485  НВ030110  НВ007368 НВ030109</t>
  </si>
  <si>
    <t>ПС 35 кВ Объект-10</t>
  </si>
  <si>
    <t xml:space="preserve">1Т: ТМ-2500/35 </t>
  </si>
  <si>
    <t>ШР 6 1ТСН, ШР 6 ТН 1с, ШР 6 1Т яч. 3, ШР 6 яч. 8, ЛР 6 яч. 8, ШР 6 яч 6, ЛР 6 яч 6: РВ-10</t>
  </si>
  <si>
    <t>В 35 1Т, В 35 Т-176: С-35М</t>
  </si>
  <si>
    <t>В 6 1Т яч. 3, В 6 яч. 8, В 6 яч 6: ВМГ-133</t>
  </si>
  <si>
    <t>2.2.47.</t>
  </si>
  <si>
    <t>НВ007398 НВ007434 НВ007345</t>
  </si>
  <si>
    <t>ПС 110 кВ Привокзальная</t>
  </si>
  <si>
    <t>2Т: ТДН-16000/110</t>
  </si>
  <si>
    <t xml:space="preserve">1ТСН 6, 2ТСН 6: FTDO-100/6, ТМ-100/6 </t>
  </si>
  <si>
    <t>2.2.48.</t>
  </si>
  <si>
    <t xml:space="preserve">НВ007352 HB007488 НВ007490 </t>
  </si>
  <si>
    <t>1Т: ТДНС-10000/35</t>
  </si>
  <si>
    <t>1ТСН 6: ТМ-25/6</t>
  </si>
  <si>
    <t>ОД 35 1Т, КЗ 35 1Т: ОД-35, КЗ-35</t>
  </si>
  <si>
    <t>2.2.49.</t>
  </si>
  <si>
    <t xml:space="preserve">HB007269 HB007387 </t>
  </si>
  <si>
    <t>1Т, 2Т: ТМ-4000/35, ТМ-2500/35</t>
  </si>
  <si>
    <t>2.2.50.</t>
  </si>
  <si>
    <t>НВ033480</t>
  </si>
  <si>
    <t>ТН 35 1с, ТН 35 2с: НАМИ-35</t>
  </si>
  <si>
    <t>2.2.51.</t>
  </si>
  <si>
    <t xml:space="preserve">НВ007312 НВ007274  НВ007369 НВ030111 </t>
  </si>
  <si>
    <t>ПС 35 кВ ЭТЗ</t>
  </si>
  <si>
    <t>1Т, 2Т: ТДНС-16000/35, ТДНС-10000/35</t>
  </si>
  <si>
    <t>2.2.52.</t>
  </si>
  <si>
    <t>HB005326 
HB005320
HB005323
HB029004
HB029006
HB029007
HB029008
HB029371
HB029372
HB005391
HB005324
HB029278
HB029276
HB029280
HB029271
HB029272
HB029281
HB029282</t>
  </si>
  <si>
    <t>ПС 35 кВ Болин</t>
  </si>
  <si>
    <t>1Т, 2Т: ТМН-4000/35, ТМН-1600/35</t>
  </si>
  <si>
    <t>В 35 1Т, В 35 2Т: МКП-35</t>
  </si>
  <si>
    <t>ШР 35 1Т, ШР 35 2Т, ШР 35 ТСН,  СР 35 1Т, СР 35 2Т: РЛНД-35</t>
  </si>
  <si>
    <t>ТТ 35 1Т, ТТ 35 2Т: ТФЗМ-35</t>
  </si>
  <si>
    <t>В 10 яч.2, В 10 яч.7, В 10 яч.4, В 10 яч.15, В 10 яч.25, В 10 яч.26, В 10 яч.28: ВМП-10</t>
  </si>
  <si>
    <t>2.2.53.</t>
  </si>
  <si>
    <t>HB005383</t>
  </si>
  <si>
    <t xml:space="preserve">ПС 35 кВ Менгон </t>
  </si>
  <si>
    <t>2Т: ТМН-2500/35</t>
  </si>
  <si>
    <t xml:space="preserve">Текущий ремонт трансформаторов 35 кВ </t>
  </si>
  <si>
    <t>2.2.54.</t>
  </si>
  <si>
    <t>HB005375
HB005417
HB005319
HB005372
HB029313
HB005394
HB005362
HB029270
HB029365
HB029361</t>
  </si>
  <si>
    <t>ПС 35 кВ Приусадебная</t>
  </si>
  <si>
    <t>1Т, 2Т: ТМН-10000/35, ТМН-1800/35</t>
  </si>
  <si>
    <t>2ТСН 35: ТМН-100/35</t>
  </si>
  <si>
    <t>Текущий ремонт трансформаторов СН 35 кВ</t>
  </si>
  <si>
    <t>ТН 6 1с, ТН 6 2с: НАМИ-10</t>
  </si>
  <si>
    <t>В 6 1Т, В 6 яч.17, В 6 яч.23: ВМПЭ-10:</t>
  </si>
  <si>
    <t>2.2.55.</t>
  </si>
  <si>
    <t>HB005396
HB029369
HB005426</t>
  </si>
  <si>
    <t>ПС 35 кВ Тейсин</t>
  </si>
  <si>
    <t>ЛР 35 Т-239, ЛР 35 Т-191: РЛНД-35</t>
  </si>
  <si>
    <t>2.2.56.</t>
  </si>
  <si>
    <t>ШР 110 С-88, ОШР 110 С-88, ШР 110 С-87, ОШР 110 С-87, ШР 110 РП, ОШР 110 РП, ШР 110 1с ОСВ, ШР 110 2с ОСВ: РНДЗ-110</t>
  </si>
  <si>
    <t>В 35 1Т, В 35 2Т, СВ 35, В 35 Т-193, В 35 Т-194, В 35 Т-190: С-35М</t>
  </si>
  <si>
    <t>ЛР 35 Т-190, ШР 35 Т-190, ЛР 35 Т-193, ШР 35 Т-193, ЛР 35 Т-194, ШР 35 Т-194, СР 35 2с, СР 35 1с, ШР 35 1Т, ШР 35 2Т, ТР 35 1Т, ТР 35 2Т: РНДЗ-35</t>
  </si>
  <si>
    <t>В 6 яч.2, В 6 яч.1, В 6 яч.7, В 6 яч.11, В 6 яч.13, В 6 яч.19, В 6 яч.25, В 6 яч.27, В 6 яч.4, В 6 яч.6, В 6 яч.8, В 6 яч.10, В 6 яч.14, В 6 яч.18, В 6 яч.20, В 6 яч.22, В 6 яч.26, В 6 яч.28: ВМПЭ-10</t>
  </si>
  <si>
    <t>2.2.57.</t>
  </si>
  <si>
    <t>1ТСН 10: ТМ-30/10</t>
  </si>
  <si>
    <t>Текущий ремонт трансформаторов СН</t>
  </si>
  <si>
    <t>В 10 яч 3, В 10 яч 6: ВММ-10</t>
  </si>
  <si>
    <t xml:space="preserve">Текущий ремонт выключателей 6-10 кВ </t>
  </si>
  <si>
    <t>ТН 10 1с: НАМИ-10</t>
  </si>
  <si>
    <t>2.2.58.</t>
  </si>
  <si>
    <t>1Т, 2Т:  ТДТН-10000/110</t>
  </si>
  <si>
    <t>ТТ 110 1с, ТТ 110 2с: ТФНД-110</t>
  </si>
  <si>
    <t>ВЧЗ 110 С-171, ВЧЗ 110 С-174: ВЗ-600-0,25</t>
  </si>
  <si>
    <t>Текущий ремонт высокочастотных заградителей 110 кВ</t>
  </si>
  <si>
    <t xml:space="preserve">Текущий ремонт трансформаторов напряжения 6-10 кВ </t>
  </si>
  <si>
    <t>2.2.59.</t>
  </si>
  <si>
    <t>НВ032359   НВ032381  НВ032382   НВ032383 НВ032384 НВ032385 НВ032386</t>
  </si>
  <si>
    <t>ВЧЗ 110 С-172: ВЗ-600-0,25</t>
  </si>
  <si>
    <t>2.2.60.</t>
  </si>
  <si>
    <t>HB035191 HB035192 HB035193 HB035596 HB035217</t>
  </si>
  <si>
    <t>В 35 Т-224, В 35 Т-224, СВ 35:
С-35</t>
  </si>
  <si>
    <t>2.2.61.</t>
  </si>
  <si>
    <t xml:space="preserve"> HB035149</t>
  </si>
  <si>
    <t>ПС 35 кВ КТПН-1</t>
  </si>
  <si>
    <t>В 35 1Т: С-35</t>
  </si>
  <si>
    <t xml:space="preserve">В 6 яч 1, В яч 2, В яч 4, В яч 7: ВПМ-10 </t>
  </si>
  <si>
    <t>2.2.62.</t>
  </si>
  <si>
    <t xml:space="preserve">В 6 яч 1, В 6 яч 2, В 6 яч 4, В 6 яч 6: ВМПП-10 </t>
  </si>
  <si>
    <t>НВ006001</t>
  </si>
  <si>
    <t>КТП-303 г.Комсомольск</t>
  </si>
  <si>
    <t>Покраска 56 м2, восстановление надписей -30 букв</t>
  </si>
  <si>
    <t>Ремонт строительной части ТП, КТП</t>
  </si>
  <si>
    <t>Установка автоматического выключателя - 1 шт
Замена дугогасительных камер ВН - 2 шт</t>
  </si>
  <si>
    <t>НВ006051</t>
  </si>
  <si>
    <t>КТП-383 г.Комсомольск</t>
  </si>
  <si>
    <t>НВ006163</t>
  </si>
  <si>
    <t>КТП-396 п.Новый Мир</t>
  </si>
  <si>
    <t>НВ035264</t>
  </si>
  <si>
    <t>ТП-26 г.Амурск</t>
  </si>
  <si>
    <t>ТМ-630/6/0,4  с заменой масла</t>
  </si>
  <si>
    <t>Ремонт ТМ</t>
  </si>
  <si>
    <t>НВ035282</t>
  </si>
  <si>
    <t>ТП-2 г.Амурск</t>
  </si>
  <si>
    <t xml:space="preserve">ТМ-400/6/0,4 </t>
  </si>
  <si>
    <t>НВ035339</t>
  </si>
  <si>
    <t>ЦРП-8 г.Амурск</t>
  </si>
  <si>
    <t>ТМ-400/10/0,4 с заменой масла</t>
  </si>
  <si>
    <t>НВ035335</t>
  </si>
  <si>
    <t>ТП-90 г.Амурск</t>
  </si>
  <si>
    <t>ТМ-630/10/0,4 с заменой масла</t>
  </si>
  <si>
    <t>НВ033625</t>
  </si>
  <si>
    <t>ТП-4 с.Бриакан</t>
  </si>
  <si>
    <t xml:space="preserve">ТМ-250/6/0,4 </t>
  </si>
  <si>
    <t>НВ035359</t>
  </si>
  <si>
    <t>ТП-1 с.Джуен</t>
  </si>
  <si>
    <t>ТМ-160/10/0,4</t>
  </si>
  <si>
    <t>НВ007003</t>
  </si>
  <si>
    <t>ТП-702 п.Эльбан</t>
  </si>
  <si>
    <t>ТМ-630/6/0,4</t>
  </si>
  <si>
    <t>НВ007010</t>
  </si>
  <si>
    <t>ТП-64 п.Эльбан</t>
  </si>
  <si>
    <t>НВ033623</t>
  </si>
  <si>
    <t>ТП-6 с.Бриакан</t>
  </si>
  <si>
    <t>Замена автоматического выключателя - 1 шт</t>
  </si>
  <si>
    <t>НВ033622</t>
  </si>
  <si>
    <t>ТП-7 с.Бриакан</t>
  </si>
  <si>
    <t>НВ033627</t>
  </si>
  <si>
    <t>ТП-11 с.Бриакан</t>
  </si>
  <si>
    <t>HB035661</t>
  </si>
  <si>
    <t>ТП-13 пгт. Эльбан</t>
  </si>
  <si>
    <t>Замена разъединителя - 1шт., Замена предохранителя - 3 шт.</t>
  </si>
  <si>
    <t>Ремонт РУ 0,4 кВ</t>
  </si>
  <si>
    <t>HB035645</t>
  </si>
  <si>
    <t>ТП-51 пгт. Эльбан</t>
  </si>
  <si>
    <t>Замена рубильника - 2шт., Замена предохранителя - 6 шт.</t>
  </si>
  <si>
    <t>HB006999</t>
  </si>
  <si>
    <t>ТП-702 пгт. Эльбан</t>
  </si>
  <si>
    <t>Ремонт РУ 6-0,4 кВ</t>
  </si>
  <si>
    <t>Покраска, чистка от грязи и ржавчины 10 м2</t>
  </si>
  <si>
    <t>Ремонт строительной части</t>
  </si>
  <si>
    <t>HB035672</t>
  </si>
  <si>
    <t>ЦРП-1 пгт. Эльбан</t>
  </si>
  <si>
    <t>Текущий ремонт маслянного выключателя</t>
  </si>
  <si>
    <t>HB032114</t>
  </si>
  <si>
    <t>КТП-9 п. Многовершинный</t>
  </si>
  <si>
    <t>замена АВ -1шт</t>
  </si>
  <si>
    <t>Ремонт РУ-0,4 кВ</t>
  </si>
  <si>
    <t>Окраска корпуса КТП - 20 м2, восстановление надписей 50 букв</t>
  </si>
  <si>
    <t>HB032304</t>
  </si>
  <si>
    <t>ТМ-400/6</t>
  </si>
  <si>
    <t>Окраска корпуса КТП - 25 м2, восстановление надписей 50 букв</t>
  </si>
  <si>
    <t>HB032286</t>
  </si>
  <si>
    <t>МТП-13 п. Маго</t>
  </si>
  <si>
    <t>HB032322</t>
  </si>
  <si>
    <t>ТП-6А г. Николаевск-на-Амуре</t>
  </si>
  <si>
    <t>замена рубильника РПС 250А - 2шт</t>
  </si>
  <si>
    <t>восстановление надписей 60 букв</t>
  </si>
  <si>
    <t>HB032103</t>
  </si>
  <si>
    <t>КТП-6 г. Николаевск-на-Амуре</t>
  </si>
  <si>
    <t>замена рубильника РПС 250А - 2шт, замена предохран - 3шт</t>
  </si>
  <si>
    <t>окраска корпуса - 35м2, восстановление надписей 100 букв</t>
  </si>
  <si>
    <t>HB032339   НВ032031</t>
  </si>
  <si>
    <t>ТП-28 г. Николаевск-на-Амуре</t>
  </si>
  <si>
    <t>замена рубильника РПС 250А - 2шт, замена разъединителя-1шт, замена АВ - 5шт, замена предохран - 3шт</t>
  </si>
  <si>
    <t>ремонт дверей -3шт, восстановление надписей 65 букв</t>
  </si>
  <si>
    <t>HB032186</t>
  </si>
  <si>
    <t>КТП-53 г. Николаевск-на-Амуре</t>
  </si>
  <si>
    <t>ТМ-160/6</t>
  </si>
  <si>
    <t>окраска корпуса - 25м2, восстановление надписей 75 букв</t>
  </si>
  <si>
    <t>HB032317</t>
  </si>
  <si>
    <t>ТП-84 г. Николаевск-на-Амуре</t>
  </si>
  <si>
    <t>замена рубильника РПС 250А - 2шт, замена разъединителя-1шт, замена АВ - 1шт, замена предохран - 3шт</t>
  </si>
  <si>
    <t>HB032113</t>
  </si>
  <si>
    <t>КТП-88 г. Николаевск-на-Амуре</t>
  </si>
  <si>
    <t>окраска корпуса - 32м2, восстановление надписей 100 букв</t>
  </si>
  <si>
    <t>HB032358   НВ032057</t>
  </si>
  <si>
    <t>ТП-100 г. Николаевск-на-Амуре</t>
  </si>
  <si>
    <t>HB032318   НВ032062</t>
  </si>
  <si>
    <t>ТП-101 г. Николаевск-на-Амуре</t>
  </si>
  <si>
    <t>ремонт дверей -4шт, восстановление надписей 80 букв</t>
  </si>
  <si>
    <t>3.1.30.</t>
  </si>
  <si>
    <t>ТП-118 г. Николаевск-на-Амуре</t>
  </si>
  <si>
    <t>замена предохран - 6шт</t>
  </si>
  <si>
    <t>3.1.31.</t>
  </si>
  <si>
    <t>HB035176</t>
  </si>
  <si>
    <t>ТП-скважина ст. Мылки</t>
  </si>
  <si>
    <t>Ремонт РУ6-0,4 кВ</t>
  </si>
  <si>
    <t>3.1.32.</t>
  </si>
  <si>
    <t>HB035432</t>
  </si>
  <si>
    <t>ТП-2 г. Амурск</t>
  </si>
  <si>
    <t>Замена предохранителей -9 шт.</t>
  </si>
  <si>
    <t>3.1.33.</t>
  </si>
  <si>
    <t>HB035491,
HB035490</t>
  </si>
  <si>
    <t>ТП-1 г. Амурск</t>
  </si>
  <si>
    <t>Замена изоляторов-  6 шт., Замена предохранителей-12 шт., Замена привода-2 шт.</t>
  </si>
  <si>
    <t>3.1.34.</t>
  </si>
  <si>
    <t xml:space="preserve"> HB035735,
HB035544</t>
  </si>
  <si>
    <t>ТП-91 г. Амурск</t>
  </si>
  <si>
    <t>Замена предохранителей- 6 шт., Замена  изоляторов - 3 шт.</t>
  </si>
  <si>
    <t>3.1.35.</t>
  </si>
  <si>
    <t>HB035561</t>
  </si>
  <si>
    <t>ТП-37 г. Амурск</t>
  </si>
  <si>
    <t>3.1.36.</t>
  </si>
  <si>
    <t>HB035443,
HB035425</t>
  </si>
  <si>
    <t>ТП-58 г. Амурск</t>
  </si>
  <si>
    <t>Замена предохранителей- 12 шт., Замена  изоляторов - 6 шт.,Замена разъединителя на выключатель нагрузки -1 шт</t>
  </si>
  <si>
    <t>3.1.37.</t>
  </si>
  <si>
    <t>НВ006023
НВ005964</t>
  </si>
  <si>
    <t>ТП-381 г.Комсомольск</t>
  </si>
  <si>
    <t>ТМ-250/10/0,4</t>
  </si>
  <si>
    <t>Ремонт ШР 10, замена контактов к предохранителя - 6 шт</t>
  </si>
  <si>
    <t>Покраска 56 м2</t>
  </si>
  <si>
    <t>3.1.38.</t>
  </si>
  <si>
    <t>НВ006122</t>
  </si>
  <si>
    <t>ТП-364 п.Молодёжный</t>
  </si>
  <si>
    <t>Ремонт ТР 0,4 1Т, замена контактов к предохранителя - 6 шт</t>
  </si>
  <si>
    <t>Покраска 30 м2</t>
  </si>
  <si>
    <t>3.1.39.</t>
  </si>
  <si>
    <t>НВ006138
НВ006097</t>
  </si>
  <si>
    <t>ТП-335 п.Молодёжный</t>
  </si>
  <si>
    <t>Ремонт ТР 0,4 1Т, Р1, замена контактов к предохранителя - 6 шт</t>
  </si>
  <si>
    <t>3.1.40.</t>
  </si>
  <si>
    <t>НВ005990</t>
  </si>
  <si>
    <t>ТП-317 п.Хапсоль</t>
  </si>
  <si>
    <t>Ремонт ЛР 6, замена контактов к предохранителя - 6 шт, установка автоматического выключателя - 1 шт</t>
  </si>
  <si>
    <t>3.1.41.</t>
  </si>
  <si>
    <t>НВ003607</t>
  </si>
  <si>
    <t>ТП-624 п.Датта</t>
  </si>
  <si>
    <t>Ремонт ЛР 10 1 шт, замена рубильников - 5 шт</t>
  </si>
  <si>
    <t>3.1.42.</t>
  </si>
  <si>
    <t>HB035510,
HB035509</t>
  </si>
  <si>
    <t>ТП-80 г. Амурск</t>
  </si>
  <si>
    <t>3.1.43.</t>
  </si>
  <si>
    <t>HB035570</t>
  </si>
  <si>
    <t>ЦРП-3 г. Амурск</t>
  </si>
  <si>
    <t>Ремонт РУ6 кВ</t>
  </si>
  <si>
    <t>3.1.44.</t>
  </si>
  <si>
    <t>HB035498</t>
  </si>
  <si>
    <t>ТП-90  г. Амурск</t>
  </si>
  <si>
    <t>3.1.45.</t>
  </si>
  <si>
    <t>HB034629</t>
  </si>
  <si>
    <t>КТПН-7  г. Амурск</t>
  </si>
  <si>
    <t>НВ006007
НВ006003</t>
  </si>
  <si>
    <t>КТП-221 г.Комсомольск</t>
  </si>
  <si>
    <t>Установка автоматического выключателя - 1 шт</t>
  </si>
  <si>
    <t>ТМ 63/6/0,4</t>
  </si>
  <si>
    <t>НВ007115</t>
  </si>
  <si>
    <t>ТП-6 п.Чегдомын</t>
  </si>
  <si>
    <t>ТМ 315/6/0,4</t>
  </si>
  <si>
    <t>Ремонт ЛР 6 - 1 шт</t>
  </si>
  <si>
    <t>Покраска 80,74 м2</t>
  </si>
  <si>
    <t>НВ007127</t>
  </si>
  <si>
    <t>ТП-84 п.Чегдомын</t>
  </si>
  <si>
    <t>ТМ 250/6/0,4</t>
  </si>
  <si>
    <t>Покраска 63,67 м2</t>
  </si>
  <si>
    <t>НВ007160</t>
  </si>
  <si>
    <t>ТП-53 п.Чегдомын</t>
  </si>
  <si>
    <t>Покраска 86,75 м2</t>
  </si>
  <si>
    <t>Регулировка ЛР 6 - 1 шт</t>
  </si>
  <si>
    <t>НВ007072</t>
  </si>
  <si>
    <t>ТП-2 п.Чегдомын</t>
  </si>
  <si>
    <t>ТМ 400/6/0,4</t>
  </si>
  <si>
    <t>Ремонт ЛР 6 - 2 шт, Ремонт ВН 6 - 2 шт, Ремонт рубильников - 7 шт.</t>
  </si>
  <si>
    <t>Покраска 65,5 м2,  Установка замков - 1 шт</t>
  </si>
  <si>
    <t>HB007088</t>
  </si>
  <si>
    <t>ТП-5 п.Чегдомын</t>
  </si>
  <si>
    <t>Ремонт ВМГ-133 - 1 шт, Ремонт ВНП-10 - 2 шт, Ремонт ЛР 6 - 5 шт, Ремонт рубильников - 8 шт, Замена рубильника - 1 шт</t>
  </si>
  <si>
    <t>Покраска 42 м2</t>
  </si>
  <si>
    <t>HB007066</t>
  </si>
  <si>
    <t>ТП-26 п.Чегдомын</t>
  </si>
  <si>
    <t>Замена кабельного ввода от силового трансформатора до ячейки 2Т - 1 шт, Ремонт ШР и ЛР 6 - 9 шт, Ремонт ВН 6 - 2 шт, Ремонт рубильников - 12 шт</t>
  </si>
  <si>
    <t>Покраска 84,2 м2</t>
  </si>
  <si>
    <t>HB007076</t>
  </si>
  <si>
    <t>ТП-23 п.Чегдомын</t>
  </si>
  <si>
    <t>ТМ 100/6/0,4, ТМ-630/6/0,4</t>
  </si>
  <si>
    <t>Установка ВН 6 - 1 шт, Ремонт СР 6 - 1 шт, Ремонт ВН 6 - 2 шт, Ремонт рубильников - 2 шт, Замена рубильников - 1 шт, Установка рубильников - 2 шт</t>
  </si>
  <si>
    <t>Покраска 31,92 м2</t>
  </si>
  <si>
    <t>HB007079</t>
  </si>
  <si>
    <t>ТП-4 п.Чегдомын</t>
  </si>
  <si>
    <t>ТМ 400/6/0,4, ТМ 320/6/0,4</t>
  </si>
  <si>
    <t xml:space="preserve">Замена кабельного ввода от силового трансформатора до ячейки 1Т, 2Т - 2 шт, Ремонт ВН 6 - 2 шт, Ремонт ШР 6 - 2 шт, Ремонт рубильников - 9 шт, </t>
  </si>
  <si>
    <t>Покраска 77,6 м2, Установка замков - 2 шт</t>
  </si>
  <si>
    <t>HB035606
HB007013
НВ034758</t>
  </si>
  <si>
    <t>ТМ-630/6 1Т, 2Т</t>
  </si>
  <si>
    <t>HB035610
HB035609
НВ034820</t>
  </si>
  <si>
    <t>ТМ-630/6 1Т
ТМ-400/6 2Т</t>
  </si>
  <si>
    <t>HB007003</t>
  </si>
  <si>
    <t>ТП-702 1Т пгт. Эльбан</t>
  </si>
  <si>
    <t>ТМ-630/6</t>
  </si>
  <si>
    <t>HB035432,
HB035431,
 HB035282,
 HB035283</t>
  </si>
  <si>
    <t>HB035491,
HB035490,
HB035325,
HB035326</t>
  </si>
  <si>
    <t>HB035487,
HB035465,
HB035252,
HB035256</t>
  </si>
  <si>
    <t>ТП-9 г. Амурск</t>
  </si>
  <si>
    <t xml:space="preserve"> HB035735,
HB035544,
HB035322,
HB035346</t>
  </si>
  <si>
    <t>HB035443,
HB035425,
HB035275,
HB035271</t>
  </si>
  <si>
    <t>3.2.19.</t>
  </si>
  <si>
    <t>HB035510,
HB035320,
HB035321</t>
  </si>
  <si>
    <t>3.2.20.</t>
  </si>
  <si>
    <t>6/ 10</t>
  </si>
  <si>
    <t>HB035570 ,
HB035289</t>
  </si>
  <si>
    <t>3.2.21.</t>
  </si>
  <si>
    <t>HB035571</t>
  </si>
  <si>
    <t>ЦРП-5 г. Амурск</t>
  </si>
  <si>
    <t>3.2.22.</t>
  </si>
  <si>
    <t>HB035498,
HB035403,
HB035335,
HB035336</t>
  </si>
  <si>
    <t>3.2.23.</t>
  </si>
  <si>
    <t>HB034629,
HB035313</t>
  </si>
  <si>
    <t>Предписания</t>
  </si>
  <si>
    <t>ЗАО "Техническая инспекция" Приложение 1 к приказу «ХЭС» от  12.02.2018 № 115</t>
  </si>
  <si>
    <t xml:space="preserve">Ремонт маслоприемника </t>
  </si>
  <si>
    <t>НВ034481</t>
  </si>
  <si>
    <t xml:space="preserve">ДНПБиОТ 01-2016 от 12.12.16 № </t>
  </si>
  <si>
    <t>Ремонт маслоприемника</t>
  </si>
  <si>
    <t>HB035149</t>
  </si>
  <si>
    <t xml:space="preserve">Эльбанский </t>
  </si>
  <si>
    <t xml:space="preserve"> HB034925</t>
  </si>
  <si>
    <t xml:space="preserve">ЦРП-1(Эльбан) </t>
  </si>
  <si>
    <t xml:space="preserve">Ремонт кровли </t>
  </si>
  <si>
    <t>НВ032033</t>
  </si>
  <si>
    <t>ТП-37 г. Николаевск-на-Амуре</t>
  </si>
  <si>
    <t>Требование Николаевской-на-Амуре городской прокуратуры от 20.08.18 № 2-24-2018</t>
  </si>
  <si>
    <t>Ремонт фундамента</t>
  </si>
  <si>
    <t>Ремонт полов</t>
  </si>
  <si>
    <t>НВ032034</t>
  </si>
  <si>
    <t>ТП-39 г. Николаевск-на-Амуре</t>
  </si>
  <si>
    <t>НВ004080</t>
  </si>
  <si>
    <t>АКТ-01/2018-УНПБиОТ   от 20.04.18</t>
  </si>
  <si>
    <t xml:space="preserve">Рремонт ограждения </t>
  </si>
  <si>
    <t>м.п</t>
  </si>
  <si>
    <t>НВ007140</t>
  </si>
  <si>
    <t>ЗАО "Техническая инспекция" Приложение 1 к приказу «ХЭС» от  12.02.2018 № 115,</t>
  </si>
  <si>
    <t>АО "Техническая инспекция ЕЭС"</t>
  </si>
  <si>
    <t>ПС 35кВ Шахта</t>
  </si>
  <si>
    <t>HB005290</t>
  </si>
  <si>
    <t>Монтаж кабеля - 100м, монтаж прожектора - 4шт</t>
  </si>
  <si>
    <t>Монтаж кабеля - 40м, монтаж печей - 6шт</t>
  </si>
  <si>
    <t>HB005293</t>
  </si>
  <si>
    <t>ПС 35 кВ Менгон</t>
  </si>
  <si>
    <t>Монтаж кабеля - 50м, монтаж прожектора - 2шт</t>
  </si>
  <si>
    <t>HB005431</t>
  </si>
  <si>
    <t>Прокладка кабеля - 30 м, монтаж прожектора - 3 шт.</t>
  </si>
  <si>
    <t>Селихинский участок КРЭС</t>
  </si>
  <si>
    <t>НВ033307</t>
  </si>
  <si>
    <t>Здание теплой стоянки с котельной</t>
  </si>
  <si>
    <t>НВ004070</t>
  </si>
  <si>
    <t>Здание ОПУ п. Солнечная</t>
  </si>
  <si>
    <t>НВ004521 НВ004399</t>
  </si>
  <si>
    <t>КРУ, ОПУ</t>
  </si>
  <si>
    <t xml:space="preserve">Замена светильников </t>
  </si>
  <si>
    <t>Замена светильников</t>
  </si>
  <si>
    <t>НВ004541 НВ004398</t>
  </si>
  <si>
    <t>ПС 110 кВ Троицкая</t>
  </si>
  <si>
    <t>НВ004529 НВ004400</t>
  </si>
  <si>
    <t xml:space="preserve">НВ006124  </t>
  </si>
  <si>
    <t>КТП-4 с. Вознесенское</t>
  </si>
  <si>
    <t xml:space="preserve">Облицовка ограждения профлистом </t>
  </si>
  <si>
    <t>пог.м.</t>
  </si>
  <si>
    <t xml:space="preserve">НВ006126  </t>
  </si>
  <si>
    <t>КТП-5 с. Вознесенское</t>
  </si>
  <si>
    <t xml:space="preserve">НВ006130  </t>
  </si>
  <si>
    <t>КТП-9  с.Усть-Гур</t>
  </si>
  <si>
    <t xml:space="preserve">НВ035169  </t>
  </si>
  <si>
    <t>КТП-11 с. Вознесенское</t>
  </si>
  <si>
    <t xml:space="preserve">НВ006149  </t>
  </si>
  <si>
    <t>КТП-7с. Вознесенское</t>
  </si>
  <si>
    <t xml:space="preserve"> HB033663</t>
  </si>
  <si>
    <t>4.25.</t>
  </si>
  <si>
    <t>HB033638</t>
  </si>
  <si>
    <t>4.26.</t>
  </si>
  <si>
    <t>HB034442</t>
  </si>
  <si>
    <t>Ремонт освещение</t>
  </si>
  <si>
    <t>4.27.</t>
  </si>
  <si>
    <t>HB034160</t>
  </si>
  <si>
    <t>4.28.</t>
  </si>
  <si>
    <t>HB034219</t>
  </si>
  <si>
    <t>4.29.</t>
  </si>
  <si>
    <t>HB034562</t>
  </si>
  <si>
    <t>4.30.</t>
  </si>
  <si>
    <t>КТПН-7 г. Амурск</t>
  </si>
  <si>
    <t>4.31.</t>
  </si>
  <si>
    <t xml:space="preserve"> HB033970</t>
  </si>
  <si>
    <t>Устройство пайол</t>
  </si>
  <si>
    <t>4.32.</t>
  </si>
  <si>
    <t xml:space="preserve">HB034421 </t>
  </si>
  <si>
    <t>4.33.</t>
  </si>
  <si>
    <t>HB034475</t>
  </si>
  <si>
    <t>ПС 35 кВ Городская  г. Амурск</t>
  </si>
  <si>
    <t>Засыпка щебнем</t>
  </si>
  <si>
    <t>4.34.</t>
  </si>
  <si>
    <t>HB035081</t>
  </si>
  <si>
    <t>База АРЭС г. Амурск</t>
  </si>
  <si>
    <t>Ремонт проходной калитки</t>
  </si>
  <si>
    <t>4.35.</t>
  </si>
  <si>
    <t>НВ035078</t>
  </si>
  <si>
    <t>Здание АБК г. Амурск</t>
  </si>
  <si>
    <t>4.38.</t>
  </si>
  <si>
    <t>НВ004747</t>
  </si>
  <si>
    <t>Замена ТЭН</t>
  </si>
  <si>
    <t>4.39.</t>
  </si>
  <si>
    <t xml:space="preserve">HB035077  </t>
  </si>
  <si>
    <t>Здание базы "Горсвет"</t>
  </si>
  <si>
    <t>Акт №-01ПБ/2018- СОТН ХЭС</t>
  </si>
  <si>
    <t>Облицовка косоуров</t>
  </si>
  <si>
    <t>4.40.</t>
  </si>
  <si>
    <t>НВ034925</t>
  </si>
  <si>
    <t>ЦРП-1 (Эльбан)</t>
  </si>
  <si>
    <t>Ремонт теплового узла</t>
  </si>
  <si>
    <t>НВ036359</t>
  </si>
  <si>
    <t>Бульдозер Shantui SD 23 гос. № 10-74 ХН</t>
  </si>
  <si>
    <t xml:space="preserve">Замена подушки балансирной балки </t>
  </si>
  <si>
    <t>НВ031606</t>
  </si>
  <si>
    <t xml:space="preserve">Автомобиль ГАЗ-3308 (специальная буровая БКМ-317) гос. № А 939 ЕН </t>
  </si>
  <si>
    <t xml:space="preserve">Замена штанги бурильной  </t>
  </si>
  <si>
    <t xml:space="preserve">Замена коробки раздаточной с лебедкой </t>
  </si>
  <si>
    <t xml:space="preserve">Замена моста переднего в сборе </t>
  </si>
  <si>
    <t>НВ031605</t>
  </si>
  <si>
    <t xml:space="preserve">Замена передачи карданной </t>
  </si>
  <si>
    <t>PR001191</t>
  </si>
  <si>
    <t>Замена моста переднего</t>
  </si>
  <si>
    <t>НВ031609</t>
  </si>
  <si>
    <t xml:space="preserve">Замена вала карданного </t>
  </si>
  <si>
    <t xml:space="preserve">Замена фланца  хвостовика </t>
  </si>
  <si>
    <t xml:space="preserve">Замена подшипника ступицы  передней с манжетой </t>
  </si>
  <si>
    <t xml:space="preserve">Замена подшипника ступицы </t>
  </si>
  <si>
    <t>Замена выключатель кнопка  (отопителя)</t>
  </si>
  <si>
    <t xml:space="preserve">Замена колодки тормозной  задняя </t>
  </si>
  <si>
    <t>НВ036150</t>
  </si>
  <si>
    <t xml:space="preserve">Замена рем. комплекта домкратов задних опор </t>
  </si>
  <si>
    <t>Замена преобразователя давления</t>
  </si>
  <si>
    <t>ZS0000175</t>
  </si>
  <si>
    <t xml:space="preserve">Замена редуктора вентилятора </t>
  </si>
  <si>
    <t xml:space="preserve">Замена автономного воздушного отопителя </t>
  </si>
  <si>
    <t>НВ032886</t>
  </si>
  <si>
    <t xml:space="preserve"> AS0001217 </t>
  </si>
  <si>
    <t xml:space="preserve">Замена усилителя вакуумного </t>
  </si>
  <si>
    <t>PR0023256</t>
  </si>
  <si>
    <t xml:space="preserve">Замена шарнира поворотного кулака </t>
  </si>
  <si>
    <t>PR0023870</t>
  </si>
  <si>
    <t xml:space="preserve">Замена гидроцилиндра </t>
  </si>
  <si>
    <t xml:space="preserve">Замена гидронасоса </t>
  </si>
  <si>
    <t>СМТ</t>
  </si>
  <si>
    <t>HB031316</t>
  </si>
  <si>
    <t>HB007744</t>
  </si>
  <si>
    <t>Автомобиль КАМАЗ 5511 груз-самосв. Х 082 СМ 27</t>
  </si>
  <si>
    <t>HB036551</t>
  </si>
  <si>
    <t>Кран-манипулятор многофункциональный  МКМ-200 В 693 УС 27</t>
  </si>
  <si>
    <t>5.17.</t>
  </si>
  <si>
    <t>HB037003</t>
  </si>
  <si>
    <t>Автомобиль УАЗ-390995-04 грузовой фургон   Н 081 СУ 27</t>
  </si>
  <si>
    <t>5.19.</t>
  </si>
  <si>
    <t>HB003879</t>
  </si>
  <si>
    <t>Автомобиль ГАЗ-6611   М 067 АМ</t>
  </si>
  <si>
    <t>Замена тяги продольной рулевой в сборе</t>
  </si>
  <si>
    <t>5.20.</t>
  </si>
  <si>
    <t>HB003872</t>
  </si>
  <si>
    <t>Автомобиль ГАЗ-66   М 070 АМ</t>
  </si>
  <si>
    <t>Замена головки цилиндров с клапанами</t>
  </si>
  <si>
    <t>Замена гильзы цилиндра в сборе</t>
  </si>
  <si>
    <t>Замена насоса масляного гидроусилителя руля со шкивом в сборе</t>
  </si>
  <si>
    <t>Замена карбюратора</t>
  </si>
  <si>
    <t>5.21.</t>
  </si>
  <si>
    <t>HB003871</t>
  </si>
  <si>
    <t>Автомобиль УАЗ-31512-10   М 523 АС</t>
  </si>
  <si>
    <t>5.23.</t>
  </si>
  <si>
    <t>HB033299</t>
  </si>
  <si>
    <t>Автомобиль УАЗ-390995 грузовой фургон   А 424 ХС  27</t>
  </si>
  <si>
    <t>Замена радиатора охлаждения</t>
  </si>
  <si>
    <t>Замена радиатора отопления кузова</t>
  </si>
  <si>
    <t>5.24.</t>
  </si>
  <si>
    <t>HB035766</t>
  </si>
  <si>
    <t>Автомобиль ГАЗ-66,  А 556 СУ 27</t>
  </si>
  <si>
    <t>Замена двигателя</t>
  </si>
  <si>
    <t>5.25.</t>
  </si>
  <si>
    <t xml:space="preserve">HB007735 </t>
  </si>
  <si>
    <t>Автомобиль ГАЗ-66 750 АИ   Х 085 СМ</t>
  </si>
  <si>
    <t>5.26.</t>
  </si>
  <si>
    <t xml:space="preserve">HB033357 </t>
  </si>
  <si>
    <t>Автомобиль бортовой  с КМУ 579022   В 723 КО 27</t>
  </si>
  <si>
    <t>5.27.</t>
  </si>
  <si>
    <t xml:space="preserve">HB036552 </t>
  </si>
  <si>
    <t>Кран-манипулятор многофункциональный  МКМ-200 Н 558 МА 27</t>
  </si>
  <si>
    <t>5.29.</t>
  </si>
  <si>
    <t xml:space="preserve">HB032788 </t>
  </si>
  <si>
    <t>Автомобиль УАЗ-390995 грузовой фургон   А 600 СМ 27</t>
  </si>
  <si>
    <t>HB034041
HB033979
HB034082
HB034083
HB033650
HB033656
HB033657
HB033652
HB033659
HB034136
HB033641
HB033648
HB034134
HB033848
HB033852
HB034139
HB033640
HB034137
HB033649
 HB034046
HB033651
HB034141
HB034415
HB034042
HB034043
HB034040
HB034598
HB034612
HB034613
HB033889
HB034187
HB034184
HB033733
HB034543
HB034542
HB034333  
HB034332
HB034358
HB034359
HB033669
HB033667
HB033668
HB034097
HB033805
HB033821
HB033831
HB033822
HB033825
HB033853
HB033914
HB033730
HB033731
HB034427
HB034439
HB034431
HB034425
HB034423
HB034424
HB034430
HB034434
HB034511
HB034521
HB034227
HB034232
HB034231
HB034234
HB034229
HB034589
HB034588
HB034594
HB034579
HB033794
HB033788
HB033791
HB033717
HB033786
HB033787
HB034072
HB034063
HB034065
HB034066
HB034062
HB034058
HB034061
HB033929
HB033932
HB034024
HB034555
HB034026</t>
  </si>
  <si>
    <t>ОДПУ Амурского РЭС</t>
  </si>
  <si>
    <t>Замена трансформаторов тока</t>
  </si>
  <si>
    <t xml:space="preserve">Расширение просек </t>
  </si>
  <si>
    <t>вручную</t>
  </si>
  <si>
    <t>Акт РПА от 27.11.2018 № 734, ЦП п.11</t>
  </si>
  <si>
    <t>Акт РПА от 19.06.18 № 314, ЦП п.11</t>
  </si>
  <si>
    <t>ЦП п.1 11</t>
  </si>
  <si>
    <t>ЦП п.113;
МЕРОПРИЯТИЯ
по устранению допущенных нарушений в организации технического обслуживания 
в Николаевском РЭС
 Приложение 2 к приказу от 24.10.2017  № 585 п.13, 20</t>
  </si>
  <si>
    <t>ЦП п.1 , Мероприятия по актам тех.нарушений 2018 г. (№ 688 от 16.10.18, № 689 от 17.10.18, №703 от 16.10.18, №704 от 17.10.18)</t>
  </si>
  <si>
    <t>ЦП п.1, "Мероприятия  производственных программ по повышения значения ИТС выше 70 баллов" Приложение к письму АО "ДРСК"  от 01.02.2019г. № 08-02/08-24/214 п.2</t>
  </si>
  <si>
    <t>ЦП п.1 , Мероприятия по актам тех.нарушений 2017 г. (№ 631 от 05.09.18)</t>
  </si>
  <si>
    <t>ЦП п.1, "Мероприятия  производственных программ по повышения значения ИТС выше 70 баллов" Приложение к письму АО "ДРСК"  от 01.02.2019г. № 08-02/08-24/214 п.8</t>
  </si>
  <si>
    <t>ЦП п.113;
Мероприятия, намеченные по проверке Минэнерго Николаевского РЭС: прил. к указ № 137 п.124</t>
  </si>
  <si>
    <t>ЦП п.1, "Мероприятия  производственных программ по повышения значения ИТС выше 70 баллов" Приложение к письму АО "ДРСК"  от 01.02.2019г. № 08-02/08-24/214 п.47</t>
  </si>
  <si>
    <t>ЦП п.1, "Мероприятия  производственных программ по повышения значения ИТС выше 70 баллов" Приложение к письму АО "ДРСК"  от 01.02.2019г. № 08-02/08-24/214 п.53</t>
  </si>
  <si>
    <t>ЦП п.1, "Мероприятия  производственных программ по повышения значения ИТС выше 70 баллов" Приложение к письму АО "ДРСК"  от 01.02.2019г. № 08-02/08-24/214 п.35</t>
  </si>
  <si>
    <t>Установка поддерж. зажима на грозотос 1 шт.</t>
  </si>
  <si>
    <t>Установка разрядников, ОПН</t>
  </si>
  <si>
    <t>деревянные с подкосом на ж/б с подкосом-1шт, 
деревянные одностоечные на ж/б одностоечные-4шт, 
деревянные с подкосом на ж/б с подкосом-1шт</t>
  </si>
  <si>
    <t>деревянные одностоечные на ж/б одностоечные-3шт, 
деревянные с подкосом на ж/б с подкосом-1шт</t>
  </si>
  <si>
    <t>деревянные с подкосом на ж/б с подкосом-2шт, 
деревянные с двумя подкосами на ж/б с двумя подкосами-2шт, 
деревянные одностоечные на ж/б одностоечные-12шт
ж/б одностоечные на ж/б одностоечные - 3 шт</t>
  </si>
  <si>
    <t>деревянные одностоечные на ж/б одностоечные-5шт, 
деревянные с подкосом на ж/б с подкосом-5шт, 
деревянные с двумя подкосами на ж/б с двумя подкосами-1шт</t>
  </si>
  <si>
    <t>деревянные одностоечные на ж/б одностоечные-5шт, 
деревянные с подкосом на ж/б с подкосом-1шт</t>
  </si>
  <si>
    <t xml:space="preserve">Автомобиль ГАЗ-5201 (грузовой бортовой) гос. № А 949 ЕН </t>
  </si>
  <si>
    <t>ЗИЛ-131 Грузовой (бортовой)  А 565 ВТ</t>
  </si>
  <si>
    <t>Автомобиль ГАЗ 3307 ЗИЛ10Т  А 948 ЕН 27</t>
  </si>
  <si>
    <t>Автомобиль многофункциональный кран-манипулятор МКМ-200А  Н 095 ЕВ 27</t>
  </si>
  <si>
    <t>ТЯГАЧ  МТЛБ-4   1020 ХМ 27</t>
  </si>
  <si>
    <t>Подъёмник с рабочей платформой   ПСС-131.17Э А 558 ВТ 27</t>
  </si>
  <si>
    <t>Экскаватор - бульдозер погрузчик ЭБП-7 (82П) с поворотным бульдозерным отвалом,  27 ХМ 1019</t>
  </si>
  <si>
    <t xml:space="preserve">Автомобиль специальный НЕФАЗ-4208-10-14   М 855 ХС </t>
  </si>
  <si>
    <t>Замена сегмента ведущего колеса</t>
  </si>
  <si>
    <t>Замена фильтра</t>
  </si>
  <si>
    <t>Замена резцов</t>
  </si>
  <si>
    <t>Замена тормозов</t>
  </si>
  <si>
    <t>Заднии 4 шт; переднии 4 шт</t>
  </si>
  <si>
    <t>Замена амортизатора</t>
  </si>
  <si>
    <t>Замена компрессора</t>
  </si>
  <si>
    <t>Замена энергоаккумулятора</t>
  </si>
  <si>
    <t>Замена привода</t>
  </si>
  <si>
    <t>Замена турбокомпрессора</t>
  </si>
  <si>
    <t>Ремонт топливной системы</t>
  </si>
  <si>
    <t>Ремонт гидравлической системы</t>
  </si>
  <si>
    <t>Ремонт ходовой части</t>
  </si>
  <si>
    <t>Ремонт рулевой системы</t>
  </si>
  <si>
    <t>Замена дисков колесных</t>
  </si>
  <si>
    <t>Замена редукторов</t>
  </si>
  <si>
    <t>Замена раздаточной коробки</t>
  </si>
  <si>
    <t>Замена заднего моста</t>
  </si>
  <si>
    <t>Замена топливного насоса</t>
  </si>
  <si>
    <t>Замена топливного бака</t>
  </si>
  <si>
    <t>Замена рессоров</t>
  </si>
  <si>
    <t>Замена карданнового вала</t>
  </si>
  <si>
    <t>Замена карданновоговала</t>
  </si>
  <si>
    <t>Замена гидронасоса</t>
  </si>
  <si>
    <t>Замена коробки отбора мощности</t>
  </si>
  <si>
    <t>Замена рубильников - 4 шт, замена ВН - 1 шт, тек. ремонт РВ - 1 шт</t>
  </si>
  <si>
    <t>Замена трансформаторов тока 6-10 кВ ТТ 6 яч.12 ф. А, С - 2 шт</t>
  </si>
  <si>
    <t xml:space="preserve">автомобиля УАЗ 390994-312 гос. № А 569 ВТ </t>
  </si>
  <si>
    <t xml:space="preserve">Автомобиль специальный НЕФАЗ-4208-10-14 гос. № А 059 СО  </t>
  </si>
  <si>
    <t>Замена спусков от КТП</t>
  </si>
  <si>
    <t>Демонтаж рубильников - 5 шт, Установка автом.выключателя - 3 шт</t>
  </si>
  <si>
    <t>В 6 яч.2, яч.3, яч.8, яч.9, яч.10: ВМГ-10</t>
  </si>
  <si>
    <t>Покраска 4 м2, ремонт двери  - 3 шт</t>
  </si>
  <si>
    <t>КТП-11 п. Многовершинный</t>
  </si>
  <si>
    <t>ТМ-320/6</t>
  </si>
  <si>
    <t>Чистка от грязи и ржавчины , покраска -7 м2, Монтаж ограждения - 4,4 м</t>
  </si>
  <si>
    <t>Замена изоляторов- 9 шт., Замена предохранителя- 3 шт., Замена разъединителя-1 шт.</t>
  </si>
  <si>
    <t xml:space="preserve"> Замена предохранителей- 5 шт., Монтаж задних и боковых стенок ячеек - 2 шт.</t>
  </si>
  <si>
    <t xml:space="preserve"> Замена рубильника - 1шт., Замена предохранителей -15 шт., Замена  изоляторов -2 шт., Ремонт двери низковольтного шкафа -9 шт.</t>
  </si>
  <si>
    <t>ремонт В 10 яч 2, яч  3</t>
  </si>
  <si>
    <t>Замена предохранителя - 6 шт., Замена  разъединителя выключатель нагрузки -1 шт., Замена изолятора - 7 шт.</t>
  </si>
  <si>
    <t>Замена изолятора -6шт., Замена предохранителя - 3 шт., Замена рубильника -2 шт.</t>
  </si>
  <si>
    <t>ТМ-40/10/0,4</t>
  </si>
  <si>
    <t xml:space="preserve">HB035361 </t>
  </si>
  <si>
    <t>ТМ 400/6/0,4, ТМ 400/6/0,4</t>
  </si>
  <si>
    <t>Ремонт двери  - 5 шт., ремонт выключателя нагрузки - 3 шт., ремонт разъединителя - 2 шт., ремонт рубильника - 11 шт.</t>
  </si>
  <si>
    <t>ТМ 630/6/0,4, ТМ 630/6/0,4</t>
  </si>
  <si>
    <t>Ремонт двери  - 13 шт., ремонт выключателя нагрузки -3 шт., ремонт разъединителя -  12 шт.,</t>
  </si>
  <si>
    <t>ремонт разъединителя - 11 шт., ремонт выключателя нагрузки - 1 шт., ремонт МВ - 5 шт., ремонт рубильника - 9 шт., Ремонт двери  - 8 шт.</t>
  </si>
  <si>
    <t>ТМ 250/10/0,4, ТМ 630/10/0,4</t>
  </si>
  <si>
    <t xml:space="preserve">ремонт разъединителя - 2шт., ремонт выключателя нагрузки - 5 шт., ремонт рубильника - 3 шт., </t>
  </si>
  <si>
    <t>ремонт разъединителя - 2шт., ремонт выключателя нагрузки - 6 шт.</t>
  </si>
  <si>
    <t>ТМ 6300/10/6</t>
  </si>
  <si>
    <t xml:space="preserve">ремонт МВ - 1 шт. </t>
  </si>
  <si>
    <t>ТМ 630/10/0,4, ТМ 630/10/0,4</t>
  </si>
  <si>
    <t>ремонт разъединителя - 4 шт., ремонт выключателя нагрузки - 5 шт., Ремонт двери - 9 шт., ремонт рубильника - 7 шт.</t>
  </si>
  <si>
    <t>ТМ 320/6/0,4, ТМ 250/6/0,4</t>
  </si>
  <si>
    <t>ремонт МВ - 5 шт., 2 шт., ремонт разъединителя - 5 шт.,  ремонт рубильника - 9 шт.</t>
  </si>
  <si>
    <t>ТК-50</t>
  </si>
  <si>
    <t>Монтаж грозотроса</t>
  </si>
  <si>
    <t>ВЛ 110 кВ Вяземская - Котиково (С-26)</t>
  </si>
  <si>
    <t>HB010162</t>
  </si>
  <si>
    <t>Акт РПА от 06.12.2017 № 525</t>
  </si>
  <si>
    <t>1.2.1.11.</t>
  </si>
  <si>
    <t>Вырубка угрожающих деревьев - 167 шт</t>
  </si>
  <si>
    <t>HB009932</t>
  </si>
  <si>
    <t>ВЛ 35 кВ Некрасовка - Бройлерная 2 (Т-46)</t>
  </si>
  <si>
    <t>Установка разрядников</t>
  </si>
  <si>
    <t>Устройство ворот (размер- 4,85м)</t>
  </si>
  <si>
    <t>Устройство калитки (размер-1м)</t>
  </si>
  <si>
    <t>Окраска КРУН 10</t>
  </si>
  <si>
    <t>Усиление диафрагм опоры АТ-188</t>
  </si>
  <si>
    <t>Ремонт опор</t>
  </si>
  <si>
    <t>ВЛ 110 кВ ТЭЦ3-Водозабор №1 с отпайкой на ПС Племрепродуктор (C-43)</t>
  </si>
  <si>
    <t>НВ010032</t>
  </si>
  <si>
    <t>Вырубка угрожающих деревьев - 693 шт</t>
  </si>
  <si>
    <t>ААБл-10 3х150 - 0,07 км.</t>
  </si>
  <si>
    <t>Стп-10 150/240 - 2 шт.</t>
  </si>
  <si>
    <t>ААБл-10 3х120 - 0,015 км.</t>
  </si>
  <si>
    <t>Стп -10 70/120 - 1 шт., КНтпН-10 70/120 - 1шт.</t>
  </si>
  <si>
    <t>КНтпН-10 70/120 - 4 шт.</t>
  </si>
  <si>
    <t>КНтпН-10 150/240 5 шт.</t>
  </si>
  <si>
    <t>КНтпН-10 70/120 - 2 шт.</t>
  </si>
  <si>
    <t>КНтп -10 35/50 - 2 шт</t>
  </si>
  <si>
    <t>КНтпН-10 70/120 -2 шт</t>
  </si>
  <si>
    <t>КНтпН-10 70/120 -2 шт.</t>
  </si>
  <si>
    <t>КНтп -10 35/50 - 2 шт.</t>
  </si>
  <si>
    <t>КНтпН-10 150/240 - 2 шт.</t>
  </si>
  <si>
    <t>КНтпН-10 150/240 -1 шт.</t>
  </si>
  <si>
    <t>КНтпН-10 70/120 - 1 шт.</t>
  </si>
  <si>
    <t>КНтпН-10 150/240 -2 шт.</t>
  </si>
  <si>
    <t>АВБбШВ-1 4х95(ож)- 0,09 км</t>
  </si>
  <si>
    <t>Стп-1 4х70/120- 1 шт., КНтпН-1 4х70/120 - 2 шт.</t>
  </si>
  <si>
    <t>АВБбШв 4х120 - 0,01 км</t>
  </si>
  <si>
    <t>Стп-1 4х70/120 - 2 шт.</t>
  </si>
  <si>
    <t>АВБбШв 4х50 1кВ - 0,01</t>
  </si>
  <si>
    <t>Стп-1 4х35/50 - 2 шт.</t>
  </si>
  <si>
    <t>ТМ-400/10 на ТМГ-400/10</t>
  </si>
  <si>
    <t>Устройство вводов</t>
  </si>
  <si>
    <t>Покраска</t>
  </si>
  <si>
    <t>сушилка для СИЗ</t>
  </si>
  <si>
    <t>Ремонт помещения</t>
  </si>
  <si>
    <t>База ХСРЭС (кабинет ОТ)</t>
  </si>
  <si>
    <t>Замена портала</t>
  </si>
  <si>
    <t>Замена изолирующей подставки КС 110 кВ</t>
  </si>
  <si>
    <t>НВ009122</t>
  </si>
  <si>
    <t>КЛ 0,4 кВ ТП-283 к дому 37 по ул. Краснодарская (2 цепи)</t>
  </si>
  <si>
    <t>НВ009123</t>
  </si>
  <si>
    <t>КЛ 0,4 кВ ТП-283 к дому 39 по ул. Краснодарская (2 цепи)</t>
  </si>
  <si>
    <t>1.4.2.5.</t>
  </si>
  <si>
    <t>НВ009534</t>
  </si>
  <si>
    <t>КЛ 0,4 кВ ТП-2097 к д/саду п. Березовка (2 цепи)</t>
  </si>
  <si>
    <t>1.4.2.6.</t>
  </si>
  <si>
    <t>Термосварка шлейфа - 2 шт.</t>
  </si>
  <si>
    <t>Ремонт шлейфа - 1 бандаж</t>
  </si>
  <si>
    <t>Установка соединительного плашечного зажима на проводе - 1 шт.</t>
  </si>
  <si>
    <t>Ремонт шлейфа - 6 бандажей, Термосварка шлейфа №74 - 1 шт.</t>
  </si>
  <si>
    <t>Зажим ремонтный спирального типа - 1 шт.</t>
  </si>
  <si>
    <t xml:space="preserve">Акт Тосв, ЦП                </t>
  </si>
  <si>
    <t>Предписание по ИТС, ЦП</t>
  </si>
  <si>
    <t>Акт Тосв.;                    Предписание по ИТС, ЦП</t>
  </si>
  <si>
    <t>2Т</t>
  </si>
  <si>
    <t>ремонт МВ - 2 шт., покраска - 25 м2</t>
  </si>
  <si>
    <t>НВ009996</t>
  </si>
  <si>
    <t>ВЛ 110 кВ Сита-Обор (С-33)</t>
  </si>
  <si>
    <t xml:space="preserve">Протокол КРВЭиПД № 2 от 26-27.04.2017 п. 6.1.1 </t>
  </si>
  <si>
    <t>HB009504</t>
  </si>
  <si>
    <t>HB010983</t>
  </si>
  <si>
    <t>HB033403 HB032822 HB010394</t>
  </si>
  <si>
    <t>ПС 35 кВ Индустриальная, ПС 35 кВ Парк Гайдара, ПС 110 кВ Энергомаш</t>
  </si>
  <si>
    <t>Приказ ХЭС от 05.02.19 № 37 "О результатах проведенного расследования" п. 3.5</t>
  </si>
  <si>
    <t>Отсеки РШ ячеек типа К-2-АЭ</t>
  </si>
  <si>
    <t xml:space="preserve">Монтаж межъячеечных перегородок </t>
  </si>
  <si>
    <t>Вырубка угрожающих деревьев - 198 шт, механизированная расчистка - 1,7 га</t>
  </si>
  <si>
    <t>Замена насоса охлаждения</t>
  </si>
  <si>
    <t>Замена мотора отопителя салона</t>
  </si>
  <si>
    <t>Замена заднего бампера</t>
  </si>
  <si>
    <t>Замена троса открывания капота</t>
  </si>
  <si>
    <t>Замена колесных дисков</t>
  </si>
  <si>
    <t>Замена амортизатора подъема задней двери</t>
  </si>
  <si>
    <t>Замена цепи газораспределительного механизма</t>
  </si>
  <si>
    <t>Замена топнивного насоса</t>
  </si>
  <si>
    <t>Ремонт форсунок</t>
  </si>
  <si>
    <t>Ремонт двигателя</t>
  </si>
  <si>
    <t>Замена форсунок</t>
  </si>
  <si>
    <t>Замена тормозных дисков</t>
  </si>
  <si>
    <t>Замена карданных валов</t>
  </si>
  <si>
    <t>Замена амортизаторов</t>
  </si>
  <si>
    <t>Замена вязкостной муфты вентилятора</t>
  </si>
  <si>
    <t>Замена отопителя салона</t>
  </si>
  <si>
    <t>Замена рычагов передней подвески</t>
  </si>
  <si>
    <t>ЦП п.11</t>
  </si>
  <si>
    <t>HB005350
HB029187
HB029186
HB029185
HB005346
HB029210
HB029209
HB005355
HB029208
HB029206
HB029212
HB029215
HB029217
HB029214
HB029194
HB005351
HB029221
HB029198
HB029216
HB029193
HB029195
HB029222
HB029199
HB029232
HB029229
HB029235
HB029242
HB029234
HB029233
HB029237
HB029241
HB029247
HB029248
HB005360
HB029228
HB029231
HB029238
HB029243
HB029244
HB029249
HB029250
НВ029191</t>
  </si>
  <si>
    <t>НВ032012
НВ032138
НВ032195</t>
  </si>
  <si>
    <t>ТН 6 1с, ТН 6 2с, 1ТН 6 2с, 2ТН 6 1с: НОМ-6, НАМИ-10</t>
  </si>
  <si>
    <t>АИИС Северного РЭС</t>
  </si>
  <si>
    <t>НВ031205</t>
  </si>
  <si>
    <t>ЦП, Мероприятия по тех. нар.</t>
  </si>
  <si>
    <t>Мероприятия по протоколу селекторного совещания от 24.10.2018 № 14-д п.18; ЦП п.1</t>
  </si>
  <si>
    <t>ЦП п.1, Акт РТН от 06.09.2018 г. № 634</t>
  </si>
  <si>
    <t>Мероприятия по протоколу селекторного совещания от 24.10.2018 № 14-д п.18;  ЦП п.1</t>
  </si>
  <si>
    <t>НВ037177</t>
  </si>
  <si>
    <t>ВЛ 10 кВ Ф-12 ПС Елабуга</t>
  </si>
  <si>
    <t>HB009523</t>
  </si>
  <si>
    <t>Акт РПА от 07.09.18 № 572</t>
  </si>
  <si>
    <t>1.3.1.59.</t>
  </si>
  <si>
    <t>ВЛ 10 кВ Ф-10 ПС Водозабор</t>
  </si>
  <si>
    <t>1ТН 10 1-1с, 1ТН 10 2-1с: НТМИ-10</t>
  </si>
  <si>
    <t>В 10 яч 57, 1В 10 1Т, В 10 яч 51, В 10 яч. 47, В 10 яч 39, В 10 яч 37, 1CВ 10, В 10 яч 34, В 10 яч 36, 2В 10 2Т, В 10 яч. 58, В 10 яч 29, В 10 яч 23, 2В 10 1Т, В 10 1ТСН, В 10 яч 7, В 10 яч 5, 2СВ 10, В 10 яч 8, В 10 яч 10, В 10 2ТСН,  
1В 10 2Т, В 10 яч 24, В 10 яч 26, В 10 яч 28: ВМПЭ-10</t>
  </si>
  <si>
    <t>НВ033420</t>
  </si>
  <si>
    <t>ВЛ 0,4 кВ Ф-2 ТП-306 п.Хапсоль</t>
  </si>
  <si>
    <t>деревянные одностоечные на ж/б одностоечные-3шт, деревянные с подкосом на ж/б с подкосом-1шт</t>
  </si>
  <si>
    <t>ж/б одностоечной</t>
  </si>
  <si>
    <t>АС-25, АС-35, АС-16</t>
  </si>
  <si>
    <t>СИП2</t>
  </si>
  <si>
    <t>однофазные</t>
  </si>
  <si>
    <t>трёхфазные</t>
  </si>
  <si>
    <t>деревянные одностоечные на ж/б одностоечные-3 шт., деревянные одностоечные на ж/б с подкосом -1 шт., деревянные с подкосом на ж/б с подкосом -1 шт., деревянные одностоечные на ж/б с двумя подкосами -1 шт.</t>
  </si>
  <si>
    <t>Ремонт системы отопления</t>
  </si>
  <si>
    <t>Устройство ЛЭП 0,4-10 кВ; установка КТПН - 1 шт; установка разъединителя 35 кВ - 2 шт, установка выключателя 35 кВ - 1 шт, установка трансформатора 35 кВ - 1 шт</t>
  </si>
  <si>
    <t xml:space="preserve">HB007098
НВ007101 </t>
  </si>
  <si>
    <t xml:space="preserve">Замена металлической опоры У35-1 на У110-2+5 на буронабивном фундаменте </t>
  </si>
  <si>
    <t>ПБ35-1</t>
  </si>
  <si>
    <t>Демонтаж опоры</t>
  </si>
  <si>
    <t>Замена деревянные одностоечные на ж/б одностоечные - 22 шт., на ж/б с одним подкосом - 3 шт</t>
  </si>
  <si>
    <t>ж/б с одним подкосом - 1 шт</t>
  </si>
  <si>
    <t xml:space="preserve">ААБл 10 3х50 </t>
  </si>
  <si>
    <t>муфта концевая  3 КНТп10-35/50</t>
  </si>
  <si>
    <t>РЛНД-1-10/400 У1 с приводом ПРНЗ-10 УХЛ1</t>
  </si>
  <si>
    <t>Замена деревянные одностоечные на ж/б одностоечные - 103 шт., 
на ж/б с одним подкосом - 21 шт</t>
  </si>
  <si>
    <t>ж/б с одним подкосом - 5 шт</t>
  </si>
  <si>
    <t>СИП2 3х50+1х54,6, СИП-2 3х35+1х50,  СИП4 4х16</t>
  </si>
  <si>
    <t>Замена деревянных одностоечных опор на ж/б одностоечные -15 шт., на ж/б с одним подкосом - 4 шт., на ж/б с двумя подкосами - 1 шт.</t>
  </si>
  <si>
    <t>СИП-2 3х70+1х54,6, СИП-2 3х35+1х50</t>
  </si>
  <si>
    <t>Вырубка угрожающих деревьев - 153 шт</t>
  </si>
  <si>
    <t>Замена рубильников - 5 шт, замена опорных изоляторов - 9 шт, замена автоматических выключателей - 5 шт</t>
  </si>
  <si>
    <t>Замена опорных изоляторов - 15 шт, замена рубильников - 5 шт</t>
  </si>
  <si>
    <t>Замена проходных изоляторов - 6 шт, замена опорных изоляторов - 12 шт, замена РВС на ОПН - 3 шт,  замена рубильников - 3 шт</t>
  </si>
  <si>
    <t>Замена проходных изоляторов - 3 шт, замена опорных изоляторов - 9 шт, замена РВС на ОПН - 3 шт,  замена рубильников - 2 шт</t>
  </si>
  <si>
    <t>Замена проходных изоляторов - 3 шт, замена опорных изоляторов - 12 шт, замена РВС на ОПН - 3 шт,  замена рубильников - 3 шт, замена РВ-10 - 1 шт</t>
  </si>
  <si>
    <t>Ремонт рубильников - 5 шт, ремонт ВН-16 - 2 шт, ремонт РВЗ-10 - 1 шт</t>
  </si>
  <si>
    <t>Ремонт выключателей 6-10 кВ - 13 шт, ремонт РВЗ-10 - 28 шт</t>
  </si>
  <si>
    <t>Ремонт автоматических выключателей - 1 шт, ремонт рубильников - 5 шт, ремонт ВН-10  - 2 шт, ремонт РВЗ-10 - 1 шт</t>
  </si>
  <si>
    <t>В 10 яч.2 1Т ВК-10 на ВВ-10, В 10 яч.13 2Т  ВМПП-10 на ВВ-10</t>
  </si>
  <si>
    <t>Переустановка РЛНД</t>
  </si>
  <si>
    <t>КЗ 110 1Т: КЗ-110М
ОД 110 1Т: ОД-110М</t>
  </si>
  <si>
    <t>ШР 6 яч 1, ШР 6 яч 2, ШР 6 1Т, ТР 6 1Т, ШР 6 яч 7, ЛР 6 яч 7, ШР 6 1ТСН: РВФЗ-6</t>
  </si>
  <si>
    <t>В 110 С-6</t>
  </si>
  <si>
    <t>Монтаж плашечных зажимов</t>
  </si>
  <si>
    <t>Демонтаж плашечных зажимов</t>
  </si>
  <si>
    <t>СК-22 на У110-1 оп. № 79, 82</t>
  </si>
  <si>
    <t>Замена вводов 35 кВ</t>
  </si>
  <si>
    <t>Замена опорно-стержневых изоляторов разъединителей (ОД и КЗ) 35 кВ</t>
  </si>
  <si>
    <t>Замена привода выключателей 35кВ: В 35 Т-226: С-35М</t>
  </si>
  <si>
    <t>Замена привода выключателей 35кВ: В 35 1Т: С-35М</t>
  </si>
  <si>
    <t>Выправка опоры</t>
  </si>
  <si>
    <t>НВ004788 НВ028391 НВ028417 НВ028419 НВ004796 НВ004900 НВ004839</t>
  </si>
  <si>
    <t>Вырубка угрожающих деревьев - 9 457 шт</t>
  </si>
  <si>
    <t>Вырубка угрожающих деревьев - 7 225 шт.</t>
  </si>
  <si>
    <t>Вырубка угрожающих деревьев - 12 850 шт, ручная расчитска - 3,054 га, механизированная расчистка - 5,6 га</t>
  </si>
  <si>
    <t>НВ010560</t>
  </si>
  <si>
    <t>ВЛ 110 кВ Приморская ГРЭС – Бикин</t>
  </si>
  <si>
    <t>Акт РПА от 21.07.2019 № 407</t>
  </si>
  <si>
    <t>ИТС на начало планируемого года*</t>
  </si>
  <si>
    <t>79,587/80,329</t>
  </si>
  <si>
    <t>72,2/72,7</t>
  </si>
  <si>
    <t>84,821/78,141</t>
  </si>
  <si>
    <t>89,405/89,405</t>
  </si>
  <si>
    <t>92,165/92,165</t>
  </si>
  <si>
    <t>78,976/78,976</t>
  </si>
  <si>
    <t>90,435/80,010</t>
  </si>
  <si>
    <t>95,212/92,387</t>
  </si>
  <si>
    <t xml:space="preserve">70,252/83,064  </t>
  </si>
  <si>
    <t xml:space="preserve">85,889/72,639  </t>
  </si>
  <si>
    <t>85,889/85,889</t>
  </si>
  <si>
    <t>92,387/92,387</t>
  </si>
  <si>
    <t>94,960/88,562</t>
  </si>
  <si>
    <t xml:space="preserve">88,908/89,160  </t>
  </si>
  <si>
    <t>88,908/89,160</t>
  </si>
  <si>
    <t>ПС 35 кВ КЖБК</t>
  </si>
  <si>
    <t>73,775/83,695</t>
  </si>
  <si>
    <t>86,394/89,678</t>
  </si>
  <si>
    <t>79,725/82,7</t>
  </si>
  <si>
    <t>87,116/87,116</t>
  </si>
  <si>
    <t>81,442/85,889</t>
  </si>
  <si>
    <t>84,963/84,71</t>
  </si>
  <si>
    <t>90,194/83,279</t>
  </si>
  <si>
    <t>НВ007273 HB007271</t>
  </si>
  <si>
    <t>2Т: ТМН-2500/110</t>
  </si>
  <si>
    <t>1Т: ТДТН-160000/110</t>
  </si>
  <si>
    <t>69,721/65,205</t>
  </si>
  <si>
    <t>89,272/87,602</t>
  </si>
  <si>
    <t>77,151/70,471</t>
  </si>
  <si>
    <t>68,223/62,904</t>
  </si>
  <si>
    <t>75,043/75,043</t>
  </si>
  <si>
    <t>72,004/68,964</t>
  </si>
  <si>
    <t>63,621/66,664</t>
  </si>
  <si>
    <t>70,481/62,904/     66,685</t>
  </si>
  <si>
    <t>59,864/65,925</t>
  </si>
  <si>
    <t>59,864/74,283</t>
  </si>
  <si>
    <t>69,721/71,091</t>
  </si>
  <si>
    <t>60,624/60,624</t>
  </si>
  <si>
    <t>68,183/67,131</t>
  </si>
  <si>
    <t>Замена АКПП</t>
  </si>
  <si>
    <t>долг ГПР-2019</t>
  </si>
  <si>
    <t>В 10 яч. 19, 25 ВМП-10 на  ВВУ-СЭЩ-10</t>
  </si>
  <si>
    <t>Акт РТН от 19.08.2016 № 360</t>
  </si>
  <si>
    <t>В 10 яч. 6 ВМП-10 на ВВ-10</t>
  </si>
  <si>
    <t>Акт РТН от 16.03.2018 № 91</t>
  </si>
  <si>
    <t>В 10 яч. 10а ВМПЭ-10 на ВВ-10</t>
  </si>
  <si>
    <t>2.1.9</t>
  </si>
  <si>
    <t>ПС 110 кВ Дормидонтовка</t>
  </si>
  <si>
    <t xml:space="preserve">Замена выключателей 6-10 кВ 1шт </t>
  </si>
  <si>
    <t>В 10 яч. 5 1Т ВМПП-10 на ВВ-10</t>
  </si>
  <si>
    <t>HB010342</t>
  </si>
  <si>
    <t>ПС 110 кВ Корфовская</t>
  </si>
  <si>
    <t>В 10 яч. 9 ВМГ-133 на ВВ-10</t>
  </si>
  <si>
    <t xml:space="preserve">HB009499 </t>
  </si>
  <si>
    <t xml:space="preserve">Замена выключателей 6-10 кВ 2шт </t>
  </si>
  <si>
    <t>В 10 яч. 10 (1Т), 17 (2Т) ВМПП-10 на ВВУ-СЭЩ-10</t>
  </si>
  <si>
    <t>тех.освид.</t>
  </si>
  <si>
    <t>Комсомольский
 РЭС</t>
  </si>
  <si>
    <t>ЦРП-11 п.Молодёжный</t>
  </si>
  <si>
    <t>Мероприятия по актам тех.нарушений 2018 г. (№ 69 от 27.02.2018)</t>
  </si>
  <si>
    <t>долг 2019</t>
  </si>
  <si>
    <t>НВ032344</t>
  </si>
  <si>
    <t>ТП-45 г.Николаевск-на-Амуре</t>
  </si>
  <si>
    <t xml:space="preserve">Замена выключателей 6-10 кВ 1шт. </t>
  </si>
  <si>
    <t>яч.8 Замена МВ на ВВ/TEL-10-1шт</t>
  </si>
  <si>
    <t>2.1.59.</t>
  </si>
  <si>
    <t>2.1.60.</t>
  </si>
  <si>
    <t>2.1.61.</t>
  </si>
  <si>
    <t>2.1.62.</t>
  </si>
  <si>
    <t>2.1.63.</t>
  </si>
  <si>
    <t>2.1.64.</t>
  </si>
  <si>
    <t>1.1.27.</t>
  </si>
  <si>
    <t xml:space="preserve">яч.15 Замена МВ на ВВ/TEL-10-1шт 
</t>
  </si>
  <si>
    <t xml:space="preserve">HB029489
</t>
  </si>
  <si>
    <t>3.1.46.</t>
  </si>
  <si>
    <t>3.1.47.</t>
  </si>
  <si>
    <t>ВЛ 0,4 кВ Ф-1,2,3 МТП-9 п. Маго</t>
  </si>
  <si>
    <t xml:space="preserve">Замена опор </t>
  </si>
  <si>
    <t xml:space="preserve">шт. </t>
  </si>
  <si>
    <t xml:space="preserve">км. </t>
  </si>
  <si>
    <t>1.4.1.2.1.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</si>
</sst>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_р_._-;\-* #,##0_р_._-;_-* &quot;-&quot;_р_._-;_-@_-"/>
    <numFmt numFmtId="165" formatCode="_-* #,##0.00&quot;р.&quot;_-;\-* #,##0.00&quot;р.&quot;_-;_-* &quot;-&quot;??&quot;р.&quot;_-;_-@_-"/>
    <numFmt numFmtId="166" formatCode="_-* #,##0.00_р_._-;\-* #,##0.00_р_._-;_-* &quot;-&quot;??_р_._-;_-@_-"/>
    <numFmt numFmtId="167" formatCode="&quot;$&quot;#,##0_);[Red]\(&quot;$&quot;#,##0\)"/>
    <numFmt numFmtId="168" formatCode="0.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
    <numFmt numFmtId="176" formatCode="#,##0.00\ _₽"/>
    <numFmt numFmtId="177" formatCode="#,##0.000\ _₽"/>
    <numFmt numFmtId="178" formatCode="0.00000"/>
    <numFmt numFmtId="179" formatCode="0.0000"/>
  </numFmts>
  <fonts count="45">
    <font>
      <sz val="10"/>
      <name val="Arial Cyr"/>
      <charset val="204"/>
    </font>
    <font>
      <sz val="10"/>
      <name val="Arial Cyr"/>
      <charset val="204"/>
    </font>
    <font>
      <sz val="8"/>
      <name val="Arial Cyr"/>
      <charset val="204"/>
    </font>
    <font>
      <sz val="10"/>
      <name val="Helv"/>
    </font>
    <font>
      <sz val="1"/>
      <color indexed="8"/>
      <name val="Courier"/>
      <family val="1"/>
      <charset val="204"/>
    </font>
    <font>
      <b/>
      <sz val="1"/>
      <color indexed="8"/>
      <name val="Courier"/>
      <family val="1"/>
      <charset val="204"/>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0"/>
      <color rgb="FF0000FF"/>
      <name val="Times New Roman"/>
      <family val="1"/>
      <charset val="204"/>
    </font>
    <font>
      <sz val="10"/>
      <color rgb="FFFF0000"/>
      <name val="Times New Roman"/>
      <family val="1"/>
      <charset val="204"/>
    </font>
    <font>
      <b/>
      <sz val="10"/>
      <name val="Times New Roman"/>
      <family val="1"/>
      <charset val="204"/>
    </font>
    <font>
      <sz val="10"/>
      <name val="Times New Roman"/>
      <family val="1"/>
      <charset val="204"/>
    </font>
    <font>
      <b/>
      <i/>
      <sz val="10"/>
      <name val="Times New Roman"/>
      <family val="1"/>
      <charset val="204"/>
    </font>
    <font>
      <sz val="10"/>
      <color theme="0"/>
      <name val="Times New Roman"/>
      <family val="1"/>
      <charset val="204"/>
    </font>
    <font>
      <sz val="10"/>
      <color theme="1"/>
      <name val="Times New Roman"/>
      <family val="1"/>
      <charset val="204"/>
    </font>
    <font>
      <sz val="8"/>
      <color rgb="FFFF0000"/>
      <name val="Times New Roman"/>
      <family val="1"/>
      <charset val="204"/>
    </font>
    <font>
      <sz val="8"/>
      <name val="Times New Roman"/>
      <family val="1"/>
      <charset val="204"/>
    </font>
    <font>
      <sz val="8"/>
      <color theme="1"/>
      <name val="Times New Roman"/>
      <family val="1"/>
      <charset val="204"/>
    </font>
    <font>
      <b/>
      <sz val="8"/>
      <color rgb="FFFF0000"/>
      <name val="Times New Roman"/>
      <family val="1"/>
      <charset val="204"/>
    </font>
    <font>
      <b/>
      <sz val="8"/>
      <name val="Times New Roman"/>
      <family val="1"/>
      <charset val="204"/>
    </font>
    <font>
      <sz val="8"/>
      <color theme="0"/>
      <name val="Times New Roman"/>
      <family val="1"/>
      <charset val="204"/>
    </font>
    <font>
      <b/>
      <i/>
      <sz val="8"/>
      <name val="Times New Roman"/>
      <family val="1"/>
      <charset val="204"/>
    </font>
    <font>
      <b/>
      <sz val="8"/>
      <color theme="0"/>
      <name val="Times New Roman"/>
      <family val="1"/>
      <charset val="204"/>
    </font>
    <font>
      <sz val="8"/>
      <color rgb="FF000000"/>
      <name val="Times New Roman"/>
      <family val="1"/>
      <charset val="204"/>
    </font>
    <font>
      <b/>
      <sz val="9"/>
      <name val="Times New Roman"/>
      <family val="1"/>
      <charset val="204"/>
    </font>
    <font>
      <sz val="9"/>
      <name val="Times New Roman"/>
      <family val="1"/>
      <charset val="204"/>
    </font>
    <font>
      <sz val="8"/>
      <color rgb="FFC00000"/>
      <name val="Times New Roman"/>
      <family val="1"/>
      <charset val="204"/>
    </font>
    <font>
      <sz val="7"/>
      <name val="Times New Roman"/>
      <family val="1"/>
      <charset val="204"/>
    </font>
    <font>
      <i/>
      <sz val="10"/>
      <name val="Times New Roman"/>
      <family val="1"/>
      <charset val="204"/>
    </font>
    <font>
      <b/>
      <i/>
      <sz val="10"/>
      <color theme="1"/>
      <name val="Times New Roman"/>
      <family val="1"/>
      <charset val="204"/>
    </font>
    <font>
      <b/>
      <sz val="12"/>
      <name val="Times New Roman"/>
      <family val="1"/>
      <charset val="204"/>
    </font>
    <font>
      <sz val="8"/>
      <color theme="1"/>
      <name val="Arial Cyr"/>
      <charset val="204"/>
    </font>
    <font>
      <sz val="6"/>
      <name val="Times New Roman"/>
      <family val="1"/>
      <charset val="204"/>
    </font>
    <font>
      <b/>
      <sz val="8"/>
      <color theme="1"/>
      <name val="Times New Roman"/>
      <family val="1"/>
      <charset val="204"/>
    </font>
    <font>
      <sz val="6"/>
      <color theme="1"/>
      <name val="Times New Roman"/>
      <family val="1"/>
      <charset val="204"/>
    </font>
    <font>
      <i/>
      <sz val="10"/>
      <color rgb="FFFF0000"/>
      <name val="Times New Roman"/>
      <family val="1"/>
      <charset val="204"/>
    </font>
    <font>
      <sz val="8"/>
      <color rgb="FFFF0000"/>
      <name val="Arial Cyr"/>
      <charset val="204"/>
    </font>
    <font>
      <i/>
      <sz val="10"/>
      <color theme="1"/>
      <name val="Times New Roman"/>
      <family val="1"/>
      <charset val="204"/>
    </font>
  </fonts>
  <fills count="4">
    <fill>
      <patternFill patternType="none"/>
    </fill>
    <fill>
      <patternFill patternType="gray125"/>
    </fill>
    <fill>
      <patternFill patternType="solid">
        <fgColor indexed="27"/>
        <bgColor indexed="64"/>
      </patternFill>
    </fill>
    <fill>
      <patternFill patternType="solid">
        <fgColor indexed="43"/>
        <bgColor indexed="64"/>
      </patternFill>
    </fill>
  </fills>
  <borders count="17">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0">
    <xf numFmtId="0" fontId="0" fillId="0" borderId="0"/>
    <xf numFmtId="165" fontId="4" fillId="0" borderId="0">
      <protection locked="0"/>
    </xf>
    <xf numFmtId="165" fontId="4" fillId="0" borderId="0">
      <protection locked="0"/>
    </xf>
    <xf numFmtId="170" fontId="1" fillId="0" borderId="0">
      <protection locked="0"/>
    </xf>
    <xf numFmtId="170" fontId="1" fillId="0" borderId="0">
      <protection locked="0"/>
    </xf>
    <xf numFmtId="165" fontId="4" fillId="0" borderId="0">
      <protection locked="0"/>
    </xf>
    <xf numFmtId="170" fontId="1" fillId="0" borderId="0">
      <protection locked="0"/>
    </xf>
    <xf numFmtId="0" fontId="4" fillId="0" borderId="1">
      <protection locked="0"/>
    </xf>
    <xf numFmtId="0" fontId="5" fillId="0" borderId="0">
      <protection locked="0"/>
    </xf>
    <xf numFmtId="0" fontId="5" fillId="0" borderId="0">
      <protection locked="0"/>
    </xf>
    <xf numFmtId="170" fontId="1" fillId="0" borderId="1">
      <protection locked="0"/>
    </xf>
    <xf numFmtId="171" fontId="6" fillId="0" borderId="0" applyFont="0" applyFill="0" applyBorder="0" applyAlignment="0" applyProtection="0"/>
    <xf numFmtId="173" fontId="6" fillId="0" borderId="0" applyFont="0" applyFill="0" applyBorder="0" applyAlignment="0" applyProtection="0"/>
    <xf numFmtId="167" fontId="7" fillId="0" borderId="0" applyFont="0" applyFill="0" applyBorder="0" applyAlignment="0" applyProtection="0"/>
    <xf numFmtId="172" fontId="6" fillId="0" borderId="0" applyFont="0" applyFill="0" applyBorder="0" applyAlignment="0" applyProtection="0"/>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0" fontId="8" fillId="0" borderId="0"/>
    <xf numFmtId="0" fontId="9" fillId="0" borderId="0"/>
    <xf numFmtId="0" fontId="10" fillId="0" borderId="0" applyNumberFormat="0">
      <alignment horizontal="left"/>
    </xf>
    <xf numFmtId="169" fontId="11" fillId="0" borderId="2">
      <protection locked="0"/>
    </xf>
    <xf numFmtId="169" fontId="12" fillId="2" borderId="2"/>
    <xf numFmtId="168" fontId="13" fillId="3" borderId="3" applyNumberFormat="0" applyBorder="0" applyAlignment="0">
      <alignment vertical="center"/>
      <protection locked="0"/>
    </xf>
    <xf numFmtId="0" fontId="3" fillId="0" borderId="0"/>
    <xf numFmtId="164" fontId="14" fillId="0" borderId="0" applyFont="0" applyFill="0" applyBorder="0" applyAlignment="0" applyProtection="0"/>
    <xf numFmtId="166" fontId="14" fillId="0" borderId="0" applyFont="0" applyFill="0" applyBorder="0" applyAlignment="0" applyProtection="0"/>
    <xf numFmtId="165" fontId="4" fillId="0" borderId="0">
      <protection locked="0"/>
    </xf>
    <xf numFmtId="166" fontId="1" fillId="0" borderId="0" applyFont="0" applyFill="0" applyBorder="0" applyAlignment="0" applyProtection="0"/>
    <xf numFmtId="0" fontId="1" fillId="0" borderId="0"/>
    <xf numFmtId="0" fontId="1" fillId="0" borderId="0"/>
    <xf numFmtId="0" fontId="11" fillId="0" borderId="0"/>
    <xf numFmtId="0" fontId="11" fillId="0" borderId="0"/>
    <xf numFmtId="0" fontId="6" fillId="0" borderId="0"/>
    <xf numFmtId="0" fontId="11" fillId="0" borderId="0"/>
    <xf numFmtId="0" fontId="6" fillId="0" borderId="0"/>
  </cellStyleXfs>
  <cellXfs count="332">
    <xf numFmtId="0" fontId="0" fillId="0" borderId="0" xfId="0"/>
    <xf numFmtId="0" fontId="18" fillId="0" borderId="0" xfId="0" applyFont="1" applyFill="1" applyAlignment="1">
      <alignment vertical="center"/>
    </xf>
    <xf numFmtId="0" fontId="18" fillId="0" borderId="0" xfId="0" applyFont="1" applyFill="1"/>
    <xf numFmtId="0" fontId="23" fillId="0" borderId="4" xfId="0" applyFont="1" applyFill="1" applyBorder="1" applyAlignment="1">
      <alignment vertical="center" wrapText="1"/>
    </xf>
    <xf numFmtId="2" fontId="23" fillId="0" borderId="6" xfId="33" applyNumberFormat="1" applyFont="1" applyFill="1" applyBorder="1" applyAlignment="1">
      <alignment horizontal="center" vertical="center" wrapText="1"/>
    </xf>
    <xf numFmtId="168" fontId="23" fillId="0" borderId="7" xfId="0" applyNumberFormat="1" applyFont="1" applyFill="1" applyBorder="1" applyAlignment="1">
      <alignment horizontal="center" vertical="center"/>
    </xf>
    <xf numFmtId="49" fontId="23" fillId="0" borderId="4" xfId="0" applyNumberFormat="1" applyFont="1" applyFill="1" applyBorder="1" applyAlignment="1">
      <alignment horizontal="center" vertical="center" wrapText="1"/>
    </xf>
    <xf numFmtId="2" fontId="23" fillId="0" borderId="4" xfId="0" applyNumberFormat="1" applyFont="1" applyFill="1" applyBorder="1" applyAlignment="1">
      <alignment horizontal="center" vertical="center" wrapText="1"/>
    </xf>
    <xf numFmtId="168" fontId="23" fillId="0" borderId="4"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left" vertical="center"/>
    </xf>
    <xf numFmtId="168" fontId="23" fillId="0" borderId="6" xfId="0" applyNumberFormat="1" applyFont="1" applyFill="1" applyBorder="1" applyAlignment="1">
      <alignment horizontal="center" vertical="center"/>
    </xf>
    <xf numFmtId="0" fontId="22" fillId="0" borderId="4" xfId="0" applyFont="1" applyFill="1" applyBorder="1" applyAlignment="1">
      <alignment horizontal="center" vertical="center"/>
    </xf>
    <xf numFmtId="174" fontId="23" fillId="0" borderId="6" xfId="0" applyNumberFormat="1" applyFont="1" applyFill="1" applyBorder="1" applyAlignment="1">
      <alignment horizontal="center" vertical="center"/>
    </xf>
    <xf numFmtId="168" fontId="23" fillId="0" borderId="4" xfId="0" applyNumberFormat="1" applyFont="1" applyFill="1" applyBorder="1" applyAlignment="1">
      <alignment horizontal="left" vertical="center"/>
    </xf>
    <xf numFmtId="49" fontId="23" fillId="0" borderId="7" xfId="0" applyNumberFormat="1" applyFont="1" applyFill="1" applyBorder="1" applyAlignment="1">
      <alignment horizontal="center" vertical="center"/>
    </xf>
    <xf numFmtId="1" fontId="23" fillId="0" borderId="6" xfId="0" applyNumberFormat="1" applyFont="1" applyFill="1" applyBorder="1" applyAlignment="1">
      <alignment horizontal="center" vertical="center"/>
    </xf>
    <xf numFmtId="0" fontId="26"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33" fillId="0" borderId="4" xfId="0" applyFont="1" applyFill="1" applyBorder="1" applyAlignment="1">
      <alignment horizontal="center" vertical="center"/>
    </xf>
    <xf numFmtId="0" fontId="16" fillId="0" borderId="0" xfId="0" applyFont="1" applyFill="1"/>
    <xf numFmtId="0" fontId="16" fillId="0" borderId="0" xfId="0" applyFont="1" applyFill="1" applyAlignment="1">
      <alignment vertical="center"/>
    </xf>
    <xf numFmtId="0" fontId="15" fillId="0" borderId="0" xfId="0" applyFont="1" applyFill="1"/>
    <xf numFmtId="168" fontId="23" fillId="0" borderId="4" xfId="33" applyNumberFormat="1" applyFont="1" applyFill="1" applyBorder="1" applyAlignment="1">
      <alignment horizontal="left" vertical="center" wrapText="1"/>
    </xf>
    <xf numFmtId="49" fontId="23" fillId="0" borderId="10" xfId="0" applyNumberFormat="1" applyFont="1" applyFill="1" applyBorder="1" applyAlignment="1">
      <alignment horizontal="center" vertical="center"/>
    </xf>
    <xf numFmtId="0" fontId="23" fillId="0" borderId="0" xfId="0" applyFont="1" applyFill="1"/>
    <xf numFmtId="168" fontId="23" fillId="0" borderId="4"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74" fontId="23" fillId="0" borderId="4" xfId="0" applyNumberFormat="1" applyFont="1" applyFill="1" applyBorder="1" applyAlignment="1">
      <alignment horizontal="center" vertical="center"/>
    </xf>
    <xf numFmtId="0" fontId="23" fillId="0" borderId="0" xfId="0" applyFont="1" applyFill="1" applyAlignment="1">
      <alignment vertical="center"/>
    </xf>
    <xf numFmtId="2" fontId="23" fillId="0" borderId="4" xfId="0" applyNumberFormat="1" applyFont="1" applyFill="1" applyBorder="1" applyAlignment="1">
      <alignment horizontal="center" vertical="center"/>
    </xf>
    <xf numFmtId="168" fontId="23" fillId="0" borderId="4" xfId="0" applyNumberFormat="1" applyFont="1" applyFill="1" applyBorder="1" applyAlignment="1">
      <alignment horizontal="left" vertical="center" wrapText="1"/>
    </xf>
    <xf numFmtId="168" fontId="23" fillId="0" borderId="4" xfId="33" applyNumberFormat="1" applyFont="1" applyFill="1" applyBorder="1" applyAlignment="1">
      <alignment horizontal="center" vertical="center" wrapText="1"/>
    </xf>
    <xf numFmtId="1" fontId="23" fillId="0" borderId="4" xfId="0" applyNumberFormat="1" applyFont="1" applyFill="1" applyBorder="1" applyAlignment="1">
      <alignment horizontal="left" vertical="center" wrapText="1"/>
    </xf>
    <xf numFmtId="0" fontId="23" fillId="0" borderId="4" xfId="0" applyFont="1" applyFill="1" applyBorder="1" applyAlignment="1">
      <alignment horizontal="left" vertical="center" wrapText="1"/>
    </xf>
    <xf numFmtId="49" fontId="23" fillId="0" borderId="4" xfId="0" applyNumberFormat="1" applyFont="1" applyFill="1" applyBorder="1" applyAlignment="1">
      <alignment horizontal="center" vertical="center"/>
    </xf>
    <xf numFmtId="0" fontId="23" fillId="0" borderId="0" xfId="0" applyFont="1" applyFill="1" applyAlignment="1">
      <alignment horizontal="center" vertical="center"/>
    </xf>
    <xf numFmtId="2" fontId="23" fillId="0" borderId="6" xfId="0" applyNumberFormat="1" applyFont="1" applyFill="1" applyBorder="1" applyAlignment="1">
      <alignment horizontal="center" vertical="center"/>
    </xf>
    <xf numFmtId="0" fontId="23" fillId="0" borderId="4" xfId="0" applyFont="1" applyFill="1" applyBorder="1" applyAlignment="1">
      <alignment vertical="center"/>
    </xf>
    <xf numFmtId="0" fontId="23" fillId="0" borderId="4" xfId="0" applyFont="1" applyFill="1" applyBorder="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center"/>
    </xf>
    <xf numFmtId="0" fontId="19" fillId="0" borderId="0" xfId="0" applyFont="1" applyFill="1"/>
    <xf numFmtId="168" fontId="23" fillId="0" borderId="4" xfId="0" applyNumberFormat="1"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Alignment="1">
      <alignment horizontal="center"/>
    </xf>
    <xf numFmtId="0" fontId="22" fillId="0" borderId="4" xfId="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center"/>
    </xf>
    <xf numFmtId="0" fontId="35" fillId="0" borderId="0" xfId="0" applyFont="1" applyFill="1"/>
    <xf numFmtId="2" fontId="22" fillId="0" borderId="4"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center"/>
    </xf>
    <xf numFmtId="0" fontId="22" fillId="0" borderId="4" xfId="0" applyFont="1" applyFill="1" applyBorder="1" applyAlignment="1">
      <alignment vertical="center"/>
    </xf>
    <xf numFmtId="0" fontId="22" fillId="0" borderId="4" xfId="0" applyFont="1" applyFill="1" applyBorder="1" applyAlignment="1">
      <alignment horizontal="left" vertical="center" wrapText="1"/>
    </xf>
    <xf numFmtId="168" fontId="22" fillId="0" borderId="4" xfId="0" applyNumberFormat="1" applyFont="1" applyFill="1" applyBorder="1" applyAlignment="1">
      <alignment horizontal="center" vertical="center"/>
    </xf>
    <xf numFmtId="2" fontId="23" fillId="0" borderId="4" xfId="33" applyNumberFormat="1" applyFont="1" applyFill="1" applyBorder="1" applyAlignment="1">
      <alignment horizontal="center" vertical="center" wrapText="1"/>
    </xf>
    <xf numFmtId="0" fontId="23" fillId="0" borderId="4" xfId="0" applyFont="1" applyFill="1" applyBorder="1" applyAlignment="1">
      <alignment horizontal="center"/>
    </xf>
    <xf numFmtId="2" fontId="23" fillId="0" borderId="4" xfId="35" applyNumberFormat="1" applyFont="1" applyFill="1" applyBorder="1" applyAlignment="1" applyProtection="1">
      <alignment horizontal="center" vertical="center" wrapText="1"/>
    </xf>
    <xf numFmtId="0" fontId="25" fillId="0" borderId="4" xfId="0"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33" applyFont="1" applyFill="1" applyBorder="1" applyAlignment="1">
      <alignment horizontal="left" vertical="center"/>
    </xf>
    <xf numFmtId="0" fontId="22" fillId="0" borderId="4" xfId="0" applyFont="1" applyFill="1" applyBorder="1" applyAlignment="1">
      <alignment vertical="center" wrapText="1"/>
    </xf>
    <xf numFmtId="0" fontId="23" fillId="0" borderId="4" xfId="35" applyFont="1" applyFill="1" applyBorder="1" applyAlignment="1" applyProtection="1">
      <alignment horizontal="center" vertical="center" wrapText="1"/>
    </xf>
    <xf numFmtId="0" fontId="23" fillId="0" borderId="0" xfId="0" applyFont="1" applyFill="1" applyBorder="1" applyAlignment="1">
      <alignment horizontal="center" vertical="center"/>
    </xf>
    <xf numFmtId="0" fontId="22" fillId="0" borderId="4" xfId="0" applyFont="1" applyFill="1" applyBorder="1" applyAlignment="1">
      <alignment horizontal="center"/>
    </xf>
    <xf numFmtId="0" fontId="22" fillId="0" borderId="4" xfId="0" applyFont="1" applyFill="1" applyBorder="1"/>
    <xf numFmtId="1" fontId="23" fillId="0" borderId="4" xfId="0" applyNumberFormat="1" applyFont="1" applyFill="1" applyBorder="1" applyAlignment="1">
      <alignment horizontal="center" vertical="center"/>
    </xf>
    <xf numFmtId="1" fontId="23" fillId="0" borderId="4" xfId="33" applyNumberFormat="1" applyFont="1" applyFill="1" applyBorder="1" applyAlignment="1">
      <alignment horizontal="center" vertical="center" wrapText="1"/>
    </xf>
    <xf numFmtId="2" fontId="37" fillId="0" borderId="0" xfId="0" applyNumberFormat="1" applyFont="1" applyFill="1" applyBorder="1" applyAlignment="1">
      <alignment horizontal="center" vertical="center"/>
    </xf>
    <xf numFmtId="0" fontId="25" fillId="0" borderId="4" xfId="0" applyFont="1" applyFill="1" applyBorder="1" applyAlignment="1">
      <alignment horizontal="left" vertical="center" wrapText="1"/>
    </xf>
    <xf numFmtId="0" fontId="23" fillId="0" borderId="4" xfId="37" applyFont="1" applyFill="1" applyBorder="1" applyAlignment="1">
      <alignment horizontal="center" vertical="center" wrapText="1"/>
    </xf>
    <xf numFmtId="0" fontId="23" fillId="0" borderId="4" xfId="35" applyFont="1" applyFill="1" applyBorder="1" applyAlignment="1">
      <alignment horizontal="center" vertical="center"/>
    </xf>
    <xf numFmtId="0" fontId="23" fillId="0" borderId="4"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14" fontId="23" fillId="0" borderId="4" xfId="39" applyNumberFormat="1" applyFont="1" applyFill="1" applyBorder="1" applyAlignment="1">
      <alignment horizontal="center" vertical="center"/>
    </xf>
    <xf numFmtId="49" fontId="22" fillId="0" borderId="4" xfId="0" applyNumberFormat="1" applyFont="1" applyFill="1" applyBorder="1" applyAlignment="1">
      <alignment horizontal="center" vertical="center" wrapText="1"/>
    </xf>
    <xf numFmtId="0" fontId="23" fillId="0" borderId="0" xfId="0" applyFont="1" applyFill="1" applyAlignment="1">
      <alignment horizontal="center"/>
    </xf>
    <xf numFmtId="0" fontId="23"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xf>
    <xf numFmtId="178" fontId="23" fillId="0" borderId="4" xfId="0" applyNumberFormat="1" applyFont="1" applyFill="1" applyBorder="1" applyAlignment="1">
      <alignment horizontal="center" vertical="center"/>
    </xf>
    <xf numFmtId="3" fontId="23" fillId="0" borderId="4" xfId="0" applyNumberFormat="1" applyFont="1" applyFill="1" applyBorder="1" applyAlignment="1">
      <alignment horizontal="center" vertical="center"/>
    </xf>
    <xf numFmtId="2" fontId="28" fillId="0" borderId="0" xfId="0" applyNumberFormat="1" applyFont="1" applyFill="1" applyBorder="1" applyAlignment="1">
      <alignment horizontal="center" vertical="center"/>
    </xf>
    <xf numFmtId="2" fontId="35" fillId="0" borderId="0" xfId="0" applyNumberFormat="1" applyFont="1" applyFill="1" applyBorder="1" applyAlignment="1">
      <alignment horizontal="center" vertical="center"/>
    </xf>
    <xf numFmtId="0" fontId="17" fillId="0" borderId="0" xfId="0" applyFont="1" applyFill="1" applyAlignment="1">
      <alignment vertical="center"/>
    </xf>
    <xf numFmtId="174" fontId="18" fillId="0" borderId="0"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4" fontId="18" fillId="0" borderId="0" xfId="0" applyNumberFormat="1" applyFont="1" applyFill="1" applyAlignment="1">
      <alignment horizontal="center" vertical="center"/>
    </xf>
    <xf numFmtId="174" fontId="18" fillId="0" borderId="0" xfId="0" applyNumberFormat="1" applyFont="1" applyFill="1" applyAlignment="1">
      <alignment horizontal="center"/>
    </xf>
    <xf numFmtId="0" fontId="36" fillId="0" borderId="0" xfId="0" applyFont="1" applyFill="1" applyAlignment="1">
      <alignment horizontal="center" vertical="center"/>
    </xf>
    <xf numFmtId="0" fontId="36" fillId="0" borderId="0" xfId="0" applyFont="1" applyFill="1" applyAlignment="1">
      <alignment horizontal="center"/>
    </xf>
    <xf numFmtId="0" fontId="21" fillId="0" borderId="0" xfId="0" applyFont="1" applyFill="1" applyAlignment="1">
      <alignment horizontal="center" vertical="center"/>
    </xf>
    <xf numFmtId="0" fontId="21" fillId="0" borderId="0" xfId="0" applyFont="1" applyFill="1" applyAlignment="1">
      <alignment horizontal="center"/>
    </xf>
    <xf numFmtId="0" fontId="17" fillId="0" borderId="0" xfId="0" applyFont="1" applyFill="1" applyAlignment="1">
      <alignment horizontal="center" vertical="center"/>
    </xf>
    <xf numFmtId="168" fontId="23" fillId="0" borderId="8" xfId="0" applyNumberFormat="1" applyFont="1" applyFill="1" applyBorder="1" applyAlignment="1">
      <alignment horizontal="center" vertical="center"/>
    </xf>
    <xf numFmtId="168" fontId="23" fillId="0" borderId="15" xfId="0" applyNumberFormat="1" applyFont="1" applyFill="1" applyBorder="1" applyAlignment="1">
      <alignment horizontal="center" vertical="center"/>
    </xf>
    <xf numFmtId="179" fontId="23" fillId="0" borderId="4" xfId="0" applyNumberFormat="1" applyFont="1" applyFill="1" applyBorder="1" applyAlignment="1">
      <alignment horizontal="center" vertical="center"/>
    </xf>
    <xf numFmtId="179" fontId="23" fillId="0" borderId="4" xfId="35" applyNumberFormat="1" applyFont="1" applyFill="1" applyBorder="1" applyAlignment="1" applyProtection="1">
      <alignment horizontal="center" vertical="center" wrapText="1"/>
    </xf>
    <xf numFmtId="14" fontId="23" fillId="0" borderId="4" xfId="0" applyNumberFormat="1" applyFont="1" applyFill="1" applyBorder="1" applyAlignment="1">
      <alignment horizontal="center" vertical="center"/>
    </xf>
    <xf numFmtId="0" fontId="22" fillId="0" borderId="0" xfId="0" applyFont="1" applyFill="1"/>
    <xf numFmtId="0" fontId="23" fillId="0" borderId="0" xfId="0" applyFont="1" applyFill="1" applyAlignment="1">
      <alignment horizontal="right"/>
    </xf>
    <xf numFmtId="3" fontId="28" fillId="0" borderId="0" xfId="0" applyNumberFormat="1" applyFont="1" applyFill="1" applyBorder="1" applyAlignment="1">
      <alignment vertical="center" wrapText="1"/>
    </xf>
    <xf numFmtId="0" fontId="18" fillId="0" borderId="0" xfId="0" applyFont="1" applyFill="1" applyAlignment="1">
      <alignment horizontal="right"/>
    </xf>
    <xf numFmtId="0" fontId="18" fillId="0" borderId="0" xfId="0" applyFont="1" applyFill="1" applyAlignment="1">
      <alignment horizontal="center" vertical="center" wrapText="1"/>
    </xf>
    <xf numFmtId="0" fontId="23" fillId="0" borderId="0" xfId="0" applyFont="1" applyFill="1" applyAlignment="1">
      <alignment horizontal="center" vertical="center" wrapText="1"/>
    </xf>
    <xf numFmtId="0" fontId="18" fillId="0" borderId="0" xfId="0" applyFont="1" applyFill="1" applyAlignment="1">
      <alignment horizontal="left" vertical="center" wrapText="1"/>
    </xf>
    <xf numFmtId="0" fontId="20" fillId="0" borderId="0" xfId="0" applyFont="1" applyFill="1" applyAlignment="1">
      <alignment horizontal="left" vertical="center"/>
    </xf>
    <xf numFmtId="2" fontId="18" fillId="0" borderId="0" xfId="0" applyNumberFormat="1" applyFont="1" applyFill="1" applyAlignment="1">
      <alignment horizontal="center" vertical="center"/>
    </xf>
    <xf numFmtId="0" fontId="18" fillId="0" borderId="0" xfId="0" applyFont="1" applyFill="1" applyBorder="1" applyAlignment="1">
      <alignment horizontal="right"/>
    </xf>
    <xf numFmtId="0" fontId="1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shrinkToFit="1"/>
    </xf>
    <xf numFmtId="0" fontId="23" fillId="0" borderId="5" xfId="0" applyFont="1" applyFill="1" applyBorder="1" applyAlignment="1">
      <alignment horizontal="left" vertical="center" wrapText="1" shrinkToFit="1"/>
    </xf>
    <xf numFmtId="0" fontId="23" fillId="0" borderId="4" xfId="0" applyFont="1" applyFill="1" applyBorder="1" applyAlignment="1">
      <alignment horizontal="center" vertical="center" wrapText="1" shrinkToFit="1"/>
    </xf>
    <xf numFmtId="0" fontId="23" fillId="0" borderId="4" xfId="0" applyFont="1" applyFill="1" applyBorder="1" applyAlignment="1">
      <alignment horizontal="center" vertical="center" wrapText="1"/>
    </xf>
    <xf numFmtId="0" fontId="24" fillId="0" borderId="5" xfId="0" applyFont="1" applyFill="1" applyBorder="1" applyAlignment="1">
      <alignment horizontal="left" vertical="center" wrapText="1"/>
    </xf>
    <xf numFmtId="2" fontId="23" fillId="0" borderId="5"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shrinkToFit="1"/>
    </xf>
    <xf numFmtId="0" fontId="23" fillId="0" borderId="9" xfId="0" applyFont="1" applyFill="1" applyBorder="1" applyAlignment="1">
      <alignment horizontal="left" vertical="center" wrapText="1" shrinkToFit="1"/>
    </xf>
    <xf numFmtId="0" fontId="24" fillId="0" borderId="9" xfId="0" applyFont="1" applyFill="1" applyBorder="1" applyAlignment="1">
      <alignment horizontal="left" vertical="center" wrapText="1"/>
    </xf>
    <xf numFmtId="2" fontId="23" fillId="0" borderId="9" xfId="0"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shrinkToFit="1"/>
    </xf>
    <xf numFmtId="0" fontId="23" fillId="0" borderId="8" xfId="0" applyFont="1" applyFill="1" applyBorder="1" applyAlignment="1">
      <alignment horizontal="left" vertical="center" wrapText="1" shrinkToFit="1"/>
    </xf>
    <xf numFmtId="0" fontId="23" fillId="0" borderId="4" xfId="0" applyFont="1" applyFill="1" applyBorder="1" applyAlignment="1">
      <alignment vertical="center" wrapText="1" shrinkToFit="1"/>
    </xf>
    <xf numFmtId="0" fontId="24" fillId="0" borderId="8" xfId="0" applyFont="1" applyFill="1" applyBorder="1" applyAlignment="1">
      <alignment horizontal="left" vertical="center" wrapText="1"/>
    </xf>
    <xf numFmtId="2" fontId="23" fillId="0" borderId="8"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6" fillId="0" borderId="8" xfId="0" applyFont="1" applyFill="1" applyBorder="1" applyAlignment="1">
      <alignment horizontal="left" vertical="center" wrapText="1" shrinkToFit="1"/>
    </xf>
    <xf numFmtId="0" fontId="26" fillId="0" borderId="15" xfId="0" applyFont="1" applyFill="1" applyBorder="1" applyAlignment="1">
      <alignment horizontal="center" vertical="center" wrapText="1" shrinkToFit="1"/>
    </xf>
    <xf numFmtId="0" fontId="23" fillId="0" borderId="7" xfId="0" applyFont="1" applyFill="1" applyBorder="1" applyAlignment="1">
      <alignment vertical="center" wrapText="1" shrinkToFit="1"/>
    </xf>
    <xf numFmtId="0" fontId="23" fillId="0" borderId="8" xfId="0" applyFont="1" applyFill="1" applyBorder="1" applyAlignment="1">
      <alignment horizontal="center" vertical="center" wrapText="1"/>
    </xf>
    <xf numFmtId="0" fontId="24" fillId="0" borderId="8" xfId="0" applyFont="1" applyFill="1" applyBorder="1" applyAlignment="1">
      <alignment horizontal="left" vertical="center" wrapText="1"/>
    </xf>
    <xf numFmtId="2" fontId="23" fillId="0" borderId="8" xfId="0" applyNumberFormat="1" applyFont="1" applyFill="1" applyBorder="1" applyAlignment="1">
      <alignment horizontal="center" vertical="center" wrapText="1"/>
    </xf>
    <xf numFmtId="0" fontId="23" fillId="0" borderId="8" xfId="0" applyFont="1" applyFill="1" applyBorder="1" applyAlignment="1">
      <alignment horizontal="left" vertical="center" wrapText="1" shrinkToFit="1"/>
    </xf>
    <xf numFmtId="0" fontId="23" fillId="0" borderId="15" xfId="0" applyFont="1" applyFill="1" applyBorder="1" applyAlignment="1">
      <alignment horizontal="center" vertical="center" wrapText="1" shrinkToFi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174" fontId="23" fillId="0" borderId="13" xfId="33" applyNumberFormat="1" applyFont="1" applyFill="1" applyBorder="1" applyAlignment="1">
      <alignment horizontal="center" vertical="center" wrapText="1"/>
    </xf>
    <xf numFmtId="2" fontId="23" fillId="0" borderId="13" xfId="33" applyNumberFormat="1" applyFont="1" applyFill="1" applyBorder="1" applyAlignment="1">
      <alignment horizontal="center" vertical="center" wrapText="1"/>
    </xf>
    <xf numFmtId="0" fontId="30" fillId="0" borderId="4" xfId="0" applyFont="1" applyFill="1" applyBorder="1" applyAlignment="1">
      <alignment horizontal="center" vertical="center"/>
    </xf>
    <xf numFmtId="168" fontId="23" fillId="0" borderId="6" xfId="33"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14" fontId="23" fillId="0" borderId="4" xfId="0" applyNumberFormat="1" applyFont="1" applyFill="1" applyBorder="1" applyAlignment="1">
      <alignment horizontal="center" vertical="center" wrapText="1"/>
    </xf>
    <xf numFmtId="0" fontId="26" fillId="0" borderId="4" xfId="0" applyFont="1" applyFill="1" applyBorder="1" applyAlignment="1">
      <alignment vertical="center"/>
    </xf>
    <xf numFmtId="0" fontId="26" fillId="0" borderId="4" xfId="0" applyFont="1" applyFill="1" applyBorder="1" applyAlignment="1">
      <alignment vertical="center" wrapText="1"/>
    </xf>
    <xf numFmtId="168" fontId="26" fillId="0" borderId="4" xfId="0" applyNumberFormat="1" applyFont="1" applyFill="1" applyBorder="1" applyAlignment="1">
      <alignment vertical="center"/>
    </xf>
    <xf numFmtId="168" fontId="26" fillId="0" borderId="4" xfId="0" applyNumberFormat="1" applyFont="1" applyFill="1" applyBorder="1" applyAlignment="1">
      <alignment horizontal="center" vertical="center"/>
    </xf>
    <xf numFmtId="168" fontId="29" fillId="0" borderId="4" xfId="0" applyNumberFormat="1" applyFont="1" applyFill="1" applyBorder="1" applyAlignment="1">
      <alignment vertical="center"/>
    </xf>
    <xf numFmtId="168" fontId="27" fillId="0" borderId="4" xfId="0" applyNumberFormat="1" applyFont="1" applyFill="1" applyBorder="1" applyAlignment="1">
      <alignment vertical="center"/>
    </xf>
    <xf numFmtId="0" fontId="24"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2" fontId="23" fillId="0" borderId="7" xfId="0" applyNumberFormat="1" applyFont="1" applyFill="1" applyBorder="1" applyAlignment="1">
      <alignment horizontal="center" vertical="center" wrapText="1"/>
    </xf>
    <xf numFmtId="174" fontId="23" fillId="0" borderId="6" xfId="33" applyNumberFormat="1" applyFont="1" applyFill="1" applyBorder="1" applyAlignment="1">
      <alignment horizontal="center" vertical="center" wrapText="1"/>
    </xf>
    <xf numFmtId="168" fontId="23" fillId="0" borderId="6" xfId="0" applyNumberFormat="1" applyFont="1" applyFill="1" applyBorder="1" applyAlignment="1">
      <alignment horizontal="center" vertical="center" wrapText="1"/>
    </xf>
    <xf numFmtId="168" fontId="27" fillId="0" borderId="4" xfId="33" applyNumberFormat="1" applyFont="1" applyFill="1" applyBorder="1" applyAlignment="1">
      <alignment horizontal="left" vertical="center" wrapText="1"/>
    </xf>
    <xf numFmtId="168" fontId="23" fillId="0" borderId="15" xfId="0" applyNumberFormat="1" applyFont="1" applyFill="1" applyBorder="1" applyAlignment="1">
      <alignment horizontal="left" vertical="center" wrapText="1"/>
    </xf>
    <xf numFmtId="168" fontId="23" fillId="0" borderId="15" xfId="0" applyNumberFormat="1" applyFont="1" applyFill="1" applyBorder="1" applyAlignment="1">
      <alignment horizontal="center" vertical="center" wrapText="1"/>
    </xf>
    <xf numFmtId="0" fontId="23" fillId="0" borderId="4" xfId="0" applyFont="1" applyFill="1" applyBorder="1" applyAlignment="1">
      <alignment horizontal="left" vertical="top" wrapText="1"/>
    </xf>
    <xf numFmtId="0" fontId="23" fillId="0" borderId="4" xfId="0" applyFont="1" applyFill="1" applyBorder="1" applyAlignment="1">
      <alignment horizontal="center" vertical="top" wrapText="1"/>
    </xf>
    <xf numFmtId="0" fontId="23" fillId="0" borderId="7" xfId="0" applyFont="1" applyFill="1" applyBorder="1" applyAlignment="1">
      <alignment horizontal="center" vertical="top" wrapText="1"/>
    </xf>
    <xf numFmtId="2" fontId="23" fillId="0" borderId="13" xfId="0" applyNumberFormat="1" applyFont="1" applyFill="1" applyBorder="1" applyAlignment="1">
      <alignment horizontal="center" vertical="center"/>
    </xf>
    <xf numFmtId="1" fontId="23" fillId="0" borderId="6" xfId="33" applyNumberFormat="1" applyFont="1" applyFill="1" applyBorder="1" applyAlignment="1">
      <alignment horizontal="center" vertical="center" wrapText="1"/>
    </xf>
    <xf numFmtId="168" fontId="23" fillId="0" borderId="6" xfId="0" applyNumberFormat="1"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vertical="center"/>
    </xf>
    <xf numFmtId="168" fontId="24" fillId="0" borderId="4" xfId="0" applyNumberFormat="1" applyFont="1" applyFill="1" applyBorder="1" applyAlignment="1">
      <alignment horizontal="center" vertical="center"/>
    </xf>
    <xf numFmtId="168" fontId="24" fillId="0" borderId="4" xfId="33" applyNumberFormat="1" applyFont="1" applyFill="1" applyBorder="1" applyAlignment="1">
      <alignment horizontal="left" vertical="center" wrapText="1"/>
    </xf>
    <xf numFmtId="168" fontId="24" fillId="0" borderId="4" xfId="33" applyNumberFormat="1" applyFont="1" applyFill="1" applyBorder="1" applyAlignment="1">
      <alignment horizontal="center" vertical="center" wrapText="1"/>
    </xf>
    <xf numFmtId="2" fontId="24" fillId="0" borderId="4" xfId="0" applyNumberFormat="1" applyFont="1" applyFill="1" applyBorder="1" applyAlignment="1">
      <alignment horizontal="center" vertical="center"/>
    </xf>
    <xf numFmtId="2" fontId="24" fillId="0" borderId="6" xfId="0" applyNumberFormat="1" applyFont="1" applyFill="1" applyBorder="1" applyAlignment="1">
      <alignment horizontal="center" vertical="center"/>
    </xf>
    <xf numFmtId="0" fontId="0" fillId="0" borderId="0" xfId="0" applyFill="1" applyAlignment="1">
      <alignment wrapText="1"/>
    </xf>
    <xf numFmtId="168" fontId="23" fillId="0" borderId="4" xfId="33" applyNumberFormat="1" applyFont="1" applyFill="1" applyBorder="1" applyAlignment="1">
      <alignment vertical="center" wrapText="1"/>
    </xf>
    <xf numFmtId="168" fontId="23" fillId="0" borderId="6" xfId="33"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2" fontId="23" fillId="0" borderId="7" xfId="0" applyNumberFormat="1" applyFont="1" applyFill="1" applyBorder="1" applyAlignment="1">
      <alignment horizontal="center" vertical="center"/>
    </xf>
    <xf numFmtId="0" fontId="23" fillId="0" borderId="6" xfId="0" applyFont="1" applyFill="1" applyBorder="1" applyAlignment="1">
      <alignment horizontal="center" vertical="center"/>
    </xf>
    <xf numFmtId="168" fontId="32" fillId="0" borderId="4" xfId="0" applyNumberFormat="1" applyFont="1" applyFill="1" applyBorder="1" applyAlignment="1">
      <alignment horizontal="center" vertical="center"/>
    </xf>
    <xf numFmtId="168" fontId="32" fillId="0" borderId="4" xfId="33" applyNumberFormat="1" applyFont="1" applyFill="1" applyBorder="1" applyAlignment="1">
      <alignment horizontal="center" vertical="center" wrapText="1"/>
    </xf>
    <xf numFmtId="168" fontId="32" fillId="0" borderId="7" xfId="0" applyNumberFormat="1"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xf numFmtId="1" fontId="24" fillId="0" borderId="4" xfId="0" applyNumberFormat="1" applyFont="1" applyFill="1" applyBorder="1" applyAlignment="1">
      <alignment horizontal="left" vertical="center" wrapText="1"/>
    </xf>
    <xf numFmtId="49" fontId="24" fillId="0" borderId="4" xfId="0" applyNumberFormat="1" applyFont="1" applyFill="1" applyBorder="1" applyAlignment="1">
      <alignment horizontal="center" vertical="center"/>
    </xf>
    <xf numFmtId="16" fontId="24" fillId="0" borderId="4" xfId="0" applyNumberFormat="1" applyFont="1" applyFill="1" applyBorder="1" applyAlignment="1">
      <alignment horizontal="center" vertical="center" wrapText="1"/>
    </xf>
    <xf numFmtId="168" fontId="24" fillId="0" borderId="4" xfId="0" applyNumberFormat="1" applyFont="1" applyFill="1" applyBorder="1" applyAlignment="1">
      <alignment horizontal="left" vertical="center" wrapText="1"/>
    </xf>
    <xf numFmtId="168" fontId="40" fillId="0" borderId="4" xfId="0" applyNumberFormat="1" applyFont="1" applyFill="1" applyBorder="1" applyAlignment="1">
      <alignment horizontal="center" vertical="center"/>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4" xfId="0" applyFont="1" applyFill="1" applyBorder="1" applyAlignment="1">
      <alignment vertical="center" wrapText="1"/>
    </xf>
    <xf numFmtId="0" fontId="24" fillId="0" borderId="4" xfId="0" applyFont="1" applyFill="1" applyBorder="1" applyAlignment="1">
      <alignment horizontal="center" vertical="top"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16" fontId="23" fillId="0" borderId="4" xfId="0" applyNumberFormat="1" applyFont="1" applyFill="1" applyBorder="1" applyAlignment="1">
      <alignment horizontal="center" vertical="center" wrapText="1"/>
    </xf>
    <xf numFmtId="168" fontId="26" fillId="0" borderId="4" xfId="0" applyNumberFormat="1" applyFont="1" applyFill="1" applyBorder="1" applyAlignment="1">
      <alignment horizontal="left" vertical="center"/>
    </xf>
    <xf numFmtId="49" fontId="23" fillId="0" borderId="5" xfId="0" applyNumberFormat="1" applyFont="1" applyFill="1" applyBorder="1" applyAlignment="1">
      <alignment horizontal="center" vertical="center" wrapText="1"/>
    </xf>
    <xf numFmtId="0" fontId="32" fillId="0" borderId="4" xfId="0" applyFont="1" applyFill="1" applyBorder="1" applyAlignment="1">
      <alignment horizontal="center" vertical="center"/>
    </xf>
    <xf numFmtId="2" fontId="23" fillId="0" borderId="6" xfId="0" applyNumberFormat="1" applyFont="1" applyFill="1" applyBorder="1" applyAlignment="1">
      <alignment horizontal="left" vertical="center" wrapText="1"/>
    </xf>
    <xf numFmtId="2" fontId="23" fillId="0" borderId="6" xfId="0" applyNumberFormat="1" applyFont="1" applyFill="1" applyBorder="1" applyAlignment="1">
      <alignment horizontal="center" vertical="center" wrapText="1"/>
    </xf>
    <xf numFmtId="0" fontId="26" fillId="0" borderId="7" xfId="0" applyFont="1" applyFill="1" applyBorder="1" applyAlignment="1">
      <alignment horizontal="center" vertical="center"/>
    </xf>
    <xf numFmtId="168" fontId="23" fillId="0" borderId="5" xfId="33" applyNumberFormat="1" applyFont="1" applyFill="1" applyBorder="1" applyAlignment="1">
      <alignment horizontal="center" vertical="center" wrapText="1"/>
    </xf>
    <xf numFmtId="2" fontId="23" fillId="0" borderId="14" xfId="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0" fontId="26" fillId="0" borderId="4" xfId="0" applyFont="1" applyFill="1" applyBorder="1" applyAlignment="1">
      <alignment horizontal="center"/>
    </xf>
    <xf numFmtId="0" fontId="23" fillId="0" borderId="13" xfId="0" applyFont="1" applyFill="1" applyBorder="1" applyAlignment="1">
      <alignment horizontal="center" vertical="center"/>
    </xf>
    <xf numFmtId="168" fontId="23" fillId="0" borderId="4" xfId="0" applyNumberFormat="1" applyFont="1" applyFill="1" applyBorder="1" applyAlignment="1">
      <alignment vertical="center" wrapText="1"/>
    </xf>
    <xf numFmtId="0" fontId="26" fillId="0" borderId="8" xfId="0" applyFont="1" applyFill="1" applyBorder="1" applyAlignment="1">
      <alignment horizontal="center" vertical="center" wrapText="1"/>
    </xf>
    <xf numFmtId="174" fontId="23" fillId="0" borderId="4" xfId="0" applyNumberFormat="1" applyFont="1" applyFill="1" applyBorder="1"/>
    <xf numFmtId="174" fontId="23" fillId="0" borderId="4" xfId="0" applyNumberFormat="1" applyFont="1" applyFill="1" applyBorder="1" applyAlignment="1">
      <alignment horizontal="left" vertical="center" wrapText="1"/>
    </xf>
    <xf numFmtId="174" fontId="23" fillId="0" borderId="4" xfId="0" applyNumberFormat="1" applyFont="1" applyFill="1" applyBorder="1" applyAlignment="1">
      <alignment vertical="center"/>
    </xf>
    <xf numFmtId="174" fontId="23" fillId="0" borderId="4" xfId="0" applyNumberFormat="1" applyFont="1" applyFill="1" applyBorder="1" applyAlignment="1">
      <alignment vertical="center" wrapText="1"/>
    </xf>
    <xf numFmtId="174" fontId="17" fillId="0" borderId="4" xfId="0" applyNumberFormat="1" applyFont="1" applyFill="1" applyBorder="1" applyAlignment="1">
      <alignment horizontal="left" vertical="center" wrapText="1"/>
    </xf>
    <xf numFmtId="174" fontId="17" fillId="0" borderId="4" xfId="0" applyNumberFormat="1" applyFont="1" applyFill="1" applyBorder="1" applyAlignment="1">
      <alignment horizontal="center" vertical="center" wrapText="1"/>
    </xf>
    <xf numFmtId="174" fontId="18" fillId="0" borderId="0" xfId="0" applyNumberFormat="1" applyFont="1" applyFill="1"/>
    <xf numFmtId="0" fontId="23" fillId="0" borderId="16" xfId="0" applyFont="1" applyFill="1" applyBorder="1" applyAlignment="1">
      <alignment horizontal="center"/>
    </xf>
    <xf numFmtId="0" fontId="36" fillId="0" borderId="0" xfId="0" applyFont="1" applyFill="1"/>
    <xf numFmtId="0" fontId="23" fillId="0" borderId="7" xfId="0" applyFont="1" applyFill="1" applyBorder="1" applyAlignment="1">
      <alignment horizontal="left" vertical="center" wrapText="1"/>
    </xf>
    <xf numFmtId="168" fontId="23" fillId="0" borderId="7" xfId="0" applyNumberFormat="1" applyFont="1" applyFill="1" applyBorder="1" applyAlignment="1">
      <alignment vertical="center"/>
    </xf>
    <xf numFmtId="168" fontId="23" fillId="0" borderId="7" xfId="0" applyNumberFormat="1" applyFont="1" applyFill="1" applyBorder="1" applyAlignment="1">
      <alignment horizontal="left" vertical="center" wrapText="1"/>
    </xf>
    <xf numFmtId="168" fontId="23" fillId="0" borderId="7" xfId="0" applyNumberFormat="1" applyFont="1" applyFill="1" applyBorder="1" applyAlignment="1">
      <alignment horizontal="center" vertical="center" wrapText="1"/>
    </xf>
    <xf numFmtId="175" fontId="23" fillId="0" borderId="7" xfId="0" applyNumberFormat="1" applyFont="1" applyFill="1" applyBorder="1" applyAlignment="1">
      <alignment horizontal="center" vertical="center"/>
    </xf>
    <xf numFmtId="0" fontId="21" fillId="0" borderId="0" xfId="0" applyFont="1" applyFill="1"/>
    <xf numFmtId="0" fontId="23" fillId="0" borderId="8"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center" wrapText="1"/>
    </xf>
    <xf numFmtId="168" fontId="23" fillId="0" borderId="15" xfId="0" applyNumberFormat="1" applyFont="1" applyFill="1" applyBorder="1" applyAlignment="1">
      <alignment vertical="center"/>
    </xf>
    <xf numFmtId="174" fontId="23" fillId="0" borderId="15" xfId="0" applyNumberFormat="1" applyFont="1" applyFill="1" applyBorder="1" applyAlignment="1">
      <alignment horizontal="center" vertical="center"/>
    </xf>
    <xf numFmtId="14" fontId="23" fillId="0" borderId="7" xfId="0" applyNumberFormat="1" applyFont="1" applyFill="1" applyBorder="1" applyAlignment="1">
      <alignment horizontal="center" vertical="center"/>
    </xf>
    <xf numFmtId="0" fontId="2" fillId="0" borderId="4" xfId="0" applyFont="1" applyFill="1" applyBorder="1" applyAlignment="1">
      <alignment vertical="center"/>
    </xf>
    <xf numFmtId="0" fontId="2" fillId="0" borderId="4" xfId="0" applyFont="1" applyFill="1" applyBorder="1" applyAlignment="1">
      <alignment horizontal="center" vertical="center"/>
    </xf>
    <xf numFmtId="168" fontId="22" fillId="0" borderId="4" xfId="33" applyNumberFormat="1" applyFont="1" applyFill="1" applyBorder="1" applyAlignment="1">
      <alignment horizontal="left" vertical="center" wrapText="1"/>
    </xf>
    <xf numFmtId="168" fontId="22" fillId="0" borderId="4" xfId="33" applyNumberFormat="1" applyFont="1" applyFill="1" applyBorder="1" applyAlignment="1">
      <alignment horizontal="center" vertical="center" wrapText="1"/>
    </xf>
    <xf numFmtId="174" fontId="23" fillId="0" borderId="4" xfId="0" applyNumberFormat="1" applyFont="1" applyFill="1" applyBorder="1" applyAlignment="1">
      <alignment horizontal="center" vertical="center" wrapText="1"/>
    </xf>
    <xf numFmtId="174" fontId="23" fillId="0" borderId="4" xfId="33" applyNumberFormat="1" applyFont="1" applyFill="1" applyBorder="1" applyAlignment="1">
      <alignment horizontal="center" vertical="center" wrapText="1"/>
    </xf>
    <xf numFmtId="0" fontId="38" fillId="0" borderId="4" xfId="0" applyFont="1" applyFill="1" applyBorder="1" applyAlignment="1">
      <alignment vertical="center" wrapText="1"/>
    </xf>
    <xf numFmtId="0" fontId="38" fillId="0" borderId="4" xfId="0" applyFont="1" applyFill="1" applyBorder="1" applyAlignment="1">
      <alignment horizontal="center" vertical="center"/>
    </xf>
    <xf numFmtId="174" fontId="24" fillId="0" borderId="4" xfId="0" applyNumberFormat="1" applyFont="1" applyFill="1" applyBorder="1" applyAlignment="1">
      <alignment horizontal="center" vertical="center"/>
    </xf>
    <xf numFmtId="0" fontId="43" fillId="0" borderId="4" xfId="0" applyFont="1" applyFill="1" applyBorder="1" applyAlignment="1">
      <alignment vertical="center"/>
    </xf>
    <xf numFmtId="0" fontId="43" fillId="0" borderId="4" xfId="0" applyFont="1" applyFill="1" applyBorder="1" applyAlignment="1">
      <alignment horizontal="center" vertical="center"/>
    </xf>
    <xf numFmtId="168" fontId="22" fillId="0" borderId="4" xfId="0" applyNumberFormat="1" applyFont="1" applyFill="1" applyBorder="1" applyAlignment="1">
      <alignment vertical="center"/>
    </xf>
    <xf numFmtId="174" fontId="2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75" fontId="23" fillId="0" borderId="4" xfId="0" applyNumberFormat="1" applyFont="1" applyFill="1" applyBorder="1" applyAlignment="1">
      <alignment horizontal="center" vertical="center"/>
    </xf>
    <xf numFmtId="4" fontId="23" fillId="0" borderId="4" xfId="0" applyNumberFormat="1" applyFont="1" applyFill="1" applyBorder="1" applyAlignment="1">
      <alignment horizontal="center" vertical="center"/>
    </xf>
    <xf numFmtId="2" fontId="22" fillId="0" borderId="4"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168" fontId="23" fillId="0" borderId="8" xfId="0" applyNumberFormat="1" applyFont="1" applyFill="1" applyBorder="1" applyAlignment="1">
      <alignment horizontal="center" vertical="center" wrapText="1"/>
    </xf>
    <xf numFmtId="174" fontId="23" fillId="0" borderId="4" xfId="35" applyNumberFormat="1" applyFont="1" applyFill="1" applyBorder="1" applyAlignment="1" applyProtection="1">
      <alignment horizontal="center" vertical="center" wrapText="1"/>
    </xf>
    <xf numFmtId="0" fontId="23" fillId="0" borderId="4" xfId="35" applyFont="1" applyFill="1" applyBorder="1" applyAlignment="1" applyProtection="1">
      <alignment horizontal="left" vertical="center" wrapText="1"/>
    </xf>
    <xf numFmtId="1" fontId="23" fillId="0" borderId="7" xfId="0" applyNumberFormat="1" applyFont="1" applyFill="1" applyBorder="1" applyAlignment="1">
      <alignment horizontal="center" vertical="center"/>
    </xf>
    <xf numFmtId="168" fontId="23" fillId="0" borderId="8" xfId="0" applyNumberFormat="1" applyFont="1" applyFill="1" applyBorder="1" applyAlignment="1">
      <alignment horizontal="left" vertical="center" wrapText="1"/>
    </xf>
    <xf numFmtId="1" fontId="23" fillId="0" borderId="15" xfId="0" applyNumberFormat="1" applyFont="1" applyFill="1" applyBorder="1" applyAlignment="1">
      <alignment horizontal="center" vertical="center" wrapText="1"/>
    </xf>
    <xf numFmtId="2" fontId="23" fillId="0" borderId="15" xfId="0" applyNumberFormat="1" applyFont="1" applyFill="1" applyBorder="1" applyAlignment="1">
      <alignment horizontal="center" vertical="center"/>
    </xf>
    <xf numFmtId="179" fontId="23" fillId="0" borderId="15" xfId="0" applyNumberFormat="1" applyFont="1" applyFill="1" applyBorder="1" applyAlignment="1">
      <alignment horizontal="center" vertical="center"/>
    </xf>
    <xf numFmtId="1" fontId="23" fillId="0" borderId="7" xfId="0" applyNumberFormat="1" applyFont="1" applyFill="1" applyBorder="1" applyAlignment="1">
      <alignment horizontal="center" vertical="center" wrapText="1"/>
    </xf>
    <xf numFmtId="1" fontId="23" fillId="0" borderId="15" xfId="0" applyNumberFormat="1" applyFont="1" applyFill="1" applyBorder="1" applyAlignment="1">
      <alignment horizontal="center" vertical="center"/>
    </xf>
    <xf numFmtId="2" fontId="23" fillId="0" borderId="15" xfId="0" applyNumberFormat="1" applyFont="1" applyFill="1" applyBorder="1" applyAlignment="1">
      <alignment horizontal="center" vertical="center" wrapText="1"/>
    </xf>
    <xf numFmtId="0" fontId="23" fillId="0" borderId="4" xfId="36" applyFont="1" applyFill="1" applyBorder="1" applyAlignment="1">
      <alignment horizontal="center" vertical="center" wrapText="1"/>
    </xf>
    <xf numFmtId="2" fontId="23" fillId="0" borderId="4" xfId="36" applyNumberFormat="1" applyFont="1" applyFill="1" applyBorder="1" applyAlignment="1">
      <alignment horizontal="center" vertical="center" wrapText="1"/>
    </xf>
    <xf numFmtId="14" fontId="24" fillId="0" borderId="4"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8" fillId="0" borderId="4" xfId="0" applyFont="1" applyFill="1" applyBorder="1" applyAlignment="1">
      <alignment vertical="center"/>
    </xf>
    <xf numFmtId="0" fontId="21" fillId="0" borderId="0" xfId="0" applyFont="1" applyFill="1" applyBorder="1" applyAlignment="1">
      <alignment horizontal="center" vertical="center"/>
    </xf>
    <xf numFmtId="168" fontId="24" fillId="0" borderId="4" xfId="0" applyNumberFormat="1" applyFont="1" applyFill="1" applyBorder="1" applyAlignment="1">
      <alignment vertical="center"/>
    </xf>
    <xf numFmtId="175" fontId="24" fillId="0" borderId="4" xfId="0" applyNumberFormat="1" applyFont="1" applyFill="1" applyBorder="1" applyAlignment="1">
      <alignment horizontal="center" vertical="center"/>
    </xf>
    <xf numFmtId="1" fontId="24" fillId="0" borderId="4" xfId="0" applyNumberFormat="1" applyFont="1" applyFill="1" applyBorder="1" applyAlignment="1">
      <alignment horizontal="center" vertical="center"/>
    </xf>
    <xf numFmtId="0" fontId="23" fillId="0" borderId="4" xfId="38" applyFont="1" applyFill="1" applyBorder="1" applyAlignment="1">
      <alignment horizontal="left" vertical="center" wrapText="1"/>
    </xf>
    <xf numFmtId="0" fontId="23" fillId="0" borderId="4" xfId="38" applyFont="1" applyFill="1" applyBorder="1" applyAlignment="1">
      <alignment horizontal="center" vertical="center" wrapText="1"/>
    </xf>
    <xf numFmtId="2" fontId="23" fillId="0" borderId="4" xfId="38" applyNumberFormat="1" applyFont="1" applyFill="1" applyBorder="1" applyAlignment="1">
      <alignment horizontal="center" vertical="center" wrapText="1"/>
    </xf>
    <xf numFmtId="0" fontId="23" fillId="0" borderId="15" xfId="0" applyFont="1" applyFill="1" applyBorder="1" applyAlignment="1">
      <alignment horizontal="center" vertical="center"/>
    </xf>
    <xf numFmtId="49" fontId="39"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0" fontId="24" fillId="0" borderId="4" xfId="38" applyFont="1" applyFill="1" applyBorder="1" applyAlignment="1">
      <alignment horizontal="left" vertical="center" wrapText="1"/>
    </xf>
    <xf numFmtId="0" fontId="24" fillId="0" borderId="4" xfId="38" applyFont="1" applyFill="1" applyBorder="1" applyAlignment="1">
      <alignment horizontal="center" vertical="center" wrapText="1"/>
    </xf>
    <xf numFmtId="0" fontId="24" fillId="0" borderId="4" xfId="35" applyFont="1" applyFill="1" applyBorder="1" applyAlignment="1">
      <alignment horizontal="center" vertical="center"/>
    </xf>
    <xf numFmtId="2" fontId="24" fillId="0" borderId="4" xfId="38" applyNumberFormat="1"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xf>
    <xf numFmtId="177" fontId="18" fillId="0" borderId="0" xfId="0" applyNumberFormat="1" applyFont="1" applyFill="1" applyAlignment="1">
      <alignment horizontal="center" vertical="center"/>
    </xf>
    <xf numFmtId="49" fontId="41" fillId="0" borderId="4" xfId="0" applyNumberFormat="1" applyFont="1" applyFill="1" applyBorder="1" applyAlignment="1">
      <alignment horizontal="center" vertical="center" wrapText="1"/>
    </xf>
    <xf numFmtId="0" fontId="24" fillId="0" borderId="4" xfId="37" applyFont="1" applyFill="1" applyBorder="1" applyAlignment="1">
      <alignment horizontal="center" vertical="center" wrapText="1"/>
    </xf>
    <xf numFmtId="4" fontId="24" fillId="0" borderId="4" xfId="0" applyNumberFormat="1" applyFont="1" applyFill="1" applyBorder="1" applyAlignment="1">
      <alignment horizontal="left" vertical="center" wrapText="1"/>
    </xf>
    <xf numFmtId="0" fontId="23" fillId="0" borderId="8" xfId="0" applyFont="1" applyFill="1" applyBorder="1" applyAlignment="1">
      <alignment vertical="center" wrapText="1"/>
    </xf>
    <xf numFmtId="0" fontId="23" fillId="0" borderId="4" xfId="37" applyFont="1" applyFill="1" applyBorder="1" applyAlignment="1">
      <alignment vertical="center" wrapText="1"/>
    </xf>
    <xf numFmtId="2" fontId="44" fillId="0" borderId="0" xfId="0" applyNumberFormat="1" applyFont="1" applyFill="1" applyBorder="1" applyAlignment="1">
      <alignment horizontal="center" vertical="center"/>
    </xf>
    <xf numFmtId="0" fontId="24" fillId="0" borderId="4" xfId="0" applyFont="1" applyFill="1" applyBorder="1" applyAlignment="1">
      <alignment horizontal="center"/>
    </xf>
    <xf numFmtId="2" fontId="42" fillId="0" borderId="0" xfId="0" applyNumberFormat="1" applyFont="1" applyFill="1" applyBorder="1" applyAlignment="1">
      <alignment horizontal="center" vertical="center"/>
    </xf>
    <xf numFmtId="0" fontId="23" fillId="0" borderId="0" xfId="0" applyFont="1" applyFill="1" applyAlignment="1">
      <alignment vertical="center" wrapText="1"/>
    </xf>
    <xf numFmtId="0" fontId="25" fillId="0" borderId="4" xfId="0" applyFont="1" applyFill="1" applyBorder="1" applyAlignment="1">
      <alignment horizontal="center" vertical="center"/>
    </xf>
    <xf numFmtId="14" fontId="22" fillId="0" borderId="4" xfId="39" applyNumberFormat="1" applyFont="1" applyFill="1" applyBorder="1" applyAlignment="1">
      <alignment horizontal="center" vertical="center"/>
    </xf>
    <xf numFmtId="0" fontId="22" fillId="0" borderId="4" xfId="37" applyFont="1" applyFill="1" applyBorder="1" applyAlignment="1">
      <alignment horizontal="center" vertical="center" wrapText="1"/>
    </xf>
    <xf numFmtId="168" fontId="22" fillId="0" borderId="4" xfId="0" applyNumberFormat="1" applyFont="1" applyFill="1" applyBorder="1" applyAlignment="1">
      <alignment horizontal="left" vertical="center" wrapText="1"/>
    </xf>
    <xf numFmtId="0" fontId="23" fillId="0" borderId="4" xfId="0" applyFont="1" applyFill="1" applyBorder="1" applyAlignment="1">
      <alignment wrapText="1"/>
    </xf>
    <xf numFmtId="0" fontId="39" fillId="0" borderId="4" xfId="0" applyFont="1" applyFill="1" applyBorder="1" applyAlignment="1">
      <alignment horizontal="center" vertical="center" wrapText="1"/>
    </xf>
    <xf numFmtId="0" fontId="16" fillId="0" borderId="0" xfId="0" applyFont="1" applyFill="1" applyBorder="1" applyAlignment="1">
      <alignment horizontal="center"/>
    </xf>
    <xf numFmtId="0" fontId="26" fillId="0" borderId="4" xfId="0" applyFont="1" applyFill="1" applyBorder="1" applyAlignment="1">
      <alignment horizontal="left" vertical="center"/>
    </xf>
    <xf numFmtId="0" fontId="22" fillId="0" borderId="4" xfId="36" applyFont="1" applyFill="1" applyBorder="1" applyAlignment="1">
      <alignment horizontal="center" vertical="center" wrapText="1"/>
    </xf>
    <xf numFmtId="0" fontId="22" fillId="0" borderId="4" xfId="36" applyFont="1" applyFill="1" applyBorder="1" applyAlignment="1">
      <alignment horizontal="left" vertical="center" wrapText="1"/>
    </xf>
    <xf numFmtId="0" fontId="18" fillId="0" borderId="0" xfId="0" applyFont="1" applyFill="1" applyBorder="1" applyAlignment="1">
      <alignment horizontal="center"/>
    </xf>
    <xf numFmtId="0" fontId="18" fillId="0" borderId="4" xfId="0" applyFont="1" applyFill="1" applyBorder="1" applyAlignment="1">
      <alignment horizontal="right"/>
    </xf>
    <xf numFmtId="0" fontId="18" fillId="0" borderId="4" xfId="0" applyFont="1" applyFill="1" applyBorder="1" applyAlignment="1">
      <alignment horizontal="center" vertical="center"/>
    </xf>
    <xf numFmtId="0" fontId="18" fillId="0" borderId="4" xfId="0" applyFont="1" applyFill="1" applyBorder="1" applyAlignment="1">
      <alignment horizontal="left" vertical="center" wrapText="1"/>
    </xf>
    <xf numFmtId="0" fontId="18" fillId="0" borderId="4" xfId="0" applyFont="1" applyFill="1" applyBorder="1" applyAlignment="1">
      <alignment vertical="center"/>
    </xf>
    <xf numFmtId="0" fontId="18" fillId="0" borderId="6" xfId="0" applyFont="1" applyFill="1" applyBorder="1" applyAlignment="1">
      <alignment horizontal="center" vertical="center"/>
    </xf>
    <xf numFmtId="168" fontId="18" fillId="0" borderId="4"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2" fontId="18" fillId="0" borderId="4" xfId="0" applyNumberFormat="1" applyFont="1" applyFill="1" applyBorder="1" applyAlignment="1">
      <alignment horizontal="center" vertical="center"/>
    </xf>
    <xf numFmtId="0" fontId="18" fillId="0" borderId="7" xfId="0" applyFont="1" applyFill="1" applyBorder="1" applyAlignment="1">
      <alignment horizontal="center"/>
    </xf>
    <xf numFmtId="0" fontId="18" fillId="0" borderId="4" xfId="0" applyFont="1" applyFill="1" applyBorder="1" applyAlignment="1">
      <alignment horizontal="center"/>
    </xf>
    <xf numFmtId="0" fontId="18" fillId="0" borderId="4" xfId="0" applyFont="1" applyFill="1" applyBorder="1"/>
    <xf numFmtId="168" fontId="18" fillId="0" borderId="0" xfId="33" applyNumberFormat="1" applyFont="1" applyFill="1" applyBorder="1" applyAlignment="1">
      <alignment horizontal="left" vertical="center" wrapText="1"/>
    </xf>
    <xf numFmtId="0" fontId="18" fillId="0" borderId="0" xfId="0" applyFont="1" applyFill="1" applyAlignment="1">
      <alignment horizontal="left" vertical="center"/>
    </xf>
  </cellXfs>
  <cellStyles count="40">
    <cellStyle name="”€ќђќ‘ћ‚›‰" xfId="1"/>
    <cellStyle name="”€љ‘€ђћ‚ђќќ›‰" xfId="2"/>
    <cellStyle name="”ќђќ‘ћ‚›‰" xfId="3"/>
    <cellStyle name="”љ‘ђћ‚ђќќ›‰" xfId="4"/>
    <cellStyle name="„…ќ…†ќ›‰" xfId="5"/>
    <cellStyle name="„ђ’ђ" xfId="6"/>
    <cellStyle name="€’ћѓћ‚›‰" xfId="7"/>
    <cellStyle name="‡ђѓћ‹ћ‚ћљ1" xfId="8"/>
    <cellStyle name="‡ђѓћ‹ћ‚ћљ2" xfId="9"/>
    <cellStyle name="’ћѓћ‚›‰" xfId="10"/>
    <cellStyle name="Comma [0]_laroux" xfId="11"/>
    <cellStyle name="Comma_laroux" xfId="12"/>
    <cellStyle name="Currency [0]" xfId="13"/>
    <cellStyle name="Currency_laroux" xfId="14"/>
    <cellStyle name="F2" xfId="15"/>
    <cellStyle name="F3" xfId="16"/>
    <cellStyle name="F4" xfId="17"/>
    <cellStyle name="F5" xfId="18"/>
    <cellStyle name="F6" xfId="19"/>
    <cellStyle name="F7" xfId="20"/>
    <cellStyle name="F8" xfId="21"/>
    <cellStyle name="Normal_ASUS" xfId="22"/>
    <cellStyle name="Normal1" xfId="23"/>
    <cellStyle name="Price_Body" xfId="24"/>
    <cellStyle name="Беззащитный" xfId="25"/>
    <cellStyle name="Защитный" xfId="26"/>
    <cellStyle name="Обычный" xfId="0" builtinId="0"/>
    <cellStyle name="Обычный 2" xfId="34"/>
    <cellStyle name="Обычный_07 РС" xfId="39"/>
    <cellStyle name="Обычный_07 РС_ГПР-2010 НРЭС 03.12.09 " xfId="37"/>
    <cellStyle name="Обычный_2008" xfId="35"/>
    <cellStyle name="Обычный_2008_ГПР-2010 НРЭС 03.12.09 " xfId="36"/>
    <cellStyle name="Обычный_ГПР-2010 НРЭС 03.12.09 " xfId="38"/>
    <cellStyle name="Обычный_Форма план ремонтных работ на 3 и 4 кв 2005 2" xfId="33"/>
    <cellStyle name="Поле ввода" xfId="27"/>
    <cellStyle name="Стиль 1" xfId="28"/>
    <cellStyle name="Тысячи [0]_3Com" xfId="29"/>
    <cellStyle name="Тысячи_3Com" xfId="30"/>
    <cellStyle name="Финансовый 2" xfId="32"/>
    <cellStyle name="Џђћ–…ќ’ќ›‰" xfId="31"/>
  </cellStyles>
  <dxfs count="0"/>
  <tableStyles count="0" defaultTableStyle="TableStyleMedium2" defaultPivotStyle="PivotStyleLight16"/>
  <colors>
    <mruColors>
      <color rgb="FFFF9966"/>
      <color rgb="FF00FF00"/>
      <color rgb="FFFF99CC"/>
      <color rgb="FF00FFFF"/>
      <color rgb="FF99FF66"/>
      <color rgb="FFFF9933"/>
      <color rgb="FF99FF99"/>
      <color rgb="FFCCFFFF"/>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2459"/>
  <sheetViews>
    <sheetView showGridLines="0" tabSelected="1" view="pageBreakPreview" topLeftCell="A1165" zoomScale="85" zoomScaleNormal="85" zoomScaleSheetLayoutView="85" workbookViewId="0">
      <selection activeCell="M1170" sqref="M1170"/>
    </sheetView>
  </sheetViews>
  <sheetFormatPr defaultColWidth="9.140625" defaultRowHeight="12.75" outlineLevelRow="3"/>
  <cols>
    <col min="1" max="1" width="6.140625" style="107" customWidth="1"/>
    <col min="2" max="2" width="5.28515625" style="47" customWidth="1"/>
    <col min="3" max="3" width="13" style="108" customWidth="1"/>
    <col min="4" max="4" width="5.85546875" style="47" customWidth="1"/>
    <col min="5" max="5" width="9.5703125" style="109" customWidth="1"/>
    <col min="6" max="6" width="26.5703125" style="110" customWidth="1"/>
    <col min="7" max="7" width="13.85546875" style="108" customWidth="1"/>
    <col min="8" max="8" width="10.5703125" style="1" customWidth="1"/>
    <col min="9" max="9" width="11.42578125" style="1" customWidth="1"/>
    <col min="10" max="10" width="15.85546875" style="47" bestFit="1" customWidth="1"/>
    <col min="11" max="11" width="8.85546875" style="47" customWidth="1"/>
    <col min="12" max="12" width="9.5703125" style="47" customWidth="1"/>
    <col min="13" max="13" width="34.28515625" style="111" customWidth="1"/>
    <col min="14" max="14" width="5.28515625" style="47" hidden="1" customWidth="1"/>
    <col min="15" max="15" width="7.5703125" style="112" hidden="1" customWidth="1"/>
    <col min="16" max="16384" width="9.140625" style="2"/>
  </cols>
  <sheetData>
    <row r="1" spans="1:15" s="25" customFormat="1" ht="18" customHeight="1" outlineLevel="1">
      <c r="A1" s="105"/>
      <c r="B1" s="105"/>
      <c r="C1" s="105"/>
      <c r="D1" s="105"/>
      <c r="E1" s="105"/>
      <c r="F1" s="106"/>
      <c r="G1" s="106"/>
      <c r="H1" s="106"/>
      <c r="I1" s="106"/>
      <c r="J1" s="106"/>
      <c r="K1" s="106"/>
      <c r="L1" s="106"/>
      <c r="M1" s="106"/>
      <c r="N1" s="106"/>
      <c r="O1" s="106"/>
    </row>
    <row r="2" spans="1:15" s="25" customFormat="1" ht="11.25" customHeight="1" outlineLevel="1">
      <c r="A2" s="105"/>
      <c r="B2" s="105"/>
      <c r="C2" s="105"/>
      <c r="D2" s="105"/>
      <c r="E2" s="105"/>
      <c r="F2" s="106"/>
      <c r="G2" s="106"/>
      <c r="H2" s="106"/>
      <c r="I2" s="106"/>
      <c r="J2" s="106"/>
      <c r="K2" s="106"/>
      <c r="L2" s="106"/>
      <c r="M2" s="106"/>
      <c r="N2" s="106"/>
      <c r="O2" s="106"/>
    </row>
    <row r="3" spans="1:15" s="25" customFormat="1" ht="11.25" customHeight="1" outlineLevel="1">
      <c r="A3" s="105"/>
      <c r="B3" s="105"/>
      <c r="C3" s="105"/>
      <c r="D3" s="105"/>
      <c r="E3" s="105"/>
      <c r="F3" s="106"/>
      <c r="G3" s="106"/>
      <c r="H3" s="106"/>
      <c r="I3" s="106"/>
      <c r="J3" s="106"/>
      <c r="K3" s="106"/>
      <c r="L3" s="106"/>
      <c r="M3" s="106"/>
      <c r="N3" s="106"/>
      <c r="O3" s="106"/>
    </row>
    <row r="4" spans="1:15" s="25" customFormat="1" ht="11.25" customHeight="1" outlineLevel="1">
      <c r="A4" s="105"/>
      <c r="B4" s="105"/>
      <c r="C4" s="105"/>
      <c r="D4" s="105"/>
      <c r="E4" s="105"/>
      <c r="F4" s="106"/>
      <c r="G4" s="106"/>
      <c r="H4" s="106"/>
      <c r="I4" s="106"/>
      <c r="J4" s="106"/>
      <c r="K4" s="106"/>
      <c r="L4" s="106"/>
      <c r="M4" s="106"/>
      <c r="N4" s="106"/>
      <c r="O4" s="106"/>
    </row>
    <row r="5" spans="1:15" s="25" customFormat="1" ht="11.25" customHeight="1" outlineLevel="1">
      <c r="A5" s="105"/>
      <c r="B5" s="105"/>
      <c r="C5" s="105"/>
      <c r="D5" s="105"/>
      <c r="E5" s="105"/>
      <c r="F5" s="106"/>
      <c r="G5" s="106"/>
      <c r="H5" s="106"/>
      <c r="I5" s="106"/>
      <c r="J5" s="106"/>
      <c r="K5" s="106"/>
      <c r="L5" s="106"/>
      <c r="M5" s="106"/>
      <c r="N5" s="106"/>
      <c r="O5" s="106"/>
    </row>
    <row r="6" spans="1:15" s="25" customFormat="1" ht="11.25" customHeight="1" outlineLevel="1">
      <c r="A6" s="105"/>
      <c r="B6" s="105"/>
      <c r="C6" s="105"/>
      <c r="D6" s="105"/>
      <c r="E6" s="105"/>
      <c r="F6" s="106"/>
      <c r="G6" s="106"/>
      <c r="H6" s="106"/>
      <c r="I6" s="106"/>
      <c r="J6" s="106"/>
      <c r="K6" s="106"/>
      <c r="L6" s="106"/>
      <c r="M6" s="106"/>
      <c r="N6" s="106"/>
      <c r="O6" s="106"/>
    </row>
    <row r="7" spans="1:15" s="25" customFormat="1" ht="17.25" customHeight="1" outlineLevel="1">
      <c r="A7" s="105"/>
      <c r="B7" s="105"/>
      <c r="C7" s="105"/>
      <c r="D7" s="105"/>
      <c r="E7" s="105"/>
      <c r="F7" s="106"/>
      <c r="G7" s="106"/>
      <c r="H7" s="106"/>
      <c r="I7" s="106"/>
      <c r="J7" s="106"/>
      <c r="K7" s="106"/>
      <c r="L7" s="106"/>
      <c r="M7" s="106"/>
      <c r="N7" s="106"/>
      <c r="O7" s="106"/>
    </row>
    <row r="8" spans="1:15" s="25" customFormat="1" ht="11.25" customHeight="1" outlineLevel="1">
      <c r="A8" s="105"/>
      <c r="B8" s="105"/>
      <c r="C8" s="105"/>
      <c r="D8" s="105"/>
      <c r="E8" s="105"/>
      <c r="F8" s="106"/>
      <c r="G8" s="106"/>
      <c r="H8" s="106"/>
      <c r="I8" s="106"/>
      <c r="J8" s="106"/>
      <c r="K8" s="106"/>
      <c r="L8" s="106"/>
      <c r="M8" s="106"/>
      <c r="N8" s="106"/>
      <c r="O8" s="106"/>
    </row>
    <row r="9" spans="1:15" ht="12.75" customHeight="1" outlineLevel="1"/>
    <row r="10" spans="1:15" ht="13.5" customHeight="1">
      <c r="A10" s="113"/>
      <c r="B10" s="41"/>
      <c r="C10" s="114"/>
      <c r="D10" s="41"/>
      <c r="E10" s="115"/>
      <c r="F10" s="116" t="s">
        <v>1347</v>
      </c>
      <c r="G10" s="116"/>
      <c r="H10" s="116"/>
      <c r="I10" s="116"/>
      <c r="J10" s="116"/>
      <c r="K10" s="116"/>
      <c r="L10" s="116"/>
      <c r="M10" s="116"/>
      <c r="N10" s="116"/>
      <c r="O10" s="116"/>
    </row>
    <row r="11" spans="1:15">
      <c r="A11" s="113"/>
      <c r="B11" s="41"/>
      <c r="C11" s="114"/>
      <c r="D11" s="41"/>
      <c r="E11" s="115"/>
      <c r="F11" s="117"/>
      <c r="G11" s="114"/>
      <c r="H11" s="118"/>
      <c r="I11" s="118"/>
      <c r="J11" s="41"/>
      <c r="K11" s="41"/>
      <c r="L11" s="41"/>
    </row>
    <row r="12" spans="1:15" ht="12.75" customHeight="1">
      <c r="A12" s="119" t="s">
        <v>1</v>
      </c>
      <c r="B12" s="119" t="s">
        <v>31</v>
      </c>
      <c r="C12" s="119" t="s">
        <v>26</v>
      </c>
      <c r="D12" s="119" t="s">
        <v>27</v>
      </c>
      <c r="E12" s="120" t="s">
        <v>25</v>
      </c>
      <c r="F12" s="121" t="s">
        <v>24</v>
      </c>
      <c r="G12" s="120" t="s">
        <v>2829</v>
      </c>
      <c r="H12" s="122" t="s">
        <v>28</v>
      </c>
      <c r="I12" s="122"/>
      <c r="J12" s="119" t="s">
        <v>20</v>
      </c>
      <c r="K12" s="123" t="s">
        <v>23</v>
      </c>
      <c r="L12" s="123"/>
      <c r="M12" s="124" t="s">
        <v>17</v>
      </c>
      <c r="N12" s="119" t="s">
        <v>18</v>
      </c>
      <c r="O12" s="125" t="s">
        <v>19</v>
      </c>
    </row>
    <row r="13" spans="1:15">
      <c r="A13" s="126"/>
      <c r="B13" s="126"/>
      <c r="C13" s="126"/>
      <c r="D13" s="126"/>
      <c r="E13" s="127"/>
      <c r="F13" s="128"/>
      <c r="G13" s="127"/>
      <c r="H13" s="122"/>
      <c r="I13" s="122"/>
      <c r="J13" s="126"/>
      <c r="K13" s="28" t="s">
        <v>21</v>
      </c>
      <c r="L13" s="28" t="s">
        <v>22</v>
      </c>
      <c r="M13" s="129"/>
      <c r="N13" s="126"/>
      <c r="O13" s="130"/>
    </row>
    <row r="14" spans="1:15" ht="24" customHeight="1">
      <c r="A14" s="131"/>
      <c r="B14" s="131"/>
      <c r="C14" s="131"/>
      <c r="D14" s="131"/>
      <c r="E14" s="132"/>
      <c r="F14" s="133"/>
      <c r="G14" s="132"/>
      <c r="H14" s="134" t="s">
        <v>29</v>
      </c>
      <c r="I14" s="134" t="s">
        <v>30</v>
      </c>
      <c r="J14" s="131"/>
      <c r="K14" s="28" t="s">
        <v>32</v>
      </c>
      <c r="L14" s="28" t="s">
        <v>32</v>
      </c>
      <c r="M14" s="135"/>
      <c r="N14" s="131"/>
      <c r="O14" s="136"/>
    </row>
    <row r="15" spans="1:15" s="22" customFormat="1" hidden="1">
      <c r="A15" s="137"/>
      <c r="B15" s="137"/>
      <c r="C15" s="137"/>
      <c r="D15" s="138"/>
      <c r="E15" s="139"/>
      <c r="F15" s="140" t="s">
        <v>140</v>
      </c>
      <c r="G15" s="141"/>
      <c r="H15" s="142"/>
      <c r="I15" s="134"/>
      <c r="J15" s="143"/>
      <c r="K15" s="28"/>
      <c r="L15" s="28"/>
      <c r="M15" s="144"/>
      <c r="N15" s="143"/>
      <c r="O15" s="145"/>
    </row>
    <row r="16" spans="1:15" s="20" customFormat="1" hidden="1">
      <c r="A16" s="137"/>
      <c r="B16" s="137"/>
      <c r="C16" s="137"/>
      <c r="D16" s="138"/>
      <c r="E16" s="139"/>
      <c r="F16" s="140" t="s">
        <v>141</v>
      </c>
      <c r="G16" s="141"/>
      <c r="H16" s="142"/>
      <c r="I16" s="134"/>
      <c r="J16" s="143"/>
      <c r="K16" s="28"/>
      <c r="L16" s="28"/>
      <c r="M16" s="144"/>
      <c r="N16" s="143"/>
      <c r="O16" s="145"/>
    </row>
    <row r="17" spans="1:15" s="20" customFormat="1" hidden="1">
      <c r="A17" s="137"/>
      <c r="B17" s="137"/>
      <c r="C17" s="137"/>
      <c r="D17" s="138"/>
      <c r="E17" s="139"/>
      <c r="F17" s="146" t="s">
        <v>142</v>
      </c>
      <c r="G17" s="147"/>
      <c r="H17" s="142"/>
      <c r="I17" s="134"/>
      <c r="J17" s="143"/>
      <c r="K17" s="28"/>
      <c r="L17" s="28"/>
      <c r="M17" s="144"/>
      <c r="N17" s="143"/>
      <c r="O17" s="145"/>
    </row>
    <row r="18" spans="1:15" s="20" customFormat="1" hidden="1">
      <c r="A18" s="137"/>
      <c r="B18" s="137"/>
      <c r="C18" s="137"/>
      <c r="D18" s="138"/>
      <c r="E18" s="139"/>
      <c r="F18" s="146" t="s">
        <v>143</v>
      </c>
      <c r="G18" s="147"/>
      <c r="H18" s="142"/>
      <c r="I18" s="134"/>
      <c r="J18" s="143"/>
      <c r="K18" s="28"/>
      <c r="L18" s="28"/>
      <c r="M18" s="144"/>
      <c r="N18" s="143"/>
      <c r="O18" s="145"/>
    </row>
    <row r="19" spans="1:15" s="20" customFormat="1" hidden="1">
      <c r="A19" s="137"/>
      <c r="B19" s="137"/>
      <c r="C19" s="137"/>
      <c r="D19" s="138"/>
      <c r="E19" s="139"/>
      <c r="F19" s="146" t="s">
        <v>144</v>
      </c>
      <c r="G19" s="147"/>
      <c r="H19" s="142"/>
      <c r="I19" s="134"/>
      <c r="J19" s="143"/>
      <c r="K19" s="28"/>
      <c r="L19" s="28"/>
      <c r="M19" s="144"/>
      <c r="N19" s="143"/>
      <c r="O19" s="145"/>
    </row>
    <row r="20" spans="1:15" s="20" customFormat="1" hidden="1">
      <c r="A20" s="137"/>
      <c r="B20" s="137"/>
      <c r="C20" s="137"/>
      <c r="D20" s="138"/>
      <c r="E20" s="139"/>
      <c r="F20" s="146" t="s">
        <v>48</v>
      </c>
      <c r="G20" s="147"/>
      <c r="H20" s="142"/>
      <c r="I20" s="134"/>
      <c r="J20" s="143"/>
      <c r="K20" s="28"/>
      <c r="L20" s="28"/>
      <c r="M20" s="144"/>
      <c r="N20" s="143"/>
      <c r="O20" s="145"/>
    </row>
    <row r="21" spans="1:15" s="20" customFormat="1" hidden="1">
      <c r="A21" s="137"/>
      <c r="B21" s="137"/>
      <c r="C21" s="137"/>
      <c r="D21" s="138"/>
      <c r="E21" s="139"/>
      <c r="F21" s="146" t="s">
        <v>46</v>
      </c>
      <c r="G21" s="147"/>
      <c r="H21" s="142"/>
      <c r="I21" s="134"/>
      <c r="J21" s="143"/>
      <c r="K21" s="28"/>
      <c r="L21" s="28"/>
      <c r="M21" s="144"/>
      <c r="N21" s="143"/>
      <c r="O21" s="145"/>
    </row>
    <row r="22" spans="1:15" s="20" customFormat="1" ht="21" hidden="1">
      <c r="A22" s="137"/>
      <c r="B22" s="137"/>
      <c r="C22" s="137"/>
      <c r="D22" s="138"/>
      <c r="E22" s="139"/>
      <c r="F22" s="140" t="s">
        <v>145</v>
      </c>
      <c r="G22" s="141"/>
      <c r="H22" s="142"/>
      <c r="I22" s="134"/>
      <c r="J22" s="143"/>
      <c r="K22" s="28"/>
      <c r="L22" s="28"/>
      <c r="M22" s="144"/>
      <c r="N22" s="143"/>
      <c r="O22" s="145"/>
    </row>
    <row r="23" spans="1:15" s="20" customFormat="1" hidden="1">
      <c r="A23" s="137"/>
      <c r="B23" s="137"/>
      <c r="C23" s="137"/>
      <c r="D23" s="138"/>
      <c r="E23" s="139"/>
      <c r="F23" s="140" t="s">
        <v>146</v>
      </c>
      <c r="G23" s="141"/>
      <c r="H23" s="142"/>
      <c r="I23" s="134"/>
      <c r="J23" s="143"/>
      <c r="K23" s="28"/>
      <c r="L23" s="28"/>
      <c r="M23" s="144"/>
      <c r="N23" s="143"/>
      <c r="O23" s="145"/>
    </row>
    <row r="24" spans="1:15" s="20" customFormat="1" hidden="1">
      <c r="A24" s="137"/>
      <c r="B24" s="137"/>
      <c r="C24" s="137"/>
      <c r="D24" s="138"/>
      <c r="E24" s="139"/>
      <c r="F24" s="140" t="s">
        <v>147</v>
      </c>
      <c r="G24" s="141"/>
      <c r="H24" s="142"/>
      <c r="I24" s="134"/>
      <c r="J24" s="143"/>
      <c r="K24" s="28"/>
      <c r="L24" s="28"/>
      <c r="M24" s="144"/>
      <c r="N24" s="143"/>
      <c r="O24" s="145"/>
    </row>
    <row r="25" spans="1:15" s="20" customFormat="1" hidden="1">
      <c r="A25" s="137"/>
      <c r="B25" s="137"/>
      <c r="C25" s="137"/>
      <c r="D25" s="138"/>
      <c r="E25" s="139"/>
      <c r="F25" s="140" t="s">
        <v>8</v>
      </c>
      <c r="G25" s="141"/>
      <c r="H25" s="142"/>
      <c r="I25" s="134"/>
      <c r="J25" s="143"/>
      <c r="K25" s="28"/>
      <c r="L25" s="28"/>
      <c r="M25" s="144"/>
      <c r="N25" s="143"/>
      <c r="O25" s="145"/>
    </row>
    <row r="26" spans="1:15" s="20" customFormat="1" hidden="1">
      <c r="A26" s="137"/>
      <c r="B26" s="137"/>
      <c r="C26" s="137"/>
      <c r="D26" s="138"/>
      <c r="E26" s="139"/>
      <c r="F26" s="140" t="s">
        <v>10</v>
      </c>
      <c r="G26" s="141"/>
      <c r="H26" s="142"/>
      <c r="I26" s="134"/>
      <c r="J26" s="143"/>
      <c r="K26" s="28"/>
      <c r="L26" s="28"/>
      <c r="M26" s="144"/>
      <c r="N26" s="143"/>
      <c r="O26" s="145"/>
    </row>
    <row r="27" spans="1:15" s="20" customFormat="1" hidden="1">
      <c r="A27" s="137"/>
      <c r="B27" s="137"/>
      <c r="C27" s="137"/>
      <c r="D27" s="138"/>
      <c r="E27" s="139"/>
      <c r="F27" s="140" t="s">
        <v>42</v>
      </c>
      <c r="G27" s="141"/>
      <c r="H27" s="142"/>
      <c r="I27" s="134"/>
      <c r="J27" s="143"/>
      <c r="K27" s="28"/>
      <c r="L27" s="28"/>
      <c r="M27" s="144"/>
      <c r="N27" s="143"/>
      <c r="O27" s="145"/>
    </row>
    <row r="28" spans="1:15" s="25" customFormat="1" hidden="1">
      <c r="A28" s="27"/>
      <c r="B28" s="27"/>
      <c r="C28" s="28"/>
      <c r="D28" s="27"/>
      <c r="E28" s="28"/>
      <c r="F28" s="148" t="s">
        <v>154</v>
      </c>
      <c r="G28" s="149"/>
      <c r="H28" s="35"/>
      <c r="I28" s="35"/>
      <c r="J28" s="26"/>
      <c r="K28" s="26"/>
      <c r="L28" s="26"/>
      <c r="M28" s="14"/>
      <c r="N28" s="26"/>
      <c r="O28" s="38"/>
    </row>
    <row r="29" spans="1:15" s="25" customFormat="1" ht="12" hidden="1">
      <c r="A29" s="27" t="s">
        <v>0</v>
      </c>
      <c r="B29" s="27"/>
      <c r="C29" s="28"/>
      <c r="D29" s="27"/>
      <c r="E29" s="28"/>
      <c r="F29" s="150" t="s">
        <v>2</v>
      </c>
      <c r="G29" s="151"/>
      <c r="H29" s="35"/>
      <c r="I29" s="35"/>
      <c r="J29" s="26"/>
      <c r="K29" s="26"/>
      <c r="L29" s="26"/>
      <c r="M29" s="14"/>
      <c r="N29" s="26"/>
      <c r="O29" s="38"/>
    </row>
    <row r="30" spans="1:15" s="25" customFormat="1" ht="12">
      <c r="A30" s="152" t="s">
        <v>11</v>
      </c>
      <c r="B30" s="27"/>
      <c r="C30" s="28"/>
      <c r="D30" s="27"/>
      <c r="E30" s="28"/>
      <c r="F30" s="153" t="s">
        <v>155</v>
      </c>
      <c r="G30" s="154"/>
      <c r="H30" s="35"/>
      <c r="I30" s="35"/>
      <c r="J30" s="26"/>
      <c r="K30" s="26"/>
      <c r="L30" s="26"/>
      <c r="M30" s="14"/>
      <c r="N30" s="26"/>
      <c r="O30" s="38"/>
    </row>
    <row r="31" spans="1:15" s="25" customFormat="1" ht="22.5" customHeight="1" outlineLevel="1">
      <c r="A31" s="36" t="s">
        <v>72</v>
      </c>
      <c r="B31" s="27">
        <v>110</v>
      </c>
      <c r="C31" s="28" t="s">
        <v>816</v>
      </c>
      <c r="D31" s="155" t="s">
        <v>156</v>
      </c>
      <c r="E31" s="27" t="s">
        <v>817</v>
      </c>
      <c r="F31" s="35" t="s">
        <v>818</v>
      </c>
      <c r="G31" s="28">
        <v>88.653000000000006</v>
      </c>
      <c r="H31" s="27" t="s">
        <v>58</v>
      </c>
      <c r="I31" s="28" t="s">
        <v>1124</v>
      </c>
      <c r="J31" s="26" t="s">
        <v>33</v>
      </c>
      <c r="K31" s="103" t="s">
        <v>511</v>
      </c>
      <c r="L31" s="103" t="s">
        <v>40</v>
      </c>
      <c r="M31" s="32" t="str">
        <f>M32&amp;" "&amp;O32&amp;N32&amp;" "&amp;M33&amp;" "&amp;O33&amp;N33&amp;" "&amp;M34&amp;" "&amp;O34&amp;N34&amp;" "</f>
        <v xml:space="preserve">Механизированная расчистка 11,6га Ручная расчистка 0,104га Расширение просек 36,71га </v>
      </c>
      <c r="N31" s="33"/>
      <c r="O31" s="4"/>
    </row>
    <row r="32" spans="1:15" s="25" customFormat="1" ht="11.25" hidden="1" customHeight="1" outlineLevel="2">
      <c r="A32" s="27"/>
      <c r="B32" s="31"/>
      <c r="C32" s="7"/>
      <c r="D32" s="31"/>
      <c r="E32" s="27"/>
      <c r="F32" s="35"/>
      <c r="G32" s="28"/>
      <c r="H32" s="28"/>
      <c r="I32" s="28"/>
      <c r="J32" s="26"/>
      <c r="K32" s="26"/>
      <c r="L32" s="26"/>
      <c r="M32" s="32" t="s">
        <v>509</v>
      </c>
      <c r="N32" s="33" t="s">
        <v>510</v>
      </c>
      <c r="O32" s="156">
        <v>11.6</v>
      </c>
    </row>
    <row r="33" spans="1:15" s="25" customFormat="1" ht="11.25" hidden="1" customHeight="1" outlineLevel="2">
      <c r="A33" s="31"/>
      <c r="B33" s="31"/>
      <c r="C33" s="7"/>
      <c r="D33" s="31"/>
      <c r="E33" s="27"/>
      <c r="F33" s="35"/>
      <c r="G33" s="28"/>
      <c r="H33" s="28"/>
      <c r="I33" s="28"/>
      <c r="J33" s="26"/>
      <c r="K33" s="103"/>
      <c r="L33" s="103"/>
      <c r="M33" s="32" t="s">
        <v>481</v>
      </c>
      <c r="N33" s="33" t="s">
        <v>510</v>
      </c>
      <c r="O33" s="156">
        <v>0.104</v>
      </c>
    </row>
    <row r="34" spans="1:15" s="25" customFormat="1" ht="57" hidden="1" customHeight="1" outlineLevel="2">
      <c r="A34" s="31"/>
      <c r="B34" s="31"/>
      <c r="C34" s="7"/>
      <c r="D34" s="31"/>
      <c r="E34" s="27"/>
      <c r="F34" s="35" t="s">
        <v>2825</v>
      </c>
      <c r="G34" s="28"/>
      <c r="H34" s="28"/>
      <c r="I34" s="28"/>
      <c r="J34" s="26"/>
      <c r="K34" s="103"/>
      <c r="L34" s="103"/>
      <c r="M34" s="34" t="s">
        <v>772</v>
      </c>
      <c r="N34" s="27" t="s">
        <v>510</v>
      </c>
      <c r="O34" s="157">
        <f>36.71</f>
        <v>36.71</v>
      </c>
    </row>
    <row r="35" spans="1:15" s="25" customFormat="1" ht="30" customHeight="1" outlineLevel="1" collapsed="1">
      <c r="A35" s="36" t="s">
        <v>1337</v>
      </c>
      <c r="B35" s="27">
        <v>110</v>
      </c>
      <c r="C35" s="28" t="s">
        <v>816</v>
      </c>
      <c r="D35" s="155" t="s">
        <v>156</v>
      </c>
      <c r="E35" s="158" t="s">
        <v>1114</v>
      </c>
      <c r="F35" s="35" t="s">
        <v>1113</v>
      </c>
      <c r="G35" s="28">
        <v>84.820999999999998</v>
      </c>
      <c r="H35" s="27" t="s">
        <v>59</v>
      </c>
      <c r="I35" s="27"/>
      <c r="J35" s="26" t="s">
        <v>33</v>
      </c>
      <c r="K35" s="103" t="s">
        <v>43</v>
      </c>
      <c r="L35" s="103" t="s">
        <v>40</v>
      </c>
      <c r="M35" s="32" t="str">
        <f>M36&amp;" "&amp;O36&amp;N36&amp;" "&amp;M37&amp;" "&amp;O37&amp;N37&amp;" "</f>
        <v xml:space="preserve">Выправка опор 89шт. Обваловка опор 97шт. </v>
      </c>
      <c r="N35" s="33"/>
      <c r="O35" s="4"/>
    </row>
    <row r="36" spans="1:15" s="25" customFormat="1" ht="11.25" hidden="1" customHeight="1" outlineLevel="2">
      <c r="A36" s="31"/>
      <c r="B36" s="31"/>
      <c r="C36" s="7"/>
      <c r="D36" s="31"/>
      <c r="E36" s="27"/>
      <c r="F36" s="35"/>
      <c r="G36" s="28"/>
      <c r="H36" s="28"/>
      <c r="I36" s="28"/>
      <c r="J36" s="26"/>
      <c r="K36" s="26"/>
      <c r="L36" s="26"/>
      <c r="M36" s="34" t="s">
        <v>483</v>
      </c>
      <c r="N36" s="33" t="s">
        <v>52</v>
      </c>
      <c r="O36" s="157">
        <v>89</v>
      </c>
    </row>
    <row r="37" spans="1:15" s="25" customFormat="1" ht="11.25" hidden="1" customHeight="1" outlineLevel="2">
      <c r="A37" s="27"/>
      <c r="B37" s="31"/>
      <c r="C37" s="7"/>
      <c r="D37" s="31"/>
      <c r="E37" s="27"/>
      <c r="F37" s="35"/>
      <c r="G37" s="28"/>
      <c r="H37" s="28"/>
      <c r="I37" s="28"/>
      <c r="J37" s="26"/>
      <c r="K37" s="26"/>
      <c r="L37" s="26"/>
      <c r="M37" s="32" t="s">
        <v>473</v>
      </c>
      <c r="N37" s="33" t="s">
        <v>52</v>
      </c>
      <c r="O37" s="157">
        <v>97</v>
      </c>
    </row>
    <row r="38" spans="1:15" s="25" customFormat="1" ht="22.5" customHeight="1" outlineLevel="1" collapsed="1">
      <c r="A38" s="36" t="s">
        <v>1338</v>
      </c>
      <c r="B38" s="27">
        <v>110</v>
      </c>
      <c r="C38" s="28" t="s">
        <v>816</v>
      </c>
      <c r="D38" s="155" t="s">
        <v>156</v>
      </c>
      <c r="E38" s="158" t="s">
        <v>1172</v>
      </c>
      <c r="F38" s="35" t="s">
        <v>1174</v>
      </c>
      <c r="G38" s="28" t="s">
        <v>2830</v>
      </c>
      <c r="H38" s="27" t="s">
        <v>59</v>
      </c>
      <c r="I38" s="27"/>
      <c r="J38" s="26" t="s">
        <v>33</v>
      </c>
      <c r="K38" s="26" t="s">
        <v>53</v>
      </c>
      <c r="L38" s="26" t="s">
        <v>56</v>
      </c>
      <c r="M38" s="32" t="str">
        <f>M39&amp;" "&amp;O39&amp;N39&amp;" "&amp;M40&amp;" "&amp;O40&amp;N40&amp;" "</f>
        <v xml:space="preserve">Демонтаж плашечных зажимов 67шт. Монтаж плашечных зажимов 268шт. </v>
      </c>
      <c r="N38" s="33"/>
      <c r="O38" s="4"/>
    </row>
    <row r="39" spans="1:15" s="25" customFormat="1" ht="11.25" hidden="1" customHeight="1" outlineLevel="2">
      <c r="A39" s="31"/>
      <c r="B39" s="31"/>
      <c r="C39" s="7"/>
      <c r="D39" s="31"/>
      <c r="E39" s="27"/>
      <c r="F39" s="35"/>
      <c r="G39" s="28"/>
      <c r="H39" s="28"/>
      <c r="I39" s="28"/>
      <c r="J39" s="26"/>
      <c r="K39" s="26"/>
      <c r="L39" s="26"/>
      <c r="M39" s="159" t="s">
        <v>2815</v>
      </c>
      <c r="N39" s="33" t="s">
        <v>52</v>
      </c>
      <c r="O39" s="157">
        <f>22+6+27+12</f>
        <v>67</v>
      </c>
    </row>
    <row r="40" spans="1:15" s="25" customFormat="1" ht="11.25" hidden="1" customHeight="1" outlineLevel="2">
      <c r="A40" s="31"/>
      <c r="B40" s="31"/>
      <c r="C40" s="7"/>
      <c r="D40" s="31"/>
      <c r="E40" s="27"/>
      <c r="F40" s="35"/>
      <c r="G40" s="28"/>
      <c r="H40" s="28"/>
      <c r="I40" s="28"/>
      <c r="J40" s="26"/>
      <c r="K40" s="26"/>
      <c r="L40" s="26"/>
      <c r="M40" s="159" t="s">
        <v>2814</v>
      </c>
      <c r="N40" s="33" t="s">
        <v>52</v>
      </c>
      <c r="O40" s="157">
        <v>268</v>
      </c>
    </row>
    <row r="41" spans="1:15" s="25" customFormat="1" ht="22.5" customHeight="1" outlineLevel="1" collapsed="1">
      <c r="A41" s="36" t="s">
        <v>1339</v>
      </c>
      <c r="B41" s="27">
        <v>110</v>
      </c>
      <c r="C41" s="28" t="s">
        <v>816</v>
      </c>
      <c r="D41" s="155" t="s">
        <v>156</v>
      </c>
      <c r="E41" s="160" t="s">
        <v>1186</v>
      </c>
      <c r="F41" s="35" t="s">
        <v>1237</v>
      </c>
      <c r="G41" s="28" t="s">
        <v>2831</v>
      </c>
      <c r="H41" s="27" t="s">
        <v>59</v>
      </c>
      <c r="I41" s="27"/>
      <c r="J41" s="26" t="s">
        <v>33</v>
      </c>
      <c r="K41" s="26" t="s">
        <v>56</v>
      </c>
      <c r="L41" s="26" t="s">
        <v>57</v>
      </c>
      <c r="M41" s="32" t="str">
        <f>M42&amp;" "&amp;O42&amp;N42&amp;" "</f>
        <v xml:space="preserve">Замена плашечных зажимов 32шт. </v>
      </c>
      <c r="N41" s="33"/>
      <c r="O41" s="4"/>
    </row>
    <row r="42" spans="1:15" s="25" customFormat="1" ht="11.25" hidden="1" customHeight="1" outlineLevel="2">
      <c r="A42" s="31"/>
      <c r="B42" s="31"/>
      <c r="C42" s="7"/>
      <c r="D42" s="31"/>
      <c r="E42" s="27"/>
      <c r="F42" s="35"/>
      <c r="G42" s="28"/>
      <c r="H42" s="28"/>
      <c r="I42" s="28"/>
      <c r="J42" s="26"/>
      <c r="K42" s="26"/>
      <c r="L42" s="26"/>
      <c r="M42" s="159" t="s">
        <v>1173</v>
      </c>
      <c r="N42" s="33" t="s">
        <v>52</v>
      </c>
      <c r="O42" s="157">
        <v>32</v>
      </c>
    </row>
    <row r="43" spans="1:15" s="25" customFormat="1" ht="33.75" customHeight="1" outlineLevel="1" collapsed="1">
      <c r="A43" s="36" t="s">
        <v>1340</v>
      </c>
      <c r="B43" s="27">
        <v>110</v>
      </c>
      <c r="C43" s="28" t="s">
        <v>816</v>
      </c>
      <c r="D43" s="155" t="s">
        <v>156</v>
      </c>
      <c r="E43" s="158" t="s">
        <v>2680</v>
      </c>
      <c r="F43" s="35" t="s">
        <v>2679</v>
      </c>
      <c r="G43" s="28">
        <v>76.531999999999996</v>
      </c>
      <c r="H43" s="28" t="s">
        <v>1024</v>
      </c>
      <c r="I43" s="28" t="s">
        <v>1025</v>
      </c>
      <c r="J43" s="26" t="s">
        <v>33</v>
      </c>
      <c r="K43" s="103" t="s">
        <v>511</v>
      </c>
      <c r="L43" s="26" t="s">
        <v>40</v>
      </c>
      <c r="M43" s="32" t="str">
        <f>M44&amp;" "&amp;O44&amp;N44&amp;" "&amp;M45&amp;" "&amp;O45&amp;N45&amp;" "&amp;M46&amp;" "&amp;O46&amp;N46&amp;" "&amp;M47&amp;" "&amp;O47&amp;N47&amp;" "</f>
        <v xml:space="preserve">Механизированная расчистка 8,425га Ручная расчистка 1,36га Расширение просек 1,98га Обрезка крон деревьев 163шт. </v>
      </c>
      <c r="N43" s="33"/>
      <c r="O43" s="4"/>
    </row>
    <row r="44" spans="1:15" s="25" customFormat="1" ht="11.25" hidden="1" customHeight="1" outlineLevel="2">
      <c r="A44" s="31"/>
      <c r="B44" s="31"/>
      <c r="C44" s="7"/>
      <c r="D44" s="31"/>
      <c r="E44" s="27"/>
      <c r="F44" s="35"/>
      <c r="G44" s="28"/>
      <c r="H44" s="28"/>
      <c r="I44" s="28"/>
      <c r="J44" s="26"/>
      <c r="K44" s="26"/>
      <c r="L44" s="26"/>
      <c r="M44" s="32" t="s">
        <v>509</v>
      </c>
      <c r="N44" s="33" t="s">
        <v>510</v>
      </c>
      <c r="O44" s="156">
        <v>8.4250000000000007</v>
      </c>
    </row>
    <row r="45" spans="1:15" s="25" customFormat="1" ht="11.25" hidden="1" customHeight="1" outlineLevel="2">
      <c r="A45" s="31"/>
      <c r="B45" s="31"/>
      <c r="C45" s="7"/>
      <c r="D45" s="31"/>
      <c r="E45" s="27"/>
      <c r="F45" s="35"/>
      <c r="G45" s="28"/>
      <c r="H45" s="28"/>
      <c r="I45" s="28"/>
      <c r="J45" s="26"/>
      <c r="K45" s="26"/>
      <c r="L45" s="26"/>
      <c r="M45" s="32" t="s">
        <v>481</v>
      </c>
      <c r="N45" s="33" t="s">
        <v>510</v>
      </c>
      <c r="O45" s="157">
        <v>1.36</v>
      </c>
    </row>
    <row r="46" spans="1:15" s="25" customFormat="1" ht="22.5" hidden="1" customHeight="1" outlineLevel="2">
      <c r="A46" s="31"/>
      <c r="B46" s="31"/>
      <c r="C46" s="7"/>
      <c r="D46" s="31"/>
      <c r="E46" s="27"/>
      <c r="F46" s="35" t="s">
        <v>2681</v>
      </c>
      <c r="G46" s="28"/>
      <c r="H46" s="28"/>
      <c r="I46" s="28"/>
      <c r="J46" s="26"/>
      <c r="K46" s="26"/>
      <c r="L46" s="26"/>
      <c r="M46" s="34" t="s">
        <v>772</v>
      </c>
      <c r="N46" s="27" t="s">
        <v>510</v>
      </c>
      <c r="O46" s="157">
        <v>1.98</v>
      </c>
    </row>
    <row r="47" spans="1:15" s="25" customFormat="1" ht="11.25" hidden="1" customHeight="1" outlineLevel="2">
      <c r="A47" s="31"/>
      <c r="B47" s="31"/>
      <c r="C47" s="7"/>
      <c r="D47" s="31"/>
      <c r="E47" s="27"/>
      <c r="F47" s="35"/>
      <c r="G47" s="28"/>
      <c r="H47" s="28"/>
      <c r="I47" s="28"/>
      <c r="J47" s="26"/>
      <c r="K47" s="26"/>
      <c r="L47" s="26"/>
      <c r="M47" s="32" t="s">
        <v>675</v>
      </c>
      <c r="N47" s="33" t="s">
        <v>52</v>
      </c>
      <c r="O47" s="157">
        <f>86+77</f>
        <v>163</v>
      </c>
    </row>
    <row r="48" spans="1:15" s="25" customFormat="1" ht="22.5" customHeight="1" outlineLevel="1" collapsed="1">
      <c r="A48" s="36" t="s">
        <v>1341</v>
      </c>
      <c r="B48" s="27">
        <v>110</v>
      </c>
      <c r="C48" s="28" t="s">
        <v>403</v>
      </c>
      <c r="D48" s="155" t="s">
        <v>156</v>
      </c>
      <c r="E48" s="158" t="s">
        <v>1075</v>
      </c>
      <c r="F48" s="35" t="s">
        <v>1074</v>
      </c>
      <c r="G48" s="28">
        <v>91.501000000000005</v>
      </c>
      <c r="H48" s="27" t="s">
        <v>58</v>
      </c>
      <c r="I48" s="161" t="s">
        <v>1183</v>
      </c>
      <c r="J48" s="26" t="s">
        <v>33</v>
      </c>
      <c r="K48" s="26" t="s">
        <v>53</v>
      </c>
      <c r="L48" s="26" t="s">
        <v>55</v>
      </c>
      <c r="M48" s="32" t="str">
        <f>M49&amp;" "&amp;O49&amp;N49&amp;" "</f>
        <v xml:space="preserve">Замена опор 1шт. </v>
      </c>
      <c r="N48" s="33"/>
      <c r="O48" s="4"/>
    </row>
    <row r="49" spans="1:15" s="25" customFormat="1" ht="11.25" hidden="1" customHeight="1" outlineLevel="2">
      <c r="A49" s="31"/>
      <c r="B49" s="31"/>
      <c r="C49" s="7"/>
      <c r="D49" s="31"/>
      <c r="E49" s="27"/>
      <c r="F49" s="35" t="s">
        <v>1235</v>
      </c>
      <c r="G49" s="28"/>
      <c r="H49" s="28"/>
      <c r="I49" s="28"/>
      <c r="J49" s="26"/>
      <c r="K49" s="26"/>
      <c r="L49" s="26"/>
      <c r="M49" s="159" t="s">
        <v>468</v>
      </c>
      <c r="N49" s="33" t="s">
        <v>52</v>
      </c>
      <c r="O49" s="157">
        <v>1</v>
      </c>
    </row>
    <row r="50" spans="1:15" s="25" customFormat="1" ht="30.75" customHeight="1" outlineLevel="1" collapsed="1">
      <c r="A50" s="36" t="s">
        <v>1342</v>
      </c>
      <c r="B50" s="27">
        <v>110</v>
      </c>
      <c r="C50" s="28" t="s">
        <v>403</v>
      </c>
      <c r="D50" s="155" t="s">
        <v>156</v>
      </c>
      <c r="E50" s="158" t="s">
        <v>2667</v>
      </c>
      <c r="F50" s="35" t="s">
        <v>2666</v>
      </c>
      <c r="G50" s="28">
        <v>81.972999999999999</v>
      </c>
      <c r="H50" s="27" t="s">
        <v>58</v>
      </c>
      <c r="I50" s="161" t="s">
        <v>2668</v>
      </c>
      <c r="J50" s="26" t="s">
        <v>33</v>
      </c>
      <c r="K50" s="103" t="s">
        <v>490</v>
      </c>
      <c r="L50" s="26" t="s">
        <v>40</v>
      </c>
      <c r="M50" s="32" t="str">
        <f>M51&amp;" "&amp;O51&amp;N51&amp;" "</f>
        <v xml:space="preserve">Замена опор 2шт. </v>
      </c>
      <c r="N50" s="33"/>
      <c r="O50" s="4"/>
    </row>
    <row r="51" spans="1:15" s="25" customFormat="1" ht="11.25" hidden="1" customHeight="1" outlineLevel="2">
      <c r="A51" s="31"/>
      <c r="B51" s="31"/>
      <c r="C51" s="7"/>
      <c r="D51" s="31"/>
      <c r="E51" s="27"/>
      <c r="F51" s="35" t="s">
        <v>2816</v>
      </c>
      <c r="G51" s="28"/>
      <c r="H51" s="28"/>
      <c r="I51" s="28"/>
      <c r="J51" s="26"/>
      <c r="K51" s="26"/>
      <c r="L51" s="26"/>
      <c r="M51" s="159" t="s">
        <v>468</v>
      </c>
      <c r="N51" s="33" t="s">
        <v>52</v>
      </c>
      <c r="O51" s="157">
        <v>2</v>
      </c>
    </row>
    <row r="52" spans="1:15" s="25" customFormat="1" ht="30.75" customHeight="1" outlineLevel="1" collapsed="1">
      <c r="A52" s="36" t="s">
        <v>1343</v>
      </c>
      <c r="B52" s="27">
        <v>110</v>
      </c>
      <c r="C52" s="28" t="s">
        <v>816</v>
      </c>
      <c r="D52" s="155" t="s">
        <v>156</v>
      </c>
      <c r="E52" s="158" t="s">
        <v>2729</v>
      </c>
      <c r="F52" s="35" t="s">
        <v>2730</v>
      </c>
      <c r="G52" s="28">
        <v>81.138000000000005</v>
      </c>
      <c r="H52" s="27" t="s">
        <v>59</v>
      </c>
      <c r="I52" s="28" t="s">
        <v>2731</v>
      </c>
      <c r="J52" s="26" t="s">
        <v>33</v>
      </c>
      <c r="K52" s="103" t="s">
        <v>51</v>
      </c>
      <c r="L52" s="103" t="s">
        <v>53</v>
      </c>
      <c r="M52" s="32" t="str">
        <f>M53&amp;" "&amp;O53&amp;N53&amp;" "</f>
        <v xml:space="preserve">Монтаж грозотроса 0,072км </v>
      </c>
      <c r="N52" s="33"/>
      <c r="O52" s="4"/>
    </row>
    <row r="53" spans="1:15" s="25" customFormat="1" ht="11.25" hidden="1" customHeight="1" outlineLevel="2">
      <c r="A53" s="31"/>
      <c r="B53" s="31"/>
      <c r="C53" s="7"/>
      <c r="D53" s="31"/>
      <c r="E53" s="27"/>
      <c r="F53" s="35"/>
      <c r="G53" s="28"/>
      <c r="H53" s="28"/>
      <c r="I53" s="28"/>
      <c r="J53" s="26"/>
      <c r="K53" s="26"/>
      <c r="L53" s="26"/>
      <c r="M53" s="34" t="s">
        <v>2665</v>
      </c>
      <c r="N53" s="33" t="s">
        <v>1354</v>
      </c>
      <c r="O53" s="13">
        <v>7.1999999999999995E-2</v>
      </c>
    </row>
    <row r="54" spans="1:15" s="25" customFormat="1" ht="27" customHeight="1" outlineLevel="1" collapsed="1">
      <c r="A54" s="36" t="s">
        <v>1344</v>
      </c>
      <c r="B54" s="27">
        <v>110</v>
      </c>
      <c r="C54" s="28" t="s">
        <v>403</v>
      </c>
      <c r="D54" s="27" t="s">
        <v>156</v>
      </c>
      <c r="E54" s="28" t="s">
        <v>771</v>
      </c>
      <c r="F54" s="35" t="s">
        <v>770</v>
      </c>
      <c r="G54" s="28">
        <v>90.322999999999993</v>
      </c>
      <c r="H54" s="27" t="s">
        <v>1130</v>
      </c>
      <c r="I54" s="28" t="s">
        <v>2579</v>
      </c>
      <c r="J54" s="26" t="s">
        <v>33</v>
      </c>
      <c r="K54" s="103" t="s">
        <v>316</v>
      </c>
      <c r="L54" s="103" t="s">
        <v>40</v>
      </c>
      <c r="M54" s="32" t="str">
        <f>M55&amp;" "&amp;O55&amp;N55&amp;" "&amp;M56&amp;" "&amp;O56&amp;N56&amp;" "</f>
        <v xml:space="preserve">Механизированная расчистка 41,37га Расширение просек 0,9га. </v>
      </c>
      <c r="N54" s="26"/>
      <c r="O54" s="38"/>
    </row>
    <row r="55" spans="1:15" s="25" customFormat="1" ht="11.25" hidden="1" customHeight="1" outlineLevel="2">
      <c r="A55" s="27"/>
      <c r="B55" s="27"/>
      <c r="C55" s="28"/>
      <c r="D55" s="28"/>
      <c r="E55" s="28"/>
      <c r="F55" s="28"/>
      <c r="G55" s="28"/>
      <c r="H55" s="28"/>
      <c r="I55" s="28"/>
      <c r="J55" s="28"/>
      <c r="K55" s="26"/>
      <c r="L55" s="26"/>
      <c r="M55" s="32" t="s">
        <v>509</v>
      </c>
      <c r="N55" s="33" t="s">
        <v>510</v>
      </c>
      <c r="O55" s="4">
        <v>41.37</v>
      </c>
    </row>
    <row r="56" spans="1:15" s="25" customFormat="1" ht="22.5" hidden="1" customHeight="1" outlineLevel="2">
      <c r="A56" s="27"/>
      <c r="B56" s="27"/>
      <c r="C56" s="28"/>
      <c r="D56" s="27"/>
      <c r="E56" s="28"/>
      <c r="F56" s="35" t="s">
        <v>2800</v>
      </c>
      <c r="G56" s="28"/>
      <c r="H56" s="28"/>
      <c r="I56" s="28"/>
      <c r="J56" s="26"/>
      <c r="K56" s="26"/>
      <c r="L56" s="26"/>
      <c r="M56" s="34" t="s">
        <v>772</v>
      </c>
      <c r="N56" s="33" t="s">
        <v>482</v>
      </c>
      <c r="O56" s="38">
        <v>0.9</v>
      </c>
    </row>
    <row r="57" spans="1:15" s="25" customFormat="1" ht="27" customHeight="1" outlineLevel="1" collapsed="1">
      <c r="A57" s="36" t="s">
        <v>1345</v>
      </c>
      <c r="B57" s="27">
        <v>110</v>
      </c>
      <c r="C57" s="28" t="s">
        <v>157</v>
      </c>
      <c r="D57" s="27" t="s">
        <v>156</v>
      </c>
      <c r="E57" s="28" t="s">
        <v>834</v>
      </c>
      <c r="F57" s="35" t="s">
        <v>833</v>
      </c>
      <c r="G57" s="28">
        <v>86.32</v>
      </c>
      <c r="H57" s="28" t="s">
        <v>1243</v>
      </c>
      <c r="I57" s="28" t="s">
        <v>1025</v>
      </c>
      <c r="J57" s="26" t="s">
        <v>33</v>
      </c>
      <c r="K57" s="26" t="s">
        <v>43</v>
      </c>
      <c r="L57" s="26" t="s">
        <v>511</v>
      </c>
      <c r="M57" s="32" t="str">
        <f>M58&amp;" "&amp;O58&amp;N58&amp;" "</f>
        <v xml:space="preserve">Ручная расчистка 2,7га </v>
      </c>
      <c r="N57" s="33"/>
      <c r="O57" s="4"/>
    </row>
    <row r="58" spans="1:15" s="25" customFormat="1" ht="15" hidden="1" customHeight="1" outlineLevel="2">
      <c r="A58" s="31"/>
      <c r="B58" s="31"/>
      <c r="C58" s="28"/>
      <c r="D58" s="27"/>
      <c r="E58" s="28"/>
      <c r="F58" s="35"/>
      <c r="G58" s="28"/>
      <c r="H58" s="28"/>
      <c r="I58" s="27"/>
      <c r="J58" s="26"/>
      <c r="K58" s="26"/>
      <c r="L58" s="26"/>
      <c r="M58" s="32" t="s">
        <v>481</v>
      </c>
      <c r="N58" s="33" t="s">
        <v>510</v>
      </c>
      <c r="O58" s="38">
        <v>2.7</v>
      </c>
    </row>
    <row r="59" spans="1:15" s="25" customFormat="1" ht="33.75" customHeight="1" outlineLevel="1" collapsed="1">
      <c r="A59" s="36" t="s">
        <v>1346</v>
      </c>
      <c r="B59" s="27">
        <v>110</v>
      </c>
      <c r="C59" s="28" t="s">
        <v>816</v>
      </c>
      <c r="D59" s="27" t="s">
        <v>156</v>
      </c>
      <c r="E59" s="28" t="s">
        <v>875</v>
      </c>
      <c r="F59" s="35" t="s">
        <v>884</v>
      </c>
      <c r="G59" s="28" t="s">
        <v>2832</v>
      </c>
      <c r="H59" s="28" t="s">
        <v>1243</v>
      </c>
      <c r="I59" s="28" t="s">
        <v>1025</v>
      </c>
      <c r="J59" s="26" t="s">
        <v>33</v>
      </c>
      <c r="K59" s="26" t="s">
        <v>43</v>
      </c>
      <c r="L59" s="26" t="s">
        <v>511</v>
      </c>
      <c r="M59" s="32" t="str">
        <f>M60&amp;" "&amp;O60&amp;N60&amp;" "&amp;M61&amp;" "&amp;O61&amp;N61&amp;" "</f>
        <v xml:space="preserve">Механизированная расчистка 18,76га Ручная расчистка 0,28га </v>
      </c>
      <c r="N59" s="26"/>
      <c r="O59" s="38"/>
    </row>
    <row r="60" spans="1:15" s="25" customFormat="1" ht="11.25" hidden="1" customHeight="1" outlineLevel="2">
      <c r="A60" s="31"/>
      <c r="B60" s="31"/>
      <c r="C60" s="28"/>
      <c r="D60" s="27"/>
      <c r="E60" s="28"/>
      <c r="F60" s="35"/>
      <c r="G60" s="28"/>
      <c r="H60" s="28"/>
      <c r="I60" s="27"/>
      <c r="J60" s="26"/>
      <c r="K60" s="26"/>
      <c r="L60" s="26"/>
      <c r="M60" s="32" t="s">
        <v>509</v>
      </c>
      <c r="N60" s="33" t="s">
        <v>510</v>
      </c>
      <c r="O60" s="38">
        <v>18.760000000000002</v>
      </c>
    </row>
    <row r="61" spans="1:15" s="25" customFormat="1" ht="11.25" hidden="1" customHeight="1" outlineLevel="2">
      <c r="A61" s="31"/>
      <c r="B61" s="31"/>
      <c r="C61" s="28"/>
      <c r="D61" s="27"/>
      <c r="E61" s="28"/>
      <c r="F61" s="35"/>
      <c r="G61" s="28"/>
      <c r="H61" s="28"/>
      <c r="I61" s="27"/>
      <c r="J61" s="26"/>
      <c r="K61" s="26"/>
      <c r="L61" s="26"/>
      <c r="M61" s="34" t="s">
        <v>481</v>
      </c>
      <c r="N61" s="33" t="s">
        <v>510</v>
      </c>
      <c r="O61" s="38">
        <f>0.08+0.2</f>
        <v>0.28000000000000003</v>
      </c>
    </row>
    <row r="62" spans="1:15" s="25" customFormat="1" ht="22.5" customHeight="1" outlineLevel="1" collapsed="1">
      <c r="A62" s="36" t="s">
        <v>1392</v>
      </c>
      <c r="B62" s="27">
        <v>110</v>
      </c>
      <c r="C62" s="28" t="s">
        <v>816</v>
      </c>
      <c r="D62" s="27" t="s">
        <v>156</v>
      </c>
      <c r="E62" s="28" t="s">
        <v>819</v>
      </c>
      <c r="F62" s="35" t="s">
        <v>1056</v>
      </c>
      <c r="G62" s="28" t="s">
        <v>2833</v>
      </c>
      <c r="H62" s="27" t="s">
        <v>59</v>
      </c>
      <c r="I62" s="27"/>
      <c r="J62" s="26" t="s">
        <v>33</v>
      </c>
      <c r="K62" s="26" t="s">
        <v>49</v>
      </c>
      <c r="L62" s="26" t="s">
        <v>51</v>
      </c>
      <c r="M62" s="32" t="str">
        <f>M63&amp;" "&amp;O63&amp;N63&amp;" "</f>
        <v xml:space="preserve">Ручная расчистка 0,56га </v>
      </c>
      <c r="N62" s="26"/>
      <c r="O62" s="38"/>
    </row>
    <row r="63" spans="1:15" s="25" customFormat="1" ht="11.25" hidden="1" customHeight="1" outlineLevel="2">
      <c r="A63" s="31"/>
      <c r="B63" s="31"/>
      <c r="C63" s="28"/>
      <c r="D63" s="27"/>
      <c r="E63" s="28"/>
      <c r="F63" s="35"/>
      <c r="G63" s="28"/>
      <c r="H63" s="28"/>
      <c r="I63" s="27"/>
      <c r="J63" s="26"/>
      <c r="K63" s="26"/>
      <c r="L63" s="26"/>
      <c r="M63" s="34" t="s">
        <v>481</v>
      </c>
      <c r="N63" s="33" t="s">
        <v>510</v>
      </c>
      <c r="O63" s="38">
        <f>0.02+0.54</f>
        <v>0.56000000000000005</v>
      </c>
    </row>
    <row r="64" spans="1:15" s="25" customFormat="1" ht="22.5" customHeight="1" outlineLevel="1" collapsed="1">
      <c r="A64" s="36" t="s">
        <v>1397</v>
      </c>
      <c r="B64" s="27">
        <v>110</v>
      </c>
      <c r="C64" s="28" t="s">
        <v>816</v>
      </c>
      <c r="D64" s="27" t="s">
        <v>156</v>
      </c>
      <c r="E64" s="28" t="s">
        <v>876</v>
      </c>
      <c r="F64" s="35" t="s">
        <v>878</v>
      </c>
      <c r="G64" s="28">
        <v>88.653000000000006</v>
      </c>
      <c r="H64" s="27" t="s">
        <v>58</v>
      </c>
      <c r="I64" s="28" t="s">
        <v>904</v>
      </c>
      <c r="J64" s="26" t="s">
        <v>33</v>
      </c>
      <c r="K64" s="26" t="s">
        <v>49</v>
      </c>
      <c r="L64" s="26" t="s">
        <v>51</v>
      </c>
      <c r="M64" s="32" t="str">
        <f>M65&amp;" "&amp;O65&amp;N65&amp;" "</f>
        <v xml:space="preserve">Установка птицезащитных устройств 15шт </v>
      </c>
      <c r="N64" s="26"/>
      <c r="O64" s="38"/>
    </row>
    <row r="65" spans="1:15" s="25" customFormat="1" ht="11.25" hidden="1" customHeight="1" outlineLevel="2">
      <c r="A65" s="31"/>
      <c r="B65" s="31"/>
      <c r="C65" s="28"/>
      <c r="D65" s="27"/>
      <c r="E65" s="28"/>
      <c r="F65" s="35"/>
      <c r="G65" s="28"/>
      <c r="H65" s="28"/>
      <c r="I65" s="27"/>
      <c r="J65" s="26"/>
      <c r="K65" s="26"/>
      <c r="L65" s="26"/>
      <c r="M65" s="32" t="s">
        <v>877</v>
      </c>
      <c r="N65" s="33" t="s">
        <v>54</v>
      </c>
      <c r="O65" s="38">
        <v>15</v>
      </c>
    </row>
    <row r="66" spans="1:15" s="25" customFormat="1" ht="22.5" customHeight="1" outlineLevel="1" collapsed="1">
      <c r="A66" s="36" t="s">
        <v>1400</v>
      </c>
      <c r="B66" s="27">
        <v>110</v>
      </c>
      <c r="C66" s="28" t="s">
        <v>816</v>
      </c>
      <c r="D66" s="27" t="s">
        <v>156</v>
      </c>
      <c r="E66" s="28" t="s">
        <v>902</v>
      </c>
      <c r="F66" s="35" t="s">
        <v>1093</v>
      </c>
      <c r="G66" s="28">
        <v>84.477999999999994</v>
      </c>
      <c r="H66" s="27" t="s">
        <v>58</v>
      </c>
      <c r="I66" s="28" t="s">
        <v>905</v>
      </c>
      <c r="J66" s="26" t="s">
        <v>33</v>
      </c>
      <c r="K66" s="26" t="s">
        <v>53</v>
      </c>
      <c r="L66" s="26" t="s">
        <v>53</v>
      </c>
      <c r="M66" s="32" t="str">
        <f>M67&amp;" "&amp;O67&amp;N67&amp;" "&amp;M70&amp;" "&amp;O70&amp;N70&amp;" "</f>
        <v xml:space="preserve">Установка птицезащитных устройств 42шт Ручная расчистка 0,78га </v>
      </c>
      <c r="N66" s="26"/>
      <c r="O66" s="38"/>
    </row>
    <row r="67" spans="1:15" s="25" customFormat="1" ht="11.25" hidden="1" customHeight="1" outlineLevel="2">
      <c r="A67" s="31"/>
      <c r="B67" s="31"/>
      <c r="C67" s="28"/>
      <c r="D67" s="27"/>
      <c r="E67" s="28"/>
      <c r="F67" s="35"/>
      <c r="G67" s="28"/>
      <c r="H67" s="28"/>
      <c r="I67" s="27"/>
      <c r="J67" s="26"/>
      <c r="K67" s="26"/>
      <c r="L67" s="26"/>
      <c r="M67" s="32" t="s">
        <v>877</v>
      </c>
      <c r="N67" s="33" t="s">
        <v>54</v>
      </c>
      <c r="O67" s="38">
        <v>42</v>
      </c>
    </row>
    <row r="68" spans="1:15" s="25" customFormat="1" ht="22.5" customHeight="1" outlineLevel="1" collapsed="1">
      <c r="A68" s="36" t="s">
        <v>1405</v>
      </c>
      <c r="B68" s="27">
        <v>110</v>
      </c>
      <c r="C68" s="28" t="s">
        <v>420</v>
      </c>
      <c r="D68" s="27" t="s">
        <v>156</v>
      </c>
      <c r="E68" s="28" t="s">
        <v>2826</v>
      </c>
      <c r="F68" s="35" t="s">
        <v>2827</v>
      </c>
      <c r="G68" s="28">
        <v>78.141000000000005</v>
      </c>
      <c r="H68" s="27" t="s">
        <v>58</v>
      </c>
      <c r="I68" s="28" t="s">
        <v>2828</v>
      </c>
      <c r="J68" s="26" t="s">
        <v>33</v>
      </c>
      <c r="K68" s="26" t="s">
        <v>43</v>
      </c>
      <c r="L68" s="103" t="s">
        <v>40</v>
      </c>
      <c r="M68" s="32" t="str">
        <f>M69&amp;" "&amp;O69&amp;N69&amp;" "&amp;M70&amp;" "&amp;O70&amp;N70&amp;" "</f>
        <v xml:space="preserve">Механизированная расчистка 51,58га Ручная расчистка 0,78га </v>
      </c>
      <c r="N68" s="26"/>
      <c r="O68" s="38"/>
    </row>
    <row r="69" spans="1:15" s="25" customFormat="1" ht="11.25" customHeight="1" outlineLevel="1">
      <c r="A69" s="31"/>
      <c r="B69" s="31"/>
      <c r="C69" s="28"/>
      <c r="D69" s="27"/>
      <c r="E69" s="28"/>
      <c r="F69" s="35"/>
      <c r="G69" s="28"/>
      <c r="H69" s="28"/>
      <c r="I69" s="27"/>
      <c r="J69" s="26"/>
      <c r="K69" s="26"/>
      <c r="L69" s="26"/>
      <c r="M69" s="32" t="s">
        <v>509</v>
      </c>
      <c r="N69" s="33" t="s">
        <v>510</v>
      </c>
      <c r="O69" s="38">
        <f>18.48+15.4+17.7</f>
        <v>51.58</v>
      </c>
    </row>
    <row r="70" spans="1:15" s="25" customFormat="1" ht="11.25" customHeight="1" outlineLevel="1">
      <c r="A70" s="31"/>
      <c r="B70" s="31"/>
      <c r="C70" s="28"/>
      <c r="D70" s="27"/>
      <c r="E70" s="28"/>
      <c r="F70" s="35"/>
      <c r="G70" s="28"/>
      <c r="H70" s="28"/>
      <c r="I70" s="27"/>
      <c r="J70" s="26"/>
      <c r="K70" s="26"/>
      <c r="L70" s="26"/>
      <c r="M70" s="34" t="s">
        <v>481</v>
      </c>
      <c r="N70" s="33" t="s">
        <v>510</v>
      </c>
      <c r="O70" s="38">
        <v>0.78</v>
      </c>
    </row>
    <row r="71" spans="1:15" s="89" customFormat="1">
      <c r="A71" s="152" t="s">
        <v>12</v>
      </c>
      <c r="B71" s="162"/>
      <c r="C71" s="17"/>
      <c r="D71" s="162"/>
      <c r="E71" s="163"/>
      <c r="F71" s="17" t="s">
        <v>1087</v>
      </c>
      <c r="G71" s="18"/>
      <c r="H71" s="17"/>
      <c r="I71" s="17"/>
      <c r="J71" s="164"/>
      <c r="K71" s="165"/>
      <c r="L71" s="165"/>
      <c r="M71" s="166"/>
      <c r="N71" s="164"/>
      <c r="O71" s="165"/>
    </row>
    <row r="72" spans="1:15">
      <c r="A72" s="62" t="s">
        <v>73</v>
      </c>
      <c r="B72" s="40"/>
      <c r="C72" s="35"/>
      <c r="D72" s="39"/>
      <c r="E72" s="3"/>
      <c r="F72" s="17" t="s">
        <v>60</v>
      </c>
      <c r="G72" s="18"/>
      <c r="H72" s="35"/>
      <c r="I72" s="35"/>
      <c r="J72" s="46"/>
      <c r="K72" s="26"/>
      <c r="L72" s="26"/>
      <c r="M72" s="167"/>
      <c r="N72" s="46"/>
      <c r="O72" s="26"/>
    </row>
    <row r="73" spans="1:15" s="25" customFormat="1" ht="30" customHeight="1" outlineLevel="1">
      <c r="A73" s="103" t="s">
        <v>1085</v>
      </c>
      <c r="B73" s="27">
        <v>35</v>
      </c>
      <c r="C73" s="28" t="s">
        <v>816</v>
      </c>
      <c r="D73" s="155" t="s">
        <v>156</v>
      </c>
      <c r="E73" s="27" t="s">
        <v>820</v>
      </c>
      <c r="F73" s="35" t="s">
        <v>1125</v>
      </c>
      <c r="G73" s="28" t="s">
        <v>2834</v>
      </c>
      <c r="H73" s="28" t="s">
        <v>59</v>
      </c>
      <c r="I73" s="28"/>
      <c r="J73" s="26" t="s">
        <v>33</v>
      </c>
      <c r="K73" s="26" t="s">
        <v>316</v>
      </c>
      <c r="L73" s="26" t="s">
        <v>40</v>
      </c>
      <c r="M73" s="32" t="str">
        <f>M74&amp;" "&amp;O74&amp;N74&amp;" "&amp;M75&amp;" "&amp;O75&amp;N75&amp;" "</f>
        <v xml:space="preserve">Ручная расчистка 0,55га Обрезка крон деревьев 598шт. </v>
      </c>
      <c r="N73" s="33"/>
      <c r="O73" s="4"/>
    </row>
    <row r="74" spans="1:15" s="25" customFormat="1" ht="11.25" hidden="1" customHeight="1" outlineLevel="2">
      <c r="A74" s="103"/>
      <c r="B74" s="27"/>
      <c r="C74" s="7"/>
      <c r="D74" s="155"/>
      <c r="E74" s="27"/>
      <c r="F74" s="35"/>
      <c r="G74" s="28"/>
      <c r="H74" s="28"/>
      <c r="I74" s="28"/>
      <c r="J74" s="26"/>
      <c r="K74" s="26"/>
      <c r="L74" s="26"/>
      <c r="M74" s="32" t="s">
        <v>481</v>
      </c>
      <c r="N74" s="33" t="s">
        <v>510</v>
      </c>
      <c r="O74" s="4">
        <f>0.5+0.05</f>
        <v>0.55000000000000004</v>
      </c>
    </row>
    <row r="75" spans="1:15" s="25" customFormat="1" ht="11.25" hidden="1" customHeight="1" outlineLevel="2">
      <c r="A75" s="27"/>
      <c r="B75" s="27"/>
      <c r="C75" s="28"/>
      <c r="D75" s="27"/>
      <c r="E75" s="27"/>
      <c r="F75" s="35"/>
      <c r="G75" s="28"/>
      <c r="H75" s="28"/>
      <c r="I75" s="28"/>
      <c r="J75" s="26"/>
      <c r="K75" s="26"/>
      <c r="L75" s="26"/>
      <c r="M75" s="32" t="s">
        <v>675</v>
      </c>
      <c r="N75" s="33" t="s">
        <v>52</v>
      </c>
      <c r="O75" s="4">
        <v>598</v>
      </c>
    </row>
    <row r="76" spans="1:15" s="25" customFormat="1" ht="39" customHeight="1" outlineLevel="1" collapsed="1">
      <c r="A76" s="27" t="s">
        <v>1086</v>
      </c>
      <c r="B76" s="27">
        <v>35</v>
      </c>
      <c r="C76" s="28" t="s">
        <v>816</v>
      </c>
      <c r="D76" s="155" t="s">
        <v>156</v>
      </c>
      <c r="E76" s="158" t="s">
        <v>817</v>
      </c>
      <c r="F76" s="35" t="s">
        <v>1122</v>
      </c>
      <c r="G76" s="28">
        <v>78.975999999999999</v>
      </c>
      <c r="H76" s="27" t="s">
        <v>1130</v>
      </c>
      <c r="I76" s="28" t="s">
        <v>2580</v>
      </c>
      <c r="J76" s="26" t="s">
        <v>33</v>
      </c>
      <c r="K76" s="26" t="s">
        <v>51</v>
      </c>
      <c r="L76" s="26" t="s">
        <v>40</v>
      </c>
      <c r="M76" s="32" t="str">
        <f>M77&amp;" "&amp;O77&amp;N77&amp;" "&amp;M78&amp;" "&amp;O78&amp;N78&amp;" "</f>
        <v xml:space="preserve">Механизированная расчистка 50,13га Расширение просек 27,02га. </v>
      </c>
      <c r="N76" s="33"/>
      <c r="O76" s="4"/>
    </row>
    <row r="77" spans="1:15" s="25" customFormat="1" ht="11.25" hidden="1" customHeight="1" outlineLevel="2">
      <c r="A77" s="27"/>
      <c r="B77" s="27"/>
      <c r="C77" s="28"/>
      <c r="D77" s="27"/>
      <c r="E77" s="27"/>
      <c r="F77" s="168"/>
      <c r="G77" s="169"/>
      <c r="H77" s="28"/>
      <c r="I77" s="28"/>
      <c r="J77" s="26"/>
      <c r="K77" s="26"/>
      <c r="L77" s="26"/>
      <c r="M77" s="32" t="s">
        <v>509</v>
      </c>
      <c r="N77" s="33" t="s">
        <v>510</v>
      </c>
      <c r="O77" s="156">
        <f>49.02+1.11</f>
        <v>50.13</v>
      </c>
    </row>
    <row r="78" spans="1:15" s="25" customFormat="1" ht="22.5" hidden="1" customHeight="1" outlineLevel="2">
      <c r="A78" s="27"/>
      <c r="B78" s="27"/>
      <c r="C78" s="28"/>
      <c r="D78" s="27"/>
      <c r="E78" s="27"/>
      <c r="F78" s="168" t="s">
        <v>2823</v>
      </c>
      <c r="G78" s="169"/>
      <c r="H78" s="28"/>
      <c r="I78" s="28"/>
      <c r="J78" s="26"/>
      <c r="K78" s="26"/>
      <c r="L78" s="26"/>
      <c r="M78" s="34" t="s">
        <v>772</v>
      </c>
      <c r="N78" s="33" t="s">
        <v>482</v>
      </c>
      <c r="O78" s="157">
        <v>27.02</v>
      </c>
    </row>
    <row r="79" spans="1:15" s="25" customFormat="1" ht="33.75" customHeight="1" outlineLevel="1" collapsed="1">
      <c r="A79" s="27" t="s">
        <v>1329</v>
      </c>
      <c r="B79" s="27">
        <v>35</v>
      </c>
      <c r="C79" s="28" t="s">
        <v>816</v>
      </c>
      <c r="D79" s="155" t="s">
        <v>156</v>
      </c>
      <c r="E79" s="27" t="s">
        <v>1121</v>
      </c>
      <c r="F79" s="35" t="s">
        <v>1123</v>
      </c>
      <c r="G79" s="28">
        <v>84.820999999999998</v>
      </c>
      <c r="H79" s="28" t="s">
        <v>1243</v>
      </c>
      <c r="I79" s="28" t="s">
        <v>1025</v>
      </c>
      <c r="J79" s="26" t="s">
        <v>33</v>
      </c>
      <c r="K79" s="26" t="s">
        <v>511</v>
      </c>
      <c r="L79" s="26" t="s">
        <v>40</v>
      </c>
      <c r="M79" s="32" t="str">
        <f>M80&amp;" "&amp;O80&amp;N80&amp;" "&amp;M81&amp;" "&amp;O81&amp;N81&amp;" "&amp;M82&amp;" "&amp;O82&amp;N82&amp;" "&amp;M83&amp;" "&amp;O83&amp;N83&amp;" "</f>
        <v xml:space="preserve">Механизированная расчистка 4,43га Ручная расчистка 0,62га Обрезка крон деревьев 25шт. Расширение просек 7,31га </v>
      </c>
      <c r="N79" s="33"/>
      <c r="O79" s="4"/>
    </row>
    <row r="80" spans="1:15" s="25" customFormat="1" ht="11.25" hidden="1" customHeight="1" outlineLevel="2">
      <c r="A80" s="27"/>
      <c r="B80" s="27"/>
      <c r="C80" s="170"/>
      <c r="D80" s="155"/>
      <c r="E80" s="27"/>
      <c r="F80" s="35"/>
      <c r="G80" s="28"/>
      <c r="H80" s="28"/>
      <c r="I80" s="28"/>
      <c r="J80" s="26"/>
      <c r="K80" s="26"/>
      <c r="L80" s="26"/>
      <c r="M80" s="32" t="s">
        <v>509</v>
      </c>
      <c r="N80" s="33" t="s">
        <v>510</v>
      </c>
      <c r="O80" s="171">
        <v>4.43</v>
      </c>
    </row>
    <row r="81" spans="1:15" s="25" customFormat="1" ht="11.25" hidden="1" customHeight="1" outlineLevel="2">
      <c r="A81" s="27"/>
      <c r="B81" s="27"/>
      <c r="C81" s="170"/>
      <c r="D81" s="155"/>
      <c r="E81" s="27"/>
      <c r="F81" s="35"/>
      <c r="G81" s="28"/>
      <c r="H81" s="28"/>
      <c r="I81" s="28"/>
      <c r="J81" s="26"/>
      <c r="K81" s="26"/>
      <c r="L81" s="26"/>
      <c r="M81" s="32" t="s">
        <v>481</v>
      </c>
      <c r="N81" s="33" t="s">
        <v>510</v>
      </c>
      <c r="O81" s="4">
        <v>0.62</v>
      </c>
    </row>
    <row r="82" spans="1:15" s="25" customFormat="1" ht="11.25" hidden="1" customHeight="1" outlineLevel="2">
      <c r="A82" s="27"/>
      <c r="B82" s="27"/>
      <c r="C82" s="170"/>
      <c r="D82" s="155"/>
      <c r="E82" s="27"/>
      <c r="F82" s="35"/>
      <c r="G82" s="28"/>
      <c r="H82" s="28"/>
      <c r="I82" s="28"/>
      <c r="J82" s="26"/>
      <c r="K82" s="26"/>
      <c r="L82" s="26"/>
      <c r="M82" s="32" t="s">
        <v>675</v>
      </c>
      <c r="N82" s="33" t="s">
        <v>52</v>
      </c>
      <c r="O82" s="4">
        <v>25</v>
      </c>
    </row>
    <row r="83" spans="1:15" s="25" customFormat="1" ht="22.5" hidden="1" customHeight="1" outlineLevel="2">
      <c r="A83" s="27"/>
      <c r="B83" s="27"/>
      <c r="C83" s="9"/>
      <c r="D83" s="155"/>
      <c r="E83" s="27"/>
      <c r="F83" s="35" t="s">
        <v>2824</v>
      </c>
      <c r="G83" s="28"/>
      <c r="H83" s="28"/>
      <c r="I83" s="28"/>
      <c r="J83" s="26"/>
      <c r="K83" s="26"/>
      <c r="L83" s="26"/>
      <c r="M83" s="34" t="s">
        <v>772</v>
      </c>
      <c r="N83" s="33" t="s">
        <v>510</v>
      </c>
      <c r="O83" s="4">
        <v>7.31</v>
      </c>
    </row>
    <row r="84" spans="1:15" s="25" customFormat="1" ht="22.5" customHeight="1" outlineLevel="1" collapsed="1">
      <c r="A84" s="27" t="s">
        <v>1330</v>
      </c>
      <c r="B84" s="27">
        <v>35</v>
      </c>
      <c r="C84" s="28" t="s">
        <v>816</v>
      </c>
      <c r="D84" s="155" t="s">
        <v>156</v>
      </c>
      <c r="E84" s="27" t="s">
        <v>1121</v>
      </c>
      <c r="F84" s="35" t="s">
        <v>1126</v>
      </c>
      <c r="G84" s="28">
        <v>79.64</v>
      </c>
      <c r="H84" s="28" t="s">
        <v>1024</v>
      </c>
      <c r="I84" s="28" t="s">
        <v>1025</v>
      </c>
      <c r="J84" s="26" t="s">
        <v>33</v>
      </c>
      <c r="K84" s="26" t="s">
        <v>511</v>
      </c>
      <c r="L84" s="26" t="s">
        <v>51</v>
      </c>
      <c r="M84" s="32" t="str">
        <f>M85&amp;" "&amp;O85&amp;N85&amp;" "&amp;M86&amp;" "&amp;O86&amp;N86&amp;" "</f>
        <v xml:space="preserve">Ручная расчистка 2,58га Обрезка крон деревьев 28шт. </v>
      </c>
      <c r="N84" s="33"/>
      <c r="O84" s="4"/>
    </row>
    <row r="85" spans="1:15" s="25" customFormat="1" ht="11.25" hidden="1" customHeight="1" outlineLevel="2">
      <c r="A85" s="27"/>
      <c r="B85" s="27"/>
      <c r="C85" s="170"/>
      <c r="D85" s="155"/>
      <c r="E85" s="27"/>
      <c r="F85" s="35"/>
      <c r="G85" s="28"/>
      <c r="H85" s="28"/>
      <c r="I85" s="28"/>
      <c r="J85" s="26"/>
      <c r="K85" s="26"/>
      <c r="L85" s="26"/>
      <c r="M85" s="32" t="s">
        <v>481</v>
      </c>
      <c r="N85" s="33" t="s">
        <v>510</v>
      </c>
      <c r="O85" s="4">
        <f>2.54+0.04</f>
        <v>2.58</v>
      </c>
    </row>
    <row r="86" spans="1:15" s="25" customFormat="1" ht="11.25" hidden="1" customHeight="1" outlineLevel="2">
      <c r="A86" s="27"/>
      <c r="B86" s="27"/>
      <c r="C86" s="170"/>
      <c r="D86" s="155"/>
      <c r="E86" s="27"/>
      <c r="F86" s="35"/>
      <c r="G86" s="28"/>
      <c r="H86" s="28"/>
      <c r="I86" s="28"/>
      <c r="J86" s="26"/>
      <c r="K86" s="26"/>
      <c r="L86" s="26"/>
      <c r="M86" s="32" t="s">
        <v>675</v>
      </c>
      <c r="N86" s="33" t="s">
        <v>52</v>
      </c>
      <c r="O86" s="4">
        <v>28</v>
      </c>
    </row>
    <row r="87" spans="1:15" s="25" customFormat="1" ht="30.75" customHeight="1" outlineLevel="1" collapsed="1">
      <c r="A87" s="27" t="s">
        <v>1331</v>
      </c>
      <c r="B87" s="27">
        <v>35</v>
      </c>
      <c r="C87" s="28" t="s">
        <v>816</v>
      </c>
      <c r="D87" s="155" t="s">
        <v>156</v>
      </c>
      <c r="E87" s="27" t="s">
        <v>1121</v>
      </c>
      <c r="F87" s="35" t="s">
        <v>1126</v>
      </c>
      <c r="G87" s="28">
        <v>79.64</v>
      </c>
      <c r="H87" s="28" t="s">
        <v>59</v>
      </c>
      <c r="I87" s="28"/>
      <c r="J87" s="26" t="s">
        <v>33</v>
      </c>
      <c r="K87" s="26" t="s">
        <v>43</v>
      </c>
      <c r="L87" s="26" t="s">
        <v>478</v>
      </c>
      <c r="M87" s="32" t="str">
        <f>M88&amp;" "&amp;O88&amp;N88&amp;" "&amp;M89&amp;" "&amp;O89&amp;N89&amp;" "&amp;M90&amp;" "&amp;O90&amp;N90&amp;" "</f>
        <v xml:space="preserve">Выправка опор 11шт. Обваловка опор 17шт. Ремонт фундаментов 4шт. </v>
      </c>
      <c r="N87" s="8"/>
      <c r="O87" s="172"/>
    </row>
    <row r="88" spans="1:15" s="25" customFormat="1" ht="11.25" hidden="1" customHeight="1" outlineLevel="2">
      <c r="A88" s="27"/>
      <c r="B88" s="27"/>
      <c r="C88" s="170"/>
      <c r="D88" s="155"/>
      <c r="E88" s="27"/>
      <c r="F88" s="35"/>
      <c r="G88" s="28"/>
      <c r="H88" s="28"/>
      <c r="I88" s="28"/>
      <c r="J88" s="26"/>
      <c r="K88" s="26"/>
      <c r="L88" s="26"/>
      <c r="M88" s="34" t="s">
        <v>483</v>
      </c>
      <c r="N88" s="33" t="s">
        <v>52</v>
      </c>
      <c r="O88" s="4">
        <f>8+3</f>
        <v>11</v>
      </c>
    </row>
    <row r="89" spans="1:15" s="25" customFormat="1" ht="11.25" hidden="1" customHeight="1" outlineLevel="2">
      <c r="A89" s="27"/>
      <c r="B89" s="27"/>
      <c r="C89" s="170"/>
      <c r="D89" s="155"/>
      <c r="E89" s="27"/>
      <c r="F89" s="35"/>
      <c r="G89" s="28"/>
      <c r="H89" s="28"/>
      <c r="I89" s="28"/>
      <c r="J89" s="26"/>
      <c r="K89" s="26"/>
      <c r="L89" s="26"/>
      <c r="M89" s="32" t="s">
        <v>473</v>
      </c>
      <c r="N89" s="33" t="s">
        <v>52</v>
      </c>
      <c r="O89" s="4">
        <v>17</v>
      </c>
    </row>
    <row r="90" spans="1:15" s="25" customFormat="1" ht="11.25" hidden="1" customHeight="1" outlineLevel="2">
      <c r="A90" s="27"/>
      <c r="B90" s="27"/>
      <c r="C90" s="9"/>
      <c r="D90" s="155"/>
      <c r="E90" s="27"/>
      <c r="F90" s="35" t="s">
        <v>1236</v>
      </c>
      <c r="G90" s="28"/>
      <c r="H90" s="28"/>
      <c r="I90" s="28"/>
      <c r="J90" s="26"/>
      <c r="K90" s="26"/>
      <c r="L90" s="26"/>
      <c r="M90" s="34" t="s">
        <v>822</v>
      </c>
      <c r="N90" s="33" t="s">
        <v>52</v>
      </c>
      <c r="O90" s="4">
        <v>4</v>
      </c>
    </row>
    <row r="91" spans="1:15" s="25" customFormat="1" ht="55.5" customHeight="1" outlineLevel="1" collapsed="1">
      <c r="A91" s="27" t="s">
        <v>1332</v>
      </c>
      <c r="B91" s="27">
        <v>35</v>
      </c>
      <c r="C91" s="28" t="s">
        <v>816</v>
      </c>
      <c r="D91" s="155" t="s">
        <v>156</v>
      </c>
      <c r="E91" s="27" t="s">
        <v>1121</v>
      </c>
      <c r="F91" s="35" t="s">
        <v>1127</v>
      </c>
      <c r="G91" s="28">
        <v>78.141000000000005</v>
      </c>
      <c r="H91" s="28" t="s">
        <v>1250</v>
      </c>
      <c r="I91" s="28" t="s">
        <v>1251</v>
      </c>
      <c r="J91" s="26" t="s">
        <v>33</v>
      </c>
      <c r="K91" s="26" t="s">
        <v>511</v>
      </c>
      <c r="L91" s="26" t="s">
        <v>53</v>
      </c>
      <c r="M91" s="32" t="str">
        <f>M92&amp;" "&amp;O92&amp;N92&amp;" "</f>
        <v xml:space="preserve">Ручная расчистка 5,62га </v>
      </c>
      <c r="N91" s="26"/>
      <c r="O91" s="38"/>
    </row>
    <row r="92" spans="1:15" s="25" customFormat="1" ht="11.25" hidden="1" customHeight="1" outlineLevel="2">
      <c r="A92" s="27"/>
      <c r="B92" s="27"/>
      <c r="C92" s="170"/>
      <c r="D92" s="155"/>
      <c r="E92" s="27"/>
      <c r="F92" s="35"/>
      <c r="G92" s="28"/>
      <c r="H92" s="28"/>
      <c r="I92" s="28"/>
      <c r="J92" s="26"/>
      <c r="K92" s="26"/>
      <c r="L92" s="26"/>
      <c r="M92" s="32" t="s">
        <v>481</v>
      </c>
      <c r="N92" s="33" t="s">
        <v>510</v>
      </c>
      <c r="O92" s="4">
        <v>5.62</v>
      </c>
    </row>
    <row r="93" spans="1:15" s="25" customFormat="1" ht="28.5" customHeight="1" outlineLevel="1" collapsed="1">
      <c r="A93" s="27" t="s">
        <v>1333</v>
      </c>
      <c r="B93" s="27">
        <v>35</v>
      </c>
      <c r="C93" s="28" t="s">
        <v>816</v>
      </c>
      <c r="D93" s="155" t="s">
        <v>156</v>
      </c>
      <c r="E93" s="27" t="s">
        <v>1129</v>
      </c>
      <c r="F93" s="35" t="s">
        <v>1128</v>
      </c>
      <c r="G93" s="28">
        <v>78.141000000000005</v>
      </c>
      <c r="H93" s="28" t="s">
        <v>1243</v>
      </c>
      <c r="I93" s="28" t="s">
        <v>1025</v>
      </c>
      <c r="J93" s="26" t="s">
        <v>33</v>
      </c>
      <c r="K93" s="26" t="s">
        <v>43</v>
      </c>
      <c r="L93" s="26" t="s">
        <v>53</v>
      </c>
      <c r="M93" s="32" t="str">
        <f>M94&amp;" "&amp;O94&amp;N94&amp;" "&amp;M95&amp;" "&amp;O95&amp;N95&amp;" "&amp;M96&amp;" "&amp;O96&amp;N96&amp;" "</f>
        <v xml:space="preserve">Ручная расчистка 0,02га Обрезка крон деревьев 39шт. Расширение просек 3,94га </v>
      </c>
      <c r="N93" s="33"/>
      <c r="O93" s="4"/>
    </row>
    <row r="94" spans="1:15" s="25" customFormat="1" ht="11.25" hidden="1" customHeight="1" outlineLevel="2">
      <c r="A94" s="27"/>
      <c r="B94" s="27"/>
      <c r="C94" s="170"/>
      <c r="D94" s="155"/>
      <c r="E94" s="27"/>
      <c r="F94" s="35"/>
      <c r="G94" s="28"/>
      <c r="H94" s="28"/>
      <c r="I94" s="28"/>
      <c r="J94" s="26"/>
      <c r="K94" s="26"/>
      <c r="L94" s="26"/>
      <c r="M94" s="32" t="s">
        <v>481</v>
      </c>
      <c r="N94" s="33" t="s">
        <v>510</v>
      </c>
      <c r="O94" s="4">
        <v>0.02</v>
      </c>
    </row>
    <row r="95" spans="1:15" s="25" customFormat="1" ht="11.25" hidden="1" customHeight="1" outlineLevel="2">
      <c r="A95" s="27"/>
      <c r="B95" s="27"/>
      <c r="C95" s="170"/>
      <c r="D95" s="155"/>
      <c r="E95" s="27"/>
      <c r="F95" s="35"/>
      <c r="G95" s="28"/>
      <c r="H95" s="28"/>
      <c r="I95" s="28"/>
      <c r="J95" s="26"/>
      <c r="K95" s="26"/>
      <c r="L95" s="26"/>
      <c r="M95" s="32" t="s">
        <v>675</v>
      </c>
      <c r="N95" s="33" t="s">
        <v>52</v>
      </c>
      <c r="O95" s="4">
        <v>39</v>
      </c>
    </row>
    <row r="96" spans="1:15" s="25" customFormat="1" ht="11.25" hidden="1" customHeight="1" outlineLevel="2">
      <c r="A96" s="27"/>
      <c r="B96" s="27"/>
      <c r="C96" s="170"/>
      <c r="D96" s="155"/>
      <c r="E96" s="27"/>
      <c r="F96" s="35" t="s">
        <v>1254</v>
      </c>
      <c r="G96" s="28"/>
      <c r="H96" s="28"/>
      <c r="I96" s="28"/>
      <c r="J96" s="26"/>
      <c r="K96" s="26"/>
      <c r="L96" s="26"/>
      <c r="M96" s="34" t="s">
        <v>772</v>
      </c>
      <c r="N96" s="33" t="s">
        <v>510</v>
      </c>
      <c r="O96" s="4">
        <v>3.94</v>
      </c>
    </row>
    <row r="97" spans="1:15" s="25" customFormat="1" ht="28.5" customHeight="1" outlineLevel="1" collapsed="1">
      <c r="A97" s="27" t="s">
        <v>1334</v>
      </c>
      <c r="B97" s="27">
        <v>35</v>
      </c>
      <c r="C97" s="28" t="s">
        <v>816</v>
      </c>
      <c r="D97" s="155" t="s">
        <v>156</v>
      </c>
      <c r="E97" s="28" t="s">
        <v>2671</v>
      </c>
      <c r="F97" s="35" t="s">
        <v>2672</v>
      </c>
      <c r="G97" s="28">
        <v>78.141000000000005</v>
      </c>
      <c r="H97" s="28" t="s">
        <v>1024</v>
      </c>
      <c r="I97" s="28" t="s">
        <v>1025</v>
      </c>
      <c r="J97" s="26" t="s">
        <v>33</v>
      </c>
      <c r="K97" s="26" t="s">
        <v>511</v>
      </c>
      <c r="L97" s="26" t="s">
        <v>57</v>
      </c>
      <c r="M97" s="32" t="str">
        <f>M98&amp;" "&amp;O98&amp;N98&amp;" "&amp;M99&amp;" "&amp;O99&amp;N99&amp;" "&amp;M100&amp;" "&amp;O100&amp;N100&amp;" "</f>
        <v xml:space="preserve">Ручная расчистка 1,669га. Механизированная расчистка 4,268га. Расширение просек 0,48га. </v>
      </c>
      <c r="N97" s="33"/>
      <c r="O97" s="4"/>
    </row>
    <row r="98" spans="1:15" s="25" customFormat="1" ht="11.25" hidden="1" customHeight="1" outlineLevel="2">
      <c r="A98" s="27"/>
      <c r="B98" s="27"/>
      <c r="C98" s="170"/>
      <c r="D98" s="155"/>
      <c r="E98" s="27"/>
      <c r="F98" s="35"/>
      <c r="G98" s="28"/>
      <c r="H98" s="28"/>
      <c r="I98" s="28"/>
      <c r="J98" s="26"/>
      <c r="K98" s="26"/>
      <c r="L98" s="26"/>
      <c r="M98" s="34" t="s">
        <v>481</v>
      </c>
      <c r="N98" s="33" t="s">
        <v>482</v>
      </c>
      <c r="O98" s="38">
        <v>1.669</v>
      </c>
    </row>
    <row r="99" spans="1:15" s="25" customFormat="1" ht="11.25" hidden="1" customHeight="1" outlineLevel="2">
      <c r="A99" s="27"/>
      <c r="B99" s="27"/>
      <c r="C99" s="170"/>
      <c r="D99" s="155"/>
      <c r="E99" s="27"/>
      <c r="F99" s="35"/>
      <c r="G99" s="28"/>
      <c r="H99" s="28"/>
      <c r="I99" s="28"/>
      <c r="J99" s="26"/>
      <c r="K99" s="26"/>
      <c r="L99" s="26"/>
      <c r="M99" s="34" t="s">
        <v>509</v>
      </c>
      <c r="N99" s="33" t="s">
        <v>482</v>
      </c>
      <c r="O99" s="171">
        <v>4.2679999999999998</v>
      </c>
    </row>
    <row r="100" spans="1:15" s="25" customFormat="1" ht="22.5" hidden="1" customHeight="1" outlineLevel="2">
      <c r="A100" s="27"/>
      <c r="B100" s="27"/>
      <c r="C100" s="170"/>
      <c r="D100" s="155"/>
      <c r="E100" s="27"/>
      <c r="F100" s="168" t="s">
        <v>2670</v>
      </c>
      <c r="G100" s="169"/>
      <c r="H100" s="28"/>
      <c r="I100" s="28"/>
      <c r="J100" s="26"/>
      <c r="K100" s="26"/>
      <c r="L100" s="26"/>
      <c r="M100" s="34" t="s">
        <v>772</v>
      </c>
      <c r="N100" s="33" t="s">
        <v>482</v>
      </c>
      <c r="O100" s="4">
        <v>0.48</v>
      </c>
    </row>
    <row r="101" spans="1:15" s="25" customFormat="1" ht="22.5" customHeight="1" outlineLevel="1" collapsed="1">
      <c r="A101" s="27" t="s">
        <v>1335</v>
      </c>
      <c r="B101" s="27">
        <v>35</v>
      </c>
      <c r="C101" s="7" t="s">
        <v>157</v>
      </c>
      <c r="D101" s="27" t="s">
        <v>156</v>
      </c>
      <c r="E101" s="28" t="s">
        <v>769</v>
      </c>
      <c r="F101" s="35" t="s">
        <v>768</v>
      </c>
      <c r="G101" s="28">
        <v>81.972999999999999</v>
      </c>
      <c r="H101" s="28" t="s">
        <v>1024</v>
      </c>
      <c r="I101" s="28" t="s">
        <v>1025</v>
      </c>
      <c r="J101" s="26" t="s">
        <v>33</v>
      </c>
      <c r="K101" s="26" t="s">
        <v>43</v>
      </c>
      <c r="L101" s="26" t="s">
        <v>478</v>
      </c>
      <c r="M101" s="32" t="str">
        <f>M102&amp;" "&amp;O102&amp;N102&amp;" "</f>
        <v xml:space="preserve">Механизированная расчистка 12,6га </v>
      </c>
      <c r="N101" s="26"/>
      <c r="O101" s="38"/>
    </row>
    <row r="102" spans="1:15" s="25" customFormat="1" ht="11.25" hidden="1" customHeight="1" outlineLevel="2">
      <c r="A102" s="27"/>
      <c r="B102" s="27"/>
      <c r="C102" s="28"/>
      <c r="D102" s="27"/>
      <c r="E102" s="28"/>
      <c r="F102" s="35"/>
      <c r="G102" s="28"/>
      <c r="H102" s="28"/>
      <c r="I102" s="28"/>
      <c r="J102" s="28"/>
      <c r="K102" s="26"/>
      <c r="L102" s="26"/>
      <c r="M102" s="32" t="s">
        <v>509</v>
      </c>
      <c r="N102" s="33" t="s">
        <v>510</v>
      </c>
      <c r="O102" s="4">
        <v>12.6</v>
      </c>
    </row>
    <row r="103" spans="1:15" s="25" customFormat="1" ht="22.5" customHeight="1" outlineLevel="1" collapsed="1">
      <c r="A103" s="27" t="s">
        <v>1336</v>
      </c>
      <c r="B103" s="27">
        <v>35</v>
      </c>
      <c r="C103" s="7" t="s">
        <v>157</v>
      </c>
      <c r="D103" s="27" t="s">
        <v>156</v>
      </c>
      <c r="E103" s="28" t="s">
        <v>1253</v>
      </c>
      <c r="F103" s="35" t="s">
        <v>1252</v>
      </c>
      <c r="G103" s="28">
        <v>78.975999999999999</v>
      </c>
      <c r="H103" s="28" t="s">
        <v>1024</v>
      </c>
      <c r="I103" s="28" t="s">
        <v>1025</v>
      </c>
      <c r="J103" s="26" t="s">
        <v>33</v>
      </c>
      <c r="K103" s="26" t="s">
        <v>43</v>
      </c>
      <c r="L103" s="26" t="s">
        <v>478</v>
      </c>
      <c r="M103" s="32" t="str">
        <f>M104&amp;" "&amp;O104&amp;N104&amp;" "</f>
        <v xml:space="preserve">Механизированная расчистка 9га </v>
      </c>
      <c r="N103" s="26"/>
      <c r="O103" s="38"/>
    </row>
    <row r="104" spans="1:15" s="25" customFormat="1" ht="11.25" hidden="1" customHeight="1" outlineLevel="2">
      <c r="A104" s="27"/>
      <c r="B104" s="27"/>
      <c r="C104" s="28"/>
      <c r="D104" s="27"/>
      <c r="E104" s="28"/>
      <c r="F104" s="35"/>
      <c r="G104" s="28"/>
      <c r="H104" s="28"/>
      <c r="I104" s="28"/>
      <c r="J104" s="28"/>
      <c r="K104" s="26"/>
      <c r="L104" s="26"/>
      <c r="M104" s="32" t="s">
        <v>509</v>
      </c>
      <c r="N104" s="33" t="s">
        <v>510</v>
      </c>
      <c r="O104" s="4">
        <v>9</v>
      </c>
    </row>
    <row r="105" spans="1:15" s="25" customFormat="1" ht="42.75" customHeight="1" outlineLevel="1" collapsed="1">
      <c r="A105" s="27" t="s">
        <v>2669</v>
      </c>
      <c r="B105" s="27">
        <v>35</v>
      </c>
      <c r="C105" s="28" t="s">
        <v>816</v>
      </c>
      <c r="D105" s="155" t="s">
        <v>156</v>
      </c>
      <c r="E105" s="27" t="s">
        <v>821</v>
      </c>
      <c r="F105" s="35" t="s">
        <v>879</v>
      </c>
      <c r="G105" s="28" t="s">
        <v>2835</v>
      </c>
      <c r="H105" s="28" t="s">
        <v>1133</v>
      </c>
      <c r="I105" s="28" t="s">
        <v>1025</v>
      </c>
      <c r="J105" s="26" t="s">
        <v>33</v>
      </c>
      <c r="K105" s="26" t="s">
        <v>43</v>
      </c>
      <c r="L105" s="26" t="s">
        <v>57</v>
      </c>
      <c r="M105" s="32" t="str">
        <f>M106&amp;" "&amp;O106&amp;N106&amp;" "&amp;M107&amp;" "&amp;O107&amp;N107&amp;" "&amp;M108&amp;" "&amp;O108&amp;N108&amp;" "&amp;M109&amp;" "&amp;O109&amp;N109&amp;" "</f>
        <v xml:space="preserve">Ручная расчистка 0,42га Расширение просек 1,76га. Замена поврежденных изоляторов 2шт. Ремонт фундаментов 1шт. </v>
      </c>
      <c r="N105" s="33"/>
      <c r="O105" s="4"/>
    </row>
    <row r="106" spans="1:15" s="25" customFormat="1" ht="11.25" hidden="1" customHeight="1" outlineLevel="2">
      <c r="A106" s="27"/>
      <c r="B106" s="27"/>
      <c r="C106" s="9"/>
      <c r="D106" s="155"/>
      <c r="E106" s="27"/>
      <c r="F106" s="35"/>
      <c r="G106" s="28"/>
      <c r="H106" s="28" t="s">
        <v>1024</v>
      </c>
      <c r="I106" s="28"/>
      <c r="J106" s="26"/>
      <c r="K106" s="26" t="s">
        <v>43</v>
      </c>
      <c r="L106" s="26" t="s">
        <v>43</v>
      </c>
      <c r="M106" s="159" t="s">
        <v>481</v>
      </c>
      <c r="N106" s="33" t="s">
        <v>510</v>
      </c>
      <c r="O106" s="4">
        <v>0.42</v>
      </c>
    </row>
    <row r="107" spans="1:15" s="25" customFormat="1" ht="33.75" hidden="1" customHeight="1" outlineLevel="2">
      <c r="A107" s="27"/>
      <c r="B107" s="27"/>
      <c r="C107" s="9"/>
      <c r="D107" s="155"/>
      <c r="E107" s="27"/>
      <c r="F107" s="168" t="s">
        <v>2739</v>
      </c>
      <c r="G107" s="169"/>
      <c r="H107" s="28" t="s">
        <v>1024</v>
      </c>
      <c r="I107" s="28"/>
      <c r="J107" s="26"/>
      <c r="K107" s="26" t="s">
        <v>43</v>
      </c>
      <c r="L107" s="26" t="s">
        <v>43</v>
      </c>
      <c r="M107" s="34" t="s">
        <v>772</v>
      </c>
      <c r="N107" s="33" t="s">
        <v>482</v>
      </c>
      <c r="O107" s="4">
        <v>1.76</v>
      </c>
    </row>
    <row r="108" spans="1:15" s="25" customFormat="1" ht="11.25" hidden="1" customHeight="1" outlineLevel="2">
      <c r="A108" s="27"/>
      <c r="B108" s="27"/>
      <c r="C108" s="9"/>
      <c r="D108" s="155"/>
      <c r="E108" s="27"/>
      <c r="F108" s="35"/>
      <c r="G108" s="28"/>
      <c r="H108" s="28" t="s">
        <v>59</v>
      </c>
      <c r="I108" s="28"/>
      <c r="J108" s="26"/>
      <c r="K108" s="26" t="s">
        <v>57</v>
      </c>
      <c r="L108" s="26" t="s">
        <v>57</v>
      </c>
      <c r="M108" s="34" t="s">
        <v>880</v>
      </c>
      <c r="N108" s="33" t="s">
        <v>52</v>
      </c>
      <c r="O108" s="4">
        <v>2</v>
      </c>
    </row>
    <row r="109" spans="1:15" s="25" customFormat="1" ht="11.25" hidden="1" customHeight="1" outlineLevel="2">
      <c r="A109" s="27"/>
      <c r="B109" s="27"/>
      <c r="C109" s="9"/>
      <c r="D109" s="155"/>
      <c r="E109" s="27"/>
      <c r="F109" s="35"/>
      <c r="G109" s="28"/>
      <c r="H109" s="28" t="s">
        <v>59</v>
      </c>
      <c r="I109" s="28"/>
      <c r="J109" s="26"/>
      <c r="K109" s="26" t="s">
        <v>57</v>
      </c>
      <c r="L109" s="26" t="s">
        <v>57</v>
      </c>
      <c r="M109" s="34" t="s">
        <v>822</v>
      </c>
      <c r="N109" s="33" t="s">
        <v>52</v>
      </c>
      <c r="O109" s="4">
        <v>1</v>
      </c>
    </row>
    <row r="110" spans="1:15" s="25" customFormat="1" ht="11.25" customHeight="1" outlineLevel="1" collapsed="1">
      <c r="A110" s="27"/>
      <c r="B110" s="27"/>
      <c r="C110" s="7"/>
      <c r="D110" s="27"/>
      <c r="E110" s="28"/>
      <c r="F110" s="35"/>
      <c r="G110" s="28"/>
      <c r="H110" s="28"/>
      <c r="I110" s="28"/>
      <c r="J110" s="26"/>
      <c r="K110" s="26"/>
      <c r="L110" s="26"/>
      <c r="M110" s="32"/>
      <c r="N110" s="26"/>
      <c r="O110" s="38"/>
    </row>
    <row r="111" spans="1:15">
      <c r="A111" s="62" t="s">
        <v>139</v>
      </c>
      <c r="B111" s="40"/>
      <c r="C111" s="35"/>
      <c r="D111" s="39"/>
      <c r="E111" s="3"/>
      <c r="F111" s="17" t="s">
        <v>1088</v>
      </c>
      <c r="G111" s="18"/>
      <c r="H111" s="35"/>
      <c r="I111" s="35"/>
      <c r="J111" s="46"/>
      <c r="K111" s="26"/>
      <c r="L111" s="26"/>
      <c r="M111" s="167"/>
      <c r="N111" s="46"/>
      <c r="O111" s="26"/>
    </row>
    <row r="112" spans="1:15" s="25" customFormat="1" ht="27" customHeight="1" outlineLevel="1">
      <c r="A112" s="27"/>
      <c r="B112" s="27"/>
      <c r="C112" s="7"/>
      <c r="D112" s="155"/>
      <c r="E112" s="27"/>
      <c r="F112" s="35"/>
      <c r="G112" s="35"/>
      <c r="H112" s="28"/>
      <c r="I112" s="28"/>
      <c r="J112" s="26"/>
      <c r="K112" s="26"/>
      <c r="L112" s="26"/>
      <c r="M112" s="32"/>
      <c r="N112" s="33"/>
      <c r="O112" s="4"/>
    </row>
    <row r="113" spans="1:15" s="25" customFormat="1" ht="11.25" hidden="1" customHeight="1" outlineLevel="2">
      <c r="A113" s="27"/>
      <c r="B113" s="27"/>
      <c r="C113" s="9"/>
      <c r="D113" s="155"/>
      <c r="E113" s="27"/>
      <c r="F113" s="35"/>
      <c r="G113" s="28"/>
      <c r="H113" s="28"/>
      <c r="I113" s="28"/>
      <c r="J113" s="26"/>
      <c r="K113" s="26"/>
      <c r="L113" s="26"/>
      <c r="M113" s="34" t="s">
        <v>1089</v>
      </c>
      <c r="N113" s="33" t="s">
        <v>54</v>
      </c>
      <c r="O113" s="4">
        <v>1</v>
      </c>
    </row>
    <row r="114" spans="1:15" s="25" customFormat="1" ht="11.25" hidden="1" customHeight="1" outlineLevel="2">
      <c r="A114" s="27"/>
      <c r="B114" s="27"/>
      <c r="C114" s="9"/>
      <c r="D114" s="155"/>
      <c r="E114" s="27"/>
      <c r="F114" s="35"/>
      <c r="G114" s="28"/>
      <c r="H114" s="28"/>
      <c r="I114" s="28"/>
      <c r="J114" s="26"/>
      <c r="K114" s="26"/>
      <c r="L114" s="26"/>
      <c r="M114" s="34" t="s">
        <v>1090</v>
      </c>
      <c r="N114" s="33" t="s">
        <v>54</v>
      </c>
      <c r="O114" s="4">
        <v>3</v>
      </c>
    </row>
    <row r="115" spans="1:15" s="25" customFormat="1" ht="11.25" customHeight="1" outlineLevel="1" collapsed="1">
      <c r="A115" s="27"/>
      <c r="B115" s="27"/>
      <c r="C115" s="9"/>
      <c r="D115" s="155"/>
      <c r="E115" s="27"/>
      <c r="F115" s="35"/>
      <c r="G115" s="28"/>
      <c r="H115" s="28"/>
      <c r="I115" s="28"/>
      <c r="J115" s="26"/>
      <c r="K115" s="26"/>
      <c r="L115" s="26"/>
      <c r="M115" s="34"/>
      <c r="N115" s="33"/>
      <c r="O115" s="4"/>
    </row>
    <row r="116" spans="1:15">
      <c r="A116" s="27" t="s">
        <v>13</v>
      </c>
      <c r="B116" s="27"/>
      <c r="C116" s="35"/>
      <c r="D116" s="39"/>
      <c r="E116" s="3"/>
      <c r="F116" s="17" t="s">
        <v>48</v>
      </c>
      <c r="G116" s="18"/>
      <c r="H116" s="35"/>
      <c r="I116" s="35"/>
      <c r="J116" s="46"/>
      <c r="K116" s="26"/>
      <c r="L116" s="26"/>
      <c r="M116" s="173"/>
      <c r="N116" s="33"/>
      <c r="O116" s="33"/>
    </row>
    <row r="117" spans="1:15">
      <c r="A117" s="62" t="s">
        <v>15</v>
      </c>
      <c r="B117" s="40"/>
      <c r="C117" s="35"/>
      <c r="D117" s="39"/>
      <c r="E117" s="3"/>
      <c r="F117" s="17" t="s">
        <v>62</v>
      </c>
      <c r="G117" s="18"/>
      <c r="H117" s="35"/>
      <c r="I117" s="35"/>
      <c r="J117" s="46"/>
      <c r="K117" s="26"/>
      <c r="L117" s="26"/>
      <c r="M117" s="167"/>
      <c r="N117" s="46"/>
      <c r="O117" s="26"/>
    </row>
    <row r="118" spans="1:15" s="25" customFormat="1" ht="63" customHeight="1" outlineLevel="1">
      <c r="A118" s="27" t="s">
        <v>191</v>
      </c>
      <c r="B118" s="36" t="s">
        <v>159</v>
      </c>
      <c r="C118" s="28" t="s">
        <v>420</v>
      </c>
      <c r="D118" s="27" t="s">
        <v>156</v>
      </c>
      <c r="E118" s="28" t="s">
        <v>823</v>
      </c>
      <c r="F118" s="30" t="s">
        <v>1131</v>
      </c>
      <c r="G118" s="27"/>
      <c r="H118" s="27" t="s">
        <v>59</v>
      </c>
      <c r="I118" s="28"/>
      <c r="J118" s="26" t="s">
        <v>33</v>
      </c>
      <c r="K118" s="26" t="s">
        <v>511</v>
      </c>
      <c r="L118" s="26" t="s">
        <v>40</v>
      </c>
      <c r="M118" s="32" t="str">
        <f>M119&amp;" "&amp;O119&amp;N119&amp;" "&amp;M120&amp;" "&amp;O120&amp;N120&amp;" "&amp;M121&amp;" "&amp;O121&amp;N121&amp;" "&amp;M122&amp;" "&amp;O122&amp;N122&amp;" "&amp;M123&amp;" "&amp;O123&amp;N123&amp;" "</f>
        <v xml:space="preserve">Замена опор 36шт. Демонтаж провода (по трассе) 2,55км. Монтаж провода (по трассе) 2,55км. Замена РЛНД 3шт. Обваловка опор 36шт. </v>
      </c>
      <c r="N118" s="26"/>
      <c r="O118" s="11"/>
    </row>
    <row r="119" spans="1:15" s="25" customFormat="1" ht="11.25" hidden="1" customHeight="1" outlineLevel="2">
      <c r="A119" s="27"/>
      <c r="B119" s="28"/>
      <c r="C119" s="27"/>
      <c r="D119" s="27"/>
      <c r="E119" s="28"/>
      <c r="F119" s="10"/>
      <c r="G119" s="27"/>
      <c r="H119" s="28"/>
      <c r="I119" s="28"/>
      <c r="J119" s="26"/>
      <c r="K119" s="26"/>
      <c r="L119" s="26"/>
      <c r="M119" s="174" t="s">
        <v>468</v>
      </c>
      <c r="N119" s="175" t="s">
        <v>52</v>
      </c>
      <c r="O119" s="4">
        <f>9+5+22</f>
        <v>36</v>
      </c>
    </row>
    <row r="120" spans="1:15" s="25" customFormat="1" ht="11.25" hidden="1" customHeight="1" outlineLevel="2">
      <c r="A120" s="27"/>
      <c r="B120" s="28"/>
      <c r="C120" s="27"/>
      <c r="D120" s="27"/>
      <c r="E120" s="28"/>
      <c r="F120" s="35" t="s">
        <v>824</v>
      </c>
      <c r="G120" s="28"/>
      <c r="H120" s="28"/>
      <c r="I120" s="28"/>
      <c r="J120" s="26"/>
      <c r="K120" s="26"/>
      <c r="L120" s="26"/>
      <c r="M120" s="32" t="s">
        <v>470</v>
      </c>
      <c r="N120" s="33" t="s">
        <v>471</v>
      </c>
      <c r="O120" s="38">
        <f>0.6+0.3+1.65</f>
        <v>2.5499999999999998</v>
      </c>
    </row>
    <row r="121" spans="1:15" s="25" customFormat="1" ht="11.25" hidden="1" customHeight="1" outlineLevel="2">
      <c r="A121" s="27"/>
      <c r="B121" s="28"/>
      <c r="C121" s="27"/>
      <c r="D121" s="27"/>
      <c r="E121" s="28"/>
      <c r="F121" s="10" t="s">
        <v>825</v>
      </c>
      <c r="G121" s="27"/>
      <c r="H121" s="28"/>
      <c r="I121" s="28"/>
      <c r="J121" s="26"/>
      <c r="K121" s="26"/>
      <c r="L121" s="26"/>
      <c r="M121" s="32" t="s">
        <v>472</v>
      </c>
      <c r="N121" s="33" t="s">
        <v>471</v>
      </c>
      <c r="O121" s="38">
        <f>0.6+0.3+1.65</f>
        <v>2.5499999999999998</v>
      </c>
    </row>
    <row r="122" spans="1:15" s="25" customFormat="1" ht="11.25" hidden="1" customHeight="1" outlineLevel="2">
      <c r="A122" s="27"/>
      <c r="B122" s="28"/>
      <c r="C122" s="27"/>
      <c r="D122" s="27"/>
      <c r="E122" s="28"/>
      <c r="F122" s="10"/>
      <c r="G122" s="27"/>
      <c r="H122" s="28"/>
      <c r="I122" s="28"/>
      <c r="J122" s="26"/>
      <c r="K122" s="26"/>
      <c r="L122" s="26"/>
      <c r="M122" s="32" t="s">
        <v>469</v>
      </c>
      <c r="N122" s="33" t="s">
        <v>52</v>
      </c>
      <c r="O122" s="38">
        <v>3</v>
      </c>
    </row>
    <row r="123" spans="1:15" s="25" customFormat="1" ht="11.25" hidden="1" customHeight="1" outlineLevel="2">
      <c r="A123" s="27"/>
      <c r="B123" s="28"/>
      <c r="C123" s="27"/>
      <c r="D123" s="27"/>
      <c r="E123" s="28"/>
      <c r="F123" s="10"/>
      <c r="G123" s="27"/>
      <c r="H123" s="28"/>
      <c r="I123" s="28"/>
      <c r="J123" s="26"/>
      <c r="K123" s="26"/>
      <c r="L123" s="26"/>
      <c r="M123" s="32" t="s">
        <v>473</v>
      </c>
      <c r="N123" s="33" t="s">
        <v>52</v>
      </c>
      <c r="O123" s="38">
        <f>9+5+22</f>
        <v>36</v>
      </c>
    </row>
    <row r="124" spans="1:15" s="25" customFormat="1" ht="59.25" customHeight="1" outlineLevel="1" collapsed="1">
      <c r="A124" s="27" t="s">
        <v>74</v>
      </c>
      <c r="B124" s="36" t="s">
        <v>159</v>
      </c>
      <c r="C124" s="28" t="s">
        <v>420</v>
      </c>
      <c r="D124" s="27" t="s">
        <v>156</v>
      </c>
      <c r="E124" s="28" t="s">
        <v>826</v>
      </c>
      <c r="F124" s="35" t="s">
        <v>1132</v>
      </c>
      <c r="G124" s="28"/>
      <c r="H124" s="28" t="s">
        <v>59</v>
      </c>
      <c r="I124" s="28"/>
      <c r="J124" s="26" t="s">
        <v>33</v>
      </c>
      <c r="K124" s="26" t="s">
        <v>511</v>
      </c>
      <c r="L124" s="26" t="s">
        <v>40</v>
      </c>
      <c r="M124" s="32" t="str">
        <f>M125&amp;" "&amp;O125&amp;N125&amp;" "&amp;M126&amp;" "&amp;O126&amp;N126&amp;" "&amp;M127&amp;" "&amp;O127&amp;N127&amp;" "&amp;M128&amp;" "&amp;O128&amp;N128&amp;" "&amp;M129&amp;" "&amp;O129&amp;N129&amp;" "</f>
        <v xml:space="preserve">Замена опор 31шт. Демонтаж провода (по трассе) 2,25км. Монтаж провода (по трассе) 2,25км. Замена РЛНД 3шт. Обваловка опор 31шт. </v>
      </c>
      <c r="N124" s="26"/>
      <c r="O124" s="11"/>
    </row>
    <row r="125" spans="1:15" s="25" customFormat="1" ht="11.25" hidden="1" customHeight="1" outlineLevel="2">
      <c r="A125" s="12"/>
      <c r="B125" s="27"/>
      <c r="C125" s="155"/>
      <c r="D125" s="155"/>
      <c r="E125" s="28"/>
      <c r="F125" s="176"/>
      <c r="G125" s="177"/>
      <c r="H125" s="28"/>
      <c r="I125" s="28"/>
      <c r="J125" s="26"/>
      <c r="K125" s="11"/>
      <c r="L125" s="11"/>
      <c r="M125" s="32" t="s">
        <v>468</v>
      </c>
      <c r="N125" s="175" t="s">
        <v>52</v>
      </c>
      <c r="O125" s="4">
        <v>31</v>
      </c>
    </row>
    <row r="126" spans="1:15" s="25" customFormat="1" ht="11.25" hidden="1" customHeight="1" outlineLevel="2">
      <c r="A126" s="12"/>
      <c r="B126" s="27"/>
      <c r="C126" s="155"/>
      <c r="D126" s="155"/>
      <c r="E126" s="28"/>
      <c r="F126" s="35" t="s">
        <v>824</v>
      </c>
      <c r="G126" s="28"/>
      <c r="H126" s="28"/>
      <c r="I126" s="28"/>
      <c r="J126" s="26"/>
      <c r="K126" s="11"/>
      <c r="L126" s="11"/>
      <c r="M126" s="32" t="s">
        <v>470</v>
      </c>
      <c r="N126" s="33" t="s">
        <v>471</v>
      </c>
      <c r="O126" s="4">
        <v>2.25</v>
      </c>
    </row>
    <row r="127" spans="1:15" s="25" customFormat="1" ht="11.25" hidden="1" customHeight="1" outlineLevel="2">
      <c r="A127" s="12"/>
      <c r="B127" s="27"/>
      <c r="C127" s="155"/>
      <c r="D127" s="155"/>
      <c r="E127" s="28"/>
      <c r="F127" s="10" t="s">
        <v>825</v>
      </c>
      <c r="G127" s="27"/>
      <c r="H127" s="28"/>
      <c r="I127" s="28"/>
      <c r="J127" s="26"/>
      <c r="K127" s="11"/>
      <c r="L127" s="11"/>
      <c r="M127" s="32" t="s">
        <v>472</v>
      </c>
      <c r="N127" s="33" t="s">
        <v>471</v>
      </c>
      <c r="O127" s="4">
        <v>2.25</v>
      </c>
    </row>
    <row r="128" spans="1:15" s="25" customFormat="1" ht="11.25" hidden="1" customHeight="1" outlineLevel="2">
      <c r="A128" s="12"/>
      <c r="B128" s="27"/>
      <c r="C128" s="155"/>
      <c r="D128" s="155"/>
      <c r="E128" s="28"/>
      <c r="F128" s="176"/>
      <c r="G128" s="178"/>
      <c r="H128" s="9"/>
      <c r="I128" s="28"/>
      <c r="J128" s="26"/>
      <c r="K128" s="11"/>
      <c r="L128" s="11"/>
      <c r="M128" s="32" t="s">
        <v>469</v>
      </c>
      <c r="N128" s="33" t="s">
        <v>52</v>
      </c>
      <c r="O128" s="179">
        <v>3</v>
      </c>
    </row>
    <row r="129" spans="1:15" s="25" customFormat="1" ht="11.25" hidden="1" customHeight="1" outlineLevel="2">
      <c r="A129" s="12"/>
      <c r="B129" s="27"/>
      <c r="C129" s="155"/>
      <c r="D129" s="155"/>
      <c r="E129" s="28"/>
      <c r="F129" s="176"/>
      <c r="G129" s="178"/>
      <c r="H129" s="9"/>
      <c r="I129" s="28"/>
      <c r="J129" s="26"/>
      <c r="K129" s="11"/>
      <c r="L129" s="11"/>
      <c r="M129" s="32" t="s">
        <v>473</v>
      </c>
      <c r="N129" s="33" t="s">
        <v>52</v>
      </c>
      <c r="O129" s="179">
        <v>31</v>
      </c>
    </row>
    <row r="130" spans="1:15" s="25" customFormat="1" ht="59.25" customHeight="1" outlineLevel="1" collapsed="1">
      <c r="A130" s="27" t="s">
        <v>1104</v>
      </c>
      <c r="B130" s="36" t="s">
        <v>159</v>
      </c>
      <c r="C130" s="28" t="s">
        <v>302</v>
      </c>
      <c r="D130" s="27" t="s">
        <v>156</v>
      </c>
      <c r="E130" s="28" t="s">
        <v>1105</v>
      </c>
      <c r="F130" s="35" t="s">
        <v>1044</v>
      </c>
      <c r="G130" s="28"/>
      <c r="H130" s="27" t="s">
        <v>58</v>
      </c>
      <c r="I130" s="28" t="s">
        <v>1106</v>
      </c>
      <c r="J130" s="26" t="s">
        <v>33</v>
      </c>
      <c r="K130" s="26" t="s">
        <v>478</v>
      </c>
      <c r="L130" s="26" t="s">
        <v>51</v>
      </c>
      <c r="M130" s="32" t="str">
        <f>M131&amp;" "&amp;O131&amp;N131&amp;" "&amp;M132&amp;" "&amp;O132&amp;N132&amp;" "&amp;M133&amp;" "&amp;O133&amp;N133&amp;" "&amp;M134&amp;" "&amp;O134&amp;N134&amp;" "&amp;M135&amp;" "&amp;O135&amp;N135&amp;" "</f>
        <v xml:space="preserve">Переустановка опор 10шт. Демонтаж провода (по трассе) 1,1км. Монтаж провода (по трассе) 1,1км. Установка РЛНД 1шт. Обваловка опор 20шт. </v>
      </c>
      <c r="N130" s="26"/>
      <c r="O130" s="11"/>
    </row>
    <row r="131" spans="1:15" s="25" customFormat="1" ht="11.25" hidden="1" customHeight="1" outlineLevel="2">
      <c r="A131" s="12"/>
      <c r="B131" s="27"/>
      <c r="C131" s="155"/>
      <c r="D131" s="155"/>
      <c r="E131" s="28"/>
      <c r="F131" s="176"/>
      <c r="G131" s="177"/>
      <c r="H131" s="28"/>
      <c r="I131" s="28"/>
      <c r="J131" s="26"/>
      <c r="K131" s="11"/>
      <c r="L131" s="11"/>
      <c r="M131" s="32" t="s">
        <v>502</v>
      </c>
      <c r="N131" s="175" t="s">
        <v>52</v>
      </c>
      <c r="O131" s="4">
        <v>10</v>
      </c>
    </row>
    <row r="132" spans="1:15" s="25" customFormat="1" ht="11.25" hidden="1" customHeight="1" outlineLevel="2">
      <c r="A132" s="12"/>
      <c r="B132" s="27"/>
      <c r="C132" s="155"/>
      <c r="D132" s="155"/>
      <c r="E132" s="28"/>
      <c r="F132" s="35" t="s">
        <v>1109</v>
      </c>
      <c r="G132" s="28"/>
      <c r="H132" s="28"/>
      <c r="I132" s="28"/>
      <c r="J132" s="26"/>
      <c r="K132" s="11"/>
      <c r="L132" s="11"/>
      <c r="M132" s="32" t="s">
        <v>470</v>
      </c>
      <c r="N132" s="33" t="s">
        <v>471</v>
      </c>
      <c r="O132" s="4">
        <v>1.1000000000000001</v>
      </c>
    </row>
    <row r="133" spans="1:15" s="25" customFormat="1" ht="11.25" hidden="1" customHeight="1" outlineLevel="2">
      <c r="A133" s="12"/>
      <c r="B133" s="27"/>
      <c r="C133" s="155"/>
      <c r="D133" s="155"/>
      <c r="E133" s="28"/>
      <c r="F133" s="10" t="s">
        <v>1108</v>
      </c>
      <c r="G133" s="27"/>
      <c r="H133" s="28"/>
      <c r="I133" s="28"/>
      <c r="J133" s="26"/>
      <c r="K133" s="11"/>
      <c r="L133" s="11"/>
      <c r="M133" s="32" t="s">
        <v>472</v>
      </c>
      <c r="N133" s="33" t="s">
        <v>471</v>
      </c>
      <c r="O133" s="4">
        <v>1.1000000000000001</v>
      </c>
    </row>
    <row r="134" spans="1:15" s="25" customFormat="1" ht="11.25" hidden="1" customHeight="1" outlineLevel="2">
      <c r="A134" s="12"/>
      <c r="B134" s="27"/>
      <c r="C134" s="155"/>
      <c r="D134" s="155"/>
      <c r="E134" s="28"/>
      <c r="F134" s="176"/>
      <c r="G134" s="178"/>
      <c r="H134" s="9"/>
      <c r="I134" s="28"/>
      <c r="J134" s="26"/>
      <c r="K134" s="11"/>
      <c r="L134" s="11"/>
      <c r="M134" s="32" t="s">
        <v>476</v>
      </c>
      <c r="N134" s="33" t="s">
        <v>52</v>
      </c>
      <c r="O134" s="179">
        <v>1</v>
      </c>
    </row>
    <row r="135" spans="1:15" s="25" customFormat="1" ht="11.25" hidden="1" customHeight="1" outlineLevel="2">
      <c r="A135" s="12"/>
      <c r="B135" s="27"/>
      <c r="C135" s="155"/>
      <c r="D135" s="155"/>
      <c r="E135" s="28"/>
      <c r="F135" s="176"/>
      <c r="G135" s="178"/>
      <c r="H135" s="9"/>
      <c r="I135" s="28"/>
      <c r="J135" s="26"/>
      <c r="K135" s="11"/>
      <c r="L135" s="11"/>
      <c r="M135" s="32" t="s">
        <v>473</v>
      </c>
      <c r="N135" s="33" t="s">
        <v>52</v>
      </c>
      <c r="O135" s="179">
        <v>20</v>
      </c>
    </row>
    <row r="136" spans="1:15" s="25" customFormat="1" ht="59.25" customHeight="1" outlineLevel="1" collapsed="1">
      <c r="A136" s="27" t="s">
        <v>1107</v>
      </c>
      <c r="B136" s="36" t="s">
        <v>159</v>
      </c>
      <c r="C136" s="28" t="s">
        <v>281</v>
      </c>
      <c r="D136" s="27" t="s">
        <v>156</v>
      </c>
      <c r="E136" s="28" t="s">
        <v>2769</v>
      </c>
      <c r="F136" s="35" t="s">
        <v>2768</v>
      </c>
      <c r="G136" s="28"/>
      <c r="H136" s="27" t="s">
        <v>58</v>
      </c>
      <c r="I136" s="28" t="s">
        <v>2770</v>
      </c>
      <c r="J136" s="26" t="s">
        <v>33</v>
      </c>
      <c r="K136" s="26" t="s">
        <v>43</v>
      </c>
      <c r="L136" s="26" t="s">
        <v>56</v>
      </c>
      <c r="M136" s="32" t="str">
        <f>M137&amp;" "&amp;O137&amp;N137&amp;" "&amp;M138&amp;" "&amp;O138&amp;N138&amp;" "&amp;M139&amp;" "&amp;O139&amp;N139&amp;" "</f>
        <v xml:space="preserve">Механизированная расчистка 5,418га Расширение просек 1,862га. Вырубка угрожающих деревьев 1760шт </v>
      </c>
      <c r="N136" s="26"/>
      <c r="O136" s="11"/>
    </row>
    <row r="137" spans="1:15" s="25" customFormat="1" ht="11.25" hidden="1" customHeight="1" outlineLevel="2">
      <c r="A137" s="12"/>
      <c r="B137" s="27"/>
      <c r="C137" s="155"/>
      <c r="D137" s="155"/>
      <c r="E137" s="28"/>
      <c r="F137" s="176"/>
      <c r="G137" s="177"/>
      <c r="H137" s="28"/>
      <c r="I137" s="28"/>
      <c r="J137" s="26"/>
      <c r="K137" s="11"/>
      <c r="L137" s="11"/>
      <c r="M137" s="32" t="s">
        <v>509</v>
      </c>
      <c r="N137" s="33" t="s">
        <v>510</v>
      </c>
      <c r="O137" s="4">
        <v>5.4180000000000001</v>
      </c>
    </row>
    <row r="138" spans="1:15" s="25" customFormat="1" ht="11.25" hidden="1" customHeight="1" outlineLevel="2">
      <c r="A138" s="12"/>
      <c r="B138" s="27"/>
      <c r="C138" s="155"/>
      <c r="D138" s="155"/>
      <c r="E138" s="28"/>
      <c r="F138" s="35"/>
      <c r="G138" s="28"/>
      <c r="H138" s="28"/>
      <c r="I138" s="28"/>
      <c r="J138" s="26"/>
      <c r="K138" s="11"/>
      <c r="L138" s="11"/>
      <c r="M138" s="34" t="s">
        <v>772</v>
      </c>
      <c r="N138" s="33" t="s">
        <v>482</v>
      </c>
      <c r="O138" s="4">
        <f>0.49+1.372</f>
        <v>1.8620000000000001</v>
      </c>
    </row>
    <row r="139" spans="1:15" s="25" customFormat="1" ht="11.25" hidden="1" customHeight="1" outlineLevel="2">
      <c r="A139" s="12"/>
      <c r="B139" s="27"/>
      <c r="C139" s="155"/>
      <c r="D139" s="155"/>
      <c r="E139" s="28"/>
      <c r="F139" s="10"/>
      <c r="G139" s="27"/>
      <c r="H139" s="28"/>
      <c r="I139" s="28"/>
      <c r="J139" s="26"/>
      <c r="K139" s="11"/>
      <c r="L139" s="11"/>
      <c r="M139" s="34" t="s">
        <v>486</v>
      </c>
      <c r="N139" s="33" t="s">
        <v>54</v>
      </c>
      <c r="O139" s="180">
        <v>1760</v>
      </c>
    </row>
    <row r="140" spans="1:15" s="25" customFormat="1" ht="60.75" customHeight="1" outlineLevel="1" collapsed="1">
      <c r="A140" s="27" t="s">
        <v>1276</v>
      </c>
      <c r="B140" s="36" t="s">
        <v>159</v>
      </c>
      <c r="C140" s="28" t="s">
        <v>420</v>
      </c>
      <c r="D140" s="27" t="s">
        <v>156</v>
      </c>
      <c r="E140" s="28" t="s">
        <v>467</v>
      </c>
      <c r="F140" s="10" t="s">
        <v>466</v>
      </c>
      <c r="G140" s="27"/>
      <c r="H140" s="28" t="s">
        <v>59</v>
      </c>
      <c r="I140" s="28"/>
      <c r="J140" s="26" t="s">
        <v>33</v>
      </c>
      <c r="K140" s="26" t="s">
        <v>55</v>
      </c>
      <c r="L140" s="26" t="s">
        <v>57</v>
      </c>
      <c r="M140" s="32" t="str">
        <f>M141&amp;" "&amp;O141&amp;N141&amp;" "&amp;M142&amp;" "&amp;O142&amp;N142&amp;" "&amp;M143&amp;" "&amp;O143&amp;N143&amp;"  "&amp;M144&amp;" "&amp;O144&amp;N144&amp;" "&amp;M145&amp;" "&amp;O145&amp;N145&amp;" "&amp;M146&amp;" "&amp;O146&amp;N146&amp;" "&amp;M147&amp;" "&amp;O147&amp;N147&amp;" "&amp;M148&amp;" "&amp;O148&amp;N148&amp;"   "</f>
        <v xml:space="preserve">Замена опор 25шт Демонтаж опор 1шт Установка опор 2шт  Замена РЛНД 5шт Демонтаж РЛНД 1шт Демонтаж провода (по трассе) 1,24км. Монтаж провода (по трассе) 1,35км. Обваловка опор 2шт   </v>
      </c>
      <c r="N140" s="26"/>
      <c r="O140" s="38"/>
    </row>
    <row r="141" spans="1:15" s="25" customFormat="1" ht="11.25" hidden="1" customHeight="1" outlineLevel="2">
      <c r="A141" s="27"/>
      <c r="B141" s="27"/>
      <c r="C141" s="28"/>
      <c r="D141" s="27"/>
      <c r="E141" s="28"/>
      <c r="F141" s="35"/>
      <c r="G141" s="28"/>
      <c r="H141" s="28"/>
      <c r="I141" s="28"/>
      <c r="J141" s="26"/>
      <c r="K141" s="26"/>
      <c r="L141" s="26"/>
      <c r="M141" s="32" t="s">
        <v>468</v>
      </c>
      <c r="N141" s="33" t="s">
        <v>54</v>
      </c>
      <c r="O141" s="38">
        <f>34-9</f>
        <v>25</v>
      </c>
    </row>
    <row r="142" spans="1:15" s="25" customFormat="1" ht="11.25" hidden="1" customHeight="1" outlineLevel="2">
      <c r="A142" s="27"/>
      <c r="B142" s="27"/>
      <c r="C142" s="28"/>
      <c r="D142" s="27"/>
      <c r="E142" s="28"/>
      <c r="F142" s="35"/>
      <c r="G142" s="28"/>
      <c r="H142" s="28"/>
      <c r="I142" s="28"/>
      <c r="J142" s="26"/>
      <c r="K142" s="26"/>
      <c r="L142" s="26"/>
      <c r="M142" s="32" t="s">
        <v>581</v>
      </c>
      <c r="N142" s="33" t="s">
        <v>54</v>
      </c>
      <c r="O142" s="38">
        <v>1</v>
      </c>
    </row>
    <row r="143" spans="1:15" s="25" customFormat="1" ht="11.25" hidden="1" customHeight="1" outlineLevel="2">
      <c r="A143" s="27"/>
      <c r="B143" s="27"/>
      <c r="C143" s="28"/>
      <c r="D143" s="27"/>
      <c r="E143" s="28"/>
      <c r="F143" s="35"/>
      <c r="G143" s="28"/>
      <c r="H143" s="28"/>
      <c r="I143" s="28"/>
      <c r="J143" s="26"/>
      <c r="K143" s="26"/>
      <c r="L143" s="26"/>
      <c r="M143" s="32" t="s">
        <v>477</v>
      </c>
      <c r="N143" s="33" t="s">
        <v>54</v>
      </c>
      <c r="O143" s="38">
        <v>2</v>
      </c>
    </row>
    <row r="144" spans="1:15" s="25" customFormat="1" ht="11.25" hidden="1" customHeight="1" outlineLevel="2">
      <c r="A144" s="27"/>
      <c r="B144" s="27"/>
      <c r="C144" s="28"/>
      <c r="D144" s="27"/>
      <c r="E144" s="28"/>
      <c r="F144" s="35"/>
      <c r="G144" s="28"/>
      <c r="H144" s="28"/>
      <c r="I144" s="28"/>
      <c r="J144" s="26"/>
      <c r="K144" s="26"/>
      <c r="L144" s="26"/>
      <c r="M144" s="32" t="s">
        <v>469</v>
      </c>
      <c r="N144" s="33" t="s">
        <v>54</v>
      </c>
      <c r="O144" s="38">
        <v>5</v>
      </c>
    </row>
    <row r="145" spans="1:15" s="25" customFormat="1" ht="11.25" hidden="1" customHeight="1" outlineLevel="2">
      <c r="A145" s="27"/>
      <c r="B145" s="27"/>
      <c r="C145" s="28"/>
      <c r="D145" s="27"/>
      <c r="E145" s="28"/>
      <c r="F145" s="35"/>
      <c r="G145" s="28"/>
      <c r="H145" s="28"/>
      <c r="I145" s="28"/>
      <c r="J145" s="26"/>
      <c r="K145" s="26"/>
      <c r="L145" s="26"/>
      <c r="M145" s="32" t="s">
        <v>582</v>
      </c>
      <c r="N145" s="33" t="s">
        <v>54</v>
      </c>
      <c r="O145" s="38">
        <v>1</v>
      </c>
    </row>
    <row r="146" spans="1:15" s="25" customFormat="1" ht="11.25" hidden="1" customHeight="1" outlineLevel="2">
      <c r="A146" s="27"/>
      <c r="B146" s="27"/>
      <c r="C146" s="28"/>
      <c r="D146" s="27"/>
      <c r="E146" s="28"/>
      <c r="F146" s="35"/>
      <c r="G146" s="28"/>
      <c r="H146" s="28"/>
      <c r="I146" s="28"/>
      <c r="J146" s="26"/>
      <c r="K146" s="26"/>
      <c r="L146" s="26"/>
      <c r="M146" s="34" t="s">
        <v>470</v>
      </c>
      <c r="N146" s="33" t="s">
        <v>471</v>
      </c>
      <c r="O146" s="38">
        <f>2.06-0.82</f>
        <v>1.2400000000000002</v>
      </c>
    </row>
    <row r="147" spans="1:15" s="25" customFormat="1" ht="11.25" hidden="1" customHeight="1" outlineLevel="2">
      <c r="A147" s="27"/>
      <c r="B147" s="27"/>
      <c r="C147" s="28"/>
      <c r="D147" s="27"/>
      <c r="E147" s="28"/>
      <c r="F147" s="35"/>
      <c r="G147" s="28"/>
      <c r="H147" s="28"/>
      <c r="I147" s="28"/>
      <c r="J147" s="26"/>
      <c r="K147" s="26"/>
      <c r="L147" s="26"/>
      <c r="M147" s="34" t="s">
        <v>472</v>
      </c>
      <c r="N147" s="33" t="s">
        <v>471</v>
      </c>
      <c r="O147" s="38">
        <v>1.35</v>
      </c>
    </row>
    <row r="148" spans="1:15" s="25" customFormat="1" ht="11.25" hidden="1" customHeight="1" outlineLevel="2">
      <c r="A148" s="27"/>
      <c r="B148" s="27"/>
      <c r="C148" s="28"/>
      <c r="D148" s="27"/>
      <c r="E148" s="28"/>
      <c r="F148" s="35"/>
      <c r="G148" s="28"/>
      <c r="H148" s="28"/>
      <c r="I148" s="28"/>
      <c r="J148" s="26"/>
      <c r="K148" s="26"/>
      <c r="L148" s="26"/>
      <c r="M148" s="181" t="s">
        <v>473</v>
      </c>
      <c r="N148" s="33" t="s">
        <v>54</v>
      </c>
      <c r="O148" s="38">
        <v>2</v>
      </c>
    </row>
    <row r="149" spans="1:15" s="25" customFormat="1" ht="45" customHeight="1" outlineLevel="1" collapsed="1">
      <c r="A149" s="27" t="s">
        <v>1115</v>
      </c>
      <c r="B149" s="36" t="s">
        <v>159</v>
      </c>
      <c r="C149" s="28" t="s">
        <v>420</v>
      </c>
      <c r="D149" s="27" t="s">
        <v>156</v>
      </c>
      <c r="E149" s="28" t="s">
        <v>474</v>
      </c>
      <c r="F149" s="35" t="s">
        <v>475</v>
      </c>
      <c r="G149" s="28"/>
      <c r="H149" s="28" t="s">
        <v>1246</v>
      </c>
      <c r="I149" s="28"/>
      <c r="J149" s="26" t="s">
        <v>33</v>
      </c>
      <c r="K149" s="26" t="s">
        <v>478</v>
      </c>
      <c r="L149" s="26" t="s">
        <v>56</v>
      </c>
      <c r="M149" s="32" t="str">
        <f>M150&amp;" "&amp;O150&amp;N150&amp;" "&amp;M151&amp;" "&amp;O151&amp;N151&amp;" "&amp;M152&amp;" "&amp;O152&amp;N152&amp;"  "&amp;M153&amp;" "&amp;O153&amp;N153&amp;" "&amp;M154&amp;" "&amp;O154&amp;N154&amp;" "&amp;M155&amp;" "&amp;O155&amp;N155&amp;" "</f>
        <v xml:space="preserve">Замена опор 30шт Установка опор 6шт Демонтаж провода (по трассе) 1,31км.  Монтаж провода (по трассе) 1,47км. Установка РЛНД 2шт Замена РЛНД 4шт </v>
      </c>
      <c r="N149" s="26"/>
      <c r="O149" s="38"/>
    </row>
    <row r="150" spans="1:15" s="25" customFormat="1" ht="11.25" hidden="1" customHeight="1" outlineLevel="2">
      <c r="A150" s="27"/>
      <c r="B150" s="27"/>
      <c r="C150" s="28"/>
      <c r="D150" s="27"/>
      <c r="E150" s="28"/>
      <c r="F150" s="35"/>
      <c r="G150" s="28"/>
      <c r="H150" s="28"/>
      <c r="I150" s="28"/>
      <c r="J150" s="26"/>
      <c r="K150" s="26" t="s">
        <v>478</v>
      </c>
      <c r="L150" s="26" t="s">
        <v>56</v>
      </c>
      <c r="M150" s="32" t="s">
        <v>468</v>
      </c>
      <c r="N150" s="33" t="s">
        <v>54</v>
      </c>
      <c r="O150" s="31">
        <f>24+6</f>
        <v>30</v>
      </c>
    </row>
    <row r="151" spans="1:15" s="25" customFormat="1" ht="11.25" hidden="1" customHeight="1" outlineLevel="2">
      <c r="A151" s="27"/>
      <c r="B151" s="27"/>
      <c r="C151" s="28"/>
      <c r="D151" s="27"/>
      <c r="E151" s="28"/>
      <c r="F151" s="35"/>
      <c r="G151" s="28"/>
      <c r="H151" s="28"/>
      <c r="I151" s="28"/>
      <c r="J151" s="26"/>
      <c r="K151" s="26" t="s">
        <v>49</v>
      </c>
      <c r="L151" s="26" t="s">
        <v>56</v>
      </c>
      <c r="M151" s="32" t="s">
        <v>477</v>
      </c>
      <c r="N151" s="33" t="s">
        <v>54</v>
      </c>
      <c r="O151" s="31">
        <f>5+1</f>
        <v>6</v>
      </c>
    </row>
    <row r="152" spans="1:15" s="25" customFormat="1" ht="11.25" hidden="1" customHeight="1" outlineLevel="2">
      <c r="A152" s="27"/>
      <c r="B152" s="27"/>
      <c r="C152" s="28"/>
      <c r="D152" s="27"/>
      <c r="E152" s="28"/>
      <c r="F152" s="35"/>
      <c r="G152" s="28"/>
      <c r="H152" s="28"/>
      <c r="I152" s="28"/>
      <c r="J152" s="26"/>
      <c r="K152" s="26" t="s">
        <v>51</v>
      </c>
      <c r="L152" s="26" t="s">
        <v>56</v>
      </c>
      <c r="M152" s="34" t="s">
        <v>470</v>
      </c>
      <c r="N152" s="33" t="s">
        <v>471</v>
      </c>
      <c r="O152" s="31">
        <v>1.31</v>
      </c>
    </row>
    <row r="153" spans="1:15" s="25" customFormat="1" ht="11.25" hidden="1" customHeight="1" outlineLevel="2">
      <c r="A153" s="27"/>
      <c r="B153" s="27"/>
      <c r="C153" s="28"/>
      <c r="D153" s="27"/>
      <c r="E153" s="28"/>
      <c r="F153" s="35"/>
      <c r="G153" s="28"/>
      <c r="H153" s="28"/>
      <c r="I153" s="28"/>
      <c r="J153" s="26"/>
      <c r="K153" s="26" t="s">
        <v>51</v>
      </c>
      <c r="L153" s="26" t="s">
        <v>56</v>
      </c>
      <c r="M153" s="34" t="s">
        <v>472</v>
      </c>
      <c r="N153" s="33" t="s">
        <v>471</v>
      </c>
      <c r="O153" s="31">
        <v>1.47</v>
      </c>
    </row>
    <row r="154" spans="1:15" s="25" customFormat="1" ht="11.25" hidden="1" customHeight="1" outlineLevel="2">
      <c r="A154" s="27"/>
      <c r="B154" s="27"/>
      <c r="C154" s="28"/>
      <c r="D154" s="27"/>
      <c r="E154" s="28"/>
      <c r="F154" s="35"/>
      <c r="G154" s="28"/>
      <c r="H154" s="28"/>
      <c r="I154" s="28"/>
      <c r="J154" s="26"/>
      <c r="K154" s="26" t="s">
        <v>51</v>
      </c>
      <c r="L154" s="26" t="s">
        <v>56</v>
      </c>
      <c r="M154" s="32" t="s">
        <v>476</v>
      </c>
      <c r="N154" s="33" t="s">
        <v>54</v>
      </c>
      <c r="O154" s="31">
        <f>1+1</f>
        <v>2</v>
      </c>
    </row>
    <row r="155" spans="1:15" s="25" customFormat="1" ht="11.25" hidden="1" customHeight="1" outlineLevel="2">
      <c r="A155" s="27"/>
      <c r="B155" s="27"/>
      <c r="C155" s="28"/>
      <c r="D155" s="27"/>
      <c r="E155" s="28"/>
      <c r="F155" s="35"/>
      <c r="G155" s="28"/>
      <c r="H155" s="28"/>
      <c r="I155" s="28"/>
      <c r="J155" s="26"/>
      <c r="K155" s="26" t="s">
        <v>49</v>
      </c>
      <c r="L155" s="26" t="s">
        <v>56</v>
      </c>
      <c r="M155" s="32" t="s">
        <v>469</v>
      </c>
      <c r="N155" s="33" t="s">
        <v>54</v>
      </c>
      <c r="O155" s="31">
        <f>3+1</f>
        <v>4</v>
      </c>
    </row>
    <row r="156" spans="1:15" s="25" customFormat="1" ht="30.75" customHeight="1" outlineLevel="1" collapsed="1">
      <c r="A156" s="27" t="s">
        <v>1277</v>
      </c>
      <c r="B156" s="36" t="s">
        <v>159</v>
      </c>
      <c r="C156" s="28" t="s">
        <v>403</v>
      </c>
      <c r="D156" s="27" t="s">
        <v>156</v>
      </c>
      <c r="E156" s="28" t="s">
        <v>480</v>
      </c>
      <c r="F156" s="35" t="s">
        <v>479</v>
      </c>
      <c r="G156" s="28"/>
      <c r="H156" s="28" t="s">
        <v>59</v>
      </c>
      <c r="I156" s="28"/>
      <c r="J156" s="26" t="s">
        <v>33</v>
      </c>
      <c r="K156" s="26" t="s">
        <v>478</v>
      </c>
      <c r="L156" s="26" t="s">
        <v>55</v>
      </c>
      <c r="M156" s="32" t="str">
        <f>M157&amp;" "&amp;O157&amp;N157&amp;" "&amp;M158&amp;" "&amp;O158&amp;N158&amp;" "</f>
        <v xml:space="preserve">Ручная расчистка 2,1га. Выправка опор 10шт. </v>
      </c>
      <c r="N156" s="33"/>
      <c r="O156" s="38"/>
    </row>
    <row r="157" spans="1:15" s="25" customFormat="1" ht="11.25" hidden="1" customHeight="1" outlineLevel="2">
      <c r="A157" s="27"/>
      <c r="B157" s="27"/>
      <c r="C157" s="28"/>
      <c r="D157" s="27"/>
      <c r="E157" s="28"/>
      <c r="F157" s="35"/>
      <c r="G157" s="28"/>
      <c r="H157" s="28"/>
      <c r="I157" s="28"/>
      <c r="J157" s="26"/>
      <c r="K157" s="26" t="s">
        <v>478</v>
      </c>
      <c r="L157" s="26" t="s">
        <v>478</v>
      </c>
      <c r="M157" s="34" t="s">
        <v>481</v>
      </c>
      <c r="N157" s="33" t="s">
        <v>482</v>
      </c>
      <c r="O157" s="38">
        <v>2.1</v>
      </c>
    </row>
    <row r="158" spans="1:15" s="25" customFormat="1" ht="11.25" hidden="1" customHeight="1" outlineLevel="2">
      <c r="A158" s="27"/>
      <c r="B158" s="27"/>
      <c r="C158" s="28"/>
      <c r="D158" s="27"/>
      <c r="E158" s="28"/>
      <c r="F158" s="35"/>
      <c r="G158" s="28"/>
      <c r="H158" s="28"/>
      <c r="I158" s="28"/>
      <c r="J158" s="26"/>
      <c r="K158" s="26" t="s">
        <v>55</v>
      </c>
      <c r="L158" s="26" t="s">
        <v>55</v>
      </c>
      <c r="M158" s="34" t="s">
        <v>483</v>
      </c>
      <c r="N158" s="33" t="s">
        <v>52</v>
      </c>
      <c r="O158" s="38">
        <v>10</v>
      </c>
    </row>
    <row r="159" spans="1:15" s="25" customFormat="1" ht="32.25" customHeight="1" outlineLevel="1" collapsed="1">
      <c r="A159" s="27" t="s">
        <v>1278</v>
      </c>
      <c r="B159" s="36" t="s">
        <v>159</v>
      </c>
      <c r="C159" s="28" t="s">
        <v>403</v>
      </c>
      <c r="D159" s="27" t="s">
        <v>156</v>
      </c>
      <c r="E159" s="28" t="s">
        <v>485</v>
      </c>
      <c r="F159" s="35" t="s">
        <v>484</v>
      </c>
      <c r="G159" s="28"/>
      <c r="H159" s="28" t="s">
        <v>1134</v>
      </c>
      <c r="I159" s="28" t="s">
        <v>1025</v>
      </c>
      <c r="J159" s="26" t="s">
        <v>33</v>
      </c>
      <c r="K159" s="26" t="s">
        <v>55</v>
      </c>
      <c r="L159" s="26" t="s">
        <v>55</v>
      </c>
      <c r="M159" s="32" t="str">
        <f>M160&amp;" "&amp;O160&amp;N160&amp;" "&amp;M161&amp;" "&amp;O161&amp;N161&amp;" "&amp;M162&amp;" "&amp;O162&amp;N162&amp;" "</f>
        <v xml:space="preserve">Выправка опор 9шт. Ручная расчистка 1,54га. Вырубка угрожающих деревьев 1шт </v>
      </c>
      <c r="N159" s="33"/>
      <c r="O159" s="38"/>
    </row>
    <row r="160" spans="1:15" s="25" customFormat="1" ht="11.25" hidden="1" customHeight="1" outlineLevel="2">
      <c r="A160" s="27"/>
      <c r="B160" s="27"/>
      <c r="C160" s="28"/>
      <c r="D160" s="27"/>
      <c r="E160" s="28"/>
      <c r="F160" s="35"/>
      <c r="G160" s="28"/>
      <c r="H160" s="28" t="s">
        <v>59</v>
      </c>
      <c r="I160" s="28"/>
      <c r="J160" s="26"/>
      <c r="K160" s="26"/>
      <c r="L160" s="26"/>
      <c r="M160" s="34" t="s">
        <v>483</v>
      </c>
      <c r="N160" s="33" t="s">
        <v>52</v>
      </c>
      <c r="O160" s="38">
        <v>9</v>
      </c>
    </row>
    <row r="161" spans="1:15" s="25" customFormat="1" ht="11.25" hidden="1" customHeight="1" outlineLevel="2">
      <c r="A161" s="27"/>
      <c r="B161" s="27"/>
      <c r="C161" s="28"/>
      <c r="D161" s="27"/>
      <c r="E161" s="28"/>
      <c r="F161" s="35"/>
      <c r="G161" s="28"/>
      <c r="H161" s="28" t="s">
        <v>1024</v>
      </c>
      <c r="I161" s="28"/>
      <c r="J161" s="26"/>
      <c r="K161" s="26"/>
      <c r="L161" s="26"/>
      <c r="M161" s="34" t="s">
        <v>481</v>
      </c>
      <c r="N161" s="33" t="s">
        <v>482</v>
      </c>
      <c r="O161" s="38">
        <v>1.54</v>
      </c>
    </row>
    <row r="162" spans="1:15" s="25" customFormat="1" ht="11.25" hidden="1" customHeight="1" outlineLevel="2">
      <c r="A162" s="27"/>
      <c r="B162" s="27"/>
      <c r="C162" s="28"/>
      <c r="D162" s="27"/>
      <c r="E162" s="28"/>
      <c r="F162" s="35"/>
      <c r="G162" s="28"/>
      <c r="H162" s="28" t="s">
        <v>1024</v>
      </c>
      <c r="I162" s="28"/>
      <c r="J162" s="26"/>
      <c r="K162" s="26"/>
      <c r="L162" s="26"/>
      <c r="M162" s="34" t="s">
        <v>486</v>
      </c>
      <c r="N162" s="33" t="s">
        <v>54</v>
      </c>
      <c r="O162" s="38">
        <v>1</v>
      </c>
    </row>
    <row r="163" spans="1:15" s="25" customFormat="1" ht="30" customHeight="1" outlineLevel="1" collapsed="1">
      <c r="A163" s="27" t="s">
        <v>1279</v>
      </c>
      <c r="B163" s="36" t="s">
        <v>159</v>
      </c>
      <c r="C163" s="28" t="s">
        <v>403</v>
      </c>
      <c r="D163" s="27" t="s">
        <v>156</v>
      </c>
      <c r="E163" s="28" t="s">
        <v>488</v>
      </c>
      <c r="F163" s="35" t="s">
        <v>487</v>
      </c>
      <c r="G163" s="28"/>
      <c r="H163" s="28" t="s">
        <v>59</v>
      </c>
      <c r="I163" s="28"/>
      <c r="J163" s="26" t="s">
        <v>33</v>
      </c>
      <c r="K163" s="26" t="s">
        <v>51</v>
      </c>
      <c r="L163" s="26" t="s">
        <v>53</v>
      </c>
      <c r="M163" s="32" t="str">
        <f>M164&amp;" "&amp;O164&amp;N164&amp;" "&amp;M165&amp;" "&amp;O165&amp;N165&amp;" "</f>
        <v xml:space="preserve">Выправка опор 3шт. Ручная расчистка 1,4га. </v>
      </c>
      <c r="N163" s="33"/>
      <c r="O163" s="38"/>
    </row>
    <row r="164" spans="1:15" s="25" customFormat="1" ht="11.25" hidden="1" customHeight="1" outlineLevel="2">
      <c r="A164" s="27"/>
      <c r="B164" s="27"/>
      <c r="C164" s="28"/>
      <c r="D164" s="27"/>
      <c r="E164" s="28"/>
      <c r="F164" s="35"/>
      <c r="G164" s="28"/>
      <c r="H164" s="28"/>
      <c r="I164" s="28"/>
      <c r="J164" s="26"/>
      <c r="K164" s="26"/>
      <c r="L164" s="26"/>
      <c r="M164" s="34" t="s">
        <v>483</v>
      </c>
      <c r="N164" s="33" t="s">
        <v>52</v>
      </c>
      <c r="O164" s="38">
        <v>3</v>
      </c>
    </row>
    <row r="165" spans="1:15" s="25" customFormat="1" ht="11.25" hidden="1" customHeight="1" outlineLevel="2">
      <c r="A165" s="27"/>
      <c r="B165" s="27"/>
      <c r="C165" s="28"/>
      <c r="D165" s="27"/>
      <c r="E165" s="28"/>
      <c r="F165" s="35"/>
      <c r="G165" s="28"/>
      <c r="H165" s="28"/>
      <c r="I165" s="28"/>
      <c r="J165" s="26"/>
      <c r="K165" s="26"/>
      <c r="L165" s="26"/>
      <c r="M165" s="34" t="s">
        <v>481</v>
      </c>
      <c r="N165" s="33" t="s">
        <v>482</v>
      </c>
      <c r="O165" s="38">
        <v>1.4</v>
      </c>
    </row>
    <row r="166" spans="1:15" s="25" customFormat="1" ht="30" customHeight="1" outlineLevel="1" collapsed="1">
      <c r="A166" s="27" t="s">
        <v>1280</v>
      </c>
      <c r="B166" s="36" t="s">
        <v>159</v>
      </c>
      <c r="C166" s="28" t="s">
        <v>403</v>
      </c>
      <c r="D166" s="27" t="s">
        <v>156</v>
      </c>
      <c r="E166" s="28" t="s">
        <v>491</v>
      </c>
      <c r="F166" s="35" t="s">
        <v>489</v>
      </c>
      <c r="G166" s="28"/>
      <c r="H166" s="28" t="s">
        <v>1134</v>
      </c>
      <c r="I166" s="28" t="s">
        <v>1025</v>
      </c>
      <c r="J166" s="26" t="s">
        <v>33</v>
      </c>
      <c r="K166" s="26" t="s">
        <v>53</v>
      </c>
      <c r="L166" s="26" t="s">
        <v>490</v>
      </c>
      <c r="M166" s="32" t="str">
        <f>M167&amp;" "&amp;O167&amp;N167&amp;" "&amp;M168&amp;" "&amp;O168&amp;N168&amp;" "&amp;M169&amp;" "&amp;O169&amp;N169&amp;" "</f>
        <v xml:space="preserve">Выправка опор 4шт. Ручная расчистка 3,96га. Замена РЛНД 1шт </v>
      </c>
      <c r="N166" s="33"/>
      <c r="O166" s="38"/>
    </row>
    <row r="167" spans="1:15" s="25" customFormat="1" ht="11.25" hidden="1" customHeight="1" outlineLevel="2">
      <c r="A167" s="27"/>
      <c r="B167" s="27"/>
      <c r="C167" s="28"/>
      <c r="D167" s="27"/>
      <c r="E167" s="28"/>
      <c r="F167" s="35"/>
      <c r="G167" s="28"/>
      <c r="H167" s="28" t="s">
        <v>59</v>
      </c>
      <c r="I167" s="28"/>
      <c r="J167" s="26"/>
      <c r="K167" s="26" t="s">
        <v>53</v>
      </c>
      <c r="L167" s="26" t="s">
        <v>490</v>
      </c>
      <c r="M167" s="34" t="s">
        <v>483</v>
      </c>
      <c r="N167" s="33" t="s">
        <v>52</v>
      </c>
      <c r="O167" s="38">
        <v>4</v>
      </c>
    </row>
    <row r="168" spans="1:15" s="25" customFormat="1" ht="11.25" hidden="1" customHeight="1" outlineLevel="2">
      <c r="A168" s="27"/>
      <c r="B168" s="27"/>
      <c r="C168" s="28"/>
      <c r="D168" s="27"/>
      <c r="E168" s="28"/>
      <c r="F168" s="35" t="s">
        <v>492</v>
      </c>
      <c r="G168" s="28"/>
      <c r="H168" s="28" t="s">
        <v>1024</v>
      </c>
      <c r="I168" s="28"/>
      <c r="J168" s="26"/>
      <c r="K168" s="26" t="s">
        <v>53</v>
      </c>
      <c r="L168" s="26" t="s">
        <v>490</v>
      </c>
      <c r="M168" s="34" t="s">
        <v>481</v>
      </c>
      <c r="N168" s="33" t="s">
        <v>482</v>
      </c>
      <c r="O168" s="38">
        <f>3.36+0.6</f>
        <v>3.96</v>
      </c>
    </row>
    <row r="169" spans="1:15" s="25" customFormat="1" ht="11.25" hidden="1" customHeight="1" outlineLevel="2">
      <c r="A169" s="27"/>
      <c r="B169" s="27"/>
      <c r="C169" s="28"/>
      <c r="D169" s="27"/>
      <c r="E169" s="28"/>
      <c r="F169" s="35"/>
      <c r="G169" s="28"/>
      <c r="H169" s="28" t="s">
        <v>59</v>
      </c>
      <c r="I169" s="28"/>
      <c r="J169" s="26"/>
      <c r="K169" s="26" t="s">
        <v>56</v>
      </c>
      <c r="L169" s="26" t="s">
        <v>56</v>
      </c>
      <c r="M169" s="32" t="s">
        <v>469</v>
      </c>
      <c r="N169" s="33" t="s">
        <v>54</v>
      </c>
      <c r="O169" s="31">
        <v>1</v>
      </c>
    </row>
    <row r="170" spans="1:15" s="25" customFormat="1" ht="30" customHeight="1" outlineLevel="1" collapsed="1">
      <c r="A170" s="27" t="s">
        <v>1281</v>
      </c>
      <c r="B170" s="36" t="s">
        <v>159</v>
      </c>
      <c r="C170" s="28" t="s">
        <v>403</v>
      </c>
      <c r="D170" s="27" t="s">
        <v>156</v>
      </c>
      <c r="E170" s="28" t="s">
        <v>494</v>
      </c>
      <c r="F170" s="35" t="s">
        <v>493</v>
      </c>
      <c r="G170" s="28"/>
      <c r="H170" s="28" t="s">
        <v>1246</v>
      </c>
      <c r="I170" s="28"/>
      <c r="J170" s="26" t="s">
        <v>33</v>
      </c>
      <c r="K170" s="26" t="s">
        <v>56</v>
      </c>
      <c r="L170" s="26" t="s">
        <v>56</v>
      </c>
      <c r="M170" s="32" t="str">
        <f>M171&amp;" "&amp;O171&amp;N171&amp;" "&amp;M172&amp;" "&amp;O172&amp;N172&amp;" "</f>
        <v xml:space="preserve">Замена опор 1шт Замена РЛНД 1шт </v>
      </c>
      <c r="N170" s="33"/>
      <c r="O170" s="38"/>
    </row>
    <row r="171" spans="1:15" s="25" customFormat="1" ht="11.25" hidden="1" customHeight="1" outlineLevel="2">
      <c r="A171" s="27"/>
      <c r="B171" s="27"/>
      <c r="C171" s="28"/>
      <c r="D171" s="27"/>
      <c r="E171" s="28"/>
      <c r="F171" s="35"/>
      <c r="G171" s="28"/>
      <c r="H171" s="28"/>
      <c r="I171" s="28"/>
      <c r="J171" s="26"/>
      <c r="K171" s="26"/>
      <c r="L171" s="26"/>
      <c r="M171" s="32" t="s">
        <v>468</v>
      </c>
      <c r="N171" s="33" t="s">
        <v>54</v>
      </c>
      <c r="O171" s="31">
        <v>1</v>
      </c>
    </row>
    <row r="172" spans="1:15" s="25" customFormat="1" ht="11.25" hidden="1" customHeight="1" outlineLevel="2">
      <c r="A172" s="27"/>
      <c r="B172" s="27"/>
      <c r="C172" s="28"/>
      <c r="D172" s="27"/>
      <c r="E172" s="28"/>
      <c r="F172" s="35"/>
      <c r="G172" s="28"/>
      <c r="H172" s="28"/>
      <c r="I172" s="28"/>
      <c r="J172" s="26"/>
      <c r="K172" s="26"/>
      <c r="L172" s="26"/>
      <c r="M172" s="32" t="s">
        <v>469</v>
      </c>
      <c r="N172" s="33" t="s">
        <v>54</v>
      </c>
      <c r="O172" s="31">
        <v>1</v>
      </c>
    </row>
    <row r="173" spans="1:15" s="25" customFormat="1" ht="44.25" customHeight="1" outlineLevel="1" collapsed="1">
      <c r="A173" s="27" t="s">
        <v>1282</v>
      </c>
      <c r="B173" s="36" t="s">
        <v>159</v>
      </c>
      <c r="C173" s="28" t="s">
        <v>403</v>
      </c>
      <c r="D173" s="27" t="s">
        <v>156</v>
      </c>
      <c r="E173" s="28" t="s">
        <v>496</v>
      </c>
      <c r="F173" s="35" t="s">
        <v>495</v>
      </c>
      <c r="G173" s="28"/>
      <c r="H173" s="28" t="s">
        <v>1134</v>
      </c>
      <c r="I173" s="28" t="s">
        <v>1025</v>
      </c>
      <c r="J173" s="26" t="s">
        <v>33</v>
      </c>
      <c r="K173" s="26" t="s">
        <v>57</v>
      </c>
      <c r="L173" s="26" t="s">
        <v>316</v>
      </c>
      <c r="M173" s="32" t="str">
        <f>M174&amp;" "&amp;O174&amp;N174&amp;" "&amp;M175&amp;" "&amp;O175&amp;N175&amp;" "&amp;M176&amp;" "&amp;O176&amp;N176&amp;" "</f>
        <v xml:space="preserve">Ручная расчистка 3,22га. Вырубка угрожающих деревьев 8шт Выправка опор 1шт. </v>
      </c>
      <c r="N173" s="33"/>
      <c r="O173" s="38"/>
    </row>
    <row r="174" spans="1:15" s="25" customFormat="1" ht="11.25" hidden="1" customHeight="1" outlineLevel="2">
      <c r="A174" s="27"/>
      <c r="B174" s="27"/>
      <c r="C174" s="35"/>
      <c r="D174" s="35"/>
      <c r="E174" s="35"/>
      <c r="F174" s="35"/>
      <c r="G174" s="28"/>
      <c r="H174" s="28" t="s">
        <v>1024</v>
      </c>
      <c r="I174" s="35"/>
      <c r="J174" s="35"/>
      <c r="K174" s="26"/>
      <c r="L174" s="26"/>
      <c r="M174" s="34" t="s">
        <v>481</v>
      </c>
      <c r="N174" s="33" t="s">
        <v>482</v>
      </c>
      <c r="O174" s="38">
        <v>3.22</v>
      </c>
    </row>
    <row r="175" spans="1:15" s="25" customFormat="1" ht="11.25" hidden="1" customHeight="1" outlineLevel="2">
      <c r="A175" s="27"/>
      <c r="B175" s="27"/>
      <c r="C175" s="28"/>
      <c r="D175" s="27"/>
      <c r="E175" s="28"/>
      <c r="F175" s="35"/>
      <c r="G175" s="28"/>
      <c r="H175" s="28" t="s">
        <v>1024</v>
      </c>
      <c r="I175" s="28"/>
      <c r="J175" s="26"/>
      <c r="K175" s="26"/>
      <c r="L175" s="26"/>
      <c r="M175" s="34" t="s">
        <v>486</v>
      </c>
      <c r="N175" s="33" t="s">
        <v>54</v>
      </c>
      <c r="O175" s="38">
        <v>8</v>
      </c>
    </row>
    <row r="176" spans="1:15" s="25" customFormat="1" ht="11.25" hidden="1" customHeight="1" outlineLevel="2">
      <c r="A176" s="27"/>
      <c r="B176" s="27"/>
      <c r="C176" s="28"/>
      <c r="D176" s="27"/>
      <c r="E176" s="28"/>
      <c r="F176" s="35"/>
      <c r="G176" s="28"/>
      <c r="H176" s="28" t="s">
        <v>59</v>
      </c>
      <c r="I176" s="28"/>
      <c r="J176" s="26"/>
      <c r="K176" s="26"/>
      <c r="L176" s="26"/>
      <c r="M176" s="34" t="s">
        <v>483</v>
      </c>
      <c r="N176" s="33" t="s">
        <v>52</v>
      </c>
      <c r="O176" s="38">
        <v>1</v>
      </c>
    </row>
    <row r="177" spans="1:15" s="25" customFormat="1" ht="35.25" customHeight="1" outlineLevel="1" collapsed="1">
      <c r="A177" s="27" t="s">
        <v>1283</v>
      </c>
      <c r="B177" s="36" t="s">
        <v>159</v>
      </c>
      <c r="C177" s="28" t="s">
        <v>403</v>
      </c>
      <c r="D177" s="27" t="s">
        <v>156</v>
      </c>
      <c r="E177" s="28" t="s">
        <v>498</v>
      </c>
      <c r="F177" s="35" t="s">
        <v>497</v>
      </c>
      <c r="G177" s="28"/>
      <c r="H177" s="28" t="s">
        <v>1134</v>
      </c>
      <c r="I177" s="28" t="s">
        <v>1025</v>
      </c>
      <c r="J177" s="26" t="s">
        <v>33</v>
      </c>
      <c r="K177" s="26" t="s">
        <v>43</v>
      </c>
      <c r="L177" s="26" t="s">
        <v>53</v>
      </c>
      <c r="M177" s="32" t="str">
        <f>M178&amp;" "&amp;O178&amp;N178&amp;" "&amp;M179&amp;" "&amp;O179&amp;N179&amp;" "&amp;M180&amp;" "&amp;O180&amp;N180&amp;" "&amp;M181&amp;" "&amp;O181&amp;N181&amp;" "</f>
        <v xml:space="preserve">Выправка опор 12шт. Ручная расчистка 4,56га. Вырубка угрожающих деревьев 26шт Замена опор 1шт </v>
      </c>
      <c r="N177" s="33"/>
      <c r="O177" s="38"/>
    </row>
    <row r="178" spans="1:15" s="25" customFormat="1" ht="11.25" hidden="1" customHeight="1" outlineLevel="2">
      <c r="A178" s="27"/>
      <c r="B178" s="27"/>
      <c r="C178" s="35"/>
      <c r="D178" s="35"/>
      <c r="E178" s="35"/>
      <c r="F178" s="35"/>
      <c r="G178" s="28"/>
      <c r="H178" s="28" t="s">
        <v>59</v>
      </c>
      <c r="I178" s="35"/>
      <c r="J178" s="35"/>
      <c r="K178" s="26" t="s">
        <v>53</v>
      </c>
      <c r="L178" s="26" t="s">
        <v>53</v>
      </c>
      <c r="M178" s="34" t="s">
        <v>483</v>
      </c>
      <c r="N178" s="33" t="s">
        <v>52</v>
      </c>
      <c r="O178" s="38">
        <v>12</v>
      </c>
    </row>
    <row r="179" spans="1:15" s="25" customFormat="1" ht="11.25" hidden="1" customHeight="1" outlineLevel="2">
      <c r="A179" s="27"/>
      <c r="B179" s="27"/>
      <c r="C179" s="28"/>
      <c r="D179" s="27"/>
      <c r="E179" s="28"/>
      <c r="F179" s="35" t="s">
        <v>499</v>
      </c>
      <c r="G179" s="28"/>
      <c r="H179" s="28" t="s">
        <v>1024</v>
      </c>
      <c r="I179" s="28"/>
      <c r="J179" s="26"/>
      <c r="K179" s="26" t="s">
        <v>43</v>
      </c>
      <c r="L179" s="26" t="s">
        <v>511</v>
      </c>
      <c r="M179" s="34" t="s">
        <v>481</v>
      </c>
      <c r="N179" s="33" t="s">
        <v>482</v>
      </c>
      <c r="O179" s="38">
        <f>3.36+1.2</f>
        <v>4.5599999999999996</v>
      </c>
    </row>
    <row r="180" spans="1:15" s="25" customFormat="1" ht="11.25" hidden="1" customHeight="1" outlineLevel="2">
      <c r="A180" s="27"/>
      <c r="B180" s="27"/>
      <c r="C180" s="28"/>
      <c r="D180" s="27"/>
      <c r="E180" s="28"/>
      <c r="F180" s="35"/>
      <c r="G180" s="28"/>
      <c r="H180" s="28" t="s">
        <v>1024</v>
      </c>
      <c r="I180" s="28"/>
      <c r="J180" s="26"/>
      <c r="K180" s="26" t="s">
        <v>43</v>
      </c>
      <c r="L180" s="26" t="s">
        <v>511</v>
      </c>
      <c r="M180" s="34" t="s">
        <v>486</v>
      </c>
      <c r="N180" s="33" t="s">
        <v>54</v>
      </c>
      <c r="O180" s="38">
        <v>26</v>
      </c>
    </row>
    <row r="181" spans="1:15" s="25" customFormat="1" ht="12" hidden="1" customHeight="1" outlineLevel="2">
      <c r="A181" s="27"/>
      <c r="B181" s="27"/>
      <c r="C181" s="28"/>
      <c r="D181" s="27"/>
      <c r="E181" s="28"/>
      <c r="F181" s="35"/>
      <c r="G181" s="28"/>
      <c r="H181" s="28" t="s">
        <v>59</v>
      </c>
      <c r="I181" s="28"/>
      <c r="J181" s="26"/>
      <c r="K181" s="26" t="s">
        <v>53</v>
      </c>
      <c r="L181" s="26" t="s">
        <v>53</v>
      </c>
      <c r="M181" s="32" t="s">
        <v>468</v>
      </c>
      <c r="N181" s="33" t="s">
        <v>54</v>
      </c>
      <c r="O181" s="38">
        <v>1</v>
      </c>
    </row>
    <row r="182" spans="1:15" s="25" customFormat="1" ht="48" customHeight="1" outlineLevel="1" collapsed="1">
      <c r="A182" s="27" t="s">
        <v>1284</v>
      </c>
      <c r="B182" s="36" t="s">
        <v>159</v>
      </c>
      <c r="C182" s="28" t="s">
        <v>157</v>
      </c>
      <c r="D182" s="27" t="s">
        <v>156</v>
      </c>
      <c r="E182" s="28" t="s">
        <v>501</v>
      </c>
      <c r="F182" s="35" t="s">
        <v>500</v>
      </c>
      <c r="G182" s="28"/>
      <c r="H182" s="28" t="s">
        <v>1134</v>
      </c>
      <c r="I182" s="28" t="s">
        <v>1025</v>
      </c>
      <c r="J182" s="26" t="s">
        <v>33</v>
      </c>
      <c r="K182" s="26" t="s">
        <v>56</v>
      </c>
      <c r="L182" s="26" t="s">
        <v>57</v>
      </c>
      <c r="M182" s="32" t="str">
        <f>M183&amp;" "&amp;O183&amp;N183&amp;" "&amp;M184&amp;" "&amp;O184&amp;N184&amp;" "&amp;M185&amp;" "&amp;O185&amp;N185&amp;" "&amp;M186&amp;" "&amp;O186&amp;N186&amp;" "&amp;M187&amp;" "&amp;O187&amp;N187&amp;" "&amp;M188&amp;" "&amp;O188&amp;N188&amp;"  "&amp;M189&amp;" "&amp;O189&amp;N189&amp;"   "</f>
        <v xml:space="preserve">Выправка опор 31шт. Переустановка опор 1шт. Замена опор 2шт. Замена изоляторов 7шт Замена траверс 2шт Замена РЛНД 2шт  Механизированная расчистка 6,08га   </v>
      </c>
      <c r="N182" s="33"/>
      <c r="O182" s="38"/>
    </row>
    <row r="183" spans="1:15" s="25" customFormat="1" ht="11.25" hidden="1" customHeight="1" outlineLevel="2">
      <c r="A183" s="27"/>
      <c r="B183" s="27"/>
      <c r="C183" s="28"/>
      <c r="D183" s="27"/>
      <c r="E183" s="28"/>
      <c r="F183" s="35"/>
      <c r="G183" s="28"/>
      <c r="H183" s="28" t="s">
        <v>59</v>
      </c>
      <c r="I183" s="28"/>
      <c r="J183" s="26"/>
      <c r="K183" s="26" t="s">
        <v>57</v>
      </c>
      <c r="L183" s="26" t="s">
        <v>57</v>
      </c>
      <c r="M183" s="34" t="s">
        <v>483</v>
      </c>
      <c r="N183" s="33" t="s">
        <v>52</v>
      </c>
      <c r="O183" s="38">
        <v>31</v>
      </c>
    </row>
    <row r="184" spans="1:15" s="25" customFormat="1" ht="11.25" hidden="1" customHeight="1" outlineLevel="2">
      <c r="A184" s="27"/>
      <c r="B184" s="27"/>
      <c r="C184" s="28"/>
      <c r="D184" s="27"/>
      <c r="E184" s="28"/>
      <c r="F184" s="35"/>
      <c r="G184" s="28"/>
      <c r="H184" s="28" t="s">
        <v>59</v>
      </c>
      <c r="I184" s="28"/>
      <c r="J184" s="26"/>
      <c r="K184" s="26" t="s">
        <v>57</v>
      </c>
      <c r="L184" s="26" t="s">
        <v>57</v>
      </c>
      <c r="M184" s="34" t="s">
        <v>502</v>
      </c>
      <c r="N184" s="33" t="s">
        <v>52</v>
      </c>
      <c r="O184" s="38">
        <v>1</v>
      </c>
    </row>
    <row r="185" spans="1:15" s="25" customFormat="1" ht="11.25" hidden="1" customHeight="1" outlineLevel="2">
      <c r="A185" s="27"/>
      <c r="B185" s="27"/>
      <c r="C185" s="28"/>
      <c r="D185" s="27"/>
      <c r="E185" s="28"/>
      <c r="F185" s="35"/>
      <c r="G185" s="28"/>
      <c r="H185" s="28" t="s">
        <v>59</v>
      </c>
      <c r="I185" s="28"/>
      <c r="J185" s="26"/>
      <c r="K185" s="26" t="s">
        <v>57</v>
      </c>
      <c r="L185" s="26" t="s">
        <v>57</v>
      </c>
      <c r="M185" s="34" t="s">
        <v>468</v>
      </c>
      <c r="N185" s="33" t="s">
        <v>52</v>
      </c>
      <c r="O185" s="38">
        <v>2</v>
      </c>
    </row>
    <row r="186" spans="1:15" s="25" customFormat="1" ht="11.25" hidden="1" customHeight="1" outlineLevel="2">
      <c r="A186" s="27"/>
      <c r="B186" s="27"/>
      <c r="C186" s="28"/>
      <c r="D186" s="27"/>
      <c r="E186" s="28"/>
      <c r="F186" s="35"/>
      <c r="G186" s="28"/>
      <c r="H186" s="28" t="s">
        <v>59</v>
      </c>
      <c r="I186" s="28"/>
      <c r="J186" s="26"/>
      <c r="K186" s="26" t="s">
        <v>57</v>
      </c>
      <c r="L186" s="26" t="s">
        <v>57</v>
      </c>
      <c r="M186" s="34" t="s">
        <v>503</v>
      </c>
      <c r="N186" s="33" t="s">
        <v>54</v>
      </c>
      <c r="O186" s="38">
        <v>7</v>
      </c>
    </row>
    <row r="187" spans="1:15" s="25" customFormat="1" ht="11.25" hidden="1" customHeight="1" outlineLevel="2">
      <c r="A187" s="27"/>
      <c r="B187" s="27"/>
      <c r="C187" s="28"/>
      <c r="D187" s="27"/>
      <c r="E187" s="28"/>
      <c r="F187" s="35"/>
      <c r="G187" s="28"/>
      <c r="H187" s="28" t="s">
        <v>59</v>
      </c>
      <c r="I187" s="28"/>
      <c r="J187" s="26"/>
      <c r="K187" s="26" t="s">
        <v>57</v>
      </c>
      <c r="L187" s="26" t="s">
        <v>57</v>
      </c>
      <c r="M187" s="34" t="s">
        <v>504</v>
      </c>
      <c r="N187" s="33" t="s">
        <v>54</v>
      </c>
      <c r="O187" s="38">
        <v>2</v>
      </c>
    </row>
    <row r="188" spans="1:15" s="25" customFormat="1" ht="11.25" hidden="1" customHeight="1" outlineLevel="2">
      <c r="A188" s="27"/>
      <c r="B188" s="27"/>
      <c r="C188" s="28"/>
      <c r="D188" s="27"/>
      <c r="E188" s="28"/>
      <c r="F188" s="35"/>
      <c r="G188" s="28"/>
      <c r="H188" s="28" t="s">
        <v>59</v>
      </c>
      <c r="I188" s="28"/>
      <c r="J188" s="26"/>
      <c r="K188" s="26" t="s">
        <v>57</v>
      </c>
      <c r="L188" s="26" t="s">
        <v>57</v>
      </c>
      <c r="M188" s="32" t="s">
        <v>469</v>
      </c>
      <c r="N188" s="33" t="s">
        <v>54</v>
      </c>
      <c r="O188" s="38">
        <v>2</v>
      </c>
    </row>
    <row r="189" spans="1:15" s="25" customFormat="1" ht="11.25" hidden="1" customHeight="1" outlineLevel="2">
      <c r="A189" s="27"/>
      <c r="B189" s="27"/>
      <c r="C189" s="28"/>
      <c r="D189" s="27"/>
      <c r="E189" s="28"/>
      <c r="F189" s="35"/>
      <c r="G189" s="28"/>
      <c r="H189" s="28" t="s">
        <v>1024</v>
      </c>
      <c r="I189" s="28"/>
      <c r="J189" s="26"/>
      <c r="K189" s="26" t="s">
        <v>56</v>
      </c>
      <c r="L189" s="26" t="s">
        <v>56</v>
      </c>
      <c r="M189" s="32" t="s">
        <v>509</v>
      </c>
      <c r="N189" s="33" t="s">
        <v>510</v>
      </c>
      <c r="O189" s="38">
        <v>6.08</v>
      </c>
    </row>
    <row r="190" spans="1:15" s="25" customFormat="1" ht="35.25" customHeight="1" outlineLevel="1" collapsed="1">
      <c r="A190" s="27" t="s">
        <v>1285</v>
      </c>
      <c r="B190" s="36" t="s">
        <v>159</v>
      </c>
      <c r="C190" s="28" t="s">
        <v>157</v>
      </c>
      <c r="D190" s="27" t="s">
        <v>156</v>
      </c>
      <c r="E190" s="28" t="s">
        <v>505</v>
      </c>
      <c r="F190" s="35" t="s">
        <v>506</v>
      </c>
      <c r="G190" s="28"/>
      <c r="H190" s="28" t="s">
        <v>1134</v>
      </c>
      <c r="I190" s="28" t="s">
        <v>1025</v>
      </c>
      <c r="J190" s="26" t="s">
        <v>33</v>
      </c>
      <c r="K190" s="26" t="s">
        <v>53</v>
      </c>
      <c r="L190" s="26" t="s">
        <v>316</v>
      </c>
      <c r="M190" s="32" t="str">
        <f>M191&amp;" "&amp;O191&amp;N191&amp;" "&amp;M192&amp;" "&amp;O192&amp;N192&amp;" "&amp;M193&amp;" "&amp;O193&amp;N193&amp;" "&amp;M194&amp;" "&amp;O194&amp;N194&amp;" "&amp;M195&amp;" "&amp;O195&amp;N195&amp;" "</f>
        <v xml:space="preserve">Выправка опор 13шт. Переустановка опор 2шт. Замена траверс 10шт Установка РЛНД 1шт Вырубка угрожающих деревьев 90шт </v>
      </c>
      <c r="N190" s="33"/>
      <c r="O190" s="38"/>
    </row>
    <row r="191" spans="1:15" s="25" customFormat="1" ht="11.25" hidden="1" customHeight="1" outlineLevel="2">
      <c r="A191" s="27"/>
      <c r="B191" s="27"/>
      <c r="C191" s="28"/>
      <c r="D191" s="27"/>
      <c r="E191" s="28"/>
      <c r="F191" s="35"/>
      <c r="G191" s="28"/>
      <c r="H191" s="28" t="s">
        <v>59</v>
      </c>
      <c r="I191" s="28"/>
      <c r="J191" s="26"/>
      <c r="K191" s="26" t="s">
        <v>53</v>
      </c>
      <c r="L191" s="26" t="s">
        <v>53</v>
      </c>
      <c r="M191" s="34" t="s">
        <v>483</v>
      </c>
      <c r="N191" s="33" t="s">
        <v>52</v>
      </c>
      <c r="O191" s="38">
        <v>13</v>
      </c>
    </row>
    <row r="192" spans="1:15" s="25" customFormat="1" ht="11.25" hidden="1" customHeight="1" outlineLevel="2">
      <c r="A192" s="27"/>
      <c r="B192" s="27"/>
      <c r="C192" s="28"/>
      <c r="D192" s="27"/>
      <c r="E192" s="28"/>
      <c r="F192" s="35"/>
      <c r="G192" s="28"/>
      <c r="H192" s="28" t="s">
        <v>59</v>
      </c>
      <c r="I192" s="28"/>
      <c r="J192" s="26"/>
      <c r="K192" s="26" t="s">
        <v>53</v>
      </c>
      <c r="L192" s="26" t="s">
        <v>53</v>
      </c>
      <c r="M192" s="34" t="s">
        <v>502</v>
      </c>
      <c r="N192" s="33" t="s">
        <v>52</v>
      </c>
      <c r="O192" s="38">
        <v>2</v>
      </c>
    </row>
    <row r="193" spans="1:15" s="25" customFormat="1" ht="11.25" hidden="1" customHeight="1" outlineLevel="2">
      <c r="A193" s="27"/>
      <c r="B193" s="27"/>
      <c r="C193" s="28"/>
      <c r="D193" s="27"/>
      <c r="E193" s="28"/>
      <c r="F193" s="35"/>
      <c r="G193" s="28"/>
      <c r="H193" s="28" t="s">
        <v>59</v>
      </c>
      <c r="I193" s="28"/>
      <c r="J193" s="26"/>
      <c r="K193" s="26" t="s">
        <v>53</v>
      </c>
      <c r="L193" s="26" t="s">
        <v>53</v>
      </c>
      <c r="M193" s="34" t="s">
        <v>504</v>
      </c>
      <c r="N193" s="33" t="s">
        <v>54</v>
      </c>
      <c r="O193" s="38">
        <v>10</v>
      </c>
    </row>
    <row r="194" spans="1:15" s="25" customFormat="1" ht="11.25" hidden="1" customHeight="1" outlineLevel="2">
      <c r="A194" s="27"/>
      <c r="B194" s="27"/>
      <c r="C194" s="28"/>
      <c r="D194" s="27"/>
      <c r="E194" s="28"/>
      <c r="F194" s="35"/>
      <c r="G194" s="28"/>
      <c r="H194" s="28" t="s">
        <v>59</v>
      </c>
      <c r="I194" s="28"/>
      <c r="J194" s="26"/>
      <c r="K194" s="26" t="s">
        <v>53</v>
      </c>
      <c r="L194" s="26" t="s">
        <v>53</v>
      </c>
      <c r="M194" s="32" t="s">
        <v>476</v>
      </c>
      <c r="N194" s="33" t="s">
        <v>54</v>
      </c>
      <c r="O194" s="38">
        <v>1</v>
      </c>
    </row>
    <row r="195" spans="1:15" s="25" customFormat="1" ht="11.25" hidden="1" customHeight="1" outlineLevel="2">
      <c r="A195" s="27"/>
      <c r="B195" s="27"/>
      <c r="C195" s="28"/>
      <c r="D195" s="27"/>
      <c r="E195" s="28"/>
      <c r="F195" s="35"/>
      <c r="G195" s="28"/>
      <c r="H195" s="28" t="s">
        <v>1024</v>
      </c>
      <c r="I195" s="28"/>
      <c r="J195" s="26"/>
      <c r="K195" s="26" t="s">
        <v>316</v>
      </c>
      <c r="L195" s="26" t="s">
        <v>316</v>
      </c>
      <c r="M195" s="34" t="s">
        <v>486</v>
      </c>
      <c r="N195" s="33" t="s">
        <v>54</v>
      </c>
      <c r="O195" s="38">
        <v>90</v>
      </c>
    </row>
    <row r="196" spans="1:15" s="25" customFormat="1" ht="37.5" customHeight="1" outlineLevel="1" collapsed="1">
      <c r="A196" s="27" t="s">
        <v>1286</v>
      </c>
      <c r="B196" s="36" t="s">
        <v>159</v>
      </c>
      <c r="C196" s="28" t="s">
        <v>157</v>
      </c>
      <c r="D196" s="27" t="s">
        <v>156</v>
      </c>
      <c r="E196" s="28" t="s">
        <v>508</v>
      </c>
      <c r="F196" s="35" t="s">
        <v>507</v>
      </c>
      <c r="G196" s="28"/>
      <c r="H196" s="28" t="s">
        <v>1134</v>
      </c>
      <c r="I196" s="28" t="s">
        <v>1025</v>
      </c>
      <c r="J196" s="26" t="s">
        <v>33</v>
      </c>
      <c r="K196" s="26" t="s">
        <v>51</v>
      </c>
      <c r="L196" s="26" t="s">
        <v>57</v>
      </c>
      <c r="M196" s="32" t="str">
        <f>M197&amp;" "&amp;O197&amp;N197&amp;" "&amp;M198&amp;" "&amp;O198&amp;N198&amp;" "&amp;M199&amp;" "&amp;O199&amp;N199&amp;" "&amp;M200&amp;" "&amp;O200&amp;N200&amp;" "</f>
        <v xml:space="preserve">Выправка опор 20шт. Переустановка опор 2шт. Замена изоляторов 69шт Механизированная расчистка 11га </v>
      </c>
      <c r="N196" s="33"/>
      <c r="O196" s="38"/>
    </row>
    <row r="197" spans="1:15" s="25" customFormat="1" ht="11.25" hidden="1" customHeight="1" outlineLevel="2">
      <c r="A197" s="27"/>
      <c r="B197" s="27"/>
      <c r="C197" s="28"/>
      <c r="D197" s="27"/>
      <c r="E197" s="28"/>
      <c r="F197" s="35"/>
      <c r="G197" s="28"/>
      <c r="H197" s="28" t="s">
        <v>59</v>
      </c>
      <c r="I197" s="28"/>
      <c r="J197" s="26"/>
      <c r="K197" s="26" t="s">
        <v>51</v>
      </c>
      <c r="L197" s="26" t="s">
        <v>51</v>
      </c>
      <c r="M197" s="34" t="s">
        <v>483</v>
      </c>
      <c r="N197" s="33" t="s">
        <v>52</v>
      </c>
      <c r="O197" s="38">
        <v>20</v>
      </c>
    </row>
    <row r="198" spans="1:15" s="25" customFormat="1" ht="11.25" hidden="1" customHeight="1" outlineLevel="2">
      <c r="A198" s="27"/>
      <c r="B198" s="27"/>
      <c r="C198" s="28"/>
      <c r="D198" s="27"/>
      <c r="E198" s="28"/>
      <c r="F198" s="35"/>
      <c r="G198" s="28"/>
      <c r="H198" s="28" t="s">
        <v>59</v>
      </c>
      <c r="I198" s="28"/>
      <c r="J198" s="26"/>
      <c r="K198" s="26" t="s">
        <v>51</v>
      </c>
      <c r="L198" s="26" t="s">
        <v>51</v>
      </c>
      <c r="M198" s="34" t="s">
        <v>502</v>
      </c>
      <c r="N198" s="33" t="s">
        <v>52</v>
      </c>
      <c r="O198" s="38">
        <v>2</v>
      </c>
    </row>
    <row r="199" spans="1:15" s="25" customFormat="1" ht="11.25" hidden="1" customHeight="1" outlineLevel="2">
      <c r="A199" s="27"/>
      <c r="B199" s="27"/>
      <c r="C199" s="28"/>
      <c r="D199" s="27"/>
      <c r="E199" s="28"/>
      <c r="F199" s="35"/>
      <c r="G199" s="28"/>
      <c r="H199" s="28" t="s">
        <v>59</v>
      </c>
      <c r="I199" s="28"/>
      <c r="J199" s="26"/>
      <c r="K199" s="26" t="s">
        <v>51</v>
      </c>
      <c r="L199" s="26" t="s">
        <v>51</v>
      </c>
      <c r="M199" s="34" t="s">
        <v>503</v>
      </c>
      <c r="N199" s="33" t="s">
        <v>54</v>
      </c>
      <c r="O199" s="38">
        <v>69</v>
      </c>
    </row>
    <row r="200" spans="1:15" s="25" customFormat="1" ht="11.25" hidden="1" customHeight="1" outlineLevel="2">
      <c r="A200" s="27"/>
      <c r="B200" s="27"/>
      <c r="C200" s="28"/>
      <c r="D200" s="27"/>
      <c r="E200" s="28"/>
      <c r="F200" s="35"/>
      <c r="G200" s="28"/>
      <c r="H200" s="28" t="s">
        <v>1024</v>
      </c>
      <c r="I200" s="28"/>
      <c r="J200" s="26"/>
      <c r="K200" s="26" t="s">
        <v>57</v>
      </c>
      <c r="L200" s="26" t="s">
        <v>57</v>
      </c>
      <c r="M200" s="32" t="s">
        <v>509</v>
      </c>
      <c r="N200" s="33" t="s">
        <v>510</v>
      </c>
      <c r="O200" s="38">
        <v>11</v>
      </c>
    </row>
    <row r="201" spans="1:15" s="25" customFormat="1" ht="38.25" customHeight="1" outlineLevel="1" collapsed="1">
      <c r="A201" s="27" t="s">
        <v>1287</v>
      </c>
      <c r="B201" s="36" t="s">
        <v>159</v>
      </c>
      <c r="C201" s="28" t="s">
        <v>157</v>
      </c>
      <c r="D201" s="27" t="s">
        <v>156</v>
      </c>
      <c r="E201" s="28" t="s">
        <v>513</v>
      </c>
      <c r="F201" s="35" t="s">
        <v>512</v>
      </c>
      <c r="G201" s="28"/>
      <c r="H201" s="28" t="s">
        <v>59</v>
      </c>
      <c r="I201" s="182"/>
      <c r="J201" s="26" t="s">
        <v>33</v>
      </c>
      <c r="K201" s="26" t="s">
        <v>316</v>
      </c>
      <c r="L201" s="26" t="s">
        <v>316</v>
      </c>
      <c r="M201" s="32" t="str">
        <f>M202&amp;" "&amp;O202&amp;N202&amp;" "&amp;M203&amp;" "&amp;O203&amp;N203&amp;" "&amp;M204&amp;" "&amp;O204&amp;N204&amp;" "&amp;M205&amp;" "&amp;O205&amp;N205&amp;" "&amp;M206&amp;" "&amp;O206&amp;N206&amp;" "</f>
        <v xml:space="preserve">Выправка опор 20шт. Переустановка опор 10шт. Замена опор 9шт. Замена изоляторов 8шт Замена траверс 3шт </v>
      </c>
      <c r="N201" s="33"/>
      <c r="O201" s="38"/>
    </row>
    <row r="202" spans="1:15" s="25" customFormat="1" ht="11.25" hidden="1" customHeight="1" outlineLevel="2">
      <c r="A202" s="27"/>
      <c r="B202" s="27"/>
      <c r="C202" s="28"/>
      <c r="D202" s="27"/>
      <c r="E202" s="28"/>
      <c r="F202" s="35"/>
      <c r="G202" s="28"/>
      <c r="H202" s="28"/>
      <c r="I202" s="28"/>
      <c r="J202" s="26"/>
      <c r="K202" s="26"/>
      <c r="L202" s="26"/>
      <c r="M202" s="34" t="s">
        <v>483</v>
      </c>
      <c r="N202" s="33" t="s">
        <v>52</v>
      </c>
      <c r="O202" s="38">
        <v>20</v>
      </c>
    </row>
    <row r="203" spans="1:15" s="25" customFormat="1" ht="11.25" hidden="1" customHeight="1" outlineLevel="2">
      <c r="A203" s="27"/>
      <c r="B203" s="27"/>
      <c r="C203" s="28"/>
      <c r="D203" s="27"/>
      <c r="E203" s="28"/>
      <c r="F203" s="35"/>
      <c r="G203" s="28"/>
      <c r="H203" s="28"/>
      <c r="I203" s="28"/>
      <c r="J203" s="26"/>
      <c r="K203" s="26"/>
      <c r="L203" s="26"/>
      <c r="M203" s="34" t="s">
        <v>502</v>
      </c>
      <c r="N203" s="33" t="s">
        <v>52</v>
      </c>
      <c r="O203" s="38">
        <v>10</v>
      </c>
    </row>
    <row r="204" spans="1:15" s="25" customFormat="1" ht="11.25" hidden="1" customHeight="1" outlineLevel="2">
      <c r="A204" s="27"/>
      <c r="B204" s="27"/>
      <c r="C204" s="28"/>
      <c r="D204" s="27"/>
      <c r="E204" s="28"/>
      <c r="F204" s="35"/>
      <c r="G204" s="28"/>
      <c r="H204" s="28"/>
      <c r="I204" s="28"/>
      <c r="J204" s="26"/>
      <c r="K204" s="26"/>
      <c r="L204" s="26"/>
      <c r="M204" s="34" t="s">
        <v>468</v>
      </c>
      <c r="N204" s="33" t="s">
        <v>52</v>
      </c>
      <c r="O204" s="38">
        <v>9</v>
      </c>
    </row>
    <row r="205" spans="1:15" s="25" customFormat="1" ht="11.25" hidden="1" customHeight="1" outlineLevel="2">
      <c r="A205" s="27"/>
      <c r="B205" s="27"/>
      <c r="C205" s="28"/>
      <c r="D205" s="27"/>
      <c r="E205" s="28"/>
      <c r="F205" s="35"/>
      <c r="G205" s="28"/>
      <c r="H205" s="28"/>
      <c r="I205" s="28"/>
      <c r="J205" s="26"/>
      <c r="K205" s="26"/>
      <c r="L205" s="26"/>
      <c r="M205" s="34" t="s">
        <v>503</v>
      </c>
      <c r="N205" s="33" t="s">
        <v>54</v>
      </c>
      <c r="O205" s="38">
        <v>8</v>
      </c>
    </row>
    <row r="206" spans="1:15" s="25" customFormat="1" ht="11.25" hidden="1" customHeight="1" outlineLevel="2">
      <c r="A206" s="27"/>
      <c r="B206" s="27"/>
      <c r="C206" s="28"/>
      <c r="D206" s="27"/>
      <c r="E206" s="28"/>
      <c r="F206" s="35"/>
      <c r="G206" s="28"/>
      <c r="H206" s="28"/>
      <c r="I206" s="28"/>
      <c r="J206" s="26"/>
      <c r="K206" s="26"/>
      <c r="L206" s="26"/>
      <c r="M206" s="34" t="s">
        <v>504</v>
      </c>
      <c r="N206" s="33" t="s">
        <v>54</v>
      </c>
      <c r="O206" s="38">
        <v>3</v>
      </c>
    </row>
    <row r="207" spans="1:15" s="25" customFormat="1" ht="45" customHeight="1" outlineLevel="1" collapsed="1">
      <c r="A207" s="27" t="s">
        <v>1288</v>
      </c>
      <c r="B207" s="36" t="s">
        <v>159</v>
      </c>
      <c r="C207" s="28" t="s">
        <v>157</v>
      </c>
      <c r="D207" s="27" t="s">
        <v>156</v>
      </c>
      <c r="E207" s="28" t="s">
        <v>515</v>
      </c>
      <c r="F207" s="35" t="s">
        <v>514</v>
      </c>
      <c r="G207" s="28"/>
      <c r="H207" s="28" t="s">
        <v>1134</v>
      </c>
      <c r="I207" s="28" t="s">
        <v>1025</v>
      </c>
      <c r="J207" s="26" t="s">
        <v>33</v>
      </c>
      <c r="K207" s="26" t="s">
        <v>56</v>
      </c>
      <c r="L207" s="26" t="s">
        <v>490</v>
      </c>
      <c r="M207" s="32" t="str">
        <f>M208&amp;" "&amp;O208&amp;N208&amp;" "&amp;M209&amp;" "&amp;O209&amp;N209&amp;" "&amp;M210&amp;" "&amp;O210&amp;N210&amp;" "&amp;M211&amp;" "&amp;O211&amp;N211&amp;" "&amp;M212&amp;" "&amp;O212&amp;N212&amp;" "&amp;M213&amp;" "&amp;O213&amp;N213&amp;"  "</f>
        <v xml:space="preserve">Выправка опор 7шт. Переустановка опор 4шт. Замена опор 1шт. Замена изоляторов 8шт Замена РЛНД 1шт Вырубка угрожающих деревьев 32шт  </v>
      </c>
      <c r="N207" s="33"/>
      <c r="O207" s="38"/>
    </row>
    <row r="208" spans="1:15" s="25" customFormat="1" ht="11.25" hidden="1" customHeight="1" outlineLevel="2">
      <c r="A208" s="27"/>
      <c r="B208" s="27"/>
      <c r="C208" s="28"/>
      <c r="D208" s="27"/>
      <c r="E208" s="28"/>
      <c r="F208" s="35"/>
      <c r="G208" s="28"/>
      <c r="H208" s="28" t="s">
        <v>59</v>
      </c>
      <c r="I208" s="28"/>
      <c r="J208" s="26"/>
      <c r="K208" s="26" t="s">
        <v>56</v>
      </c>
      <c r="L208" s="26" t="s">
        <v>56</v>
      </c>
      <c r="M208" s="34" t="s">
        <v>483</v>
      </c>
      <c r="N208" s="33" t="s">
        <v>52</v>
      </c>
      <c r="O208" s="38">
        <v>7</v>
      </c>
    </row>
    <row r="209" spans="1:15" s="25" customFormat="1" ht="11.25" hidden="1" customHeight="1" outlineLevel="2">
      <c r="A209" s="27"/>
      <c r="B209" s="27"/>
      <c r="C209" s="28"/>
      <c r="D209" s="27"/>
      <c r="E209" s="28"/>
      <c r="F209" s="35"/>
      <c r="G209" s="28"/>
      <c r="H209" s="28" t="s">
        <v>59</v>
      </c>
      <c r="I209" s="28"/>
      <c r="J209" s="26"/>
      <c r="K209" s="26" t="s">
        <v>56</v>
      </c>
      <c r="L209" s="26" t="s">
        <v>56</v>
      </c>
      <c r="M209" s="34" t="s">
        <v>502</v>
      </c>
      <c r="N209" s="33" t="s">
        <v>52</v>
      </c>
      <c r="O209" s="38">
        <v>4</v>
      </c>
    </row>
    <row r="210" spans="1:15" s="25" customFormat="1" ht="11.25" hidden="1" customHeight="1" outlineLevel="2">
      <c r="A210" s="27"/>
      <c r="B210" s="27"/>
      <c r="C210" s="28"/>
      <c r="D210" s="27"/>
      <c r="E210" s="28"/>
      <c r="F210" s="35"/>
      <c r="G210" s="28"/>
      <c r="H210" s="28" t="s">
        <v>59</v>
      </c>
      <c r="I210" s="28"/>
      <c r="J210" s="26"/>
      <c r="K210" s="26" t="s">
        <v>56</v>
      </c>
      <c r="L210" s="26" t="s">
        <v>56</v>
      </c>
      <c r="M210" s="34" t="s">
        <v>468</v>
      </c>
      <c r="N210" s="33" t="s">
        <v>52</v>
      </c>
      <c r="O210" s="38">
        <v>1</v>
      </c>
    </row>
    <row r="211" spans="1:15" s="25" customFormat="1" ht="11.25" hidden="1" customHeight="1" outlineLevel="2">
      <c r="A211" s="27"/>
      <c r="B211" s="27"/>
      <c r="C211" s="28"/>
      <c r="D211" s="27"/>
      <c r="E211" s="28"/>
      <c r="F211" s="35"/>
      <c r="G211" s="28"/>
      <c r="H211" s="28" t="s">
        <v>59</v>
      </c>
      <c r="I211" s="28"/>
      <c r="J211" s="26"/>
      <c r="K211" s="26" t="s">
        <v>56</v>
      </c>
      <c r="L211" s="26" t="s">
        <v>56</v>
      </c>
      <c r="M211" s="34" t="s">
        <v>503</v>
      </c>
      <c r="N211" s="33" t="s">
        <v>54</v>
      </c>
      <c r="O211" s="38">
        <v>8</v>
      </c>
    </row>
    <row r="212" spans="1:15" s="25" customFormat="1" ht="11.25" hidden="1" customHeight="1" outlineLevel="2">
      <c r="A212" s="27"/>
      <c r="B212" s="27"/>
      <c r="C212" s="28"/>
      <c r="D212" s="27"/>
      <c r="E212" s="28"/>
      <c r="F212" s="35"/>
      <c r="G212" s="28"/>
      <c r="H212" s="28" t="s">
        <v>59</v>
      </c>
      <c r="I212" s="28"/>
      <c r="J212" s="26"/>
      <c r="K212" s="26" t="s">
        <v>56</v>
      </c>
      <c r="L212" s="26" t="s">
        <v>56</v>
      </c>
      <c r="M212" s="32" t="s">
        <v>469</v>
      </c>
      <c r="N212" s="33" t="s">
        <v>54</v>
      </c>
      <c r="O212" s="38">
        <v>1</v>
      </c>
    </row>
    <row r="213" spans="1:15" s="25" customFormat="1" ht="11.25" hidden="1" customHeight="1" outlineLevel="2">
      <c r="A213" s="27"/>
      <c r="B213" s="27"/>
      <c r="C213" s="28"/>
      <c r="D213" s="27"/>
      <c r="E213" s="28"/>
      <c r="F213" s="35"/>
      <c r="G213" s="28"/>
      <c r="H213" s="28" t="s">
        <v>1024</v>
      </c>
      <c r="I213" s="28"/>
      <c r="J213" s="26"/>
      <c r="K213" s="26" t="s">
        <v>490</v>
      </c>
      <c r="L213" s="26" t="s">
        <v>490</v>
      </c>
      <c r="M213" s="34" t="s">
        <v>486</v>
      </c>
      <c r="N213" s="33" t="s">
        <v>54</v>
      </c>
      <c r="O213" s="38">
        <v>32</v>
      </c>
    </row>
    <row r="214" spans="1:15" s="25" customFormat="1" ht="33.75" customHeight="1" outlineLevel="1" collapsed="1">
      <c r="A214" s="27" t="s">
        <v>1289</v>
      </c>
      <c r="B214" s="36" t="s">
        <v>159</v>
      </c>
      <c r="C214" s="28" t="s">
        <v>157</v>
      </c>
      <c r="D214" s="27" t="s">
        <v>156</v>
      </c>
      <c r="E214" s="28" t="s">
        <v>517</v>
      </c>
      <c r="F214" s="35" t="s">
        <v>516</v>
      </c>
      <c r="G214" s="28"/>
      <c r="H214" s="28" t="s">
        <v>1243</v>
      </c>
      <c r="I214" s="28" t="s">
        <v>1025</v>
      </c>
      <c r="J214" s="26" t="s">
        <v>33</v>
      </c>
      <c r="K214" s="26" t="s">
        <v>478</v>
      </c>
      <c r="L214" s="26" t="s">
        <v>55</v>
      </c>
      <c r="M214" s="32" t="str">
        <f>M215&amp;" "&amp;O215&amp;N215&amp;" "&amp;M216&amp;" "&amp;O216&amp;N216&amp;" "&amp;M217&amp;" "&amp;O217&amp;N217&amp;" "&amp;M218&amp;" "&amp;O218&amp;N218&amp;"  "&amp;M219&amp;" "&amp;O219&amp;N219&amp;"  "</f>
        <v xml:space="preserve">Выправка опор 3шт. Переустановка опор 10шт. Замена опор 5шт. Замена РЛНД 1шт  Механизированная расчистка 5,16га  </v>
      </c>
      <c r="N214" s="33"/>
      <c r="O214" s="38"/>
    </row>
    <row r="215" spans="1:15" s="25" customFormat="1" ht="11.25" hidden="1" customHeight="1" outlineLevel="2">
      <c r="A215" s="27"/>
      <c r="B215" s="27"/>
      <c r="C215" s="35"/>
      <c r="D215" s="35"/>
      <c r="E215" s="35"/>
      <c r="F215" s="35"/>
      <c r="G215" s="28"/>
      <c r="H215" s="28" t="s">
        <v>1246</v>
      </c>
      <c r="I215" s="35"/>
      <c r="J215" s="35"/>
      <c r="K215" s="26" t="s">
        <v>55</v>
      </c>
      <c r="L215" s="26" t="s">
        <v>55</v>
      </c>
      <c r="M215" s="34" t="s">
        <v>483</v>
      </c>
      <c r="N215" s="33" t="s">
        <v>52</v>
      </c>
      <c r="O215" s="38">
        <v>3</v>
      </c>
    </row>
    <row r="216" spans="1:15" s="25" customFormat="1" ht="11.25" hidden="1" customHeight="1" outlineLevel="2">
      <c r="A216" s="27"/>
      <c r="B216" s="27"/>
      <c r="C216" s="28"/>
      <c r="D216" s="27"/>
      <c r="E216" s="28"/>
      <c r="F216" s="35"/>
      <c r="G216" s="28"/>
      <c r="H216" s="28" t="s">
        <v>1246</v>
      </c>
      <c r="I216" s="28"/>
      <c r="J216" s="26"/>
      <c r="K216" s="26" t="s">
        <v>55</v>
      </c>
      <c r="L216" s="26" t="s">
        <v>55</v>
      </c>
      <c r="M216" s="34" t="s">
        <v>502</v>
      </c>
      <c r="N216" s="33" t="s">
        <v>52</v>
      </c>
      <c r="O216" s="38">
        <v>10</v>
      </c>
    </row>
    <row r="217" spans="1:15" s="25" customFormat="1" ht="11.25" hidden="1" customHeight="1" outlineLevel="2">
      <c r="A217" s="27"/>
      <c r="B217" s="27"/>
      <c r="C217" s="35"/>
      <c r="D217" s="35"/>
      <c r="E217" s="35"/>
      <c r="F217" s="35"/>
      <c r="G217" s="28"/>
      <c r="H217" s="28" t="s">
        <v>1246</v>
      </c>
      <c r="I217" s="35"/>
      <c r="J217" s="35"/>
      <c r="K217" s="26" t="s">
        <v>55</v>
      </c>
      <c r="L217" s="26" t="s">
        <v>55</v>
      </c>
      <c r="M217" s="34" t="s">
        <v>468</v>
      </c>
      <c r="N217" s="33" t="s">
        <v>52</v>
      </c>
      <c r="O217" s="38">
        <v>5</v>
      </c>
    </row>
    <row r="218" spans="1:15" s="25" customFormat="1" ht="11.25" hidden="1" customHeight="1" outlineLevel="2">
      <c r="A218" s="27"/>
      <c r="B218" s="27"/>
      <c r="C218" s="28"/>
      <c r="D218" s="27"/>
      <c r="E218" s="28"/>
      <c r="F218" s="35"/>
      <c r="G218" s="28"/>
      <c r="H218" s="28" t="s">
        <v>1246</v>
      </c>
      <c r="I218" s="28"/>
      <c r="J218" s="26"/>
      <c r="K218" s="26" t="s">
        <v>55</v>
      </c>
      <c r="L218" s="26" t="s">
        <v>55</v>
      </c>
      <c r="M218" s="32" t="s">
        <v>469</v>
      </c>
      <c r="N218" s="33" t="s">
        <v>54</v>
      </c>
      <c r="O218" s="38">
        <v>1</v>
      </c>
    </row>
    <row r="219" spans="1:15" s="25" customFormat="1" ht="11.25" hidden="1" customHeight="1" outlineLevel="2">
      <c r="A219" s="27"/>
      <c r="B219" s="27"/>
      <c r="C219" s="35"/>
      <c r="D219" s="35"/>
      <c r="E219" s="35"/>
      <c r="F219" s="35"/>
      <c r="G219" s="28"/>
      <c r="H219" s="28" t="s">
        <v>1024</v>
      </c>
      <c r="I219" s="35"/>
      <c r="J219" s="35"/>
      <c r="K219" s="26" t="s">
        <v>478</v>
      </c>
      <c r="L219" s="26" t="s">
        <v>478</v>
      </c>
      <c r="M219" s="32" t="s">
        <v>509</v>
      </c>
      <c r="N219" s="33" t="s">
        <v>510</v>
      </c>
      <c r="O219" s="38">
        <v>5.16</v>
      </c>
    </row>
    <row r="220" spans="1:15" s="25" customFormat="1" ht="32.25" customHeight="1" outlineLevel="1" collapsed="1">
      <c r="A220" s="27" t="s">
        <v>1290</v>
      </c>
      <c r="B220" s="36" t="s">
        <v>159</v>
      </c>
      <c r="C220" s="28" t="s">
        <v>157</v>
      </c>
      <c r="D220" s="27" t="s">
        <v>156</v>
      </c>
      <c r="E220" s="28" t="s">
        <v>501</v>
      </c>
      <c r="F220" s="35" t="s">
        <v>885</v>
      </c>
      <c r="G220" s="28"/>
      <c r="H220" s="28" t="s">
        <v>59</v>
      </c>
      <c r="I220" s="182"/>
      <c r="J220" s="26" t="s">
        <v>33</v>
      </c>
      <c r="K220" s="26" t="s">
        <v>51</v>
      </c>
      <c r="L220" s="26" t="s">
        <v>51</v>
      </c>
      <c r="M220" s="32" t="str">
        <f>M221&amp;" "&amp;O221&amp;N221&amp;" "</f>
        <v xml:space="preserve">Установка РЛНД 1шт </v>
      </c>
      <c r="N220" s="33"/>
      <c r="O220" s="38"/>
    </row>
    <row r="221" spans="1:15" s="25" customFormat="1" ht="11.25" hidden="1" customHeight="1" outlineLevel="2">
      <c r="A221" s="27"/>
      <c r="B221" s="27"/>
      <c r="C221" s="35"/>
      <c r="D221" s="35"/>
      <c r="E221" s="35"/>
      <c r="F221" s="35"/>
      <c r="G221" s="28"/>
      <c r="H221" s="35"/>
      <c r="I221" s="35"/>
      <c r="J221" s="35"/>
      <c r="K221" s="26"/>
      <c r="L221" s="26"/>
      <c r="M221" s="32" t="s">
        <v>476</v>
      </c>
      <c r="N221" s="33" t="s">
        <v>54</v>
      </c>
      <c r="O221" s="38">
        <v>1</v>
      </c>
    </row>
    <row r="222" spans="1:15" s="25" customFormat="1" ht="32.25" customHeight="1" outlineLevel="1" collapsed="1">
      <c r="A222" s="27" t="s">
        <v>1291</v>
      </c>
      <c r="B222" s="36" t="s">
        <v>159</v>
      </c>
      <c r="C222" s="28" t="s">
        <v>157</v>
      </c>
      <c r="D222" s="27" t="s">
        <v>156</v>
      </c>
      <c r="E222" s="28" t="s">
        <v>888</v>
      </c>
      <c r="F222" s="35" t="s">
        <v>887</v>
      </c>
      <c r="G222" s="28"/>
      <c r="H222" s="28" t="s">
        <v>59</v>
      </c>
      <c r="I222" s="182"/>
      <c r="J222" s="26" t="s">
        <v>33</v>
      </c>
      <c r="K222" s="26" t="s">
        <v>55</v>
      </c>
      <c r="L222" s="26" t="s">
        <v>55</v>
      </c>
      <c r="M222" s="32" t="str">
        <f>M223&amp;" "&amp;O223&amp;N223&amp;" "</f>
        <v xml:space="preserve">Переустановка опор 4шт. </v>
      </c>
      <c r="N222" s="33"/>
      <c r="O222" s="38"/>
    </row>
    <row r="223" spans="1:15" s="25" customFormat="1" ht="11.25" hidden="1" customHeight="1" outlineLevel="2">
      <c r="A223" s="27"/>
      <c r="B223" s="27"/>
      <c r="C223" s="35"/>
      <c r="D223" s="35"/>
      <c r="E223" s="35"/>
      <c r="F223" s="35"/>
      <c r="G223" s="28"/>
      <c r="H223" s="35"/>
      <c r="I223" s="35"/>
      <c r="J223" s="35"/>
      <c r="K223" s="26"/>
      <c r="L223" s="26"/>
      <c r="M223" s="34" t="s">
        <v>502</v>
      </c>
      <c r="N223" s="33" t="s">
        <v>52</v>
      </c>
      <c r="O223" s="38">
        <v>4</v>
      </c>
    </row>
    <row r="224" spans="1:15" s="25" customFormat="1" ht="32.25" customHeight="1" outlineLevel="1" collapsed="1">
      <c r="A224" s="27" t="s">
        <v>1292</v>
      </c>
      <c r="B224" s="36" t="s">
        <v>159</v>
      </c>
      <c r="C224" s="28" t="s">
        <v>157</v>
      </c>
      <c r="D224" s="27" t="s">
        <v>156</v>
      </c>
      <c r="E224" s="28" t="s">
        <v>890</v>
      </c>
      <c r="F224" s="35" t="s">
        <v>889</v>
      </c>
      <c r="G224" s="28"/>
      <c r="H224" s="28" t="s">
        <v>59</v>
      </c>
      <c r="I224" s="182"/>
      <c r="J224" s="26" t="s">
        <v>33</v>
      </c>
      <c r="K224" s="26" t="s">
        <v>56</v>
      </c>
      <c r="L224" s="26" t="s">
        <v>56</v>
      </c>
      <c r="M224" s="32" t="str">
        <f>M225&amp;" "&amp;O225&amp;N225&amp;" "&amp;M226&amp;" "&amp;O226&amp;N226&amp;" "&amp;M227&amp;" "&amp;O227&amp;N227&amp;" "</f>
        <v xml:space="preserve">Переустановка опор 1шт. Замена опор 1шт. Установка РЛНД 1шт </v>
      </c>
      <c r="N224" s="33"/>
      <c r="O224" s="38"/>
    </row>
    <row r="225" spans="1:15" s="25" customFormat="1" ht="11.25" hidden="1" customHeight="1" outlineLevel="2">
      <c r="A225" s="27"/>
      <c r="B225" s="27"/>
      <c r="C225" s="28"/>
      <c r="D225" s="27"/>
      <c r="E225" s="28"/>
      <c r="F225" s="35"/>
      <c r="G225" s="28"/>
      <c r="H225" s="28"/>
      <c r="I225" s="28"/>
      <c r="J225" s="26"/>
      <c r="K225" s="26"/>
      <c r="L225" s="26"/>
      <c r="M225" s="34" t="s">
        <v>502</v>
      </c>
      <c r="N225" s="33" t="s">
        <v>52</v>
      </c>
      <c r="O225" s="38">
        <v>1</v>
      </c>
    </row>
    <row r="226" spans="1:15" s="25" customFormat="1" ht="11.25" hidden="1" customHeight="1" outlineLevel="2">
      <c r="A226" s="27"/>
      <c r="B226" s="27"/>
      <c r="C226" s="35"/>
      <c r="D226" s="35"/>
      <c r="E226" s="35"/>
      <c r="F226" s="35"/>
      <c r="G226" s="28"/>
      <c r="H226" s="35"/>
      <c r="I226" s="35"/>
      <c r="J226" s="35"/>
      <c r="K226" s="26"/>
      <c r="L226" s="26"/>
      <c r="M226" s="34" t="s">
        <v>468</v>
      </c>
      <c r="N226" s="33" t="s">
        <v>52</v>
      </c>
      <c r="O226" s="38">
        <v>1</v>
      </c>
    </row>
    <row r="227" spans="1:15" s="25" customFormat="1" ht="11.25" hidden="1" customHeight="1" outlineLevel="2">
      <c r="A227" s="27"/>
      <c r="B227" s="27"/>
      <c r="C227" s="28"/>
      <c r="D227" s="27"/>
      <c r="E227" s="28"/>
      <c r="F227" s="35"/>
      <c r="G227" s="28"/>
      <c r="H227" s="28"/>
      <c r="I227" s="28"/>
      <c r="J227" s="26"/>
      <c r="K227" s="26"/>
      <c r="L227" s="26"/>
      <c r="M227" s="32" t="s">
        <v>476</v>
      </c>
      <c r="N227" s="33" t="s">
        <v>54</v>
      </c>
      <c r="O227" s="38">
        <v>1</v>
      </c>
    </row>
    <row r="228" spans="1:15" s="25" customFormat="1" ht="32.25" customHeight="1" outlineLevel="1" collapsed="1">
      <c r="A228" s="27" t="s">
        <v>1293</v>
      </c>
      <c r="B228" s="36" t="s">
        <v>159</v>
      </c>
      <c r="C228" s="28" t="s">
        <v>157</v>
      </c>
      <c r="D228" s="27" t="s">
        <v>156</v>
      </c>
      <c r="E228" s="28" t="s">
        <v>892</v>
      </c>
      <c r="F228" s="35" t="s">
        <v>891</v>
      </c>
      <c r="G228" s="28"/>
      <c r="H228" s="28" t="s">
        <v>1134</v>
      </c>
      <c r="I228" s="28" t="s">
        <v>1025</v>
      </c>
      <c r="J228" s="26" t="s">
        <v>33</v>
      </c>
      <c r="K228" s="26" t="s">
        <v>49</v>
      </c>
      <c r="L228" s="26" t="s">
        <v>56</v>
      </c>
      <c r="M228" s="32" t="str">
        <f>M229&amp;" "&amp;O229&amp;N229&amp;" "&amp;M230&amp;" "&amp;O230&amp;N230&amp;" "</f>
        <v xml:space="preserve">Замена опор 1шт. Механизированная расчистка 13,7га </v>
      </c>
      <c r="N228" s="33"/>
      <c r="O228" s="38"/>
    </row>
    <row r="229" spans="1:15" s="25" customFormat="1" ht="11.25" hidden="1" customHeight="1" outlineLevel="2">
      <c r="A229" s="27"/>
      <c r="B229" s="27"/>
      <c r="C229" s="35"/>
      <c r="D229" s="35"/>
      <c r="E229" s="35"/>
      <c r="F229" s="35"/>
      <c r="G229" s="28"/>
      <c r="H229" s="28" t="s">
        <v>59</v>
      </c>
      <c r="I229" s="35"/>
      <c r="J229" s="35"/>
      <c r="K229" s="26" t="s">
        <v>56</v>
      </c>
      <c r="L229" s="26" t="s">
        <v>56</v>
      </c>
      <c r="M229" s="34" t="s">
        <v>468</v>
      </c>
      <c r="N229" s="33" t="s">
        <v>52</v>
      </c>
      <c r="O229" s="38">
        <v>1</v>
      </c>
    </row>
    <row r="230" spans="1:15" s="25" customFormat="1" ht="11.25" hidden="1" customHeight="1" outlineLevel="2">
      <c r="A230" s="27"/>
      <c r="B230" s="27"/>
      <c r="C230" s="35"/>
      <c r="D230" s="35"/>
      <c r="E230" s="35"/>
      <c r="F230" s="35"/>
      <c r="G230" s="28"/>
      <c r="H230" s="28" t="s">
        <v>1024</v>
      </c>
      <c r="I230" s="35"/>
      <c r="J230" s="35"/>
      <c r="K230" s="26" t="s">
        <v>49</v>
      </c>
      <c r="L230" s="26" t="s">
        <v>49</v>
      </c>
      <c r="M230" s="32" t="s">
        <v>509</v>
      </c>
      <c r="N230" s="33" t="s">
        <v>510</v>
      </c>
      <c r="O230" s="38">
        <v>13.7</v>
      </c>
    </row>
    <row r="231" spans="1:15" s="25" customFormat="1" ht="32.25" customHeight="1" outlineLevel="1" collapsed="1">
      <c r="A231" s="27" t="s">
        <v>1294</v>
      </c>
      <c r="B231" s="36" t="s">
        <v>159</v>
      </c>
      <c r="C231" s="28" t="s">
        <v>157</v>
      </c>
      <c r="D231" s="27" t="s">
        <v>156</v>
      </c>
      <c r="E231" s="28" t="s">
        <v>886</v>
      </c>
      <c r="F231" s="35" t="s">
        <v>893</v>
      </c>
      <c r="G231" s="28"/>
      <c r="H231" s="28" t="s">
        <v>59</v>
      </c>
      <c r="I231" s="182"/>
      <c r="J231" s="26" t="s">
        <v>33</v>
      </c>
      <c r="K231" s="26" t="s">
        <v>51</v>
      </c>
      <c r="L231" s="26" t="s">
        <v>51</v>
      </c>
      <c r="M231" s="32" t="str">
        <f>M232&amp;" "&amp;O232&amp;N232&amp;" "</f>
        <v xml:space="preserve">Установка РЛНД 1шт </v>
      </c>
      <c r="N231" s="33"/>
      <c r="O231" s="38"/>
    </row>
    <row r="232" spans="1:15" s="25" customFormat="1" ht="11.25" hidden="1" customHeight="1" outlineLevel="2">
      <c r="A232" s="27"/>
      <c r="B232" s="27"/>
      <c r="C232" s="35"/>
      <c r="D232" s="35"/>
      <c r="E232" s="35"/>
      <c r="F232" s="35"/>
      <c r="G232" s="28"/>
      <c r="H232" s="35"/>
      <c r="I232" s="35"/>
      <c r="J232" s="35"/>
      <c r="K232" s="26"/>
      <c r="L232" s="26"/>
      <c r="M232" s="32" t="s">
        <v>476</v>
      </c>
      <c r="N232" s="33" t="s">
        <v>54</v>
      </c>
      <c r="O232" s="38">
        <v>1</v>
      </c>
    </row>
    <row r="233" spans="1:15" s="25" customFormat="1" ht="38.25" customHeight="1" outlineLevel="1" collapsed="1">
      <c r="A233" s="27" t="s">
        <v>1295</v>
      </c>
      <c r="B233" s="36" t="s">
        <v>159</v>
      </c>
      <c r="C233" s="28" t="s">
        <v>157</v>
      </c>
      <c r="D233" s="27" t="s">
        <v>156</v>
      </c>
      <c r="E233" s="28" t="s">
        <v>895</v>
      </c>
      <c r="F233" s="35" t="s">
        <v>894</v>
      </c>
      <c r="G233" s="28"/>
      <c r="H233" s="28" t="s">
        <v>1134</v>
      </c>
      <c r="I233" s="28" t="s">
        <v>1025</v>
      </c>
      <c r="J233" s="26" t="s">
        <v>33</v>
      </c>
      <c r="K233" s="26" t="s">
        <v>49</v>
      </c>
      <c r="L233" s="26" t="s">
        <v>57</v>
      </c>
      <c r="M233" s="32" t="str">
        <f>M234&amp;" "&amp;O234&amp;N234&amp;" "&amp;M235&amp;" "&amp;O235&amp;N235&amp;" "&amp;M236&amp;" "&amp;O236&amp;N236&amp;" "&amp;M237&amp;" "&amp;O237&amp;N237&amp;" "</f>
        <v xml:space="preserve">Замена опор 1шт. Переустановка опор 1шт. Механизированная расчистка 1,3га Ручная расчистка 0,32га. </v>
      </c>
      <c r="N233" s="33"/>
      <c r="O233" s="38"/>
    </row>
    <row r="234" spans="1:15" s="25" customFormat="1" ht="11.25" hidden="1" customHeight="1" outlineLevel="2">
      <c r="A234" s="27"/>
      <c r="B234" s="27"/>
      <c r="C234" s="35"/>
      <c r="D234" s="35"/>
      <c r="E234" s="35"/>
      <c r="F234" s="35"/>
      <c r="G234" s="28"/>
      <c r="H234" s="28" t="s">
        <v>59</v>
      </c>
      <c r="I234" s="35"/>
      <c r="J234" s="35"/>
      <c r="K234" s="26" t="s">
        <v>57</v>
      </c>
      <c r="L234" s="26" t="s">
        <v>57</v>
      </c>
      <c r="M234" s="34" t="s">
        <v>468</v>
      </c>
      <c r="N234" s="33" t="s">
        <v>52</v>
      </c>
      <c r="O234" s="38">
        <v>1</v>
      </c>
    </row>
    <row r="235" spans="1:15" s="25" customFormat="1" ht="11.25" hidden="1" customHeight="1" outlineLevel="2">
      <c r="A235" s="27"/>
      <c r="B235" s="27"/>
      <c r="C235" s="28"/>
      <c r="D235" s="27"/>
      <c r="E235" s="28"/>
      <c r="F235" s="35"/>
      <c r="G235" s="28"/>
      <c r="H235" s="28" t="s">
        <v>59</v>
      </c>
      <c r="I235" s="28"/>
      <c r="J235" s="26"/>
      <c r="K235" s="26" t="s">
        <v>57</v>
      </c>
      <c r="L235" s="26" t="s">
        <v>57</v>
      </c>
      <c r="M235" s="34" t="s">
        <v>502</v>
      </c>
      <c r="N235" s="33" t="s">
        <v>52</v>
      </c>
      <c r="O235" s="38">
        <v>1</v>
      </c>
    </row>
    <row r="236" spans="1:15" s="25" customFormat="1" ht="11.25" hidden="1" customHeight="1" outlineLevel="2">
      <c r="A236" s="27"/>
      <c r="B236" s="27"/>
      <c r="C236" s="35"/>
      <c r="D236" s="35"/>
      <c r="E236" s="35"/>
      <c r="F236" s="35"/>
      <c r="G236" s="28"/>
      <c r="H236" s="28" t="s">
        <v>1024</v>
      </c>
      <c r="I236" s="35"/>
      <c r="J236" s="35"/>
      <c r="K236" s="26" t="s">
        <v>49</v>
      </c>
      <c r="L236" s="26" t="s">
        <v>49</v>
      </c>
      <c r="M236" s="32" t="s">
        <v>509</v>
      </c>
      <c r="N236" s="33" t="s">
        <v>510</v>
      </c>
      <c r="O236" s="38">
        <v>1.3</v>
      </c>
    </row>
    <row r="237" spans="1:15" s="25" customFormat="1" ht="11.25" hidden="1" customHeight="1" outlineLevel="2">
      <c r="A237" s="27"/>
      <c r="B237" s="27"/>
      <c r="C237" s="28"/>
      <c r="D237" s="27"/>
      <c r="E237" s="28"/>
      <c r="F237" s="35"/>
      <c r="G237" s="28"/>
      <c r="H237" s="28" t="s">
        <v>1024</v>
      </c>
      <c r="I237" s="28"/>
      <c r="J237" s="26"/>
      <c r="K237" s="26" t="s">
        <v>49</v>
      </c>
      <c r="L237" s="26" t="s">
        <v>49</v>
      </c>
      <c r="M237" s="34" t="s">
        <v>481</v>
      </c>
      <c r="N237" s="33" t="s">
        <v>482</v>
      </c>
      <c r="O237" s="38">
        <v>0.32</v>
      </c>
    </row>
    <row r="238" spans="1:15" s="25" customFormat="1" ht="32.25" customHeight="1" outlineLevel="1" collapsed="1">
      <c r="A238" s="27" t="s">
        <v>1296</v>
      </c>
      <c r="B238" s="36" t="s">
        <v>159</v>
      </c>
      <c r="C238" s="28" t="s">
        <v>157</v>
      </c>
      <c r="D238" s="27" t="s">
        <v>156</v>
      </c>
      <c r="E238" s="28" t="s">
        <v>1022</v>
      </c>
      <c r="F238" s="35" t="s">
        <v>1110</v>
      </c>
      <c r="G238" s="28"/>
      <c r="H238" s="28" t="s">
        <v>58</v>
      </c>
      <c r="I238" s="28" t="s">
        <v>1135</v>
      </c>
      <c r="J238" s="26" t="s">
        <v>33</v>
      </c>
      <c r="K238" s="26" t="s">
        <v>55</v>
      </c>
      <c r="L238" s="26" t="s">
        <v>55</v>
      </c>
      <c r="M238" s="32" t="str">
        <f>M239&amp;" "&amp;O239&amp;N239&amp;" "&amp;M240&amp;" "&amp;O240&amp;N240&amp;" "</f>
        <v xml:space="preserve">Механизированная расчистка 3,52га Расширение просек 1,76га. </v>
      </c>
      <c r="N238" s="33"/>
      <c r="O238" s="38"/>
    </row>
    <row r="239" spans="1:15" s="25" customFormat="1" ht="11.25" hidden="1" customHeight="1" outlineLevel="2">
      <c r="A239" s="27"/>
      <c r="B239" s="27"/>
      <c r="C239" s="35"/>
      <c r="D239" s="35"/>
      <c r="E239" s="35"/>
      <c r="F239" s="35"/>
      <c r="G239" s="28"/>
      <c r="H239" s="35"/>
      <c r="I239" s="35"/>
      <c r="J239" s="35"/>
      <c r="K239" s="26"/>
      <c r="L239" s="26"/>
      <c r="M239" s="32" t="s">
        <v>509</v>
      </c>
      <c r="N239" s="33" t="s">
        <v>510</v>
      </c>
      <c r="O239" s="38">
        <v>3.52</v>
      </c>
    </row>
    <row r="240" spans="1:15" s="25" customFormat="1" ht="11.25" hidden="1" customHeight="1" outlineLevel="2">
      <c r="A240" s="27"/>
      <c r="B240" s="27"/>
      <c r="C240" s="35"/>
      <c r="D240" s="35"/>
      <c r="E240" s="35"/>
      <c r="F240" s="35"/>
      <c r="G240" s="28"/>
      <c r="H240" s="35"/>
      <c r="I240" s="35"/>
      <c r="J240" s="35"/>
      <c r="K240" s="26"/>
      <c r="L240" s="26"/>
      <c r="M240" s="34" t="s">
        <v>772</v>
      </c>
      <c r="N240" s="33" t="s">
        <v>482</v>
      </c>
      <c r="O240" s="38">
        <v>1.76</v>
      </c>
    </row>
    <row r="241" spans="1:15" s="25" customFormat="1" ht="32.25" customHeight="1" outlineLevel="1" collapsed="1">
      <c r="A241" s="27" t="s">
        <v>1297</v>
      </c>
      <c r="B241" s="36" t="s">
        <v>159</v>
      </c>
      <c r="C241" s="28" t="s">
        <v>157</v>
      </c>
      <c r="D241" s="27" t="s">
        <v>156</v>
      </c>
      <c r="E241" s="28" t="s">
        <v>1112</v>
      </c>
      <c r="F241" s="35" t="s">
        <v>1111</v>
      </c>
      <c r="G241" s="28"/>
      <c r="H241" s="28" t="s">
        <v>1024</v>
      </c>
      <c r="I241" s="28" t="s">
        <v>1025</v>
      </c>
      <c r="J241" s="26" t="s">
        <v>33</v>
      </c>
      <c r="K241" s="26" t="s">
        <v>53</v>
      </c>
      <c r="L241" s="26" t="s">
        <v>53</v>
      </c>
      <c r="M241" s="32" t="str">
        <f>M242&amp;" "&amp;O242&amp;N242&amp;" "</f>
        <v xml:space="preserve">Механизированная расчистка 5,6га </v>
      </c>
      <c r="N241" s="33"/>
      <c r="O241" s="38"/>
    </row>
    <row r="242" spans="1:15" s="25" customFormat="1" ht="11.25" hidden="1" customHeight="1" outlineLevel="2">
      <c r="A242" s="27"/>
      <c r="B242" s="27"/>
      <c r="C242" s="35"/>
      <c r="D242" s="35"/>
      <c r="E242" s="35"/>
      <c r="F242" s="35"/>
      <c r="G242" s="28"/>
      <c r="H242" s="35"/>
      <c r="I242" s="35"/>
      <c r="J242" s="35"/>
      <c r="K242" s="26"/>
      <c r="L242" s="26"/>
      <c r="M242" s="32" t="s">
        <v>509</v>
      </c>
      <c r="N242" s="33" t="s">
        <v>510</v>
      </c>
      <c r="O242" s="38">
        <v>5.6</v>
      </c>
    </row>
    <row r="243" spans="1:15" s="25" customFormat="1" ht="35.25" customHeight="1" outlineLevel="1" collapsed="1">
      <c r="A243" s="27" t="s">
        <v>1298</v>
      </c>
      <c r="B243" s="36" t="s">
        <v>159</v>
      </c>
      <c r="C243" s="28" t="s">
        <v>281</v>
      </c>
      <c r="D243" s="27" t="s">
        <v>156</v>
      </c>
      <c r="E243" s="28" t="s">
        <v>519</v>
      </c>
      <c r="F243" s="35" t="s">
        <v>518</v>
      </c>
      <c r="G243" s="28"/>
      <c r="H243" s="28" t="s">
        <v>59</v>
      </c>
      <c r="I243" s="182"/>
      <c r="J243" s="26" t="s">
        <v>33</v>
      </c>
      <c r="K243" s="26" t="s">
        <v>55</v>
      </c>
      <c r="L243" s="26" t="s">
        <v>55</v>
      </c>
      <c r="M243" s="32" t="str">
        <f>M244&amp;" "&amp;O244&amp;N244&amp;" "</f>
        <v xml:space="preserve">Замена РЛНД 2шт </v>
      </c>
      <c r="N243" s="33"/>
      <c r="O243" s="38"/>
    </row>
    <row r="244" spans="1:15" s="25" customFormat="1" ht="11.25" hidden="1" customHeight="1" outlineLevel="2">
      <c r="A244" s="27"/>
      <c r="B244" s="27"/>
      <c r="C244" s="35"/>
      <c r="D244" s="35"/>
      <c r="E244" s="35"/>
      <c r="F244" s="35"/>
      <c r="G244" s="28"/>
      <c r="H244" s="35"/>
      <c r="I244" s="35"/>
      <c r="J244" s="35"/>
      <c r="K244" s="26"/>
      <c r="L244" s="26"/>
      <c r="M244" s="32" t="s">
        <v>469</v>
      </c>
      <c r="N244" s="33" t="s">
        <v>54</v>
      </c>
      <c r="O244" s="38">
        <v>2</v>
      </c>
    </row>
    <row r="245" spans="1:15" s="25" customFormat="1" ht="21" customHeight="1" outlineLevel="1" collapsed="1">
      <c r="A245" s="27" t="s">
        <v>1299</v>
      </c>
      <c r="B245" s="36" t="s">
        <v>159</v>
      </c>
      <c r="C245" s="28" t="s">
        <v>281</v>
      </c>
      <c r="D245" s="27" t="s">
        <v>156</v>
      </c>
      <c r="E245" s="28" t="s">
        <v>521</v>
      </c>
      <c r="F245" s="35" t="s">
        <v>520</v>
      </c>
      <c r="G245" s="28"/>
      <c r="H245" s="28" t="s">
        <v>59</v>
      </c>
      <c r="I245" s="182"/>
      <c r="J245" s="26" t="s">
        <v>33</v>
      </c>
      <c r="K245" s="26" t="s">
        <v>56</v>
      </c>
      <c r="L245" s="26" t="s">
        <v>56</v>
      </c>
      <c r="M245" s="32" t="str">
        <f>M246&amp;" "&amp;O246&amp;N246&amp;" "</f>
        <v xml:space="preserve">Замена РЛНД 1шт </v>
      </c>
      <c r="N245" s="33"/>
      <c r="O245" s="38"/>
    </row>
    <row r="246" spans="1:15" s="25" customFormat="1" ht="11.25" hidden="1" customHeight="1" outlineLevel="2">
      <c r="A246" s="27"/>
      <c r="B246" s="27"/>
      <c r="C246" s="28"/>
      <c r="D246" s="27"/>
      <c r="E246" s="28"/>
      <c r="F246" s="35"/>
      <c r="G246" s="28"/>
      <c r="H246" s="28"/>
      <c r="I246" s="28"/>
      <c r="J246" s="26"/>
      <c r="K246" s="26"/>
      <c r="L246" s="26"/>
      <c r="M246" s="32" t="s">
        <v>469</v>
      </c>
      <c r="N246" s="33" t="s">
        <v>54</v>
      </c>
      <c r="O246" s="38">
        <v>1</v>
      </c>
    </row>
    <row r="247" spans="1:15" s="25" customFormat="1" ht="26.25" customHeight="1" outlineLevel="1" collapsed="1">
      <c r="A247" s="27" t="s">
        <v>1300</v>
      </c>
      <c r="B247" s="36" t="s">
        <v>159</v>
      </c>
      <c r="C247" s="28" t="s">
        <v>281</v>
      </c>
      <c r="D247" s="27" t="s">
        <v>156</v>
      </c>
      <c r="E247" s="28" t="s">
        <v>1240</v>
      </c>
      <c r="F247" s="35" t="s">
        <v>541</v>
      </c>
      <c r="G247" s="28"/>
      <c r="H247" s="28" t="s">
        <v>1134</v>
      </c>
      <c r="I247" s="28" t="s">
        <v>1025</v>
      </c>
      <c r="J247" s="26" t="s">
        <v>33</v>
      </c>
      <c r="K247" s="26" t="s">
        <v>478</v>
      </c>
      <c r="L247" s="26" t="s">
        <v>53</v>
      </c>
      <c r="M247" s="32" t="str">
        <f>M248&amp;" "&amp;O248&amp;N248&amp;" "&amp;M249&amp;" "&amp;O249&amp;N249&amp;" "</f>
        <v xml:space="preserve">Замена РЛНД 1шт Механизированная расчистка 1га. </v>
      </c>
      <c r="N247" s="33"/>
      <c r="O247" s="38"/>
    </row>
    <row r="248" spans="1:15" s="25" customFormat="1" ht="11.25" hidden="1" customHeight="1" outlineLevel="2">
      <c r="A248" s="27"/>
      <c r="B248" s="27"/>
      <c r="C248" s="35"/>
      <c r="D248" s="35"/>
      <c r="E248" s="35"/>
      <c r="F248" s="35"/>
      <c r="G248" s="28"/>
      <c r="H248" s="28" t="s">
        <v>59</v>
      </c>
      <c r="I248" s="35"/>
      <c r="J248" s="35"/>
      <c r="K248" s="26" t="s">
        <v>53</v>
      </c>
      <c r="L248" s="26" t="s">
        <v>53</v>
      </c>
      <c r="M248" s="32" t="s">
        <v>469</v>
      </c>
      <c r="N248" s="33" t="s">
        <v>54</v>
      </c>
      <c r="O248" s="38">
        <v>1</v>
      </c>
    </row>
    <row r="249" spans="1:15" s="25" customFormat="1" ht="11.25" hidden="1" customHeight="1" outlineLevel="2">
      <c r="A249" s="27"/>
      <c r="B249" s="27"/>
      <c r="C249" s="28"/>
      <c r="D249" s="27"/>
      <c r="E249" s="28"/>
      <c r="F249" s="35"/>
      <c r="G249" s="28"/>
      <c r="H249" s="28" t="s">
        <v>1024</v>
      </c>
      <c r="I249" s="28"/>
      <c r="J249" s="26"/>
      <c r="K249" s="26" t="s">
        <v>478</v>
      </c>
      <c r="L249" s="26" t="s">
        <v>478</v>
      </c>
      <c r="M249" s="34" t="s">
        <v>509</v>
      </c>
      <c r="N249" s="33" t="s">
        <v>482</v>
      </c>
      <c r="O249" s="38">
        <v>1</v>
      </c>
    </row>
    <row r="250" spans="1:15" s="25" customFormat="1" ht="36" customHeight="1" outlineLevel="1" collapsed="1">
      <c r="A250" s="27" t="s">
        <v>1301</v>
      </c>
      <c r="B250" s="36" t="s">
        <v>159</v>
      </c>
      <c r="C250" s="28" t="s">
        <v>281</v>
      </c>
      <c r="D250" s="27" t="s">
        <v>156</v>
      </c>
      <c r="E250" s="28" t="s">
        <v>542</v>
      </c>
      <c r="F250" s="35" t="s">
        <v>543</v>
      </c>
      <c r="G250" s="28"/>
      <c r="H250" s="28" t="s">
        <v>59</v>
      </c>
      <c r="I250" s="182"/>
      <c r="J250" s="26" t="s">
        <v>33</v>
      </c>
      <c r="K250" s="26" t="s">
        <v>56</v>
      </c>
      <c r="L250" s="26" t="s">
        <v>56</v>
      </c>
      <c r="M250" s="32" t="str">
        <f>M251&amp;" "&amp;O251&amp;N251&amp;" "</f>
        <v xml:space="preserve">Установка РЛНД 1шт </v>
      </c>
      <c r="N250" s="33"/>
      <c r="O250" s="38"/>
    </row>
    <row r="251" spans="1:15" s="25" customFormat="1" ht="11.25" hidden="1" customHeight="1" outlineLevel="2">
      <c r="A251" s="27"/>
      <c r="B251" s="27"/>
      <c r="C251" s="35"/>
      <c r="D251" s="35"/>
      <c r="E251" s="35"/>
      <c r="F251" s="35"/>
      <c r="G251" s="28"/>
      <c r="H251" s="35"/>
      <c r="I251" s="35"/>
      <c r="J251" s="35"/>
      <c r="K251" s="26"/>
      <c r="L251" s="26"/>
      <c r="M251" s="32" t="s">
        <v>476</v>
      </c>
      <c r="N251" s="33" t="s">
        <v>54</v>
      </c>
      <c r="O251" s="38">
        <v>1</v>
      </c>
    </row>
    <row r="252" spans="1:15" s="25" customFormat="1" ht="42.75" customHeight="1" outlineLevel="1" collapsed="1">
      <c r="A252" s="27" t="s">
        <v>1302</v>
      </c>
      <c r="B252" s="36" t="s">
        <v>159</v>
      </c>
      <c r="C252" s="28" t="s">
        <v>281</v>
      </c>
      <c r="D252" s="27" t="s">
        <v>156</v>
      </c>
      <c r="E252" s="28" t="s">
        <v>1241</v>
      </c>
      <c r="F252" s="35" t="s">
        <v>544</v>
      </c>
      <c r="G252" s="28"/>
      <c r="H252" s="28" t="s">
        <v>1134</v>
      </c>
      <c r="I252" s="28" t="s">
        <v>1025</v>
      </c>
      <c r="J252" s="26" t="s">
        <v>33</v>
      </c>
      <c r="K252" s="26" t="s">
        <v>57</v>
      </c>
      <c r="L252" s="26" t="s">
        <v>57</v>
      </c>
      <c r="M252" s="32" t="str">
        <f>M253&amp;" "&amp;O253&amp;N253&amp;" "</f>
        <v xml:space="preserve">Установка РЛНД 1шт </v>
      </c>
      <c r="N252" s="26"/>
      <c r="O252" s="38"/>
    </row>
    <row r="253" spans="1:15" s="25" customFormat="1" ht="11.25" hidden="1" customHeight="1" outlineLevel="2">
      <c r="A253" s="27"/>
      <c r="B253" s="27"/>
      <c r="C253" s="35"/>
      <c r="D253" s="35"/>
      <c r="E253" s="35"/>
      <c r="F253" s="35"/>
      <c r="G253" s="28"/>
      <c r="H253" s="28" t="s">
        <v>59</v>
      </c>
      <c r="I253" s="35"/>
      <c r="J253" s="35"/>
      <c r="K253" s="26"/>
      <c r="L253" s="26"/>
      <c r="M253" s="32" t="s">
        <v>476</v>
      </c>
      <c r="N253" s="33" t="s">
        <v>54</v>
      </c>
      <c r="O253" s="38">
        <v>1</v>
      </c>
    </row>
    <row r="254" spans="1:15" s="25" customFormat="1" ht="42.75" customHeight="1" outlineLevel="1" collapsed="1">
      <c r="A254" s="27" t="s">
        <v>1303</v>
      </c>
      <c r="B254" s="36" t="s">
        <v>159</v>
      </c>
      <c r="C254" s="28" t="s">
        <v>281</v>
      </c>
      <c r="D254" s="27" t="s">
        <v>156</v>
      </c>
      <c r="E254" s="28" t="s">
        <v>1239</v>
      </c>
      <c r="F254" s="35" t="s">
        <v>1238</v>
      </c>
      <c r="G254" s="28"/>
      <c r="H254" s="28" t="s">
        <v>1246</v>
      </c>
      <c r="I254" s="182"/>
      <c r="J254" s="26" t="s">
        <v>33</v>
      </c>
      <c r="K254" s="26" t="s">
        <v>478</v>
      </c>
      <c r="L254" s="26" t="s">
        <v>478</v>
      </c>
      <c r="M254" s="32" t="str">
        <f>M255&amp;" "&amp;O255&amp;N255&amp;" "</f>
        <v xml:space="preserve">Механизированная расчистка 3,92га </v>
      </c>
      <c r="N254" s="33"/>
      <c r="O254" s="38"/>
    </row>
    <row r="255" spans="1:15" s="25" customFormat="1" ht="11.25" hidden="1" customHeight="1" outlineLevel="2">
      <c r="A255" s="27"/>
      <c r="B255" s="27"/>
      <c r="C255" s="35"/>
      <c r="D255" s="35"/>
      <c r="E255" s="35"/>
      <c r="F255" s="35"/>
      <c r="G255" s="28"/>
      <c r="H255" s="35"/>
      <c r="I255" s="35"/>
      <c r="J255" s="35"/>
      <c r="K255" s="26"/>
      <c r="L255" s="26"/>
      <c r="M255" s="32" t="s">
        <v>509</v>
      </c>
      <c r="N255" s="33" t="s">
        <v>510</v>
      </c>
      <c r="O255" s="38">
        <v>3.92</v>
      </c>
    </row>
    <row r="256" spans="1:15" s="25" customFormat="1" ht="37.5" customHeight="1" outlineLevel="1" collapsed="1">
      <c r="A256" s="27" t="s">
        <v>1304</v>
      </c>
      <c r="B256" s="36" t="s">
        <v>159</v>
      </c>
      <c r="C256" s="28" t="s">
        <v>281</v>
      </c>
      <c r="D256" s="27" t="s">
        <v>156</v>
      </c>
      <c r="E256" s="28" t="s">
        <v>576</v>
      </c>
      <c r="F256" s="35" t="s">
        <v>577</v>
      </c>
      <c r="G256" s="28"/>
      <c r="H256" s="28" t="s">
        <v>59</v>
      </c>
      <c r="I256" s="182"/>
      <c r="J256" s="26" t="s">
        <v>33</v>
      </c>
      <c r="K256" s="26" t="s">
        <v>53</v>
      </c>
      <c r="L256" s="26" t="s">
        <v>53</v>
      </c>
      <c r="M256" s="32" t="str">
        <f>M257&amp;" "&amp;O257&amp;N257&amp;" "</f>
        <v xml:space="preserve">Выправка опор 1шт </v>
      </c>
      <c r="N256" s="33"/>
      <c r="O256" s="38"/>
    </row>
    <row r="257" spans="1:15" s="25" customFormat="1" ht="11.25" hidden="1" customHeight="1" outlineLevel="2">
      <c r="A257" s="27"/>
      <c r="B257" s="27"/>
      <c r="C257" s="35"/>
      <c r="D257" s="35"/>
      <c r="E257" s="35"/>
      <c r="F257" s="35" t="s">
        <v>558</v>
      </c>
      <c r="G257" s="28"/>
      <c r="H257" s="28"/>
      <c r="I257" s="28"/>
      <c r="J257" s="26"/>
      <c r="K257" s="26"/>
      <c r="L257" s="26"/>
      <c r="M257" s="34" t="s">
        <v>483</v>
      </c>
      <c r="N257" s="33" t="s">
        <v>54</v>
      </c>
      <c r="O257" s="38">
        <v>1</v>
      </c>
    </row>
    <row r="258" spans="1:15" s="25" customFormat="1" ht="30.75" customHeight="1" outlineLevel="1" collapsed="1">
      <c r="A258" s="27" t="s">
        <v>1305</v>
      </c>
      <c r="B258" s="36" t="s">
        <v>159</v>
      </c>
      <c r="C258" s="28" t="s">
        <v>281</v>
      </c>
      <c r="D258" s="27" t="s">
        <v>156</v>
      </c>
      <c r="E258" s="28" t="s">
        <v>576</v>
      </c>
      <c r="F258" s="35" t="s">
        <v>578</v>
      </c>
      <c r="G258" s="28"/>
      <c r="H258" s="28" t="s">
        <v>59</v>
      </c>
      <c r="I258" s="182"/>
      <c r="J258" s="26" t="s">
        <v>33</v>
      </c>
      <c r="K258" s="26" t="s">
        <v>53</v>
      </c>
      <c r="L258" s="26" t="s">
        <v>53</v>
      </c>
      <c r="M258" s="32" t="str">
        <f>M259&amp;" "&amp;O259&amp;N259&amp;" "</f>
        <v xml:space="preserve">Выправка опор 1шт </v>
      </c>
      <c r="N258" s="33"/>
      <c r="O258" s="38"/>
    </row>
    <row r="259" spans="1:15" s="25" customFormat="1" ht="11.25" hidden="1" customHeight="1" outlineLevel="2">
      <c r="A259" s="27"/>
      <c r="B259" s="27"/>
      <c r="C259" s="35"/>
      <c r="D259" s="35"/>
      <c r="E259" s="35"/>
      <c r="F259" s="35"/>
      <c r="G259" s="28"/>
      <c r="H259" s="28"/>
      <c r="I259" s="28"/>
      <c r="J259" s="26"/>
      <c r="K259" s="26"/>
      <c r="L259" s="26"/>
      <c r="M259" s="34" t="s">
        <v>483</v>
      </c>
      <c r="N259" s="33" t="s">
        <v>54</v>
      </c>
      <c r="O259" s="38">
        <v>1</v>
      </c>
    </row>
    <row r="260" spans="1:15" s="25" customFormat="1" ht="42.75" customHeight="1" outlineLevel="1" collapsed="1">
      <c r="A260" s="27" t="s">
        <v>1306</v>
      </c>
      <c r="B260" s="36" t="s">
        <v>159</v>
      </c>
      <c r="C260" s="28" t="s">
        <v>281</v>
      </c>
      <c r="D260" s="27" t="s">
        <v>156</v>
      </c>
      <c r="E260" s="28" t="s">
        <v>580</v>
      </c>
      <c r="F260" s="35" t="s">
        <v>579</v>
      </c>
      <c r="G260" s="28"/>
      <c r="H260" s="28" t="s">
        <v>1024</v>
      </c>
      <c r="I260" s="28" t="s">
        <v>1025</v>
      </c>
      <c r="J260" s="26" t="s">
        <v>33</v>
      </c>
      <c r="K260" s="26" t="s">
        <v>49</v>
      </c>
      <c r="L260" s="26" t="s">
        <v>49</v>
      </c>
      <c r="M260" s="32" t="str">
        <f>M261&amp;" "&amp;O261&amp;N261&amp;" "&amp;M262&amp;" "&amp;O262&amp;N262&amp;" "</f>
        <v xml:space="preserve">Механизированная расчистка 3,51га Ручная расчистка 0,45га. </v>
      </c>
      <c r="N260" s="33"/>
      <c r="O260" s="38"/>
    </row>
    <row r="261" spans="1:15" s="25" customFormat="1" ht="11.25" hidden="1" customHeight="1" outlineLevel="2">
      <c r="A261" s="27"/>
      <c r="B261" s="27"/>
      <c r="C261" s="35"/>
      <c r="D261" s="35"/>
      <c r="E261" s="35"/>
      <c r="F261" s="35"/>
      <c r="G261" s="28"/>
      <c r="H261" s="28"/>
      <c r="I261" s="28"/>
      <c r="J261" s="26"/>
      <c r="K261" s="26"/>
      <c r="L261" s="26"/>
      <c r="M261" s="32" t="s">
        <v>509</v>
      </c>
      <c r="N261" s="33" t="s">
        <v>510</v>
      </c>
      <c r="O261" s="38">
        <v>3.51</v>
      </c>
    </row>
    <row r="262" spans="1:15" s="25" customFormat="1" ht="11.25" hidden="1" customHeight="1" outlineLevel="2">
      <c r="A262" s="27"/>
      <c r="B262" s="27"/>
      <c r="C262" s="35"/>
      <c r="D262" s="35"/>
      <c r="E262" s="35"/>
      <c r="F262" s="35"/>
      <c r="G262" s="28"/>
      <c r="H262" s="28"/>
      <c r="I262" s="28"/>
      <c r="J262" s="26"/>
      <c r="K262" s="26"/>
      <c r="L262" s="26"/>
      <c r="M262" s="34" t="s">
        <v>481</v>
      </c>
      <c r="N262" s="33" t="s">
        <v>482</v>
      </c>
      <c r="O262" s="38">
        <v>0.45</v>
      </c>
    </row>
    <row r="263" spans="1:15" s="25" customFormat="1" ht="32.25" customHeight="1" outlineLevel="1" collapsed="1">
      <c r="A263" s="27" t="s">
        <v>1307</v>
      </c>
      <c r="B263" s="36" t="s">
        <v>159</v>
      </c>
      <c r="C263" s="28" t="s">
        <v>281</v>
      </c>
      <c r="D263" s="27" t="s">
        <v>156</v>
      </c>
      <c r="E263" s="28" t="s">
        <v>1023</v>
      </c>
      <c r="F263" s="35" t="s">
        <v>1166</v>
      </c>
      <c r="G263" s="28"/>
      <c r="H263" s="28" t="s">
        <v>1024</v>
      </c>
      <c r="I263" s="28" t="s">
        <v>1025</v>
      </c>
      <c r="J263" s="26" t="s">
        <v>33</v>
      </c>
      <c r="K263" s="26" t="s">
        <v>49</v>
      </c>
      <c r="L263" s="26" t="s">
        <v>49</v>
      </c>
      <c r="M263" s="32" t="str">
        <f>M264&amp;" "&amp;O264&amp;N264&amp;" "</f>
        <v xml:space="preserve">Механизированная расчистка 2га. </v>
      </c>
      <c r="N263" s="33"/>
      <c r="O263" s="38"/>
    </row>
    <row r="264" spans="1:15" s="25" customFormat="1" ht="11.25" hidden="1" customHeight="1" outlineLevel="2">
      <c r="A264" s="27"/>
      <c r="B264" s="27"/>
      <c r="C264" s="28"/>
      <c r="D264" s="27"/>
      <c r="E264" s="28"/>
      <c r="F264" s="35"/>
      <c r="G264" s="28"/>
      <c r="H264" s="28"/>
      <c r="I264" s="28"/>
      <c r="J264" s="26"/>
      <c r="K264" s="26"/>
      <c r="L264" s="26"/>
      <c r="M264" s="34" t="s">
        <v>509</v>
      </c>
      <c r="N264" s="33" t="s">
        <v>482</v>
      </c>
      <c r="O264" s="38">
        <v>2</v>
      </c>
    </row>
    <row r="265" spans="1:15" s="25" customFormat="1" ht="32.25" customHeight="1" outlineLevel="1" collapsed="1">
      <c r="A265" s="27" t="s">
        <v>1308</v>
      </c>
      <c r="B265" s="36" t="s">
        <v>159</v>
      </c>
      <c r="C265" s="28" t="s">
        <v>281</v>
      </c>
      <c r="D265" s="27" t="s">
        <v>156</v>
      </c>
      <c r="E265" s="28" t="s">
        <v>1026</v>
      </c>
      <c r="F265" s="35" t="s">
        <v>1027</v>
      </c>
      <c r="G265" s="28"/>
      <c r="H265" s="28" t="s">
        <v>1024</v>
      </c>
      <c r="I265" s="28" t="s">
        <v>1025</v>
      </c>
      <c r="J265" s="26" t="s">
        <v>33</v>
      </c>
      <c r="K265" s="26" t="s">
        <v>49</v>
      </c>
      <c r="L265" s="26" t="s">
        <v>49</v>
      </c>
      <c r="M265" s="32" t="str">
        <f>M266&amp;" "&amp;O266&amp;N266&amp;" "</f>
        <v xml:space="preserve">Механизированная расчистка 2га. </v>
      </c>
      <c r="N265" s="33"/>
      <c r="O265" s="38"/>
    </row>
    <row r="266" spans="1:15" s="25" customFormat="1" ht="11.25" hidden="1" customHeight="1" outlineLevel="2">
      <c r="A266" s="27"/>
      <c r="B266" s="27"/>
      <c r="C266" s="28"/>
      <c r="D266" s="27"/>
      <c r="E266" s="28"/>
      <c r="F266" s="35"/>
      <c r="G266" s="28"/>
      <c r="H266" s="28"/>
      <c r="I266" s="28"/>
      <c r="J266" s="26"/>
      <c r="K266" s="26"/>
      <c r="L266" s="26"/>
      <c r="M266" s="34" t="s">
        <v>509</v>
      </c>
      <c r="N266" s="33" t="s">
        <v>482</v>
      </c>
      <c r="O266" s="38">
        <v>2</v>
      </c>
    </row>
    <row r="267" spans="1:15" s="25" customFormat="1" ht="32.25" customHeight="1" outlineLevel="1" collapsed="1">
      <c r="A267" s="27" t="s">
        <v>1309</v>
      </c>
      <c r="B267" s="36" t="s">
        <v>159</v>
      </c>
      <c r="C267" s="28" t="s">
        <v>281</v>
      </c>
      <c r="D267" s="27" t="s">
        <v>156</v>
      </c>
      <c r="E267" s="28" t="s">
        <v>1029</v>
      </c>
      <c r="F267" s="35" t="s">
        <v>1168</v>
      </c>
      <c r="G267" s="28"/>
      <c r="H267" s="28" t="s">
        <v>1024</v>
      </c>
      <c r="I267" s="28" t="s">
        <v>1025</v>
      </c>
      <c r="J267" s="26" t="s">
        <v>33</v>
      </c>
      <c r="K267" s="26" t="s">
        <v>49</v>
      </c>
      <c r="L267" s="26" t="s">
        <v>49</v>
      </c>
      <c r="M267" s="32" t="str">
        <f>M268&amp;" "&amp;O268&amp;N268&amp;" "</f>
        <v xml:space="preserve">Механизированная расчистка 1га. </v>
      </c>
      <c r="N267" s="33"/>
      <c r="O267" s="38"/>
    </row>
    <row r="268" spans="1:15" s="25" customFormat="1" ht="11.25" hidden="1" customHeight="1" outlineLevel="2">
      <c r="A268" s="27"/>
      <c r="B268" s="27"/>
      <c r="C268" s="28"/>
      <c r="D268" s="27"/>
      <c r="E268" s="28"/>
      <c r="F268" s="35"/>
      <c r="G268" s="28"/>
      <c r="H268" s="28"/>
      <c r="I268" s="28"/>
      <c r="J268" s="26"/>
      <c r="K268" s="26"/>
      <c r="L268" s="26"/>
      <c r="M268" s="34" t="s">
        <v>509</v>
      </c>
      <c r="N268" s="33" t="s">
        <v>482</v>
      </c>
      <c r="O268" s="38">
        <v>1</v>
      </c>
    </row>
    <row r="269" spans="1:15" s="25" customFormat="1" ht="32.25" customHeight="1" outlineLevel="1" collapsed="1">
      <c r="A269" s="27" t="s">
        <v>1310</v>
      </c>
      <c r="B269" s="36" t="s">
        <v>159</v>
      </c>
      <c r="C269" s="28" t="s">
        <v>281</v>
      </c>
      <c r="D269" s="27" t="s">
        <v>156</v>
      </c>
      <c r="E269" s="28" t="s">
        <v>1030</v>
      </c>
      <c r="F269" s="35" t="s">
        <v>1167</v>
      </c>
      <c r="G269" s="28"/>
      <c r="H269" s="28" t="s">
        <v>1024</v>
      </c>
      <c r="I269" s="28" t="s">
        <v>1025</v>
      </c>
      <c r="J269" s="26" t="s">
        <v>33</v>
      </c>
      <c r="K269" s="26" t="s">
        <v>49</v>
      </c>
      <c r="L269" s="26" t="s">
        <v>49</v>
      </c>
      <c r="M269" s="32" t="str">
        <f>M270&amp;" "&amp;O270&amp;N270&amp;" "</f>
        <v xml:space="preserve">Механизированная расчистка 2га. </v>
      </c>
      <c r="N269" s="33"/>
      <c r="O269" s="38"/>
    </row>
    <row r="270" spans="1:15" s="25" customFormat="1" ht="11.25" hidden="1" customHeight="1" outlineLevel="2">
      <c r="A270" s="27"/>
      <c r="B270" s="27"/>
      <c r="C270" s="28"/>
      <c r="D270" s="27"/>
      <c r="E270" s="28"/>
      <c r="F270" s="35"/>
      <c r="G270" s="28"/>
      <c r="H270" s="28"/>
      <c r="I270" s="28"/>
      <c r="J270" s="26"/>
      <c r="K270" s="26"/>
      <c r="L270" s="26"/>
      <c r="M270" s="34" t="s">
        <v>509</v>
      </c>
      <c r="N270" s="33" t="s">
        <v>482</v>
      </c>
      <c r="O270" s="38">
        <v>2</v>
      </c>
    </row>
    <row r="271" spans="1:15" s="25" customFormat="1" ht="33" customHeight="1" outlineLevel="1" collapsed="1">
      <c r="A271" s="27" t="s">
        <v>1311</v>
      </c>
      <c r="B271" s="36" t="s">
        <v>159</v>
      </c>
      <c r="C271" s="28" t="s">
        <v>302</v>
      </c>
      <c r="D271" s="27" t="s">
        <v>156</v>
      </c>
      <c r="E271" s="28" t="s">
        <v>554</v>
      </c>
      <c r="F271" s="35" t="s">
        <v>1103</v>
      </c>
      <c r="G271" s="28"/>
      <c r="H271" s="28" t="s">
        <v>59</v>
      </c>
      <c r="I271" s="28"/>
      <c r="J271" s="26" t="s">
        <v>33</v>
      </c>
      <c r="K271" s="26" t="s">
        <v>511</v>
      </c>
      <c r="L271" s="26" t="s">
        <v>478</v>
      </c>
      <c r="M271" s="32" t="str">
        <f>M272&amp;" "&amp;O272&amp;N272&amp;" "&amp;M273&amp;" "&amp;O273&amp;N273&amp;" "</f>
        <v xml:space="preserve">Ручная расчистка 0,5га. Вырубка угрожающих деревьев 22шт </v>
      </c>
      <c r="N271" s="33"/>
      <c r="O271" s="38"/>
    </row>
    <row r="272" spans="1:15" s="25" customFormat="1" ht="11.25" hidden="1" customHeight="1" outlineLevel="2">
      <c r="A272" s="27"/>
      <c r="B272" s="27"/>
      <c r="C272" s="28"/>
      <c r="D272" s="27"/>
      <c r="E272" s="28"/>
      <c r="F272" s="35"/>
      <c r="G272" s="28"/>
      <c r="H272" s="28"/>
      <c r="I272" s="28"/>
      <c r="J272" s="26"/>
      <c r="K272" s="26" t="s">
        <v>478</v>
      </c>
      <c r="L272" s="26" t="s">
        <v>478</v>
      </c>
      <c r="M272" s="34" t="s">
        <v>481</v>
      </c>
      <c r="N272" s="33" t="s">
        <v>482</v>
      </c>
      <c r="O272" s="38">
        <v>0.5</v>
      </c>
    </row>
    <row r="273" spans="1:15" s="25" customFormat="1" ht="11.25" hidden="1" customHeight="1" outlineLevel="2">
      <c r="A273" s="27"/>
      <c r="B273" s="27"/>
      <c r="C273" s="28"/>
      <c r="D273" s="27"/>
      <c r="E273" s="28"/>
      <c r="F273" s="35"/>
      <c r="G273" s="28"/>
      <c r="H273" s="28"/>
      <c r="I273" s="28"/>
      <c r="J273" s="26"/>
      <c r="K273" s="26" t="s">
        <v>511</v>
      </c>
      <c r="L273" s="26" t="s">
        <v>478</v>
      </c>
      <c r="M273" s="34" t="s">
        <v>486</v>
      </c>
      <c r="N273" s="33" t="s">
        <v>54</v>
      </c>
      <c r="O273" s="38">
        <f>11+11</f>
        <v>22</v>
      </c>
    </row>
    <row r="274" spans="1:15" s="25" customFormat="1" ht="43.5" customHeight="1" outlineLevel="1" collapsed="1">
      <c r="A274" s="27" t="s">
        <v>1312</v>
      </c>
      <c r="B274" s="36" t="s">
        <v>159</v>
      </c>
      <c r="C274" s="28" t="s">
        <v>302</v>
      </c>
      <c r="D274" s="27" t="s">
        <v>156</v>
      </c>
      <c r="E274" s="28" t="s">
        <v>556</v>
      </c>
      <c r="F274" s="35" t="s">
        <v>555</v>
      </c>
      <c r="G274" s="28"/>
      <c r="H274" s="28" t="s">
        <v>1024</v>
      </c>
      <c r="I274" s="28" t="s">
        <v>1025</v>
      </c>
      <c r="J274" s="26" t="s">
        <v>33</v>
      </c>
      <c r="K274" s="26" t="s">
        <v>49</v>
      </c>
      <c r="L274" s="26" t="s">
        <v>49</v>
      </c>
      <c r="M274" s="32" t="str">
        <f>M275&amp;" "&amp;O275&amp;N275&amp;" "&amp;M276&amp;" "&amp;O276&amp;N276&amp;" "</f>
        <v xml:space="preserve">Ручная расчистка 1,2га. Вырубка угрожающих деревьев 5шт </v>
      </c>
      <c r="N274" s="33"/>
      <c r="O274" s="38"/>
    </row>
    <row r="275" spans="1:15" s="25" customFormat="1" ht="11.25" hidden="1" customHeight="1" outlineLevel="2">
      <c r="A275" s="27"/>
      <c r="B275" s="27"/>
      <c r="C275" s="28"/>
      <c r="D275" s="27"/>
      <c r="E275" s="28"/>
      <c r="F275" s="35"/>
      <c r="G275" s="28"/>
      <c r="H275" s="28"/>
      <c r="I275" s="28"/>
      <c r="J275" s="26"/>
      <c r="K275" s="26"/>
      <c r="L275" s="26"/>
      <c r="M275" s="34" t="s">
        <v>481</v>
      </c>
      <c r="N275" s="33" t="s">
        <v>482</v>
      </c>
      <c r="O275" s="38">
        <f>0.3+0.9</f>
        <v>1.2</v>
      </c>
    </row>
    <row r="276" spans="1:15" s="25" customFormat="1" ht="11.25" hidden="1" customHeight="1" outlineLevel="2">
      <c r="A276" s="27"/>
      <c r="B276" s="27"/>
      <c r="C276" s="28"/>
      <c r="D276" s="27"/>
      <c r="E276" s="28"/>
      <c r="F276" s="35"/>
      <c r="G276" s="28"/>
      <c r="H276" s="28"/>
      <c r="I276" s="28"/>
      <c r="J276" s="26"/>
      <c r="K276" s="26"/>
      <c r="L276" s="26"/>
      <c r="M276" s="34" t="s">
        <v>486</v>
      </c>
      <c r="N276" s="33" t="s">
        <v>54</v>
      </c>
      <c r="O276" s="38">
        <v>5</v>
      </c>
    </row>
    <row r="277" spans="1:15" s="25" customFormat="1" ht="48" customHeight="1" outlineLevel="1" collapsed="1">
      <c r="A277" s="27" t="s">
        <v>1313</v>
      </c>
      <c r="B277" s="36" t="s">
        <v>159</v>
      </c>
      <c r="C277" s="28" t="s">
        <v>302</v>
      </c>
      <c r="D277" s="27" t="s">
        <v>156</v>
      </c>
      <c r="E277" s="28" t="s">
        <v>556</v>
      </c>
      <c r="F277" s="35" t="s">
        <v>557</v>
      </c>
      <c r="G277" s="28"/>
      <c r="H277" s="28" t="s">
        <v>1246</v>
      </c>
      <c r="I277" s="28"/>
      <c r="J277" s="26" t="s">
        <v>33</v>
      </c>
      <c r="K277" s="26" t="s">
        <v>51</v>
      </c>
      <c r="L277" s="26" t="s">
        <v>51</v>
      </c>
      <c r="M277" s="32" t="str">
        <f>M278&amp;" "&amp;O278&amp;N278&amp;" "&amp;M279&amp;" "&amp;O279&amp;N279&amp;" "&amp;M280&amp;" "&amp;O280&amp;N280&amp;" "</f>
        <v xml:space="preserve">Ручная расчистка 0,9га. Вырубка угрожающих деревьев 10шт Выправка опор 5шт </v>
      </c>
      <c r="N277" s="26"/>
      <c r="O277" s="38"/>
    </row>
    <row r="278" spans="1:15" s="25" customFormat="1" ht="11.25" hidden="1" customHeight="1" outlineLevel="2">
      <c r="A278" s="27"/>
      <c r="B278" s="27"/>
      <c r="C278" s="28"/>
      <c r="D278" s="27"/>
      <c r="E278" s="28"/>
      <c r="F278" s="35"/>
      <c r="G278" s="28"/>
      <c r="H278" s="28"/>
      <c r="I278" s="28"/>
      <c r="J278" s="26"/>
      <c r="K278" s="26"/>
      <c r="L278" s="26"/>
      <c r="M278" s="34" t="s">
        <v>481</v>
      </c>
      <c r="N278" s="33" t="s">
        <v>482</v>
      </c>
      <c r="O278" s="38">
        <f>0.1+0.8</f>
        <v>0.9</v>
      </c>
    </row>
    <row r="279" spans="1:15" s="25" customFormat="1" ht="11.25" hidden="1" customHeight="1" outlineLevel="2">
      <c r="A279" s="27"/>
      <c r="B279" s="27"/>
      <c r="C279" s="28"/>
      <c r="D279" s="27"/>
      <c r="E279" s="28"/>
      <c r="F279" s="35"/>
      <c r="G279" s="28"/>
      <c r="H279" s="28"/>
      <c r="I279" s="28"/>
      <c r="J279" s="26"/>
      <c r="K279" s="26"/>
      <c r="L279" s="26"/>
      <c r="M279" s="34" t="s">
        <v>486</v>
      </c>
      <c r="N279" s="33" t="s">
        <v>54</v>
      </c>
      <c r="O279" s="38">
        <v>10</v>
      </c>
    </row>
    <row r="280" spans="1:15" s="25" customFormat="1" ht="11.25" hidden="1" customHeight="1" outlineLevel="2">
      <c r="A280" s="27"/>
      <c r="B280" s="27"/>
      <c r="C280" s="28"/>
      <c r="D280" s="27"/>
      <c r="E280" s="28"/>
      <c r="F280" s="35" t="s">
        <v>558</v>
      </c>
      <c r="G280" s="28"/>
      <c r="H280" s="28"/>
      <c r="I280" s="28"/>
      <c r="J280" s="26"/>
      <c r="K280" s="26"/>
      <c r="L280" s="26"/>
      <c r="M280" s="34" t="s">
        <v>483</v>
      </c>
      <c r="N280" s="33" t="s">
        <v>54</v>
      </c>
      <c r="O280" s="38">
        <v>5</v>
      </c>
    </row>
    <row r="281" spans="1:15" s="25" customFormat="1" ht="23.25" customHeight="1" outlineLevel="1" collapsed="1">
      <c r="A281" s="27" t="s">
        <v>1314</v>
      </c>
      <c r="B281" s="36" t="s">
        <v>159</v>
      </c>
      <c r="C281" s="28" t="s">
        <v>302</v>
      </c>
      <c r="D281" s="27" t="s">
        <v>156</v>
      </c>
      <c r="E281" s="28" t="s">
        <v>560</v>
      </c>
      <c r="F281" s="35" t="s">
        <v>559</v>
      </c>
      <c r="G281" s="28"/>
      <c r="H281" s="28" t="s">
        <v>1243</v>
      </c>
      <c r="I281" s="28" t="s">
        <v>1025</v>
      </c>
      <c r="J281" s="26" t="s">
        <v>33</v>
      </c>
      <c r="K281" s="26" t="s">
        <v>43</v>
      </c>
      <c r="L281" s="26" t="s">
        <v>43</v>
      </c>
      <c r="M281" s="32" t="str">
        <f>M282&amp;" "&amp;O282&amp;N282&amp;" "</f>
        <v xml:space="preserve">Ручная расчистка 0,75га. </v>
      </c>
      <c r="N281" s="26"/>
      <c r="O281" s="38"/>
    </row>
    <row r="282" spans="1:15" s="25" customFormat="1" ht="11.25" hidden="1" customHeight="1" outlineLevel="2">
      <c r="A282" s="27"/>
      <c r="B282" s="27"/>
      <c r="C282" s="28"/>
      <c r="D282" s="27"/>
      <c r="E282" s="28"/>
      <c r="F282" s="35"/>
      <c r="G282" s="28"/>
      <c r="H282" s="28"/>
      <c r="I282" s="28"/>
      <c r="J282" s="26"/>
      <c r="K282" s="26"/>
      <c r="L282" s="26"/>
      <c r="M282" s="34" t="s">
        <v>481</v>
      </c>
      <c r="N282" s="33" t="s">
        <v>482</v>
      </c>
      <c r="O282" s="38">
        <v>0.75</v>
      </c>
    </row>
    <row r="283" spans="1:15" s="25" customFormat="1" ht="34.5" customHeight="1" outlineLevel="1" collapsed="1">
      <c r="A283" s="27" t="s">
        <v>1315</v>
      </c>
      <c r="B283" s="36" t="s">
        <v>159</v>
      </c>
      <c r="C283" s="28" t="s">
        <v>302</v>
      </c>
      <c r="D283" s="27" t="s">
        <v>156</v>
      </c>
      <c r="E283" s="28" t="s">
        <v>549</v>
      </c>
      <c r="F283" s="35" t="s">
        <v>548</v>
      </c>
      <c r="G283" s="28"/>
      <c r="H283" s="28" t="s">
        <v>59</v>
      </c>
      <c r="I283" s="28"/>
      <c r="J283" s="26" t="s">
        <v>33</v>
      </c>
      <c r="K283" s="26" t="s">
        <v>478</v>
      </c>
      <c r="L283" s="26" t="s">
        <v>478</v>
      </c>
      <c r="M283" s="32" t="str">
        <f>M284&amp;" "&amp;O284&amp;N284&amp;" "</f>
        <v xml:space="preserve">Ручная расчистка 1,26га. </v>
      </c>
      <c r="N283" s="33"/>
      <c r="O283" s="38"/>
    </row>
    <row r="284" spans="1:15" s="25" customFormat="1" ht="11.25" hidden="1" customHeight="1" outlineLevel="2">
      <c r="A284" s="27"/>
      <c r="B284" s="27"/>
      <c r="C284" s="28"/>
      <c r="D284" s="27"/>
      <c r="E284" s="28"/>
      <c r="F284" s="35"/>
      <c r="G284" s="28"/>
      <c r="H284" s="28"/>
      <c r="I284" s="28"/>
      <c r="J284" s="26"/>
      <c r="K284" s="26"/>
      <c r="L284" s="26"/>
      <c r="M284" s="34" t="s">
        <v>481</v>
      </c>
      <c r="N284" s="33" t="s">
        <v>482</v>
      </c>
      <c r="O284" s="38">
        <v>1.26</v>
      </c>
    </row>
    <row r="285" spans="1:15" s="25" customFormat="1" ht="36.75" customHeight="1" outlineLevel="1" collapsed="1">
      <c r="A285" s="27" t="s">
        <v>1316</v>
      </c>
      <c r="B285" s="36" t="s">
        <v>159</v>
      </c>
      <c r="C285" s="28" t="s">
        <v>302</v>
      </c>
      <c r="D285" s="27" t="s">
        <v>156</v>
      </c>
      <c r="E285" s="28" t="s">
        <v>560</v>
      </c>
      <c r="F285" s="35" t="s">
        <v>561</v>
      </c>
      <c r="G285" s="28"/>
      <c r="H285" s="28" t="s">
        <v>1024</v>
      </c>
      <c r="I285" s="28" t="s">
        <v>1025</v>
      </c>
      <c r="J285" s="26" t="s">
        <v>33</v>
      </c>
      <c r="K285" s="26" t="s">
        <v>49</v>
      </c>
      <c r="L285" s="26" t="s">
        <v>49</v>
      </c>
      <c r="M285" s="32" t="str">
        <f>M286&amp;" "&amp;O286&amp;N286&amp;" "</f>
        <v xml:space="preserve">Ручная расчистка 0,75га. </v>
      </c>
      <c r="N285" s="26"/>
      <c r="O285" s="38"/>
    </row>
    <row r="286" spans="1:15" s="25" customFormat="1" ht="11.25" hidden="1" customHeight="1" outlineLevel="2">
      <c r="A286" s="27"/>
      <c r="B286" s="27"/>
      <c r="C286" s="28"/>
      <c r="D286" s="27"/>
      <c r="E286" s="28"/>
      <c r="F286" s="35"/>
      <c r="G286" s="28"/>
      <c r="H286" s="28"/>
      <c r="I286" s="28"/>
      <c r="J286" s="26"/>
      <c r="K286" s="26"/>
      <c r="L286" s="26"/>
      <c r="M286" s="34" t="s">
        <v>481</v>
      </c>
      <c r="N286" s="33" t="s">
        <v>482</v>
      </c>
      <c r="O286" s="38">
        <v>0.75</v>
      </c>
    </row>
    <row r="287" spans="1:15" s="25" customFormat="1" ht="31.5" customHeight="1" outlineLevel="1" collapsed="1">
      <c r="A287" s="27" t="s">
        <v>1317</v>
      </c>
      <c r="B287" s="36" t="s">
        <v>159</v>
      </c>
      <c r="C287" s="28" t="s">
        <v>302</v>
      </c>
      <c r="D287" s="27" t="s">
        <v>156</v>
      </c>
      <c r="E287" s="28" t="s">
        <v>563</v>
      </c>
      <c r="F287" s="35" t="s">
        <v>562</v>
      </c>
      <c r="G287" s="28"/>
      <c r="H287" s="28" t="s">
        <v>1024</v>
      </c>
      <c r="I287" s="28" t="s">
        <v>1025</v>
      </c>
      <c r="J287" s="26" t="s">
        <v>33</v>
      </c>
      <c r="K287" s="26" t="s">
        <v>478</v>
      </c>
      <c r="L287" s="26" t="s">
        <v>478</v>
      </c>
      <c r="M287" s="32" t="str">
        <f>M288&amp;" "&amp;O288&amp;N288&amp;" "&amp;M289&amp;" "&amp;O289&amp;N289&amp;" "</f>
        <v xml:space="preserve">Ручная расчистка 0,35га. Вырубка угрожающих деревьев 31шт </v>
      </c>
      <c r="N287" s="33"/>
      <c r="O287" s="38"/>
    </row>
    <row r="288" spans="1:15" s="25" customFormat="1" ht="11.25" hidden="1" customHeight="1" outlineLevel="2">
      <c r="A288" s="27"/>
      <c r="B288" s="27"/>
      <c r="C288" s="28"/>
      <c r="D288" s="27"/>
      <c r="E288" s="28"/>
      <c r="F288" s="35"/>
      <c r="G288" s="28"/>
      <c r="H288" s="28"/>
      <c r="I288" s="28"/>
      <c r="J288" s="26"/>
      <c r="K288" s="26"/>
      <c r="L288" s="26"/>
      <c r="M288" s="34" t="s">
        <v>481</v>
      </c>
      <c r="N288" s="33" t="s">
        <v>482</v>
      </c>
      <c r="O288" s="38">
        <v>0.35</v>
      </c>
    </row>
    <row r="289" spans="1:15" s="25" customFormat="1" ht="11.25" hidden="1" customHeight="1" outlineLevel="2">
      <c r="A289" s="27"/>
      <c r="B289" s="27"/>
      <c r="C289" s="28"/>
      <c r="D289" s="27"/>
      <c r="E289" s="28"/>
      <c r="F289" s="35"/>
      <c r="G289" s="28"/>
      <c r="H289" s="28"/>
      <c r="I289" s="28"/>
      <c r="J289" s="26"/>
      <c r="K289" s="26"/>
      <c r="L289" s="26"/>
      <c r="M289" s="34" t="s">
        <v>486</v>
      </c>
      <c r="N289" s="33" t="s">
        <v>54</v>
      </c>
      <c r="O289" s="38">
        <f>13+18</f>
        <v>31</v>
      </c>
    </row>
    <row r="290" spans="1:15" s="25" customFormat="1" ht="33.75" customHeight="1" outlineLevel="1" collapsed="1">
      <c r="A290" s="27" t="s">
        <v>1318</v>
      </c>
      <c r="B290" s="36" t="s">
        <v>159</v>
      </c>
      <c r="C290" s="28" t="s">
        <v>302</v>
      </c>
      <c r="D290" s="27" t="s">
        <v>156</v>
      </c>
      <c r="E290" s="28" t="s">
        <v>565</v>
      </c>
      <c r="F290" s="35" t="s">
        <v>564</v>
      </c>
      <c r="G290" s="28"/>
      <c r="H290" s="28" t="s">
        <v>59</v>
      </c>
      <c r="I290" s="28"/>
      <c r="J290" s="26" t="s">
        <v>33</v>
      </c>
      <c r="K290" s="26" t="s">
        <v>51</v>
      </c>
      <c r="L290" s="26" t="s">
        <v>51</v>
      </c>
      <c r="M290" s="32" t="str">
        <f>M291&amp;" "&amp;O291&amp;N291&amp;" "</f>
        <v xml:space="preserve">Вырубка угрожающих деревьев 50шт </v>
      </c>
      <c r="N290" s="26"/>
      <c r="O290" s="38"/>
    </row>
    <row r="291" spans="1:15" s="25" customFormat="1" ht="11.25" hidden="1" customHeight="1" outlineLevel="2">
      <c r="A291" s="27"/>
      <c r="B291" s="27"/>
      <c r="C291" s="28"/>
      <c r="D291" s="27"/>
      <c r="E291" s="28"/>
      <c r="F291" s="35"/>
      <c r="G291" s="28"/>
      <c r="H291" s="28"/>
      <c r="I291" s="28"/>
      <c r="J291" s="26"/>
      <c r="K291" s="26"/>
      <c r="L291" s="26"/>
      <c r="M291" s="34" t="s">
        <v>486</v>
      </c>
      <c r="N291" s="33" t="s">
        <v>54</v>
      </c>
      <c r="O291" s="38">
        <v>50</v>
      </c>
    </row>
    <row r="292" spans="1:15" s="25" customFormat="1" ht="33" customHeight="1" outlineLevel="1" collapsed="1">
      <c r="A292" s="27" t="s">
        <v>1319</v>
      </c>
      <c r="B292" s="36" t="s">
        <v>159</v>
      </c>
      <c r="C292" s="28" t="s">
        <v>302</v>
      </c>
      <c r="D292" s="27" t="s">
        <v>156</v>
      </c>
      <c r="E292" s="28" t="s">
        <v>566</v>
      </c>
      <c r="F292" s="35" t="s">
        <v>2772</v>
      </c>
      <c r="G292" s="28"/>
      <c r="H292" s="28" t="s">
        <v>1024</v>
      </c>
      <c r="I292" s="28" t="s">
        <v>1025</v>
      </c>
      <c r="J292" s="26" t="s">
        <v>33</v>
      </c>
      <c r="K292" s="26" t="s">
        <v>40</v>
      </c>
      <c r="L292" s="26" t="s">
        <v>40</v>
      </c>
      <c r="M292" s="32" t="str">
        <f>M293&amp;" "&amp;O293&amp;N293&amp;" "</f>
        <v xml:space="preserve">Ручная расчистка 1,2га. </v>
      </c>
      <c r="N292" s="26"/>
      <c r="O292" s="38"/>
    </row>
    <row r="293" spans="1:15" s="25" customFormat="1" ht="11.25" hidden="1" customHeight="1" outlineLevel="2">
      <c r="A293" s="27"/>
      <c r="B293" s="27"/>
      <c r="C293" s="28"/>
      <c r="D293" s="27"/>
      <c r="E293" s="28"/>
      <c r="F293" s="35"/>
      <c r="G293" s="28"/>
      <c r="H293" s="28"/>
      <c r="I293" s="28"/>
      <c r="J293" s="26"/>
      <c r="K293" s="26"/>
      <c r="L293" s="26"/>
      <c r="M293" s="34" t="s">
        <v>481</v>
      </c>
      <c r="N293" s="33" t="s">
        <v>482</v>
      </c>
      <c r="O293" s="38">
        <v>1.2</v>
      </c>
    </row>
    <row r="294" spans="1:15" s="25" customFormat="1" ht="70.5" customHeight="1" outlineLevel="1" collapsed="1">
      <c r="A294" s="27" t="s">
        <v>1320</v>
      </c>
      <c r="B294" s="36" t="s">
        <v>159</v>
      </c>
      <c r="C294" s="28" t="s">
        <v>302</v>
      </c>
      <c r="D294" s="27" t="s">
        <v>156</v>
      </c>
      <c r="E294" s="28" t="s">
        <v>715</v>
      </c>
      <c r="F294" s="35" t="s">
        <v>714</v>
      </c>
      <c r="G294" s="28"/>
      <c r="H294" s="28" t="s">
        <v>59</v>
      </c>
      <c r="I294" s="28"/>
      <c r="J294" s="26" t="s">
        <v>33</v>
      </c>
      <c r="K294" s="26" t="s">
        <v>511</v>
      </c>
      <c r="L294" s="26" t="s">
        <v>316</v>
      </c>
      <c r="M294" s="32" t="str">
        <f>M295&amp;" "&amp;O295&amp;N295&amp;" "&amp;M296&amp;" "&amp;O296&amp;N296&amp;" "&amp;M297&amp;" "&amp;O297&amp;N297&amp;" "&amp;M298&amp;" "&amp;O298&amp;N298&amp;" "&amp;M299&amp;" "&amp;O299&amp;N299&amp;"  "&amp;M300&amp;" "&amp;O300&amp;N300&amp;"  "&amp;M301&amp;" "&amp;O301&amp;N301&amp;"  "&amp;M302&amp;" "&amp;O302&amp;N302&amp;" "</f>
        <v xml:space="preserve">Ручная расчистка 0,805га. Установка укосов 3шт Переустановка РЛНД 1шт Демонтаж провода (по трассе) 0,7км. Монтаж провода (по трассе) 0,06км.  Демонтаж опор 8шт  Вырубка угрожающих деревьев 25шт  Установка РЛНД 1шт </v>
      </c>
      <c r="N294" s="33"/>
      <c r="O294" s="38"/>
    </row>
    <row r="295" spans="1:15" s="25" customFormat="1" ht="11.25" hidden="1" customHeight="1" outlineLevel="2">
      <c r="A295" s="27"/>
      <c r="B295" s="27"/>
      <c r="C295" s="28"/>
      <c r="D295" s="27"/>
      <c r="E295" s="28"/>
      <c r="F295" s="35"/>
      <c r="G295" s="28"/>
      <c r="H295" s="28"/>
      <c r="I295" s="28"/>
      <c r="J295" s="26"/>
      <c r="K295" s="26" t="s">
        <v>511</v>
      </c>
      <c r="L295" s="26" t="s">
        <v>511</v>
      </c>
      <c r="M295" s="34" t="s">
        <v>481</v>
      </c>
      <c r="N295" s="33" t="s">
        <v>482</v>
      </c>
      <c r="O295" s="38">
        <v>0.80500000000000005</v>
      </c>
    </row>
    <row r="296" spans="1:15" s="25" customFormat="1" ht="11.25" hidden="1" customHeight="1" outlineLevel="2">
      <c r="A296" s="27"/>
      <c r="B296" s="27"/>
      <c r="C296" s="35"/>
      <c r="D296" s="35"/>
      <c r="E296" s="35"/>
      <c r="F296" s="35"/>
      <c r="G296" s="28"/>
      <c r="H296" s="35"/>
      <c r="I296" s="35"/>
      <c r="J296" s="35"/>
      <c r="K296" s="26" t="s">
        <v>55</v>
      </c>
      <c r="L296" s="26" t="s">
        <v>55</v>
      </c>
      <c r="M296" s="32" t="s">
        <v>696</v>
      </c>
      <c r="N296" s="33" t="s">
        <v>54</v>
      </c>
      <c r="O296" s="61">
        <v>3</v>
      </c>
    </row>
    <row r="297" spans="1:15" s="25" customFormat="1" ht="11.25" hidden="1" customHeight="1" outlineLevel="2">
      <c r="A297" s="27"/>
      <c r="B297" s="27"/>
      <c r="C297" s="27"/>
      <c r="D297" s="27"/>
      <c r="E297" s="28"/>
      <c r="F297" s="176"/>
      <c r="G297" s="177"/>
      <c r="H297" s="28"/>
      <c r="I297" s="28"/>
      <c r="J297" s="26"/>
      <c r="K297" s="26" t="s">
        <v>55</v>
      </c>
      <c r="L297" s="26" t="s">
        <v>55</v>
      </c>
      <c r="M297" s="32" t="s">
        <v>2810</v>
      </c>
      <c r="N297" s="8" t="s">
        <v>54</v>
      </c>
      <c r="O297" s="7">
        <v>1</v>
      </c>
    </row>
    <row r="298" spans="1:15" s="25" customFormat="1" ht="11.25" hidden="1" customHeight="1" outlineLevel="2">
      <c r="A298" s="27"/>
      <c r="B298" s="27"/>
      <c r="C298" s="27"/>
      <c r="D298" s="27"/>
      <c r="E298" s="28"/>
      <c r="F298" s="176"/>
      <c r="G298" s="177"/>
      <c r="H298" s="28"/>
      <c r="I298" s="28"/>
      <c r="J298" s="26"/>
      <c r="K298" s="26" t="s">
        <v>55</v>
      </c>
      <c r="L298" s="26" t="s">
        <v>55</v>
      </c>
      <c r="M298" s="32" t="s">
        <v>470</v>
      </c>
      <c r="N298" s="33" t="s">
        <v>471</v>
      </c>
      <c r="O298" s="7">
        <v>0.7</v>
      </c>
    </row>
    <row r="299" spans="1:15" s="25" customFormat="1" ht="11.25" hidden="1" customHeight="1" outlineLevel="2">
      <c r="A299" s="27"/>
      <c r="B299" s="27"/>
      <c r="C299" s="27"/>
      <c r="D299" s="27"/>
      <c r="E299" s="28"/>
      <c r="F299" s="176"/>
      <c r="G299" s="177"/>
      <c r="H299" s="28"/>
      <c r="I299" s="28"/>
      <c r="J299" s="26"/>
      <c r="K299" s="26" t="s">
        <v>55</v>
      </c>
      <c r="L299" s="26" t="s">
        <v>55</v>
      </c>
      <c r="M299" s="32" t="s">
        <v>472</v>
      </c>
      <c r="N299" s="33" t="s">
        <v>471</v>
      </c>
      <c r="O299" s="7">
        <v>0.06</v>
      </c>
    </row>
    <row r="300" spans="1:15" s="25" customFormat="1" ht="11.25" hidden="1" customHeight="1" outlineLevel="2">
      <c r="A300" s="27"/>
      <c r="B300" s="27"/>
      <c r="C300" s="27"/>
      <c r="D300" s="27"/>
      <c r="E300" s="28"/>
      <c r="F300" s="176"/>
      <c r="G300" s="177"/>
      <c r="H300" s="28"/>
      <c r="I300" s="28"/>
      <c r="J300" s="26"/>
      <c r="K300" s="26" t="s">
        <v>55</v>
      </c>
      <c r="L300" s="26" t="s">
        <v>55</v>
      </c>
      <c r="M300" s="32" t="s">
        <v>581</v>
      </c>
      <c r="N300" s="33" t="s">
        <v>54</v>
      </c>
      <c r="O300" s="7">
        <v>8</v>
      </c>
    </row>
    <row r="301" spans="1:15" s="25" customFormat="1" ht="11.25" hidden="1" customHeight="1" outlineLevel="2">
      <c r="A301" s="27"/>
      <c r="B301" s="27"/>
      <c r="C301" s="28"/>
      <c r="D301" s="27"/>
      <c r="E301" s="28"/>
      <c r="F301" s="35"/>
      <c r="G301" s="28"/>
      <c r="H301" s="28"/>
      <c r="I301" s="28"/>
      <c r="J301" s="26"/>
      <c r="K301" s="26" t="s">
        <v>316</v>
      </c>
      <c r="L301" s="26" t="s">
        <v>316</v>
      </c>
      <c r="M301" s="34" t="s">
        <v>486</v>
      </c>
      <c r="N301" s="33" t="s">
        <v>54</v>
      </c>
      <c r="O301" s="38">
        <v>25</v>
      </c>
    </row>
    <row r="302" spans="1:15" s="25" customFormat="1" ht="11.25" hidden="1" customHeight="1" outlineLevel="2">
      <c r="A302" s="27"/>
      <c r="B302" s="27"/>
      <c r="C302" s="28"/>
      <c r="D302" s="27"/>
      <c r="E302" s="28"/>
      <c r="F302" s="35"/>
      <c r="G302" s="28"/>
      <c r="H302" s="28"/>
      <c r="I302" s="28"/>
      <c r="J302" s="26"/>
      <c r="K302" s="26" t="s">
        <v>316</v>
      </c>
      <c r="L302" s="26" t="s">
        <v>316</v>
      </c>
      <c r="M302" s="32" t="s">
        <v>476</v>
      </c>
      <c r="N302" s="33" t="s">
        <v>54</v>
      </c>
      <c r="O302" s="38">
        <v>1</v>
      </c>
    </row>
    <row r="303" spans="1:15" s="25" customFormat="1" ht="33.75" customHeight="1" outlineLevel="1" collapsed="1">
      <c r="A303" s="27" t="s">
        <v>1321</v>
      </c>
      <c r="B303" s="36" t="s">
        <v>159</v>
      </c>
      <c r="C303" s="28" t="s">
        <v>302</v>
      </c>
      <c r="D303" s="27" t="s">
        <v>156</v>
      </c>
      <c r="E303" s="28" t="s">
        <v>568</v>
      </c>
      <c r="F303" s="35" t="s">
        <v>567</v>
      </c>
      <c r="G303" s="28"/>
      <c r="H303" s="28" t="s">
        <v>1024</v>
      </c>
      <c r="I303" s="28" t="s">
        <v>1025</v>
      </c>
      <c r="J303" s="26" t="s">
        <v>33</v>
      </c>
      <c r="K303" s="26" t="s">
        <v>43</v>
      </c>
      <c r="L303" s="26" t="s">
        <v>43</v>
      </c>
      <c r="M303" s="32" t="str">
        <f>M304&amp;" "&amp;O304&amp;N304&amp;" "&amp;M305&amp;" "&amp;O305&amp;N305&amp;" "&amp;M306&amp;" "&amp;O306&amp;N306&amp;" "</f>
        <v xml:space="preserve">Механизированная расчистка 3,99га Ручная расчистка 0,5га. Вырубка угрожающих деревьев 43шт </v>
      </c>
      <c r="N303" s="26"/>
      <c r="O303" s="38"/>
    </row>
    <row r="304" spans="1:15" s="25" customFormat="1" ht="11.25" hidden="1" customHeight="1" outlineLevel="2">
      <c r="A304" s="27"/>
      <c r="B304" s="27"/>
      <c r="C304" s="27"/>
      <c r="D304" s="27"/>
      <c r="E304" s="28"/>
      <c r="F304" s="176"/>
      <c r="G304" s="177"/>
      <c r="H304" s="28"/>
      <c r="I304" s="28"/>
      <c r="J304" s="26"/>
      <c r="K304" s="26"/>
      <c r="L304" s="26"/>
      <c r="M304" s="32" t="s">
        <v>509</v>
      </c>
      <c r="N304" s="33" t="s">
        <v>510</v>
      </c>
      <c r="O304" s="61">
        <v>3.99</v>
      </c>
    </row>
    <row r="305" spans="1:15" s="25" customFormat="1" ht="11.25" hidden="1" customHeight="1" outlineLevel="2">
      <c r="A305" s="27"/>
      <c r="B305" s="27"/>
      <c r="C305" s="27"/>
      <c r="D305" s="27"/>
      <c r="E305" s="28"/>
      <c r="F305" s="176"/>
      <c r="G305" s="177"/>
      <c r="H305" s="28"/>
      <c r="I305" s="28"/>
      <c r="J305" s="26"/>
      <c r="K305" s="26"/>
      <c r="L305" s="26"/>
      <c r="M305" s="34" t="s">
        <v>481</v>
      </c>
      <c r="N305" s="33" t="s">
        <v>482</v>
      </c>
      <c r="O305" s="61">
        <v>0.5</v>
      </c>
    </row>
    <row r="306" spans="1:15" s="25" customFormat="1" ht="11.25" hidden="1" customHeight="1" outlineLevel="2">
      <c r="A306" s="27"/>
      <c r="B306" s="27"/>
      <c r="C306" s="27"/>
      <c r="D306" s="27"/>
      <c r="E306" s="28"/>
      <c r="F306" s="176"/>
      <c r="G306" s="177"/>
      <c r="H306" s="28"/>
      <c r="I306" s="28"/>
      <c r="J306" s="26"/>
      <c r="K306" s="26"/>
      <c r="L306" s="26"/>
      <c r="M306" s="34" t="s">
        <v>486</v>
      </c>
      <c r="N306" s="33" t="s">
        <v>54</v>
      </c>
      <c r="O306" s="7">
        <v>43</v>
      </c>
    </row>
    <row r="307" spans="1:15" s="25" customFormat="1" ht="27" customHeight="1" outlineLevel="1" collapsed="1">
      <c r="A307" s="27" t="s">
        <v>1322</v>
      </c>
      <c r="B307" s="36" t="s">
        <v>159</v>
      </c>
      <c r="C307" s="28" t="s">
        <v>302</v>
      </c>
      <c r="D307" s="27" t="s">
        <v>156</v>
      </c>
      <c r="E307" s="28" t="s">
        <v>570</v>
      </c>
      <c r="F307" s="35" t="s">
        <v>569</v>
      </c>
      <c r="G307" s="28"/>
      <c r="H307" s="28" t="s">
        <v>1134</v>
      </c>
      <c r="I307" s="28" t="s">
        <v>1025</v>
      </c>
      <c r="J307" s="26" t="s">
        <v>33</v>
      </c>
      <c r="K307" s="26" t="s">
        <v>49</v>
      </c>
      <c r="L307" s="26" t="s">
        <v>49</v>
      </c>
      <c r="M307" s="32" t="str">
        <f>M308&amp;" "&amp;O308&amp;N308&amp;" "&amp;M309&amp;" "&amp;O309&amp;N309&amp;" "</f>
        <v xml:space="preserve">Вырубка угрожающих деревьев 43шт Замена траверс 5шт </v>
      </c>
      <c r="N307" s="33"/>
      <c r="O307" s="26"/>
    </row>
    <row r="308" spans="1:15" s="25" customFormat="1" ht="11.25" hidden="1" customHeight="1" outlineLevel="2">
      <c r="A308" s="27"/>
      <c r="B308" s="27"/>
      <c r="C308" s="27"/>
      <c r="D308" s="27"/>
      <c r="E308" s="28"/>
      <c r="F308" s="176"/>
      <c r="G308" s="177"/>
      <c r="H308" s="28" t="s">
        <v>1024</v>
      </c>
      <c r="I308" s="35"/>
      <c r="J308" s="26"/>
      <c r="K308" s="26"/>
      <c r="L308" s="26"/>
      <c r="M308" s="34" t="s">
        <v>486</v>
      </c>
      <c r="N308" s="33" t="s">
        <v>54</v>
      </c>
      <c r="O308" s="61">
        <v>43</v>
      </c>
    </row>
    <row r="309" spans="1:15" s="25" customFormat="1" ht="11.25" hidden="1" customHeight="1" outlineLevel="2">
      <c r="A309" s="27"/>
      <c r="B309" s="27"/>
      <c r="C309" s="27"/>
      <c r="D309" s="27"/>
      <c r="E309" s="28"/>
      <c r="F309" s="176"/>
      <c r="G309" s="177"/>
      <c r="H309" s="28" t="s">
        <v>59</v>
      </c>
      <c r="I309" s="28"/>
      <c r="J309" s="26"/>
      <c r="K309" s="26"/>
      <c r="L309" s="26"/>
      <c r="M309" s="34" t="s">
        <v>504</v>
      </c>
      <c r="N309" s="33" t="s">
        <v>54</v>
      </c>
      <c r="O309" s="7">
        <v>5</v>
      </c>
    </row>
    <row r="310" spans="1:15" s="25" customFormat="1" ht="24.75" customHeight="1" outlineLevel="1" collapsed="1">
      <c r="A310" s="27" t="s">
        <v>1323</v>
      </c>
      <c r="B310" s="36" t="s">
        <v>159</v>
      </c>
      <c r="C310" s="28" t="s">
        <v>302</v>
      </c>
      <c r="D310" s="27" t="s">
        <v>156</v>
      </c>
      <c r="E310" s="28" t="s">
        <v>563</v>
      </c>
      <c r="F310" s="35" t="s">
        <v>571</v>
      </c>
      <c r="G310" s="28"/>
      <c r="H310" s="28" t="s">
        <v>1024</v>
      </c>
      <c r="I310" s="28" t="s">
        <v>1025</v>
      </c>
      <c r="J310" s="26" t="s">
        <v>33</v>
      </c>
      <c r="K310" s="26" t="s">
        <v>490</v>
      </c>
      <c r="L310" s="26" t="s">
        <v>490</v>
      </c>
      <c r="M310" s="32" t="str">
        <f>M311&amp;" "&amp;O311&amp;N311&amp;" "&amp;M312&amp;" "&amp;O312&amp;N312&amp;" "</f>
        <v xml:space="preserve">Вырубка угрожающих деревьев 54шт Ручная расчистка 0,35га. </v>
      </c>
      <c r="N310" s="33"/>
      <c r="O310" s="26"/>
    </row>
    <row r="311" spans="1:15" s="25" customFormat="1" ht="11.25" hidden="1" customHeight="1" outlineLevel="2">
      <c r="A311" s="27"/>
      <c r="B311" s="27"/>
      <c r="C311" s="27"/>
      <c r="D311" s="27"/>
      <c r="E311" s="28"/>
      <c r="F311" s="176"/>
      <c r="G311" s="177"/>
      <c r="H311" s="28"/>
      <c r="I311" s="28"/>
      <c r="J311" s="26"/>
      <c r="K311" s="26"/>
      <c r="L311" s="26"/>
      <c r="M311" s="34" t="s">
        <v>486</v>
      </c>
      <c r="N311" s="33" t="s">
        <v>54</v>
      </c>
      <c r="O311" s="61">
        <f>17+37</f>
        <v>54</v>
      </c>
    </row>
    <row r="312" spans="1:15" s="25" customFormat="1" ht="11.25" hidden="1" customHeight="1" outlineLevel="2">
      <c r="A312" s="27"/>
      <c r="B312" s="27"/>
      <c r="C312" s="27"/>
      <c r="D312" s="27"/>
      <c r="E312" s="28"/>
      <c r="F312" s="176"/>
      <c r="G312" s="177"/>
      <c r="H312" s="28"/>
      <c r="I312" s="28"/>
      <c r="J312" s="26"/>
      <c r="K312" s="26"/>
      <c r="L312" s="26"/>
      <c r="M312" s="34" t="s">
        <v>481</v>
      </c>
      <c r="N312" s="33" t="s">
        <v>482</v>
      </c>
      <c r="O312" s="61">
        <v>0.35</v>
      </c>
    </row>
    <row r="313" spans="1:15" s="25" customFormat="1" ht="21" customHeight="1" outlineLevel="1" collapsed="1">
      <c r="A313" s="27" t="s">
        <v>1324</v>
      </c>
      <c r="B313" s="36" t="s">
        <v>159</v>
      </c>
      <c r="C313" s="28" t="s">
        <v>302</v>
      </c>
      <c r="D313" s="27" t="s">
        <v>156</v>
      </c>
      <c r="E313" s="28" t="s">
        <v>573</v>
      </c>
      <c r="F313" s="35" t="s">
        <v>572</v>
      </c>
      <c r="G313" s="28"/>
      <c r="H313" s="28" t="s">
        <v>59</v>
      </c>
      <c r="I313" s="28"/>
      <c r="J313" s="26" t="s">
        <v>33</v>
      </c>
      <c r="K313" s="26" t="s">
        <v>57</v>
      </c>
      <c r="L313" s="26" t="s">
        <v>57</v>
      </c>
      <c r="M313" s="32" t="str">
        <f>M314&amp;" "&amp;O314&amp;N314&amp;" "</f>
        <v xml:space="preserve">Вырубка угрожающих деревьев 14шт </v>
      </c>
      <c r="N313" s="26"/>
      <c r="O313" s="38"/>
    </row>
    <row r="314" spans="1:15" s="25" customFormat="1" ht="11.25" hidden="1" customHeight="1" outlineLevel="2">
      <c r="A314" s="27"/>
      <c r="B314" s="27"/>
      <c r="C314" s="35"/>
      <c r="D314" s="35"/>
      <c r="E314" s="35"/>
      <c r="F314" s="35"/>
      <c r="G314" s="28"/>
      <c r="H314" s="35"/>
      <c r="I314" s="35"/>
      <c r="J314" s="35"/>
      <c r="K314" s="26"/>
      <c r="L314" s="26"/>
      <c r="M314" s="34" t="s">
        <v>486</v>
      </c>
      <c r="N314" s="33" t="s">
        <v>54</v>
      </c>
      <c r="O314" s="38">
        <f>9+5</f>
        <v>14</v>
      </c>
    </row>
    <row r="315" spans="1:15" s="25" customFormat="1" ht="26.25" customHeight="1" outlineLevel="1" collapsed="1">
      <c r="A315" s="27" t="s">
        <v>1325</v>
      </c>
      <c r="B315" s="36" t="s">
        <v>159</v>
      </c>
      <c r="C315" s="28" t="s">
        <v>302</v>
      </c>
      <c r="D315" s="27" t="s">
        <v>156</v>
      </c>
      <c r="E315" s="28" t="s">
        <v>575</v>
      </c>
      <c r="F315" s="35" t="s">
        <v>574</v>
      </c>
      <c r="G315" s="28"/>
      <c r="H315" s="28" t="s">
        <v>1246</v>
      </c>
      <c r="I315" s="28"/>
      <c r="J315" s="26" t="s">
        <v>33</v>
      </c>
      <c r="K315" s="26" t="s">
        <v>511</v>
      </c>
      <c r="L315" s="26" t="s">
        <v>511</v>
      </c>
      <c r="M315" s="32" t="str">
        <f>M316&amp;" "&amp;O316&amp;N316&amp;" "&amp;M317&amp;" "&amp;O317&amp;N317&amp;" "</f>
        <v xml:space="preserve">Вырубка угрожающих деревьев 17шт Ручная расчистка 0,3га. </v>
      </c>
      <c r="N315" s="33"/>
      <c r="O315" s="31"/>
    </row>
    <row r="316" spans="1:15" s="25" customFormat="1" ht="11.25" hidden="1" customHeight="1" outlineLevel="2">
      <c r="A316" s="27"/>
      <c r="B316" s="27"/>
      <c r="C316" s="35"/>
      <c r="D316" s="35"/>
      <c r="E316" s="35"/>
      <c r="F316" s="35"/>
      <c r="G316" s="28"/>
      <c r="H316" s="35"/>
      <c r="I316" s="35"/>
      <c r="J316" s="35"/>
      <c r="K316" s="26"/>
      <c r="L316" s="26"/>
      <c r="M316" s="34" t="s">
        <v>486</v>
      </c>
      <c r="N316" s="33" t="s">
        <v>54</v>
      </c>
      <c r="O316" s="61">
        <v>17</v>
      </c>
    </row>
    <row r="317" spans="1:15" s="25" customFormat="1" ht="11.25" hidden="1" customHeight="1" outlineLevel="2">
      <c r="A317" s="27"/>
      <c r="B317" s="27"/>
      <c r="C317" s="27"/>
      <c r="D317" s="27"/>
      <c r="E317" s="28"/>
      <c r="F317" s="176"/>
      <c r="G317" s="177"/>
      <c r="H317" s="28"/>
      <c r="I317" s="28"/>
      <c r="J317" s="26"/>
      <c r="K317" s="26"/>
      <c r="L317" s="26"/>
      <c r="M317" s="34" t="s">
        <v>481</v>
      </c>
      <c r="N317" s="33" t="s">
        <v>482</v>
      </c>
      <c r="O317" s="7">
        <v>0.3</v>
      </c>
    </row>
    <row r="318" spans="1:15" s="25" customFormat="1" ht="21" customHeight="1" outlineLevel="1" collapsed="1">
      <c r="A318" s="27" t="s">
        <v>1326</v>
      </c>
      <c r="B318" s="36" t="s">
        <v>159</v>
      </c>
      <c r="C318" s="28" t="s">
        <v>302</v>
      </c>
      <c r="D318" s="27" t="s">
        <v>156</v>
      </c>
      <c r="E318" s="28" t="s">
        <v>1041</v>
      </c>
      <c r="F318" s="35" t="s">
        <v>1042</v>
      </c>
      <c r="G318" s="28"/>
      <c r="H318" s="28" t="s">
        <v>1024</v>
      </c>
      <c r="I318" s="28" t="s">
        <v>1025</v>
      </c>
      <c r="J318" s="26" t="s">
        <v>33</v>
      </c>
      <c r="K318" s="26" t="s">
        <v>53</v>
      </c>
      <c r="L318" s="26" t="s">
        <v>53</v>
      </c>
      <c r="M318" s="32" t="str">
        <f>M319&amp;" "&amp;O319&amp;N319&amp;" "</f>
        <v xml:space="preserve">Механизированная расчистка 1,5га. </v>
      </c>
      <c r="N318" s="33"/>
      <c r="O318" s="38"/>
    </row>
    <row r="319" spans="1:15" s="25" customFormat="1" ht="11.25" hidden="1" customHeight="1" outlineLevel="2">
      <c r="A319" s="27"/>
      <c r="B319" s="27"/>
      <c r="C319" s="28"/>
      <c r="D319" s="27"/>
      <c r="E319" s="28"/>
      <c r="F319" s="35"/>
      <c r="G319" s="28"/>
      <c r="H319" s="28"/>
      <c r="I319" s="28"/>
      <c r="J319" s="26"/>
      <c r="K319" s="26"/>
      <c r="L319" s="26"/>
      <c r="M319" s="34" t="s">
        <v>509</v>
      </c>
      <c r="N319" s="33" t="s">
        <v>482</v>
      </c>
      <c r="O319" s="38">
        <v>1.5</v>
      </c>
    </row>
    <row r="320" spans="1:15" s="25" customFormat="1" ht="21" customHeight="1" outlineLevel="1" collapsed="1">
      <c r="A320" s="27" t="s">
        <v>1327</v>
      </c>
      <c r="B320" s="36" t="s">
        <v>159</v>
      </c>
      <c r="C320" s="28" t="s">
        <v>302</v>
      </c>
      <c r="D320" s="27" t="s">
        <v>156</v>
      </c>
      <c r="E320" s="28" t="s">
        <v>1043</v>
      </c>
      <c r="F320" s="35" t="s">
        <v>1044</v>
      </c>
      <c r="G320" s="28"/>
      <c r="H320" s="28" t="s">
        <v>1024</v>
      </c>
      <c r="I320" s="28" t="s">
        <v>1025</v>
      </c>
      <c r="J320" s="26" t="s">
        <v>33</v>
      </c>
      <c r="K320" s="26" t="s">
        <v>53</v>
      </c>
      <c r="L320" s="26" t="s">
        <v>53</v>
      </c>
      <c r="M320" s="32" t="str">
        <f>M321&amp;" "&amp;O321&amp;N321&amp;" "</f>
        <v xml:space="preserve">Механизированная расчистка 1,5га. </v>
      </c>
      <c r="N320" s="33"/>
      <c r="O320" s="38"/>
    </row>
    <row r="321" spans="1:15" s="25" customFormat="1" ht="11.25" hidden="1" customHeight="1" outlineLevel="2">
      <c r="A321" s="27"/>
      <c r="B321" s="27"/>
      <c r="C321" s="28"/>
      <c r="D321" s="27"/>
      <c r="E321" s="28"/>
      <c r="F321" s="35"/>
      <c r="G321" s="28"/>
      <c r="H321" s="28"/>
      <c r="I321" s="28"/>
      <c r="J321" s="26"/>
      <c r="K321" s="26"/>
      <c r="L321" s="26"/>
      <c r="M321" s="34" t="s">
        <v>509</v>
      </c>
      <c r="N321" s="33" t="s">
        <v>482</v>
      </c>
      <c r="O321" s="38">
        <v>1.5</v>
      </c>
    </row>
    <row r="322" spans="1:15" s="25" customFormat="1" ht="21" customHeight="1" outlineLevel="1" collapsed="1">
      <c r="A322" s="27" t="s">
        <v>1328</v>
      </c>
      <c r="B322" s="36" t="s">
        <v>159</v>
      </c>
      <c r="C322" s="28" t="s">
        <v>302</v>
      </c>
      <c r="D322" s="27" t="s">
        <v>156</v>
      </c>
      <c r="E322" s="28" t="s">
        <v>1045</v>
      </c>
      <c r="F322" s="35" t="s">
        <v>1046</v>
      </c>
      <c r="G322" s="28"/>
      <c r="H322" s="28" t="s">
        <v>1024</v>
      </c>
      <c r="I322" s="28" t="s">
        <v>1025</v>
      </c>
      <c r="J322" s="26" t="s">
        <v>33</v>
      </c>
      <c r="K322" s="26" t="s">
        <v>57</v>
      </c>
      <c r="L322" s="26" t="s">
        <v>57</v>
      </c>
      <c r="M322" s="32" t="str">
        <f>M323&amp;" "&amp;O323&amp;N323&amp;" "</f>
        <v xml:space="preserve">Механизированная расчистка 1,5га. </v>
      </c>
      <c r="N322" s="33"/>
      <c r="O322" s="38"/>
    </row>
    <row r="323" spans="1:15" s="25" customFormat="1" ht="11.25" hidden="1" customHeight="1" outlineLevel="2">
      <c r="A323" s="27"/>
      <c r="B323" s="27"/>
      <c r="C323" s="28"/>
      <c r="D323" s="27"/>
      <c r="E323" s="28"/>
      <c r="F323" s="35"/>
      <c r="G323" s="28"/>
      <c r="H323" s="28"/>
      <c r="I323" s="28"/>
      <c r="J323" s="26"/>
      <c r="K323" s="26"/>
      <c r="L323" s="26"/>
      <c r="M323" s="34" t="s">
        <v>509</v>
      </c>
      <c r="N323" s="33" t="s">
        <v>482</v>
      </c>
      <c r="O323" s="38">
        <v>1.5</v>
      </c>
    </row>
    <row r="324" spans="1:15" s="25" customFormat="1" ht="21" customHeight="1" outlineLevel="1" collapsed="1">
      <c r="A324" s="27" t="s">
        <v>2771</v>
      </c>
      <c r="B324" s="36" t="s">
        <v>159</v>
      </c>
      <c r="C324" s="28" t="s">
        <v>302</v>
      </c>
      <c r="D324" s="27" t="s">
        <v>156</v>
      </c>
      <c r="E324" s="28" t="s">
        <v>1047</v>
      </c>
      <c r="F324" s="35" t="s">
        <v>1048</v>
      </c>
      <c r="G324" s="28"/>
      <c r="H324" s="28" t="s">
        <v>1243</v>
      </c>
      <c r="I324" s="28" t="s">
        <v>1025</v>
      </c>
      <c r="J324" s="26" t="s">
        <v>33</v>
      </c>
      <c r="K324" s="26" t="s">
        <v>57</v>
      </c>
      <c r="L324" s="26" t="s">
        <v>57</v>
      </c>
      <c r="M324" s="32" t="str">
        <f>M325&amp;" "&amp;O325&amp;N325&amp;" "</f>
        <v xml:space="preserve">Механизированная расчистка 4га. </v>
      </c>
      <c r="N324" s="33"/>
      <c r="O324" s="38"/>
    </row>
    <row r="325" spans="1:15" s="25" customFormat="1" ht="11.25" hidden="1" customHeight="1" outlineLevel="2">
      <c r="A325" s="27"/>
      <c r="B325" s="27"/>
      <c r="C325" s="28"/>
      <c r="D325" s="27"/>
      <c r="E325" s="28"/>
      <c r="F325" s="35"/>
      <c r="G325" s="28"/>
      <c r="H325" s="28"/>
      <c r="I325" s="28"/>
      <c r="J325" s="26"/>
      <c r="K325" s="26"/>
      <c r="L325" s="26"/>
      <c r="M325" s="34" t="s">
        <v>509</v>
      </c>
      <c r="N325" s="33" t="s">
        <v>482</v>
      </c>
      <c r="O325" s="38">
        <v>4</v>
      </c>
    </row>
    <row r="326" spans="1:15" s="25" customFormat="1" ht="11.25" customHeight="1" outlineLevel="1" collapsed="1">
      <c r="A326" s="12"/>
      <c r="B326" s="27"/>
      <c r="C326" s="28"/>
      <c r="D326" s="27"/>
      <c r="E326" s="28"/>
      <c r="F326" s="35"/>
      <c r="G326" s="28"/>
      <c r="H326" s="28"/>
      <c r="I326" s="28"/>
      <c r="J326" s="26"/>
      <c r="K326" s="26"/>
      <c r="L326" s="26"/>
      <c r="M326" s="34"/>
      <c r="N326" s="33"/>
      <c r="O326" s="38"/>
    </row>
    <row r="327" spans="1:15" s="20" customFormat="1">
      <c r="A327" s="27" t="s">
        <v>34</v>
      </c>
      <c r="B327" s="71"/>
      <c r="C327" s="168"/>
      <c r="D327" s="183"/>
      <c r="E327" s="84"/>
      <c r="F327" s="168" t="s">
        <v>63</v>
      </c>
      <c r="G327" s="169"/>
      <c r="H327" s="169"/>
      <c r="I327" s="169"/>
      <c r="J327" s="184"/>
      <c r="K327" s="184"/>
      <c r="L327" s="184"/>
      <c r="M327" s="185"/>
      <c r="N327" s="186"/>
      <c r="O327" s="187"/>
    </row>
    <row r="328" spans="1:15" s="20" customFormat="1" ht="22.5" customHeight="1" outlineLevel="1">
      <c r="A328" s="27" t="s">
        <v>111</v>
      </c>
      <c r="B328" s="27" t="s">
        <v>159</v>
      </c>
      <c r="C328" s="169" t="s">
        <v>281</v>
      </c>
      <c r="D328" s="183" t="s">
        <v>156</v>
      </c>
      <c r="E328" s="84" t="s">
        <v>1231</v>
      </c>
      <c r="F328" s="168" t="s">
        <v>1232</v>
      </c>
      <c r="G328" s="169"/>
      <c r="H328" s="169" t="s">
        <v>59</v>
      </c>
      <c r="I328" s="169"/>
      <c r="J328" s="184" t="s">
        <v>33</v>
      </c>
      <c r="K328" s="184" t="s">
        <v>53</v>
      </c>
      <c r="L328" s="184" t="s">
        <v>55</v>
      </c>
      <c r="M328" s="185" t="str">
        <f>M329&amp;" "&amp;O329&amp;N329&amp;" "&amp;M330&amp;" "&amp;O330&amp;N330&amp;" "</f>
        <v xml:space="preserve">Монтаж муфт 2шт. Монтаж кабеля 0,08км. </v>
      </c>
      <c r="N328" s="186"/>
      <c r="O328" s="188"/>
    </row>
    <row r="329" spans="1:15" s="20" customFormat="1" ht="22.5" hidden="1" customHeight="1" outlineLevel="2">
      <c r="A329" s="27"/>
      <c r="B329" s="71"/>
      <c r="C329" s="168"/>
      <c r="D329" s="183"/>
      <c r="E329" s="84"/>
      <c r="F329" s="168" t="s">
        <v>1229</v>
      </c>
      <c r="G329" s="169"/>
      <c r="H329" s="169"/>
      <c r="I329" s="169"/>
      <c r="J329" s="184"/>
      <c r="K329" s="184"/>
      <c r="L329" s="184"/>
      <c r="M329" s="185" t="s">
        <v>1158</v>
      </c>
      <c r="N329" s="186" t="s">
        <v>52</v>
      </c>
      <c r="O329" s="188">
        <v>2</v>
      </c>
    </row>
    <row r="330" spans="1:15" s="20" customFormat="1" ht="12.75" hidden="1" customHeight="1" outlineLevel="2">
      <c r="A330" s="27"/>
      <c r="B330" s="71"/>
      <c r="C330" s="168"/>
      <c r="D330" s="183"/>
      <c r="E330" s="84"/>
      <c r="F330" s="168"/>
      <c r="G330" s="169"/>
      <c r="H330" s="169"/>
      <c r="I330" s="169"/>
      <c r="J330" s="184"/>
      <c r="K330" s="184"/>
      <c r="L330" s="184"/>
      <c r="M330" s="185" t="s">
        <v>1159</v>
      </c>
      <c r="N330" s="186" t="s">
        <v>471</v>
      </c>
      <c r="O330" s="188">
        <v>0.08</v>
      </c>
    </row>
    <row r="331" spans="1:15" s="25" customFormat="1" ht="25.5" customHeight="1" outlineLevel="1" collapsed="1">
      <c r="A331" s="27" t="s">
        <v>112</v>
      </c>
      <c r="B331" s="36" t="s">
        <v>159</v>
      </c>
      <c r="C331" s="28" t="s">
        <v>420</v>
      </c>
      <c r="D331" s="27" t="s">
        <v>156</v>
      </c>
      <c r="E331" s="28" t="s">
        <v>1217</v>
      </c>
      <c r="F331" s="35" t="s">
        <v>1187</v>
      </c>
      <c r="G331" s="28"/>
      <c r="H331" s="169" t="s">
        <v>59</v>
      </c>
      <c r="I331" s="28"/>
      <c r="J331" s="26" t="s">
        <v>33</v>
      </c>
      <c r="K331" s="26" t="s">
        <v>57</v>
      </c>
      <c r="L331" s="26" t="s">
        <v>57</v>
      </c>
      <c r="M331" s="32" t="str">
        <f>M332&amp;" "&amp;O332&amp;N332&amp;" "</f>
        <v xml:space="preserve">Установка ОПН 10 6шт. </v>
      </c>
      <c r="N331" s="33"/>
      <c r="O331" s="38"/>
    </row>
    <row r="332" spans="1:15" s="25" customFormat="1" ht="11.25" hidden="1" customHeight="1" outlineLevel="2">
      <c r="A332" s="27"/>
      <c r="B332" s="27"/>
      <c r="C332" s="28"/>
      <c r="D332" s="27"/>
      <c r="E332" s="28"/>
      <c r="F332" s="3"/>
      <c r="G332" s="28"/>
      <c r="H332" s="28"/>
      <c r="I332" s="28"/>
      <c r="J332" s="26"/>
      <c r="K332" s="11"/>
      <c r="L332" s="11"/>
      <c r="M332" s="34" t="s">
        <v>1218</v>
      </c>
      <c r="N332" s="26" t="s">
        <v>52</v>
      </c>
      <c r="O332" s="38">
        <v>6</v>
      </c>
    </row>
    <row r="333" spans="1:15" s="25" customFormat="1" ht="25.5" customHeight="1" outlineLevel="1" collapsed="1">
      <c r="A333" s="27" t="s">
        <v>1203</v>
      </c>
      <c r="B333" s="36" t="s">
        <v>159</v>
      </c>
      <c r="C333" s="28" t="s">
        <v>420</v>
      </c>
      <c r="D333" s="27" t="s">
        <v>156</v>
      </c>
      <c r="E333" s="28" t="s">
        <v>1219</v>
      </c>
      <c r="F333" s="35" t="s">
        <v>1188</v>
      </c>
      <c r="G333" s="28"/>
      <c r="H333" s="169" t="s">
        <v>59</v>
      </c>
      <c r="I333" s="28"/>
      <c r="J333" s="26" t="s">
        <v>33</v>
      </c>
      <c r="K333" s="26" t="s">
        <v>57</v>
      </c>
      <c r="L333" s="26" t="s">
        <v>57</v>
      </c>
      <c r="M333" s="32" t="str">
        <f>M334&amp;" "&amp;O334&amp;N334&amp;" "</f>
        <v xml:space="preserve">Установка ОПН 10 6шт. </v>
      </c>
      <c r="N333" s="33"/>
      <c r="O333" s="38"/>
    </row>
    <row r="334" spans="1:15" s="25" customFormat="1" ht="11.25" hidden="1" customHeight="1" outlineLevel="2">
      <c r="A334" s="27"/>
      <c r="B334" s="27"/>
      <c r="C334" s="28"/>
      <c r="D334" s="27"/>
      <c r="E334" s="28"/>
      <c r="F334" s="3"/>
      <c r="G334" s="28"/>
      <c r="H334" s="28"/>
      <c r="I334" s="28"/>
      <c r="J334" s="26"/>
      <c r="K334" s="11"/>
      <c r="L334" s="11"/>
      <c r="M334" s="34" t="s">
        <v>1218</v>
      </c>
      <c r="N334" s="26" t="s">
        <v>52</v>
      </c>
      <c r="O334" s="38">
        <v>6</v>
      </c>
    </row>
    <row r="335" spans="1:15" s="25" customFormat="1" ht="25.5" customHeight="1" outlineLevel="1" collapsed="1">
      <c r="A335" s="27" t="s">
        <v>1204</v>
      </c>
      <c r="B335" s="36" t="s">
        <v>159</v>
      </c>
      <c r="C335" s="28" t="s">
        <v>403</v>
      </c>
      <c r="D335" s="27" t="s">
        <v>156</v>
      </c>
      <c r="E335" s="28" t="s">
        <v>1220</v>
      </c>
      <c r="F335" s="35" t="s">
        <v>1189</v>
      </c>
      <c r="G335" s="28"/>
      <c r="H335" s="169" t="s">
        <v>59</v>
      </c>
      <c r="I335" s="28"/>
      <c r="J335" s="26" t="s">
        <v>33</v>
      </c>
      <c r="K335" s="26" t="s">
        <v>53</v>
      </c>
      <c r="L335" s="26" t="s">
        <v>53</v>
      </c>
      <c r="M335" s="32" t="str">
        <f>M336&amp;" "&amp;O336&amp;N336&amp;" "</f>
        <v xml:space="preserve">Установка ОПН 10 6шт. </v>
      </c>
      <c r="N335" s="33"/>
      <c r="O335" s="38"/>
    </row>
    <row r="336" spans="1:15" s="25" customFormat="1" ht="11.25" hidden="1" customHeight="1" outlineLevel="2">
      <c r="A336" s="27"/>
      <c r="B336" s="27"/>
      <c r="C336" s="28"/>
      <c r="D336" s="27"/>
      <c r="E336" s="28"/>
      <c r="F336" s="3"/>
      <c r="G336" s="28"/>
      <c r="H336" s="28"/>
      <c r="I336" s="28"/>
      <c r="J336" s="26"/>
      <c r="K336" s="11"/>
      <c r="L336" s="11"/>
      <c r="M336" s="34" t="s">
        <v>1218</v>
      </c>
      <c r="N336" s="26" t="s">
        <v>52</v>
      </c>
      <c r="O336" s="38">
        <v>6</v>
      </c>
    </row>
    <row r="337" spans="1:15" s="25" customFormat="1" ht="25.5" customHeight="1" outlineLevel="1" collapsed="1">
      <c r="A337" s="27" t="s">
        <v>1205</v>
      </c>
      <c r="B337" s="36" t="s">
        <v>159</v>
      </c>
      <c r="C337" s="28" t="s">
        <v>403</v>
      </c>
      <c r="D337" s="27" t="s">
        <v>156</v>
      </c>
      <c r="E337" s="28" t="s">
        <v>480</v>
      </c>
      <c r="F337" s="35" t="s">
        <v>1190</v>
      </c>
      <c r="G337" s="28"/>
      <c r="H337" s="169" t="s">
        <v>59</v>
      </c>
      <c r="I337" s="28"/>
      <c r="J337" s="26" t="s">
        <v>33</v>
      </c>
      <c r="K337" s="26" t="s">
        <v>53</v>
      </c>
      <c r="L337" s="26" t="s">
        <v>53</v>
      </c>
      <c r="M337" s="32" t="str">
        <f>M338&amp;" "&amp;O338&amp;N338&amp;" "</f>
        <v xml:space="preserve">Установка ОПН 10 3шт. </v>
      </c>
      <c r="N337" s="33"/>
      <c r="O337" s="38"/>
    </row>
    <row r="338" spans="1:15" s="25" customFormat="1" ht="11.25" hidden="1" customHeight="1" outlineLevel="2">
      <c r="A338" s="27"/>
      <c r="B338" s="27"/>
      <c r="C338" s="28"/>
      <c r="D338" s="27"/>
      <c r="E338" s="28"/>
      <c r="F338" s="3"/>
      <c r="G338" s="28"/>
      <c r="H338" s="28"/>
      <c r="I338" s="28"/>
      <c r="J338" s="26"/>
      <c r="K338" s="11"/>
      <c r="L338" s="11"/>
      <c r="M338" s="34" t="s">
        <v>1218</v>
      </c>
      <c r="N338" s="26" t="s">
        <v>52</v>
      </c>
      <c r="O338" s="38">
        <v>3</v>
      </c>
    </row>
    <row r="339" spans="1:15" s="25" customFormat="1" ht="25.5" customHeight="1" outlineLevel="1" collapsed="1">
      <c r="A339" s="27" t="s">
        <v>1206</v>
      </c>
      <c r="B339" s="36" t="s">
        <v>159</v>
      </c>
      <c r="C339" s="28" t="s">
        <v>157</v>
      </c>
      <c r="D339" s="27" t="s">
        <v>156</v>
      </c>
      <c r="E339" s="28" t="s">
        <v>1221</v>
      </c>
      <c r="F339" s="35" t="s">
        <v>1191</v>
      </c>
      <c r="G339" s="28"/>
      <c r="H339" s="169" t="s">
        <v>59</v>
      </c>
      <c r="I339" s="28"/>
      <c r="J339" s="26" t="s">
        <v>33</v>
      </c>
      <c r="K339" s="26" t="s">
        <v>55</v>
      </c>
      <c r="L339" s="26" t="s">
        <v>55</v>
      </c>
      <c r="M339" s="32" t="str">
        <f>M340&amp;" "&amp;O340&amp;N340&amp;" "</f>
        <v xml:space="preserve">Установка ОПН 10 3шт. </v>
      </c>
      <c r="N339" s="33"/>
      <c r="O339" s="38"/>
    </row>
    <row r="340" spans="1:15" s="25" customFormat="1" ht="11.25" hidden="1" customHeight="1" outlineLevel="2">
      <c r="A340" s="27"/>
      <c r="B340" s="27"/>
      <c r="C340" s="28"/>
      <c r="D340" s="27"/>
      <c r="E340" s="28"/>
      <c r="F340" s="3"/>
      <c r="G340" s="28"/>
      <c r="H340" s="28"/>
      <c r="I340" s="28"/>
      <c r="J340" s="26"/>
      <c r="K340" s="11"/>
      <c r="L340" s="11"/>
      <c r="M340" s="34" t="s">
        <v>1218</v>
      </c>
      <c r="N340" s="26" t="s">
        <v>52</v>
      </c>
      <c r="O340" s="38">
        <v>3</v>
      </c>
    </row>
    <row r="341" spans="1:15" s="25" customFormat="1" ht="25.5" customHeight="1" outlineLevel="1" collapsed="1">
      <c r="A341" s="27" t="s">
        <v>1207</v>
      </c>
      <c r="B341" s="36" t="s">
        <v>159</v>
      </c>
      <c r="C341" s="28" t="s">
        <v>157</v>
      </c>
      <c r="D341" s="27" t="s">
        <v>156</v>
      </c>
      <c r="E341" s="28" t="s">
        <v>1222</v>
      </c>
      <c r="F341" s="35" t="s">
        <v>1192</v>
      </c>
      <c r="G341" s="28"/>
      <c r="H341" s="169" t="s">
        <v>59</v>
      </c>
      <c r="I341" s="28"/>
      <c r="J341" s="26" t="s">
        <v>33</v>
      </c>
      <c r="K341" s="26" t="s">
        <v>55</v>
      </c>
      <c r="L341" s="26" t="s">
        <v>55</v>
      </c>
      <c r="M341" s="32" t="str">
        <f>M342&amp;" "&amp;O342&amp;N342&amp;" "</f>
        <v xml:space="preserve">Установка ОПН 10 3шт. </v>
      </c>
      <c r="N341" s="33"/>
      <c r="O341" s="38"/>
    </row>
    <row r="342" spans="1:15" s="25" customFormat="1" ht="11.25" hidden="1" customHeight="1" outlineLevel="2">
      <c r="A342" s="27"/>
      <c r="B342" s="27"/>
      <c r="C342" s="28"/>
      <c r="D342" s="27"/>
      <c r="E342" s="28"/>
      <c r="F342" s="3"/>
      <c r="G342" s="28"/>
      <c r="H342" s="28"/>
      <c r="I342" s="28"/>
      <c r="J342" s="26"/>
      <c r="K342" s="11"/>
      <c r="L342" s="11"/>
      <c r="M342" s="34" t="s">
        <v>1218</v>
      </c>
      <c r="N342" s="26" t="s">
        <v>52</v>
      </c>
      <c r="O342" s="38">
        <v>3</v>
      </c>
    </row>
    <row r="343" spans="1:15" s="25" customFormat="1" ht="25.5" customHeight="1" outlineLevel="1" collapsed="1">
      <c r="A343" s="27" t="s">
        <v>1208</v>
      </c>
      <c r="B343" s="36" t="s">
        <v>159</v>
      </c>
      <c r="C343" s="28" t="s">
        <v>157</v>
      </c>
      <c r="D343" s="27" t="s">
        <v>156</v>
      </c>
      <c r="E343" s="28" t="s">
        <v>1223</v>
      </c>
      <c r="F343" s="35" t="s">
        <v>1193</v>
      </c>
      <c r="G343" s="28"/>
      <c r="H343" s="169" t="s">
        <v>59</v>
      </c>
      <c r="I343" s="28"/>
      <c r="J343" s="26" t="s">
        <v>33</v>
      </c>
      <c r="K343" s="26" t="s">
        <v>55</v>
      </c>
      <c r="L343" s="26" t="s">
        <v>55</v>
      </c>
      <c r="M343" s="32" t="str">
        <f>M344&amp;" "&amp;O344&amp;N344&amp;" "</f>
        <v xml:space="preserve">Установка ОПН 10 3шт. </v>
      </c>
      <c r="N343" s="33"/>
      <c r="O343" s="38"/>
    </row>
    <row r="344" spans="1:15" s="25" customFormat="1" ht="11.25" hidden="1" customHeight="1" outlineLevel="2">
      <c r="A344" s="27"/>
      <c r="B344" s="27"/>
      <c r="C344" s="28"/>
      <c r="D344" s="27"/>
      <c r="E344" s="28"/>
      <c r="F344" s="3"/>
      <c r="G344" s="28"/>
      <c r="H344" s="28"/>
      <c r="I344" s="28"/>
      <c r="J344" s="26"/>
      <c r="K344" s="11"/>
      <c r="L344" s="11"/>
      <c r="M344" s="34" t="s">
        <v>1218</v>
      </c>
      <c r="N344" s="26" t="s">
        <v>52</v>
      </c>
      <c r="O344" s="38">
        <v>3</v>
      </c>
    </row>
    <row r="345" spans="1:15" s="25" customFormat="1" ht="25.5" customHeight="1" outlineLevel="1" collapsed="1">
      <c r="A345" s="27" t="s">
        <v>1209</v>
      </c>
      <c r="B345" s="36" t="s">
        <v>159</v>
      </c>
      <c r="C345" s="28" t="s">
        <v>302</v>
      </c>
      <c r="D345" s="27" t="s">
        <v>156</v>
      </c>
      <c r="E345" s="28" t="s">
        <v>1224</v>
      </c>
      <c r="F345" s="35" t="s">
        <v>1194</v>
      </c>
      <c r="G345" s="28"/>
      <c r="H345" s="169" t="s">
        <v>59</v>
      </c>
      <c r="I345" s="28"/>
      <c r="J345" s="26" t="s">
        <v>33</v>
      </c>
      <c r="K345" s="26" t="s">
        <v>56</v>
      </c>
      <c r="L345" s="26" t="s">
        <v>56</v>
      </c>
      <c r="M345" s="32" t="str">
        <f>M346&amp;" "&amp;O346&amp;N346&amp;" "</f>
        <v xml:space="preserve">Установка ОПН 10 3шт. </v>
      </c>
      <c r="N345" s="33"/>
      <c r="O345" s="38"/>
    </row>
    <row r="346" spans="1:15" s="25" customFormat="1" ht="11.25" hidden="1" customHeight="1" outlineLevel="2">
      <c r="A346" s="27"/>
      <c r="B346" s="27"/>
      <c r="C346" s="28"/>
      <c r="D346" s="27"/>
      <c r="E346" s="28"/>
      <c r="F346" s="3"/>
      <c r="G346" s="28"/>
      <c r="H346" s="28"/>
      <c r="I346" s="28"/>
      <c r="J346" s="26"/>
      <c r="K346" s="11"/>
      <c r="L346" s="11"/>
      <c r="M346" s="34" t="s">
        <v>1218</v>
      </c>
      <c r="N346" s="26" t="s">
        <v>52</v>
      </c>
      <c r="O346" s="38">
        <v>3</v>
      </c>
    </row>
    <row r="347" spans="1:15" s="25" customFormat="1" ht="25.5" customHeight="1" outlineLevel="1" collapsed="1">
      <c r="A347" s="27" t="s">
        <v>1210</v>
      </c>
      <c r="B347" s="36" t="s">
        <v>159</v>
      </c>
      <c r="C347" s="28" t="s">
        <v>302</v>
      </c>
      <c r="D347" s="27" t="s">
        <v>156</v>
      </c>
      <c r="E347" s="28" t="s">
        <v>1225</v>
      </c>
      <c r="F347" s="35" t="s">
        <v>1195</v>
      </c>
      <c r="G347" s="28"/>
      <c r="H347" s="169" t="s">
        <v>59</v>
      </c>
      <c r="I347" s="28"/>
      <c r="J347" s="26" t="s">
        <v>33</v>
      </c>
      <c r="K347" s="26" t="s">
        <v>56</v>
      </c>
      <c r="L347" s="26" t="s">
        <v>56</v>
      </c>
      <c r="M347" s="32" t="str">
        <f>M348&amp;" "&amp;O348&amp;N348&amp;" "</f>
        <v xml:space="preserve">Установка ОПН 10 3шт. </v>
      </c>
      <c r="N347" s="33"/>
      <c r="O347" s="38"/>
    </row>
    <row r="348" spans="1:15" s="25" customFormat="1" ht="11.25" hidden="1" customHeight="1" outlineLevel="2">
      <c r="A348" s="27"/>
      <c r="B348" s="27"/>
      <c r="C348" s="28"/>
      <c r="D348" s="27"/>
      <c r="E348" s="28"/>
      <c r="F348" s="3"/>
      <c r="G348" s="115"/>
      <c r="I348" s="28"/>
      <c r="J348" s="26"/>
      <c r="K348" s="11"/>
      <c r="L348" s="11"/>
      <c r="M348" s="34" t="s">
        <v>1218</v>
      </c>
      <c r="N348" s="26" t="s">
        <v>52</v>
      </c>
      <c r="O348" s="38">
        <v>3</v>
      </c>
    </row>
    <row r="349" spans="1:15" s="25" customFormat="1" ht="25.5" customHeight="1" outlineLevel="1" collapsed="1">
      <c r="A349" s="27" t="s">
        <v>1211</v>
      </c>
      <c r="B349" s="36" t="s">
        <v>159</v>
      </c>
      <c r="C349" s="28" t="s">
        <v>302</v>
      </c>
      <c r="D349" s="27" t="s">
        <v>156</v>
      </c>
      <c r="E349" s="28" t="s">
        <v>1226</v>
      </c>
      <c r="F349" s="35" t="s">
        <v>1196</v>
      </c>
      <c r="G349" s="28"/>
      <c r="H349" s="169" t="s">
        <v>59</v>
      </c>
      <c r="I349" s="28"/>
      <c r="J349" s="26" t="s">
        <v>33</v>
      </c>
      <c r="K349" s="26" t="s">
        <v>56</v>
      </c>
      <c r="L349" s="26" t="s">
        <v>56</v>
      </c>
      <c r="M349" s="32" t="str">
        <f>M350&amp;" "&amp;O350&amp;N350&amp;" "</f>
        <v xml:space="preserve">Установка ОПН 10 6шт. </v>
      </c>
      <c r="N349" s="33"/>
      <c r="O349" s="38"/>
    </row>
    <row r="350" spans="1:15" s="25" customFormat="1" ht="11.25" hidden="1" customHeight="1" outlineLevel="2">
      <c r="A350" s="27"/>
      <c r="B350" s="27"/>
      <c r="C350" s="28"/>
      <c r="D350" s="27"/>
      <c r="E350" s="28"/>
      <c r="F350" s="3"/>
      <c r="G350" s="28"/>
      <c r="H350" s="28"/>
      <c r="I350" s="28"/>
      <c r="J350" s="26"/>
      <c r="K350" s="11"/>
      <c r="L350" s="11"/>
      <c r="M350" s="34" t="s">
        <v>1218</v>
      </c>
      <c r="N350" s="26" t="s">
        <v>52</v>
      </c>
      <c r="O350" s="38">
        <v>6</v>
      </c>
    </row>
    <row r="351" spans="1:15" s="25" customFormat="1" ht="25.5" customHeight="1" outlineLevel="1" collapsed="1">
      <c r="A351" s="27" t="s">
        <v>1212</v>
      </c>
      <c r="B351" s="36" t="s">
        <v>159</v>
      </c>
      <c r="C351" s="28" t="s">
        <v>281</v>
      </c>
      <c r="D351" s="27" t="s">
        <v>156</v>
      </c>
      <c r="E351" s="28" t="s">
        <v>1227</v>
      </c>
      <c r="F351" s="35" t="s">
        <v>1197</v>
      </c>
      <c r="G351" s="28"/>
      <c r="H351" s="169" t="s">
        <v>59</v>
      </c>
      <c r="I351" s="28"/>
      <c r="J351" s="26" t="s">
        <v>33</v>
      </c>
      <c r="K351" s="26" t="s">
        <v>55</v>
      </c>
      <c r="L351" s="26" t="s">
        <v>55</v>
      </c>
      <c r="M351" s="32" t="str">
        <f>M352&amp;" "&amp;O352&amp;N352&amp;" "</f>
        <v xml:space="preserve">Установка ОПН 10 3шт. </v>
      </c>
      <c r="N351" s="33"/>
      <c r="O351" s="38"/>
    </row>
    <row r="352" spans="1:15" s="25" customFormat="1" ht="11.25" hidden="1" customHeight="1" outlineLevel="2">
      <c r="A352" s="27"/>
      <c r="B352" s="27"/>
      <c r="C352" s="28"/>
      <c r="D352" s="27"/>
      <c r="E352" s="28"/>
      <c r="F352" s="3"/>
      <c r="G352" s="28"/>
      <c r="H352" s="28"/>
      <c r="I352" s="28"/>
      <c r="J352" s="26"/>
      <c r="K352" s="11"/>
      <c r="L352" s="11"/>
      <c r="M352" s="34" t="s">
        <v>1218</v>
      </c>
      <c r="N352" s="26" t="s">
        <v>52</v>
      </c>
      <c r="O352" s="38">
        <v>3</v>
      </c>
    </row>
    <row r="353" spans="1:15" s="25" customFormat="1" ht="25.5" customHeight="1" outlineLevel="1" collapsed="1">
      <c r="A353" s="27" t="s">
        <v>1213</v>
      </c>
      <c r="B353" s="36" t="s">
        <v>159</v>
      </c>
      <c r="C353" s="28" t="s">
        <v>281</v>
      </c>
      <c r="D353" s="27" t="s">
        <v>156</v>
      </c>
      <c r="E353" s="28" t="s">
        <v>1228</v>
      </c>
      <c r="F353" s="35" t="s">
        <v>1198</v>
      </c>
      <c r="G353" s="28"/>
      <c r="H353" s="169" t="s">
        <v>59</v>
      </c>
      <c r="I353" s="28"/>
      <c r="J353" s="26" t="s">
        <v>33</v>
      </c>
      <c r="K353" s="26" t="s">
        <v>55</v>
      </c>
      <c r="L353" s="26" t="s">
        <v>55</v>
      </c>
      <c r="M353" s="32" t="str">
        <f>M354&amp;" "&amp;O354&amp;N354&amp;" "</f>
        <v xml:space="preserve">Установка ОПН 10 3шт. </v>
      </c>
      <c r="N353" s="33"/>
      <c r="O353" s="38"/>
    </row>
    <row r="354" spans="1:15" s="25" customFormat="1" ht="11.25" hidden="1" customHeight="1" outlineLevel="2">
      <c r="A354" s="27"/>
      <c r="B354" s="27"/>
      <c r="C354" s="28"/>
      <c r="D354" s="27"/>
      <c r="E354" s="28"/>
      <c r="F354" s="3"/>
      <c r="G354" s="28"/>
      <c r="H354" s="28"/>
      <c r="I354" s="28"/>
      <c r="J354" s="26"/>
      <c r="K354" s="11"/>
      <c r="L354" s="11"/>
      <c r="M354" s="34" t="s">
        <v>1218</v>
      </c>
      <c r="N354" s="26" t="s">
        <v>52</v>
      </c>
      <c r="O354" s="38">
        <v>3</v>
      </c>
    </row>
    <row r="355" spans="1:15" s="25" customFormat="1" ht="25.5" customHeight="1" outlineLevel="1" collapsed="1">
      <c r="A355" s="27" t="s">
        <v>1214</v>
      </c>
      <c r="B355" s="36" t="s">
        <v>159</v>
      </c>
      <c r="C355" s="28" t="s">
        <v>281</v>
      </c>
      <c r="D355" s="27" t="s">
        <v>156</v>
      </c>
      <c r="E355" s="28" t="s">
        <v>1228</v>
      </c>
      <c r="F355" s="35" t="s">
        <v>1199</v>
      </c>
      <c r="G355" s="28"/>
      <c r="H355" s="169" t="s">
        <v>59</v>
      </c>
      <c r="I355" s="28"/>
      <c r="J355" s="26" t="s">
        <v>33</v>
      </c>
      <c r="K355" s="26" t="s">
        <v>57</v>
      </c>
      <c r="L355" s="26" t="s">
        <v>57</v>
      </c>
      <c r="M355" s="32" t="str">
        <f>M356&amp;" "&amp;O356&amp;N356&amp;" "</f>
        <v xml:space="preserve">Установка ОПН 10 3шт. </v>
      </c>
      <c r="N355" s="33"/>
      <c r="O355" s="38"/>
    </row>
    <row r="356" spans="1:15" s="25" customFormat="1" ht="11.25" hidden="1" customHeight="1" outlineLevel="2">
      <c r="A356" s="27"/>
      <c r="B356" s="27"/>
      <c r="C356" s="28"/>
      <c r="D356" s="27"/>
      <c r="E356" s="28"/>
      <c r="F356" s="3"/>
      <c r="G356" s="28"/>
      <c r="H356" s="28"/>
      <c r="I356" s="28"/>
      <c r="J356" s="26"/>
      <c r="K356" s="11"/>
      <c r="L356" s="11"/>
      <c r="M356" s="34" t="s">
        <v>1218</v>
      </c>
      <c r="N356" s="26" t="s">
        <v>52</v>
      </c>
      <c r="O356" s="38">
        <v>3</v>
      </c>
    </row>
    <row r="357" spans="1:15" s="25" customFormat="1" ht="25.5" customHeight="1" outlineLevel="1" collapsed="1">
      <c r="A357" s="27" t="s">
        <v>1215</v>
      </c>
      <c r="B357" s="36" t="s">
        <v>159</v>
      </c>
      <c r="C357" s="28" t="s">
        <v>281</v>
      </c>
      <c r="D357" s="27" t="s">
        <v>156</v>
      </c>
      <c r="E357" s="28" t="s">
        <v>1228</v>
      </c>
      <c r="F357" s="35" t="s">
        <v>1200</v>
      </c>
      <c r="G357" s="28"/>
      <c r="H357" s="169" t="s">
        <v>59</v>
      </c>
      <c r="I357" s="28"/>
      <c r="J357" s="26" t="s">
        <v>33</v>
      </c>
      <c r="K357" s="26" t="s">
        <v>57</v>
      </c>
      <c r="L357" s="26" t="s">
        <v>57</v>
      </c>
      <c r="M357" s="32" t="str">
        <f>M358&amp;" "&amp;O358&amp;N358&amp;" "</f>
        <v xml:space="preserve">Установка ОПН 10 3шт. </v>
      </c>
      <c r="N357" s="33"/>
      <c r="O357" s="38"/>
    </row>
    <row r="358" spans="1:15" s="25" customFormat="1" ht="11.25" hidden="1" customHeight="1" outlineLevel="2">
      <c r="A358" s="27"/>
      <c r="B358" s="27"/>
      <c r="C358" s="28"/>
      <c r="D358" s="27"/>
      <c r="E358" s="28"/>
      <c r="F358" s="3"/>
      <c r="G358" s="28"/>
      <c r="H358" s="28"/>
      <c r="I358" s="28"/>
      <c r="J358" s="26"/>
      <c r="K358" s="11"/>
      <c r="L358" s="11"/>
      <c r="M358" s="34" t="s">
        <v>1218</v>
      </c>
      <c r="N358" s="26" t="s">
        <v>52</v>
      </c>
      <c r="O358" s="38">
        <v>3</v>
      </c>
    </row>
    <row r="359" spans="1:15" collapsed="1">
      <c r="A359" s="62" t="s">
        <v>16</v>
      </c>
      <c r="B359" s="40"/>
      <c r="C359" s="35"/>
      <c r="D359" s="39"/>
      <c r="E359" s="3"/>
      <c r="F359" s="17" t="s">
        <v>46</v>
      </c>
      <c r="G359" s="18"/>
      <c r="H359" s="35"/>
      <c r="I359" s="35"/>
      <c r="J359" s="46"/>
      <c r="K359" s="26"/>
      <c r="L359" s="26"/>
      <c r="M359" s="167"/>
      <c r="N359" s="46"/>
      <c r="O359" s="26"/>
    </row>
    <row r="360" spans="1:15">
      <c r="A360" s="62" t="s">
        <v>35</v>
      </c>
      <c r="B360" s="40"/>
      <c r="C360" s="35"/>
      <c r="D360" s="39"/>
      <c r="E360" s="3"/>
      <c r="F360" s="35" t="s">
        <v>47</v>
      </c>
      <c r="G360" s="28"/>
      <c r="H360" s="35"/>
      <c r="I360" s="35"/>
      <c r="J360" s="46"/>
      <c r="K360" s="26"/>
      <c r="L360" s="26"/>
      <c r="M360" s="167"/>
      <c r="N360" s="46"/>
      <c r="O360" s="26"/>
    </row>
    <row r="361" spans="1:15" s="25" customFormat="1" ht="48.75" customHeight="1" outlineLevel="1">
      <c r="A361" s="27" t="s">
        <v>1062</v>
      </c>
      <c r="B361" s="27">
        <v>0.4</v>
      </c>
      <c r="C361" s="28" t="s">
        <v>691</v>
      </c>
      <c r="D361" s="27" t="s">
        <v>156</v>
      </c>
      <c r="E361" s="28" t="s">
        <v>690</v>
      </c>
      <c r="F361" s="35" t="s">
        <v>1057</v>
      </c>
      <c r="G361" s="28"/>
      <c r="H361" s="28" t="s">
        <v>1242</v>
      </c>
      <c r="I361" s="28" t="s">
        <v>1216</v>
      </c>
      <c r="J361" s="26" t="s">
        <v>33</v>
      </c>
      <c r="K361" s="26" t="s">
        <v>51</v>
      </c>
      <c r="L361" s="26" t="s">
        <v>53</v>
      </c>
      <c r="M361" s="32" t="str">
        <f>M362&amp;" "&amp;O362&amp;N362&amp;" "&amp;M363&amp;" "&amp;O363&amp;N363&amp;" "&amp;M364&amp;" "&amp;O364&amp;N364&amp;" "&amp;M365&amp;" "&amp;O365&amp;N365&amp;" "</f>
        <v xml:space="preserve">Замена опор 74шт Демонтаж провода (по трассе) 1,216км. Монтаж провода (по трассе) 1,216км. Замена ответвлений к зданиям 34отв. </v>
      </c>
      <c r="N361" s="33"/>
      <c r="O361" s="4"/>
    </row>
    <row r="362" spans="1:15" s="25" customFormat="1" ht="11.25" hidden="1" customHeight="1" outlineLevel="2">
      <c r="A362" s="27"/>
      <c r="B362" s="27"/>
      <c r="C362" s="28"/>
      <c r="D362" s="27"/>
      <c r="E362" s="28"/>
      <c r="F362" s="35"/>
      <c r="G362" s="28"/>
      <c r="H362" s="28"/>
      <c r="I362" s="28"/>
      <c r="J362" s="26"/>
      <c r="K362" s="26"/>
      <c r="L362" s="26"/>
      <c r="M362" s="32" t="s">
        <v>468</v>
      </c>
      <c r="N362" s="33" t="s">
        <v>54</v>
      </c>
      <c r="O362" s="4">
        <v>74</v>
      </c>
    </row>
    <row r="363" spans="1:15" s="25" customFormat="1" ht="11.25" hidden="1" customHeight="1" outlineLevel="2">
      <c r="A363" s="27"/>
      <c r="B363" s="27"/>
      <c r="C363" s="28"/>
      <c r="D363" s="27"/>
      <c r="E363" s="28"/>
      <c r="F363" s="35" t="s">
        <v>1065</v>
      </c>
      <c r="G363" s="28"/>
      <c r="H363" s="28"/>
      <c r="I363" s="28"/>
      <c r="J363" s="26"/>
      <c r="K363" s="26"/>
      <c r="L363" s="26"/>
      <c r="M363" s="34" t="s">
        <v>470</v>
      </c>
      <c r="N363" s="33" t="s">
        <v>471</v>
      </c>
      <c r="O363" s="4">
        <v>1.216</v>
      </c>
    </row>
    <row r="364" spans="1:15" s="25" customFormat="1" ht="11.25" hidden="1" customHeight="1" outlineLevel="2">
      <c r="A364" s="27"/>
      <c r="B364" s="27"/>
      <c r="C364" s="28"/>
      <c r="D364" s="27"/>
      <c r="E364" s="28"/>
      <c r="F364" s="35" t="s">
        <v>1066</v>
      </c>
      <c r="G364" s="28"/>
      <c r="H364" s="28"/>
      <c r="I364" s="28"/>
      <c r="J364" s="26"/>
      <c r="K364" s="26"/>
      <c r="L364" s="26"/>
      <c r="M364" s="34" t="s">
        <v>472</v>
      </c>
      <c r="N364" s="33" t="s">
        <v>471</v>
      </c>
      <c r="O364" s="4">
        <v>1.216</v>
      </c>
    </row>
    <row r="365" spans="1:15" s="25" customFormat="1" ht="11.25" hidden="1" customHeight="1" outlineLevel="2">
      <c r="A365" s="27"/>
      <c r="B365" s="27"/>
      <c r="C365" s="28"/>
      <c r="D365" s="27"/>
      <c r="E365" s="28"/>
      <c r="F365" s="35"/>
      <c r="G365" s="28"/>
      <c r="H365" s="28"/>
      <c r="I365" s="28"/>
      <c r="J365" s="26"/>
      <c r="K365" s="26"/>
      <c r="L365" s="26"/>
      <c r="M365" s="32" t="s">
        <v>676</v>
      </c>
      <c r="N365" s="33" t="s">
        <v>677</v>
      </c>
      <c r="O365" s="4">
        <v>34</v>
      </c>
    </row>
    <row r="366" spans="1:15" s="25" customFormat="1" ht="56.25" customHeight="1" outlineLevel="1" collapsed="1">
      <c r="A366" s="27" t="s">
        <v>1273</v>
      </c>
      <c r="B366" s="27">
        <v>0.4</v>
      </c>
      <c r="C366" s="28" t="s">
        <v>691</v>
      </c>
      <c r="D366" s="27" t="s">
        <v>156</v>
      </c>
      <c r="E366" s="28" t="s">
        <v>1059</v>
      </c>
      <c r="F366" s="35" t="s">
        <v>1058</v>
      </c>
      <c r="G366" s="28"/>
      <c r="H366" s="28" t="s">
        <v>1242</v>
      </c>
      <c r="I366" s="28" t="s">
        <v>1216</v>
      </c>
      <c r="J366" s="26" t="s">
        <v>33</v>
      </c>
      <c r="K366" s="26" t="s">
        <v>53</v>
      </c>
      <c r="L366" s="26" t="s">
        <v>55</v>
      </c>
      <c r="M366" s="32" t="str">
        <f>M367&amp;" "&amp;O367&amp;N367&amp;" "&amp;M368&amp;" "&amp;O368&amp;N368&amp;" "&amp;M369&amp;" "&amp;O369&amp;N369&amp;" "&amp;M370&amp;" "&amp;O370&amp;N370&amp;" "&amp;M371&amp;" "&amp;O371&amp;N371&amp;" "&amp;M372&amp;" "&amp;O372&amp;N372&amp;" "&amp;M373&amp;" "&amp;O373&amp;N373&amp;"  "</f>
        <v xml:space="preserve">Демонтаж опор 46шт Установка опор 47шт Установка укосов 6шт Демонтаж провода (по трассе) 4,27км. Монтаж провода (по трассе) 4,92км. Демонтаж ответвлений к зданиям 40отв. Монтаж ответвлений к зданиям 39отв.  </v>
      </c>
      <c r="N366" s="33"/>
      <c r="O366" s="4"/>
    </row>
    <row r="367" spans="1:15" s="25" customFormat="1" ht="11.25" hidden="1" customHeight="1" outlineLevel="2">
      <c r="A367" s="27"/>
      <c r="B367" s="27"/>
      <c r="C367" s="28"/>
      <c r="D367" s="27"/>
      <c r="E367" s="28"/>
      <c r="F367" s="35"/>
      <c r="G367" s="28"/>
      <c r="H367" s="28"/>
      <c r="I367" s="28"/>
      <c r="J367" s="26"/>
      <c r="K367" s="26"/>
      <c r="L367" s="26"/>
      <c r="M367" s="32" t="s">
        <v>581</v>
      </c>
      <c r="N367" s="33" t="s">
        <v>54</v>
      </c>
      <c r="O367" s="4">
        <v>46</v>
      </c>
    </row>
    <row r="368" spans="1:15" s="25" customFormat="1" ht="11.25" hidden="1" customHeight="1" outlineLevel="2">
      <c r="A368" s="27"/>
      <c r="B368" s="27"/>
      <c r="C368" s="28"/>
      <c r="D368" s="27"/>
      <c r="E368" s="28"/>
      <c r="F368" s="35"/>
      <c r="G368" s="28"/>
      <c r="H368" s="28"/>
      <c r="I368" s="28"/>
      <c r="J368" s="26"/>
      <c r="K368" s="26"/>
      <c r="L368" s="26"/>
      <c r="M368" s="32" t="s">
        <v>477</v>
      </c>
      <c r="N368" s="33" t="s">
        <v>54</v>
      </c>
      <c r="O368" s="4">
        <v>47</v>
      </c>
    </row>
    <row r="369" spans="1:15" s="25" customFormat="1" ht="11.25" hidden="1" customHeight="1" outlineLevel="2">
      <c r="A369" s="27"/>
      <c r="B369" s="27"/>
      <c r="C369" s="28"/>
      <c r="D369" s="27"/>
      <c r="E369" s="28"/>
      <c r="F369" s="35"/>
      <c r="G369" s="28"/>
      <c r="H369" s="28"/>
      <c r="I369" s="28"/>
      <c r="J369" s="26"/>
      <c r="K369" s="26"/>
      <c r="L369" s="26"/>
      <c r="M369" s="32" t="s">
        <v>696</v>
      </c>
      <c r="N369" s="33" t="s">
        <v>54</v>
      </c>
      <c r="O369" s="4">
        <v>6</v>
      </c>
    </row>
    <row r="370" spans="1:15" s="25" customFormat="1" ht="11.25" hidden="1" customHeight="1" outlineLevel="2">
      <c r="A370" s="27"/>
      <c r="B370" s="27"/>
      <c r="C370" s="28"/>
      <c r="D370" s="27"/>
      <c r="E370" s="28"/>
      <c r="F370" s="35" t="s">
        <v>1067</v>
      </c>
      <c r="G370" s="28"/>
      <c r="H370" s="28"/>
      <c r="I370" s="28"/>
      <c r="J370" s="26"/>
      <c r="K370" s="26"/>
      <c r="L370" s="26"/>
      <c r="M370" s="34" t="s">
        <v>470</v>
      </c>
      <c r="N370" s="33" t="s">
        <v>471</v>
      </c>
      <c r="O370" s="4">
        <v>4.2699999999999996</v>
      </c>
    </row>
    <row r="371" spans="1:15" s="25" customFormat="1" ht="11.25" hidden="1" customHeight="1" outlineLevel="2">
      <c r="A371" s="27"/>
      <c r="B371" s="27"/>
      <c r="C371" s="28"/>
      <c r="D371" s="27"/>
      <c r="E371" s="28"/>
      <c r="F371" s="35" t="s">
        <v>1066</v>
      </c>
      <c r="G371" s="28"/>
      <c r="H371" s="28"/>
      <c r="I371" s="28"/>
      <c r="J371" s="26"/>
      <c r="K371" s="26"/>
      <c r="L371" s="26"/>
      <c r="M371" s="34" t="s">
        <v>472</v>
      </c>
      <c r="N371" s="33" t="s">
        <v>471</v>
      </c>
      <c r="O371" s="4">
        <v>4.92</v>
      </c>
    </row>
    <row r="372" spans="1:15" s="25" customFormat="1" ht="11.25" hidden="1" customHeight="1" outlineLevel="2">
      <c r="A372" s="27"/>
      <c r="B372" s="27"/>
      <c r="C372" s="28"/>
      <c r="D372" s="27"/>
      <c r="E372" s="28"/>
      <c r="F372" s="35"/>
      <c r="G372" s="28"/>
      <c r="H372" s="28"/>
      <c r="I372" s="28"/>
      <c r="J372" s="26"/>
      <c r="K372" s="26"/>
      <c r="L372" s="26"/>
      <c r="M372" s="32" t="s">
        <v>1060</v>
      </c>
      <c r="N372" s="33" t="s">
        <v>677</v>
      </c>
      <c r="O372" s="4">
        <v>40</v>
      </c>
    </row>
    <row r="373" spans="1:15" s="25" customFormat="1" ht="11.25" hidden="1" customHeight="1" outlineLevel="2">
      <c r="A373" s="27"/>
      <c r="B373" s="27"/>
      <c r="C373" s="28"/>
      <c r="D373" s="27"/>
      <c r="E373" s="28"/>
      <c r="F373" s="35"/>
      <c r="G373" s="28"/>
      <c r="H373" s="28"/>
      <c r="I373" s="28"/>
      <c r="J373" s="26"/>
      <c r="K373" s="26"/>
      <c r="L373" s="26"/>
      <c r="M373" s="32" t="s">
        <v>692</v>
      </c>
      <c r="N373" s="33" t="s">
        <v>677</v>
      </c>
      <c r="O373" s="4">
        <v>39</v>
      </c>
    </row>
    <row r="374" spans="1:15" s="25" customFormat="1" ht="45" customHeight="1" outlineLevel="1" collapsed="1">
      <c r="A374" s="27" t="s">
        <v>1063</v>
      </c>
      <c r="B374" s="27">
        <v>0.4</v>
      </c>
      <c r="C374" s="28" t="s">
        <v>691</v>
      </c>
      <c r="D374" s="27" t="s">
        <v>156</v>
      </c>
      <c r="E374" s="28" t="s">
        <v>1059</v>
      </c>
      <c r="F374" s="35" t="s">
        <v>1061</v>
      </c>
      <c r="G374" s="28"/>
      <c r="H374" s="28" t="s">
        <v>1242</v>
      </c>
      <c r="I374" s="28" t="s">
        <v>1216</v>
      </c>
      <c r="J374" s="26" t="s">
        <v>33</v>
      </c>
      <c r="K374" s="26" t="s">
        <v>55</v>
      </c>
      <c r="L374" s="26" t="s">
        <v>56</v>
      </c>
      <c r="M374" s="32" t="str">
        <f>M375&amp;" "&amp;O375&amp;N375&amp;" "&amp;M376&amp;" "&amp;O376&amp;N376&amp;" "&amp;M377&amp;" "&amp;O377&amp;N377&amp;" "&amp;M378&amp;" "&amp;O378&amp;N378&amp;" "&amp;M379&amp;" "&amp;O379&amp;N379&amp;" "&amp;M380&amp;" "&amp;O380&amp;N380&amp;" "</f>
        <v xml:space="preserve">Демонтаж опор 35шт Установка опор 36шт Установка укосов 1шт Демонтаж провода (по трассе) 1,88км. Монтаж провода (по трассе) 1,88км. Замена ответвлений к зданиям 18отв. </v>
      </c>
      <c r="N374" s="33"/>
      <c r="O374" s="4"/>
    </row>
    <row r="375" spans="1:15" s="25" customFormat="1" ht="11.25" hidden="1" customHeight="1" outlineLevel="2">
      <c r="A375" s="27"/>
      <c r="B375" s="27"/>
      <c r="C375" s="28"/>
      <c r="D375" s="27"/>
      <c r="E375" s="28"/>
      <c r="F375" s="35"/>
      <c r="G375" s="28"/>
      <c r="H375" s="28"/>
      <c r="I375" s="28"/>
      <c r="J375" s="26"/>
      <c r="K375" s="26"/>
      <c r="L375" s="26"/>
      <c r="M375" s="32" t="s">
        <v>581</v>
      </c>
      <c r="N375" s="33" t="s">
        <v>54</v>
      </c>
      <c r="O375" s="4">
        <v>35</v>
      </c>
    </row>
    <row r="376" spans="1:15" s="25" customFormat="1" ht="11.25" hidden="1" customHeight="1" outlineLevel="2">
      <c r="A376" s="27"/>
      <c r="B376" s="27"/>
      <c r="C376" s="28"/>
      <c r="D376" s="27"/>
      <c r="E376" s="28"/>
      <c r="F376" s="35"/>
      <c r="G376" s="28"/>
      <c r="H376" s="28"/>
      <c r="I376" s="28"/>
      <c r="J376" s="26"/>
      <c r="K376" s="26"/>
      <c r="L376" s="26"/>
      <c r="M376" s="32" t="s">
        <v>477</v>
      </c>
      <c r="N376" s="33" t="s">
        <v>54</v>
      </c>
      <c r="O376" s="4">
        <v>36</v>
      </c>
    </row>
    <row r="377" spans="1:15" s="25" customFormat="1" ht="11.25" hidden="1" customHeight="1" outlineLevel="2">
      <c r="A377" s="27"/>
      <c r="B377" s="27"/>
      <c r="C377" s="28"/>
      <c r="D377" s="27"/>
      <c r="E377" s="28"/>
      <c r="F377" s="35"/>
      <c r="G377" s="28"/>
      <c r="H377" s="28"/>
      <c r="I377" s="28"/>
      <c r="J377" s="26"/>
      <c r="K377" s="26"/>
      <c r="L377" s="26"/>
      <c r="M377" s="32" t="s">
        <v>696</v>
      </c>
      <c r="N377" s="33" t="s">
        <v>54</v>
      </c>
      <c r="O377" s="4">
        <v>1</v>
      </c>
    </row>
    <row r="378" spans="1:15" s="25" customFormat="1" ht="11.25" hidden="1" customHeight="1" outlineLevel="2">
      <c r="A378" s="27"/>
      <c r="B378" s="27"/>
      <c r="C378" s="28"/>
      <c r="D378" s="27"/>
      <c r="E378" s="28"/>
      <c r="F378" s="35" t="s">
        <v>678</v>
      </c>
      <c r="G378" s="28"/>
      <c r="H378" s="28"/>
      <c r="I378" s="28"/>
      <c r="J378" s="26"/>
      <c r="K378" s="26"/>
      <c r="L378" s="26"/>
      <c r="M378" s="34" t="s">
        <v>470</v>
      </c>
      <c r="N378" s="33" t="s">
        <v>471</v>
      </c>
      <c r="O378" s="4">
        <v>1.88</v>
      </c>
    </row>
    <row r="379" spans="1:15" s="25" customFormat="1" ht="11.25" hidden="1" customHeight="1" outlineLevel="2">
      <c r="A379" s="27"/>
      <c r="B379" s="27"/>
      <c r="C379" s="28"/>
      <c r="D379" s="27"/>
      <c r="E379" s="28"/>
      <c r="F379" s="35" t="s">
        <v>1066</v>
      </c>
      <c r="G379" s="28"/>
      <c r="H379" s="28"/>
      <c r="I379" s="28"/>
      <c r="J379" s="26"/>
      <c r="K379" s="26"/>
      <c r="L379" s="26"/>
      <c r="M379" s="34" t="s">
        <v>472</v>
      </c>
      <c r="N379" s="33" t="s">
        <v>471</v>
      </c>
      <c r="O379" s="4">
        <v>1.88</v>
      </c>
    </row>
    <row r="380" spans="1:15" s="25" customFormat="1" ht="11.25" hidden="1" customHeight="1" outlineLevel="2">
      <c r="A380" s="27"/>
      <c r="B380" s="27"/>
      <c r="C380" s="28"/>
      <c r="D380" s="27"/>
      <c r="E380" s="28"/>
      <c r="F380" s="35"/>
      <c r="G380" s="28"/>
      <c r="H380" s="28"/>
      <c r="I380" s="28"/>
      <c r="J380" s="26"/>
      <c r="K380" s="26"/>
      <c r="L380" s="26"/>
      <c r="M380" s="32" t="s">
        <v>676</v>
      </c>
      <c r="N380" s="33" t="s">
        <v>677</v>
      </c>
      <c r="O380" s="4">
        <v>18</v>
      </c>
    </row>
    <row r="381" spans="1:15" s="25" customFormat="1" ht="56.25" customHeight="1" outlineLevel="1" collapsed="1">
      <c r="A381" s="27" t="s">
        <v>1064</v>
      </c>
      <c r="B381" s="27">
        <v>0.4</v>
      </c>
      <c r="C381" s="28" t="s">
        <v>691</v>
      </c>
      <c r="D381" s="27" t="s">
        <v>156</v>
      </c>
      <c r="E381" s="28" t="s">
        <v>1072</v>
      </c>
      <c r="F381" s="35" t="s">
        <v>1071</v>
      </c>
      <c r="G381" s="28"/>
      <c r="H381" s="28" t="s">
        <v>1242</v>
      </c>
      <c r="I381" s="28" t="s">
        <v>1216</v>
      </c>
      <c r="J381" s="26" t="s">
        <v>33</v>
      </c>
      <c r="K381" s="26" t="s">
        <v>56</v>
      </c>
      <c r="L381" s="26" t="s">
        <v>316</v>
      </c>
      <c r="M381" s="32" t="str">
        <f>M382&amp;" "&amp;O382&amp;N382&amp;" "&amp;M383&amp;" "&amp;O383&amp;N383&amp;" "&amp;M384&amp;" "&amp;O384&amp;N384&amp;" "&amp;M385&amp;" "&amp;O385&amp;N385&amp;" "&amp;M386&amp;" "&amp;O386&amp;N386&amp;" "&amp;M387&amp;" "&amp;O387&amp;N387&amp;" "</f>
        <v xml:space="preserve">Демонтаж опор 109шт Установка опор 110шт Демонтаж провода (по трассе) 5,57км. Монтаж провода (по трассе) 5,97км. Демонтаж ответвлений к зданиям 78отв. Монтаж ответвлений к зданиям 75отв. </v>
      </c>
      <c r="N381" s="33"/>
      <c r="O381" s="4"/>
    </row>
    <row r="382" spans="1:15" s="25" customFormat="1" ht="11.25" hidden="1" customHeight="1" outlineLevel="2">
      <c r="A382" s="27"/>
      <c r="B382" s="27"/>
      <c r="C382" s="28"/>
      <c r="D382" s="27"/>
      <c r="E382" s="28"/>
      <c r="F382" s="35"/>
      <c r="G382" s="28"/>
      <c r="H382" s="28"/>
      <c r="I382" s="28"/>
      <c r="J382" s="26"/>
      <c r="K382" s="26"/>
      <c r="L382" s="26"/>
      <c r="M382" s="32" t="s">
        <v>581</v>
      </c>
      <c r="N382" s="33" t="s">
        <v>54</v>
      </c>
      <c r="O382" s="4">
        <v>109</v>
      </c>
    </row>
    <row r="383" spans="1:15" s="25" customFormat="1" ht="11.25" hidden="1" customHeight="1" outlineLevel="2">
      <c r="A383" s="27"/>
      <c r="B383" s="27"/>
      <c r="C383" s="28"/>
      <c r="D383" s="27"/>
      <c r="E383" s="28"/>
      <c r="F383" s="35"/>
      <c r="G383" s="28"/>
      <c r="H383" s="28"/>
      <c r="I383" s="28"/>
      <c r="J383" s="26"/>
      <c r="K383" s="26"/>
      <c r="L383" s="26"/>
      <c r="M383" s="32" t="s">
        <v>477</v>
      </c>
      <c r="N383" s="33" t="s">
        <v>54</v>
      </c>
      <c r="O383" s="4">
        <v>110</v>
      </c>
    </row>
    <row r="384" spans="1:15" s="25" customFormat="1" ht="11.25" hidden="1" customHeight="1" outlineLevel="2">
      <c r="A384" s="27"/>
      <c r="B384" s="27"/>
      <c r="C384" s="28"/>
      <c r="D384" s="27"/>
      <c r="E384" s="28"/>
      <c r="F384" s="35" t="s">
        <v>678</v>
      </c>
      <c r="G384" s="28"/>
      <c r="H384" s="28"/>
      <c r="I384" s="28"/>
      <c r="J384" s="26"/>
      <c r="K384" s="26"/>
      <c r="L384" s="26"/>
      <c r="M384" s="34" t="s">
        <v>470</v>
      </c>
      <c r="N384" s="33" t="s">
        <v>471</v>
      </c>
      <c r="O384" s="4">
        <v>5.57</v>
      </c>
    </row>
    <row r="385" spans="1:15" s="25" customFormat="1" ht="11.25" hidden="1" customHeight="1" outlineLevel="2">
      <c r="A385" s="27"/>
      <c r="B385" s="27"/>
      <c r="C385" s="28"/>
      <c r="D385" s="27"/>
      <c r="E385" s="28"/>
      <c r="F385" s="35" t="s">
        <v>1066</v>
      </c>
      <c r="G385" s="28"/>
      <c r="H385" s="28"/>
      <c r="I385" s="28"/>
      <c r="J385" s="26"/>
      <c r="K385" s="26"/>
      <c r="L385" s="26"/>
      <c r="M385" s="34" t="s">
        <v>472</v>
      </c>
      <c r="N385" s="33" t="s">
        <v>471</v>
      </c>
      <c r="O385" s="4">
        <v>5.97</v>
      </c>
    </row>
    <row r="386" spans="1:15" s="25" customFormat="1" ht="11.25" hidden="1" customHeight="1" outlineLevel="2">
      <c r="A386" s="27"/>
      <c r="B386" s="27"/>
      <c r="C386" s="28"/>
      <c r="D386" s="27"/>
      <c r="E386" s="28"/>
      <c r="F386" s="35"/>
      <c r="G386" s="28"/>
      <c r="H386" s="28"/>
      <c r="I386" s="28"/>
      <c r="J386" s="26"/>
      <c r="K386" s="26"/>
      <c r="L386" s="26"/>
      <c r="M386" s="32" t="s">
        <v>1060</v>
      </c>
      <c r="N386" s="33" t="s">
        <v>677</v>
      </c>
      <c r="O386" s="4">
        <v>78</v>
      </c>
    </row>
    <row r="387" spans="1:15" s="25" customFormat="1" ht="11.25" hidden="1" customHeight="1" outlineLevel="2">
      <c r="A387" s="27"/>
      <c r="B387" s="27"/>
      <c r="C387" s="28"/>
      <c r="D387" s="27"/>
      <c r="E387" s="28"/>
      <c r="F387" s="35"/>
      <c r="G387" s="28"/>
      <c r="H387" s="28"/>
      <c r="I387" s="28"/>
      <c r="J387" s="26"/>
      <c r="K387" s="26"/>
      <c r="L387" s="26"/>
      <c r="M387" s="32" t="s">
        <v>692</v>
      </c>
      <c r="N387" s="33" t="s">
        <v>677</v>
      </c>
      <c r="O387" s="4">
        <v>75</v>
      </c>
    </row>
    <row r="388" spans="1:15" s="25" customFormat="1" ht="45" customHeight="1" outlineLevel="1" collapsed="1">
      <c r="A388" s="27" t="s">
        <v>1274</v>
      </c>
      <c r="B388" s="27">
        <v>0.4</v>
      </c>
      <c r="C388" s="28" t="s">
        <v>157</v>
      </c>
      <c r="D388" s="27" t="s">
        <v>156</v>
      </c>
      <c r="E388" s="28" t="s">
        <v>710</v>
      </c>
      <c r="F388" s="35" t="s">
        <v>1083</v>
      </c>
      <c r="G388" s="28"/>
      <c r="H388" s="28" t="s">
        <v>59</v>
      </c>
      <c r="I388" s="28"/>
      <c r="J388" s="26" t="s">
        <v>33</v>
      </c>
      <c r="K388" s="26" t="s">
        <v>56</v>
      </c>
      <c r="L388" s="26" t="s">
        <v>57</v>
      </c>
      <c r="M388" s="32" t="str">
        <f>M389&amp;" "&amp;O389&amp;N389&amp;" "&amp;M390&amp;" "&amp;O390&amp;N390&amp;" "&amp;M391&amp;" "&amp;O391&amp;N391&amp;" "&amp;M392&amp;" "&amp;O392&amp;N392&amp;" "&amp;M393&amp;" "&amp;O393&amp;N393&amp;" "</f>
        <v xml:space="preserve">Демонтаж опор 23шт Установка опор 15шт Демонтаж провода (по трассе) 0,6км. Монтаж провода (по трассе) 0,93км. Замена ответвлений к зданиям 14отв. </v>
      </c>
      <c r="N388" s="33"/>
      <c r="O388" s="4"/>
    </row>
    <row r="389" spans="1:15" s="25" customFormat="1" ht="11.25" hidden="1" customHeight="1" outlineLevel="2">
      <c r="A389" s="27"/>
      <c r="B389" s="27"/>
      <c r="C389" s="28"/>
      <c r="D389" s="27"/>
      <c r="E389" s="28"/>
      <c r="F389" s="35"/>
      <c r="G389" s="28"/>
      <c r="H389" s="28"/>
      <c r="I389" s="28"/>
      <c r="J389" s="26"/>
      <c r="K389" s="26"/>
      <c r="L389" s="26"/>
      <c r="M389" s="32" t="s">
        <v>581</v>
      </c>
      <c r="N389" s="33" t="s">
        <v>54</v>
      </c>
      <c r="O389" s="4">
        <v>23</v>
      </c>
    </row>
    <row r="390" spans="1:15" s="25" customFormat="1" ht="11.25" hidden="1" customHeight="1" outlineLevel="2">
      <c r="A390" s="27"/>
      <c r="B390" s="27"/>
      <c r="C390" s="28"/>
      <c r="D390" s="27"/>
      <c r="E390" s="28"/>
      <c r="F390" s="35"/>
      <c r="G390" s="28"/>
      <c r="H390" s="28"/>
      <c r="I390" s="28"/>
      <c r="J390" s="26"/>
      <c r="K390" s="26"/>
      <c r="L390" s="26"/>
      <c r="M390" s="32" t="s">
        <v>477</v>
      </c>
      <c r="N390" s="33" t="s">
        <v>54</v>
      </c>
      <c r="O390" s="4">
        <v>15</v>
      </c>
    </row>
    <row r="391" spans="1:15" s="25" customFormat="1" ht="11.25" hidden="1" customHeight="1" outlineLevel="2">
      <c r="A391" s="27"/>
      <c r="B391" s="27"/>
      <c r="C391" s="28"/>
      <c r="D391" s="27"/>
      <c r="E391" s="28"/>
      <c r="F391" s="35" t="s">
        <v>678</v>
      </c>
      <c r="G391" s="28"/>
      <c r="H391" s="28"/>
      <c r="I391" s="28"/>
      <c r="J391" s="26"/>
      <c r="K391" s="26"/>
      <c r="L391" s="26"/>
      <c r="M391" s="34" t="s">
        <v>470</v>
      </c>
      <c r="N391" s="33" t="s">
        <v>471</v>
      </c>
      <c r="O391" s="4">
        <v>0.6</v>
      </c>
    </row>
    <row r="392" spans="1:15" s="25" customFormat="1" ht="11.25" hidden="1" customHeight="1" outlineLevel="2">
      <c r="A392" s="27"/>
      <c r="B392" s="27"/>
      <c r="C392" s="28"/>
      <c r="D392" s="27"/>
      <c r="E392" s="28"/>
      <c r="F392" s="35" t="s">
        <v>1066</v>
      </c>
      <c r="G392" s="28"/>
      <c r="H392" s="28"/>
      <c r="I392" s="28"/>
      <c r="J392" s="26"/>
      <c r="K392" s="26"/>
      <c r="L392" s="26"/>
      <c r="M392" s="34" t="s">
        <v>472</v>
      </c>
      <c r="N392" s="33" t="s">
        <v>471</v>
      </c>
      <c r="O392" s="4">
        <v>0.93</v>
      </c>
    </row>
    <row r="393" spans="1:15" s="25" customFormat="1" ht="11.25" hidden="1" customHeight="1" outlineLevel="2">
      <c r="A393" s="27"/>
      <c r="B393" s="27"/>
      <c r="C393" s="28"/>
      <c r="D393" s="27"/>
      <c r="E393" s="28"/>
      <c r="F393" s="35"/>
      <c r="G393" s="28"/>
      <c r="H393" s="28"/>
      <c r="I393" s="28"/>
      <c r="J393" s="26"/>
      <c r="K393" s="26"/>
      <c r="L393" s="26"/>
      <c r="M393" s="32" t="s">
        <v>676</v>
      </c>
      <c r="N393" s="33" t="s">
        <v>677</v>
      </c>
      <c r="O393" s="4">
        <v>14</v>
      </c>
    </row>
    <row r="394" spans="1:15" s="25" customFormat="1" ht="33.75" customHeight="1" outlineLevel="1" collapsed="1">
      <c r="A394" s="27" t="s">
        <v>192</v>
      </c>
      <c r="B394" s="27">
        <v>0.4</v>
      </c>
      <c r="C394" s="28" t="s">
        <v>157</v>
      </c>
      <c r="D394" s="27" t="s">
        <v>156</v>
      </c>
      <c r="E394" s="28" t="s">
        <v>1249</v>
      </c>
      <c r="F394" s="35" t="s">
        <v>1084</v>
      </c>
      <c r="G394" s="28"/>
      <c r="H394" s="28" t="s">
        <v>59</v>
      </c>
      <c r="I394" s="28"/>
      <c r="J394" s="26" t="s">
        <v>33</v>
      </c>
      <c r="K394" s="26" t="s">
        <v>56</v>
      </c>
      <c r="L394" s="26" t="s">
        <v>57</v>
      </c>
      <c r="M394" s="32" t="str">
        <f>M395&amp;" "&amp;O395&amp;N395&amp;" "&amp;M396&amp;" "&amp;O396&amp;N396&amp;" "&amp;M397&amp;" "&amp;O397&amp;N397&amp;" "&amp;M398&amp;" "&amp;O398&amp;N398&amp;" "</f>
        <v xml:space="preserve">Замена опор 23шт Демонтаж провода (по трассе) 1,75км. Монтаж провода (по трассе) 1,9км. Замена ответвлений к зданиям 19отв. </v>
      </c>
      <c r="N394" s="33"/>
      <c r="O394" s="4"/>
    </row>
    <row r="395" spans="1:15" s="25" customFormat="1" ht="11.25" hidden="1" customHeight="1" outlineLevel="2">
      <c r="A395" s="27"/>
      <c r="B395" s="27"/>
      <c r="C395" s="28"/>
      <c r="D395" s="27"/>
      <c r="E395" s="28"/>
      <c r="F395" s="35"/>
      <c r="G395" s="28"/>
      <c r="H395" s="28"/>
      <c r="I395" s="28"/>
      <c r="J395" s="26"/>
      <c r="K395" s="26"/>
      <c r="L395" s="26"/>
      <c r="M395" s="32" t="s">
        <v>468</v>
      </c>
      <c r="N395" s="33" t="s">
        <v>54</v>
      </c>
      <c r="O395" s="4">
        <v>23</v>
      </c>
    </row>
    <row r="396" spans="1:15" s="25" customFormat="1" ht="11.25" hidden="1" customHeight="1" outlineLevel="2">
      <c r="A396" s="27"/>
      <c r="B396" s="27"/>
      <c r="C396" s="28"/>
      <c r="D396" s="27"/>
      <c r="E396" s="28"/>
      <c r="F396" s="35" t="s">
        <v>678</v>
      </c>
      <c r="G396" s="28"/>
      <c r="H396" s="28"/>
      <c r="I396" s="28"/>
      <c r="J396" s="26"/>
      <c r="K396" s="26"/>
      <c r="L396" s="26"/>
      <c r="M396" s="34" t="s">
        <v>470</v>
      </c>
      <c r="N396" s="33" t="s">
        <v>471</v>
      </c>
      <c r="O396" s="4">
        <v>1.75</v>
      </c>
    </row>
    <row r="397" spans="1:15" s="25" customFormat="1" ht="11.25" hidden="1" customHeight="1" outlineLevel="2">
      <c r="A397" s="27"/>
      <c r="B397" s="27"/>
      <c r="C397" s="28"/>
      <c r="D397" s="27"/>
      <c r="E397" s="28"/>
      <c r="F397" s="35" t="s">
        <v>1066</v>
      </c>
      <c r="G397" s="28"/>
      <c r="H397" s="28"/>
      <c r="I397" s="28"/>
      <c r="J397" s="26"/>
      <c r="K397" s="26"/>
      <c r="L397" s="26"/>
      <c r="M397" s="34" t="s">
        <v>472</v>
      </c>
      <c r="N397" s="33" t="s">
        <v>471</v>
      </c>
      <c r="O397" s="4">
        <v>1.9</v>
      </c>
    </row>
    <row r="398" spans="1:15" s="25" customFormat="1" ht="11.25" hidden="1" customHeight="1" outlineLevel="2">
      <c r="A398" s="27"/>
      <c r="B398" s="27"/>
      <c r="C398" s="28"/>
      <c r="D398" s="27"/>
      <c r="E398" s="28"/>
      <c r="F398" s="35"/>
      <c r="G398" s="28"/>
      <c r="H398" s="28"/>
      <c r="I398" s="28"/>
      <c r="J398" s="26"/>
      <c r="K398" s="26"/>
      <c r="L398" s="26"/>
      <c r="M398" s="32" t="s">
        <v>676</v>
      </c>
      <c r="N398" s="33" t="s">
        <v>677</v>
      </c>
      <c r="O398" s="4">
        <v>19</v>
      </c>
    </row>
    <row r="399" spans="1:15" s="25" customFormat="1" ht="22.5" customHeight="1" outlineLevel="1" collapsed="1">
      <c r="A399" s="27" t="s">
        <v>193</v>
      </c>
      <c r="B399" s="27">
        <v>0.4</v>
      </c>
      <c r="C399" s="28" t="s">
        <v>302</v>
      </c>
      <c r="D399" s="27" t="s">
        <v>156</v>
      </c>
      <c r="E399" s="28" t="s">
        <v>1098</v>
      </c>
      <c r="F399" s="35" t="s">
        <v>1101</v>
      </c>
      <c r="G399" s="28"/>
      <c r="H399" s="28" t="s">
        <v>1248</v>
      </c>
      <c r="I399" s="28" t="s">
        <v>1216</v>
      </c>
      <c r="J399" s="26" t="s">
        <v>33</v>
      </c>
      <c r="K399" s="26" t="s">
        <v>316</v>
      </c>
      <c r="L399" s="26" t="s">
        <v>40</v>
      </c>
      <c r="M399" s="32" t="str">
        <f>M400&amp;" "&amp;O400&amp;N400&amp;" "&amp;M401&amp;" "&amp;O401&amp;N401&amp;"  "</f>
        <v xml:space="preserve">Демонтаж провода (по трассе) 2,02км. Монтаж провода (по трассе) 2,02км.  </v>
      </c>
      <c r="N399" s="33"/>
      <c r="O399" s="4"/>
    </row>
    <row r="400" spans="1:15" s="25" customFormat="1" ht="11.25" hidden="1" customHeight="1" outlineLevel="2">
      <c r="A400" s="27"/>
      <c r="B400" s="27"/>
      <c r="C400" s="28"/>
      <c r="D400" s="27"/>
      <c r="E400" s="28"/>
      <c r="F400" s="35" t="s">
        <v>1099</v>
      </c>
      <c r="G400" s="28"/>
      <c r="H400" s="28"/>
      <c r="I400" s="28"/>
      <c r="J400" s="26"/>
      <c r="K400" s="26"/>
      <c r="L400" s="26"/>
      <c r="M400" s="34" t="s">
        <v>470</v>
      </c>
      <c r="N400" s="33" t="s">
        <v>471</v>
      </c>
      <c r="O400" s="4">
        <f>1.32+0.7</f>
        <v>2.02</v>
      </c>
    </row>
    <row r="401" spans="1:15" s="25" customFormat="1" ht="11.25" hidden="1" customHeight="1" outlineLevel="2">
      <c r="A401" s="27"/>
      <c r="B401" s="27"/>
      <c r="C401" s="28"/>
      <c r="D401" s="27"/>
      <c r="E401" s="28"/>
      <c r="F401" s="35" t="s">
        <v>1100</v>
      </c>
      <c r="G401" s="28"/>
      <c r="H401" s="28"/>
      <c r="I401" s="28"/>
      <c r="J401" s="26"/>
      <c r="K401" s="26"/>
      <c r="L401" s="26"/>
      <c r="M401" s="34" t="s">
        <v>472</v>
      </c>
      <c r="N401" s="33" t="s">
        <v>471</v>
      </c>
      <c r="O401" s="4">
        <f>1.32+0.7</f>
        <v>2.02</v>
      </c>
    </row>
    <row r="402" spans="1:15" s="25" customFormat="1" ht="64.5" customHeight="1" outlineLevel="1" collapsed="1">
      <c r="A402" s="27" t="s">
        <v>194</v>
      </c>
      <c r="B402" s="27">
        <v>0.4</v>
      </c>
      <c r="C402" s="28" t="s">
        <v>302</v>
      </c>
      <c r="D402" s="27" t="s">
        <v>156</v>
      </c>
      <c r="E402" s="28" t="s">
        <v>698</v>
      </c>
      <c r="F402" s="35" t="s">
        <v>1102</v>
      </c>
      <c r="G402" s="28"/>
      <c r="H402" s="28" t="s">
        <v>1242</v>
      </c>
      <c r="I402" s="28" t="s">
        <v>1216</v>
      </c>
      <c r="J402" s="26" t="s">
        <v>33</v>
      </c>
      <c r="K402" s="26" t="s">
        <v>57</v>
      </c>
      <c r="L402" s="26" t="s">
        <v>316</v>
      </c>
      <c r="M402" s="32" t="str">
        <f>M403&amp;" "&amp;O403&amp;N403&amp;" "&amp;M404&amp;" "&amp;O404&amp;N404&amp;" "&amp;M405&amp;" "&amp;O405&amp;N405&amp;" "&amp;M406&amp;" "&amp;O406&amp;N406&amp;" "&amp;M407&amp;" "&amp;O407&amp;N407&amp;" "&amp;M408&amp;" "&amp;O408&amp;N408&amp;" "&amp;M409&amp;" "&amp;O409&amp;N409&amp;"  "</f>
        <v xml:space="preserve">Переустановка опор 6шт Замена опор 1шт Установка опор 1шт Демонтаж провода (по трассе) 0,55км. Монтаж провода (по трассе) 0,55км. Демонтаж ответвлений к зданиям 9отв. Монтаж ответвлений к зданиям 11отв.  </v>
      </c>
      <c r="N402" s="33"/>
      <c r="O402" s="4"/>
    </row>
    <row r="403" spans="1:15" s="25" customFormat="1" ht="11.25" hidden="1" customHeight="1" outlineLevel="2">
      <c r="A403" s="27"/>
      <c r="B403" s="27"/>
      <c r="C403" s="28"/>
      <c r="D403" s="27"/>
      <c r="E403" s="28"/>
      <c r="F403" s="35"/>
      <c r="G403" s="28"/>
      <c r="H403" s="28"/>
      <c r="I403" s="28"/>
      <c r="J403" s="26"/>
      <c r="K403" s="26"/>
      <c r="L403" s="26"/>
      <c r="M403" s="34" t="s">
        <v>502</v>
      </c>
      <c r="N403" s="33" t="s">
        <v>54</v>
      </c>
      <c r="O403" s="4">
        <v>6</v>
      </c>
    </row>
    <row r="404" spans="1:15" s="25" customFormat="1" ht="11.25" hidden="1" customHeight="1" outlineLevel="2">
      <c r="A404" s="27"/>
      <c r="B404" s="27"/>
      <c r="C404" s="28"/>
      <c r="D404" s="27"/>
      <c r="E404" s="28"/>
      <c r="F404" s="35"/>
      <c r="G404" s="28"/>
      <c r="H404" s="28"/>
      <c r="I404" s="28"/>
      <c r="J404" s="26"/>
      <c r="K404" s="26"/>
      <c r="L404" s="26"/>
      <c r="M404" s="34" t="s">
        <v>468</v>
      </c>
      <c r="N404" s="33" t="s">
        <v>54</v>
      </c>
      <c r="O404" s="4">
        <v>1</v>
      </c>
    </row>
    <row r="405" spans="1:15" s="25" customFormat="1" ht="11.25" hidden="1" customHeight="1" outlineLevel="2">
      <c r="A405" s="27"/>
      <c r="B405" s="27"/>
      <c r="C405" s="28"/>
      <c r="D405" s="27"/>
      <c r="E405" s="28"/>
      <c r="F405" s="35" t="s">
        <v>1099</v>
      </c>
      <c r="G405" s="28"/>
      <c r="H405" s="28"/>
      <c r="I405" s="28"/>
      <c r="J405" s="26"/>
      <c r="K405" s="26"/>
      <c r="L405" s="26"/>
      <c r="M405" s="34" t="s">
        <v>477</v>
      </c>
      <c r="N405" s="33" t="s">
        <v>54</v>
      </c>
      <c r="O405" s="4">
        <v>1</v>
      </c>
    </row>
    <row r="406" spans="1:15" s="25" customFormat="1" ht="11.25" hidden="1" customHeight="1" outlineLevel="2">
      <c r="A406" s="27"/>
      <c r="B406" s="27"/>
      <c r="C406" s="28"/>
      <c r="D406" s="27"/>
      <c r="E406" s="28"/>
      <c r="F406" s="35" t="s">
        <v>1099</v>
      </c>
      <c r="G406" s="28"/>
      <c r="H406" s="28"/>
      <c r="I406" s="28"/>
      <c r="J406" s="26"/>
      <c r="K406" s="26"/>
      <c r="L406" s="26"/>
      <c r="M406" s="34" t="s">
        <v>470</v>
      </c>
      <c r="N406" s="33" t="s">
        <v>471</v>
      </c>
      <c r="O406" s="4">
        <v>0.55000000000000004</v>
      </c>
    </row>
    <row r="407" spans="1:15" s="25" customFormat="1" ht="11.25" hidden="1" customHeight="1" outlineLevel="2">
      <c r="A407" s="27"/>
      <c r="B407" s="27"/>
      <c r="C407" s="28"/>
      <c r="D407" s="27"/>
      <c r="E407" s="28"/>
      <c r="F407" s="35" t="s">
        <v>1100</v>
      </c>
      <c r="G407" s="28"/>
      <c r="H407" s="28"/>
      <c r="I407" s="28"/>
      <c r="J407" s="26"/>
      <c r="K407" s="26"/>
      <c r="L407" s="26"/>
      <c r="M407" s="34" t="s">
        <v>472</v>
      </c>
      <c r="N407" s="33" t="s">
        <v>471</v>
      </c>
      <c r="O407" s="4">
        <v>0.55000000000000004</v>
      </c>
    </row>
    <row r="408" spans="1:15" s="25" customFormat="1" ht="11.25" hidden="1" customHeight="1" outlineLevel="2">
      <c r="A408" s="27"/>
      <c r="B408" s="27"/>
      <c r="C408" s="28"/>
      <c r="D408" s="27"/>
      <c r="E408" s="28"/>
      <c r="F408" s="35"/>
      <c r="G408" s="28"/>
      <c r="H408" s="28"/>
      <c r="I408" s="28"/>
      <c r="J408" s="26"/>
      <c r="K408" s="26"/>
      <c r="L408" s="26"/>
      <c r="M408" s="32" t="s">
        <v>1060</v>
      </c>
      <c r="N408" s="33" t="s">
        <v>677</v>
      </c>
      <c r="O408" s="4">
        <v>9</v>
      </c>
    </row>
    <row r="409" spans="1:15" s="25" customFormat="1" ht="11.25" hidden="1" customHeight="1" outlineLevel="2">
      <c r="A409" s="27"/>
      <c r="B409" s="27"/>
      <c r="C409" s="28"/>
      <c r="D409" s="27"/>
      <c r="E409" s="28"/>
      <c r="F409" s="35"/>
      <c r="G409" s="28"/>
      <c r="H409" s="28"/>
      <c r="I409" s="28"/>
      <c r="J409" s="26"/>
      <c r="K409" s="26"/>
      <c r="L409" s="26"/>
      <c r="M409" s="32" t="s">
        <v>692</v>
      </c>
      <c r="N409" s="33" t="s">
        <v>677</v>
      </c>
      <c r="O409" s="4">
        <v>11</v>
      </c>
    </row>
    <row r="410" spans="1:15" s="25" customFormat="1" ht="11.25" hidden="1" customHeight="1" outlineLevel="2">
      <c r="A410" s="27"/>
      <c r="B410" s="27"/>
      <c r="C410" s="28"/>
      <c r="D410" s="27"/>
      <c r="E410" s="28"/>
      <c r="F410" s="35"/>
      <c r="G410" s="28"/>
      <c r="H410" s="28"/>
      <c r="I410" s="28"/>
      <c r="J410" s="26"/>
      <c r="K410" s="26"/>
      <c r="L410" s="26"/>
      <c r="M410" s="32"/>
      <c r="N410" s="33"/>
      <c r="O410" s="4"/>
    </row>
    <row r="411" spans="1:15" s="25" customFormat="1" ht="45.75" customHeight="1" outlineLevel="1" collapsed="1">
      <c r="A411" s="27" t="s">
        <v>195</v>
      </c>
      <c r="B411" s="27">
        <v>0.4</v>
      </c>
      <c r="C411" s="28" t="s">
        <v>403</v>
      </c>
      <c r="D411" s="27" t="s">
        <v>156</v>
      </c>
      <c r="E411" s="28" t="s">
        <v>674</v>
      </c>
      <c r="F411" s="35" t="s">
        <v>673</v>
      </c>
      <c r="G411" s="28"/>
      <c r="H411" s="28" t="s">
        <v>59</v>
      </c>
      <c r="I411" s="28"/>
      <c r="J411" s="26" t="s">
        <v>33</v>
      </c>
      <c r="K411" s="26" t="s">
        <v>51</v>
      </c>
      <c r="L411" s="26" t="s">
        <v>51</v>
      </c>
      <c r="M411" s="32" t="str">
        <f>M412&amp;" "&amp;O412&amp;N412&amp;" "&amp;M413&amp;" "&amp;O413&amp;N413&amp;" "&amp;M414&amp;" "&amp;O414&amp;N414&amp;" "&amp;M415&amp;" "&amp;O415&amp;N415&amp;" "</f>
        <v xml:space="preserve">Выправка опор 12шт Обрезка крон деревьев 4шт Ручная расчистка 0,21га Замена опор 1шт </v>
      </c>
      <c r="N411" s="33"/>
      <c r="O411" s="4"/>
    </row>
    <row r="412" spans="1:15" s="25" customFormat="1" ht="11.25" hidden="1" customHeight="1" outlineLevel="2">
      <c r="A412" s="27"/>
      <c r="B412" s="27"/>
      <c r="C412" s="28"/>
      <c r="D412" s="27"/>
      <c r="E412" s="28"/>
      <c r="F412" s="35"/>
      <c r="G412" s="28"/>
      <c r="H412" s="28"/>
      <c r="I412" s="28"/>
      <c r="J412" s="26"/>
      <c r="K412" s="26"/>
      <c r="L412" s="26"/>
      <c r="M412" s="32" t="s">
        <v>483</v>
      </c>
      <c r="N412" s="33" t="s">
        <v>54</v>
      </c>
      <c r="O412" s="4">
        <f>7+5</f>
        <v>12</v>
      </c>
    </row>
    <row r="413" spans="1:15" s="25" customFormat="1" ht="11.25" hidden="1" customHeight="1" outlineLevel="2">
      <c r="A413" s="27"/>
      <c r="B413" s="27"/>
      <c r="C413" s="28"/>
      <c r="D413" s="27"/>
      <c r="E413" s="28"/>
      <c r="F413" s="35"/>
      <c r="G413" s="28"/>
      <c r="H413" s="28"/>
      <c r="I413" s="28"/>
      <c r="J413" s="26"/>
      <c r="K413" s="26"/>
      <c r="L413" s="26"/>
      <c r="M413" s="34" t="s">
        <v>675</v>
      </c>
      <c r="N413" s="33" t="s">
        <v>54</v>
      </c>
      <c r="O413" s="4">
        <f>4</f>
        <v>4</v>
      </c>
    </row>
    <row r="414" spans="1:15" s="25" customFormat="1" ht="11.25" hidden="1" customHeight="1" outlineLevel="2">
      <c r="A414" s="27"/>
      <c r="B414" s="27"/>
      <c r="C414" s="28"/>
      <c r="D414" s="27"/>
      <c r="E414" s="28"/>
      <c r="F414" s="35"/>
      <c r="G414" s="28"/>
      <c r="H414" s="28"/>
      <c r="I414" s="28"/>
      <c r="J414" s="26"/>
      <c r="K414" s="26"/>
      <c r="L414" s="26"/>
      <c r="M414" s="34" t="s">
        <v>481</v>
      </c>
      <c r="N414" s="33" t="s">
        <v>510</v>
      </c>
      <c r="O414" s="4">
        <f>0.07+0.14</f>
        <v>0.21000000000000002</v>
      </c>
    </row>
    <row r="415" spans="1:15" s="25" customFormat="1" ht="11.25" hidden="1" customHeight="1" outlineLevel="2">
      <c r="A415" s="27"/>
      <c r="B415" s="27"/>
      <c r="C415" s="28"/>
      <c r="D415" s="27"/>
      <c r="E415" s="28"/>
      <c r="F415" s="35"/>
      <c r="G415" s="28"/>
      <c r="H415" s="28"/>
      <c r="I415" s="28"/>
      <c r="J415" s="26"/>
      <c r="K415" s="26"/>
      <c r="L415" s="26"/>
      <c r="M415" s="32" t="s">
        <v>468</v>
      </c>
      <c r="N415" s="33" t="s">
        <v>54</v>
      </c>
      <c r="O415" s="4">
        <v>1</v>
      </c>
    </row>
    <row r="416" spans="1:15" s="25" customFormat="1" ht="26.25" customHeight="1" outlineLevel="1" collapsed="1">
      <c r="A416" s="27" t="s">
        <v>196</v>
      </c>
      <c r="B416" s="27">
        <v>0.4</v>
      </c>
      <c r="C416" s="28" t="s">
        <v>403</v>
      </c>
      <c r="D416" s="27" t="s">
        <v>156</v>
      </c>
      <c r="E416" s="28" t="s">
        <v>679</v>
      </c>
      <c r="F416" s="35" t="s">
        <v>680</v>
      </c>
      <c r="G416" s="28"/>
      <c r="H416" s="28" t="s">
        <v>1246</v>
      </c>
      <c r="I416" s="28"/>
      <c r="J416" s="26" t="s">
        <v>33</v>
      </c>
      <c r="K416" s="26" t="s">
        <v>49</v>
      </c>
      <c r="L416" s="26" t="s">
        <v>49</v>
      </c>
      <c r="M416" s="32" t="str">
        <f>M417&amp;" "&amp;O417&amp;N417&amp;" "&amp;M418&amp;" "&amp;O418&amp;N418&amp;" "&amp;M419&amp;" "&amp;O419&amp;N419&amp;" "</f>
        <v xml:space="preserve">Замена опор 1шт Обрезка крон деревьев 14шт Ручная расчистка 0,84га </v>
      </c>
      <c r="N416" s="33"/>
      <c r="O416" s="4"/>
    </row>
    <row r="417" spans="1:15" s="25" customFormat="1" ht="11.25" hidden="1" customHeight="1" outlineLevel="2">
      <c r="A417" s="27"/>
      <c r="B417" s="27"/>
      <c r="C417" s="28"/>
      <c r="D417" s="27"/>
      <c r="E417" s="28"/>
      <c r="F417" s="35"/>
      <c r="G417" s="28"/>
      <c r="H417" s="28"/>
      <c r="I417" s="28"/>
      <c r="J417" s="26"/>
      <c r="K417" s="26"/>
      <c r="L417" s="26"/>
      <c r="M417" s="32" t="s">
        <v>468</v>
      </c>
      <c r="N417" s="33" t="s">
        <v>54</v>
      </c>
      <c r="O417" s="38">
        <v>1</v>
      </c>
    </row>
    <row r="418" spans="1:15" s="25" customFormat="1" ht="11.25" hidden="1" customHeight="1" outlineLevel="2">
      <c r="A418" s="27"/>
      <c r="B418" s="27"/>
      <c r="C418" s="28"/>
      <c r="D418" s="27"/>
      <c r="E418" s="28"/>
      <c r="F418" s="35"/>
      <c r="G418" s="28"/>
      <c r="H418" s="28"/>
      <c r="I418" s="28"/>
      <c r="J418" s="26"/>
      <c r="K418" s="26"/>
      <c r="L418" s="26"/>
      <c r="M418" s="34" t="s">
        <v>675</v>
      </c>
      <c r="N418" s="33" t="s">
        <v>54</v>
      </c>
      <c r="O418" s="38">
        <f>6+8</f>
        <v>14</v>
      </c>
    </row>
    <row r="419" spans="1:15" s="25" customFormat="1" ht="11.25" hidden="1" customHeight="1" outlineLevel="2">
      <c r="A419" s="27"/>
      <c r="B419" s="27"/>
      <c r="C419" s="28"/>
      <c r="D419" s="27"/>
      <c r="E419" s="28"/>
      <c r="F419" s="35"/>
      <c r="G419" s="28"/>
      <c r="H419" s="28"/>
      <c r="I419" s="28"/>
      <c r="J419" s="26"/>
      <c r="K419" s="26"/>
      <c r="L419" s="26"/>
      <c r="M419" s="34" t="s">
        <v>481</v>
      </c>
      <c r="N419" s="33" t="s">
        <v>510</v>
      </c>
      <c r="O419" s="38">
        <f>0.1+0.7+0.04</f>
        <v>0.84</v>
      </c>
    </row>
    <row r="420" spans="1:15" s="25" customFormat="1" ht="27" customHeight="1" outlineLevel="1" collapsed="1">
      <c r="A420" s="27" t="s">
        <v>197</v>
      </c>
      <c r="B420" s="27">
        <v>0.4</v>
      </c>
      <c r="C420" s="28" t="s">
        <v>403</v>
      </c>
      <c r="D420" s="27" t="s">
        <v>156</v>
      </c>
      <c r="E420" s="28" t="s">
        <v>682</v>
      </c>
      <c r="F420" s="35" t="s">
        <v>681</v>
      </c>
      <c r="G420" s="28"/>
      <c r="H420" s="28" t="s">
        <v>1242</v>
      </c>
      <c r="I420" s="28" t="s">
        <v>1216</v>
      </c>
      <c r="J420" s="26" t="s">
        <v>33</v>
      </c>
      <c r="K420" s="26" t="s">
        <v>53</v>
      </c>
      <c r="L420" s="26" t="s">
        <v>53</v>
      </c>
      <c r="M420" s="32" t="str">
        <f>M421&amp;" "&amp;O421&amp;N421&amp;" "&amp;M422&amp;" "&amp;O422&amp;N422&amp;" "&amp;M423&amp;" "&amp;O423&amp;N423&amp;" "</f>
        <v xml:space="preserve">Выправка опор 6шт Замена опор 1шт Ручная расчистка 0,09га </v>
      </c>
      <c r="N420" s="33"/>
      <c r="O420" s="4"/>
    </row>
    <row r="421" spans="1:15" s="25" customFormat="1" ht="12" hidden="1" customHeight="1" outlineLevel="2">
      <c r="A421" s="27"/>
      <c r="B421" s="27"/>
      <c r="C421" s="28"/>
      <c r="D421" s="27"/>
      <c r="E421" s="28"/>
      <c r="F421" s="35"/>
      <c r="G421" s="28"/>
      <c r="H421" s="28"/>
      <c r="I421" s="28"/>
      <c r="J421" s="26"/>
      <c r="K421" s="26"/>
      <c r="L421" s="26"/>
      <c r="M421" s="32" t="s">
        <v>483</v>
      </c>
      <c r="N421" s="33" t="s">
        <v>54</v>
      </c>
      <c r="O421" s="38">
        <v>6</v>
      </c>
    </row>
    <row r="422" spans="1:15" s="25" customFormat="1" ht="11.25" hidden="1" customHeight="1" outlineLevel="2">
      <c r="A422" s="27"/>
      <c r="B422" s="27"/>
      <c r="C422" s="28"/>
      <c r="D422" s="27"/>
      <c r="E422" s="28"/>
      <c r="F422" s="35"/>
      <c r="G422" s="28"/>
      <c r="H422" s="28"/>
      <c r="I422" s="28"/>
      <c r="J422" s="26"/>
      <c r="K422" s="26"/>
      <c r="L422" s="26"/>
      <c r="M422" s="32" t="s">
        <v>468</v>
      </c>
      <c r="N422" s="33" t="s">
        <v>54</v>
      </c>
      <c r="O422" s="38">
        <v>1</v>
      </c>
    </row>
    <row r="423" spans="1:15" s="25" customFormat="1" ht="11.25" hidden="1" customHeight="1" outlineLevel="2">
      <c r="A423" s="27"/>
      <c r="B423" s="27"/>
      <c r="C423" s="28"/>
      <c r="D423" s="27"/>
      <c r="E423" s="28"/>
      <c r="F423" s="35"/>
      <c r="G423" s="28"/>
      <c r="H423" s="28"/>
      <c r="I423" s="28"/>
      <c r="J423" s="26"/>
      <c r="K423" s="26"/>
      <c r="L423" s="26"/>
      <c r="M423" s="34" t="s">
        <v>481</v>
      </c>
      <c r="N423" s="33" t="s">
        <v>510</v>
      </c>
      <c r="O423" s="38">
        <v>0.09</v>
      </c>
    </row>
    <row r="424" spans="1:15" s="25" customFormat="1" ht="36" customHeight="1" outlineLevel="1" collapsed="1">
      <c r="A424" s="27" t="s">
        <v>1275</v>
      </c>
      <c r="B424" s="27">
        <v>0.4</v>
      </c>
      <c r="C424" s="28" t="s">
        <v>403</v>
      </c>
      <c r="D424" s="27" t="s">
        <v>156</v>
      </c>
      <c r="E424" s="28" t="s">
        <v>684</v>
      </c>
      <c r="F424" s="35" t="s">
        <v>683</v>
      </c>
      <c r="G424" s="28"/>
      <c r="H424" s="28" t="s">
        <v>1246</v>
      </c>
      <c r="I424" s="28"/>
      <c r="J424" s="26" t="s">
        <v>33</v>
      </c>
      <c r="K424" s="26" t="s">
        <v>49</v>
      </c>
      <c r="L424" s="26" t="s">
        <v>49</v>
      </c>
      <c r="M424" s="32" t="str">
        <f>M425&amp;" "&amp;O425&amp;N425&amp;" "&amp;M426&amp;" "&amp;O426&amp;N426&amp;" "</f>
        <v xml:space="preserve">Обрезка крон деревьев 2шт Ручная расчистка 0,24га </v>
      </c>
      <c r="N424" s="33"/>
      <c r="O424" s="4"/>
    </row>
    <row r="425" spans="1:15" s="25" customFormat="1" ht="11.25" hidden="1" customHeight="1" outlineLevel="2">
      <c r="A425" s="27"/>
      <c r="B425" s="27"/>
      <c r="C425" s="28"/>
      <c r="D425" s="27"/>
      <c r="E425" s="28"/>
      <c r="F425" s="35"/>
      <c r="G425" s="28"/>
      <c r="H425" s="28"/>
      <c r="I425" s="28"/>
      <c r="J425" s="26"/>
      <c r="K425" s="26"/>
      <c r="L425" s="26"/>
      <c r="M425" s="34" t="s">
        <v>675</v>
      </c>
      <c r="N425" s="33" t="s">
        <v>54</v>
      </c>
      <c r="O425" s="38">
        <v>2</v>
      </c>
    </row>
    <row r="426" spans="1:15" s="25" customFormat="1" ht="11.25" hidden="1" customHeight="1" outlineLevel="2">
      <c r="A426" s="27"/>
      <c r="B426" s="27"/>
      <c r="C426" s="28"/>
      <c r="D426" s="27"/>
      <c r="E426" s="28"/>
      <c r="F426" s="35"/>
      <c r="G426" s="28"/>
      <c r="H426" s="28"/>
      <c r="I426" s="28"/>
      <c r="J426" s="26"/>
      <c r="K426" s="26"/>
      <c r="L426" s="26"/>
      <c r="M426" s="34" t="s">
        <v>481</v>
      </c>
      <c r="N426" s="33" t="s">
        <v>510</v>
      </c>
      <c r="O426" s="38">
        <f>0.04+0.16+0.04</f>
        <v>0.24000000000000002</v>
      </c>
    </row>
    <row r="427" spans="1:15" s="25" customFormat="1" ht="45" customHeight="1" outlineLevel="1" collapsed="1">
      <c r="A427" s="27" t="s">
        <v>206</v>
      </c>
      <c r="B427" s="27">
        <v>0.4</v>
      </c>
      <c r="C427" s="28" t="s">
        <v>691</v>
      </c>
      <c r="D427" s="27" t="s">
        <v>156</v>
      </c>
      <c r="E427" s="28" t="s">
        <v>688</v>
      </c>
      <c r="F427" s="35" t="s">
        <v>685</v>
      </c>
      <c r="G427" s="28"/>
      <c r="H427" s="28" t="s">
        <v>59</v>
      </c>
      <c r="I427" s="28"/>
      <c r="J427" s="26" t="s">
        <v>33</v>
      </c>
      <c r="K427" s="26" t="s">
        <v>51</v>
      </c>
      <c r="L427" s="26" t="s">
        <v>53</v>
      </c>
      <c r="M427" s="32" t="str">
        <f>M428&amp;" "&amp;O428&amp;N428&amp;" "&amp;M429&amp;" "&amp;O429&amp;N429&amp;" "&amp;M430&amp;" "&amp;O430&amp;N430&amp;" "&amp;M431&amp;" "&amp;O431&amp;N431&amp;" "</f>
        <v xml:space="preserve">Замена опор 9шт Демонтаж провода (по трассе) 0,985км. Монтаж провода (по трассе) 0,985км. Замена ответвлений к зданиям 7отв. </v>
      </c>
      <c r="N427" s="33"/>
      <c r="O427" s="4"/>
    </row>
    <row r="428" spans="1:15" s="25" customFormat="1" ht="11.25" hidden="1" customHeight="1" outlineLevel="2">
      <c r="A428" s="27"/>
      <c r="B428" s="27"/>
      <c r="C428" s="28"/>
      <c r="D428" s="27"/>
      <c r="E428" s="28"/>
      <c r="F428" s="35"/>
      <c r="G428" s="28"/>
      <c r="H428" s="28"/>
      <c r="I428" s="28"/>
      <c r="J428" s="26"/>
      <c r="K428" s="26"/>
      <c r="L428" s="26"/>
      <c r="M428" s="32" t="s">
        <v>468</v>
      </c>
      <c r="N428" s="33" t="s">
        <v>54</v>
      </c>
      <c r="O428" s="38">
        <v>9</v>
      </c>
    </row>
    <row r="429" spans="1:15" s="25" customFormat="1" ht="11.25" hidden="1" customHeight="1" outlineLevel="2">
      <c r="A429" s="27"/>
      <c r="B429" s="27"/>
      <c r="C429" s="28"/>
      <c r="D429" s="27"/>
      <c r="E429" s="28"/>
      <c r="F429" s="35" t="s">
        <v>678</v>
      </c>
      <c r="G429" s="28"/>
      <c r="H429" s="28"/>
      <c r="I429" s="28"/>
      <c r="J429" s="26"/>
      <c r="K429" s="26"/>
      <c r="L429" s="26"/>
      <c r="M429" s="34" t="s">
        <v>470</v>
      </c>
      <c r="N429" s="33" t="s">
        <v>471</v>
      </c>
      <c r="O429" s="13">
        <v>0.98499999999999999</v>
      </c>
    </row>
    <row r="430" spans="1:15" s="25" customFormat="1" ht="11.25" hidden="1" customHeight="1" outlineLevel="2">
      <c r="A430" s="27"/>
      <c r="B430" s="27"/>
      <c r="C430" s="28"/>
      <c r="D430" s="27"/>
      <c r="E430" s="28"/>
      <c r="F430" s="35" t="s">
        <v>687</v>
      </c>
      <c r="G430" s="28"/>
      <c r="H430" s="28"/>
      <c r="I430" s="28"/>
      <c r="J430" s="26"/>
      <c r="K430" s="26"/>
      <c r="L430" s="26"/>
      <c r="M430" s="34" t="s">
        <v>472</v>
      </c>
      <c r="N430" s="33" t="s">
        <v>471</v>
      </c>
      <c r="O430" s="13">
        <v>0.98499999999999999</v>
      </c>
    </row>
    <row r="431" spans="1:15" s="25" customFormat="1" ht="11.25" hidden="1" customHeight="1" outlineLevel="2">
      <c r="A431" s="27"/>
      <c r="B431" s="27"/>
      <c r="C431" s="28"/>
      <c r="D431" s="27"/>
      <c r="E431" s="28"/>
      <c r="F431" s="35"/>
      <c r="G431" s="28"/>
      <c r="H431" s="28"/>
      <c r="I431" s="28"/>
      <c r="J431" s="26"/>
      <c r="K431" s="26"/>
      <c r="L431" s="26"/>
      <c r="M431" s="32" t="s">
        <v>676</v>
      </c>
      <c r="N431" s="33" t="s">
        <v>677</v>
      </c>
      <c r="O431" s="38">
        <v>7</v>
      </c>
    </row>
    <row r="432" spans="1:15" s="25" customFormat="1" ht="37.5" customHeight="1" outlineLevel="1" collapsed="1">
      <c r="A432" s="27" t="s">
        <v>207</v>
      </c>
      <c r="B432" s="27">
        <v>0.4</v>
      </c>
      <c r="C432" s="28" t="s">
        <v>691</v>
      </c>
      <c r="D432" s="27" t="s">
        <v>156</v>
      </c>
      <c r="E432" s="28" t="s">
        <v>690</v>
      </c>
      <c r="F432" s="35" t="s">
        <v>689</v>
      </c>
      <c r="G432" s="28"/>
      <c r="H432" s="28" t="s">
        <v>1242</v>
      </c>
      <c r="I432" s="28" t="s">
        <v>1216</v>
      </c>
      <c r="J432" s="26" t="s">
        <v>33</v>
      </c>
      <c r="K432" s="26" t="s">
        <v>55</v>
      </c>
      <c r="L432" s="26" t="s">
        <v>55</v>
      </c>
      <c r="M432" s="32" t="str">
        <f>M433&amp;" "&amp;O433&amp;N433&amp;" "&amp;M434&amp;" "&amp;O434&amp;N434&amp;" "&amp;M435&amp;" "&amp;O435&amp;N435&amp;" "&amp;M436&amp;" "&amp;O436&amp;N436&amp;" "</f>
        <v xml:space="preserve">Замена опор 25шт Демонтаж провода (по трассе) 1,12км. Монтаж провода (по трассе) 1,12км. Замена ответвлений к зданиям 17отв. </v>
      </c>
      <c r="N432" s="33"/>
      <c r="O432" s="4"/>
    </row>
    <row r="433" spans="1:15" s="25" customFormat="1" ht="11.25" hidden="1" customHeight="1" outlineLevel="2">
      <c r="A433" s="27"/>
      <c r="B433" s="27"/>
      <c r="C433" s="28"/>
      <c r="D433" s="27"/>
      <c r="E433" s="28"/>
      <c r="F433" s="35"/>
      <c r="G433" s="28"/>
      <c r="H433" s="28"/>
      <c r="I433" s="28"/>
      <c r="J433" s="26"/>
      <c r="K433" s="26"/>
      <c r="L433" s="26"/>
      <c r="M433" s="32" t="s">
        <v>468</v>
      </c>
      <c r="N433" s="33" t="s">
        <v>54</v>
      </c>
      <c r="O433" s="38">
        <v>25</v>
      </c>
    </row>
    <row r="434" spans="1:15" s="25" customFormat="1" ht="11.25" hidden="1" customHeight="1" outlineLevel="2">
      <c r="A434" s="27"/>
      <c r="B434" s="27"/>
      <c r="C434" s="28"/>
      <c r="D434" s="27"/>
      <c r="E434" s="28"/>
      <c r="F434" s="35" t="s">
        <v>678</v>
      </c>
      <c r="G434" s="28"/>
      <c r="H434" s="28"/>
      <c r="I434" s="28"/>
      <c r="J434" s="26"/>
      <c r="K434" s="26"/>
      <c r="L434" s="26"/>
      <c r="M434" s="34" t="s">
        <v>470</v>
      </c>
      <c r="N434" s="33" t="s">
        <v>471</v>
      </c>
      <c r="O434" s="38">
        <v>1.1200000000000001</v>
      </c>
    </row>
    <row r="435" spans="1:15" s="25" customFormat="1" ht="11.25" hidden="1" customHeight="1" outlineLevel="2">
      <c r="A435" s="27"/>
      <c r="B435" s="27"/>
      <c r="C435" s="28"/>
      <c r="D435" s="27"/>
      <c r="E435" s="28"/>
      <c r="F435" s="35" t="s">
        <v>686</v>
      </c>
      <c r="G435" s="28"/>
      <c r="H435" s="28"/>
      <c r="I435" s="28"/>
      <c r="J435" s="26"/>
      <c r="K435" s="26"/>
      <c r="L435" s="26"/>
      <c r="M435" s="34" t="s">
        <v>472</v>
      </c>
      <c r="N435" s="33" t="s">
        <v>471</v>
      </c>
      <c r="O435" s="38">
        <v>1.1200000000000001</v>
      </c>
    </row>
    <row r="436" spans="1:15" s="25" customFormat="1" ht="11.25" hidden="1" customHeight="1" outlineLevel="2">
      <c r="A436" s="27"/>
      <c r="B436" s="27"/>
      <c r="C436" s="28"/>
      <c r="D436" s="27"/>
      <c r="E436" s="28"/>
      <c r="F436" s="35"/>
      <c r="G436" s="28"/>
      <c r="H436" s="28"/>
      <c r="I436" s="28"/>
      <c r="J436" s="26"/>
      <c r="K436" s="26"/>
      <c r="L436" s="26"/>
      <c r="M436" s="32" t="s">
        <v>676</v>
      </c>
      <c r="N436" s="33" t="s">
        <v>677</v>
      </c>
      <c r="O436" s="38">
        <v>17</v>
      </c>
    </row>
    <row r="437" spans="1:15" s="25" customFormat="1" ht="39.75" customHeight="1" outlineLevel="1" collapsed="1">
      <c r="A437" s="27" t="s">
        <v>208</v>
      </c>
      <c r="B437" s="27">
        <v>0.4</v>
      </c>
      <c r="C437" s="28" t="s">
        <v>157</v>
      </c>
      <c r="D437" s="27" t="s">
        <v>156</v>
      </c>
      <c r="E437" s="28" t="s">
        <v>709</v>
      </c>
      <c r="F437" s="35" t="s">
        <v>708</v>
      </c>
      <c r="G437" s="28"/>
      <c r="H437" s="28" t="s">
        <v>59</v>
      </c>
      <c r="I437" s="28"/>
      <c r="J437" s="26" t="s">
        <v>33</v>
      </c>
      <c r="K437" s="26" t="s">
        <v>57</v>
      </c>
      <c r="L437" s="26" t="s">
        <v>57</v>
      </c>
      <c r="M437" s="32" t="str">
        <f>M438&amp;" "&amp;O438&amp;N438&amp;" "&amp;M439&amp;" "&amp;O439&amp;N439&amp;" "&amp;M440&amp;" "&amp;O440&amp;N440&amp;" "&amp;M441&amp;" "&amp;O441&amp;N441&amp;" "</f>
        <v xml:space="preserve">Замена опор 17шт Демонтаж провода (по трассе) 1,1км. Монтаж провода (по трассе) 1,1км. Замена ответвлений к зданиям 15отв. </v>
      </c>
      <c r="N437" s="33"/>
      <c r="O437" s="189"/>
    </row>
    <row r="438" spans="1:15" s="25" customFormat="1" ht="11.25" hidden="1" customHeight="1" outlineLevel="2">
      <c r="A438" s="27"/>
      <c r="B438" s="27"/>
      <c r="C438" s="28"/>
      <c r="D438" s="27"/>
      <c r="E438" s="28"/>
      <c r="F438" s="35"/>
      <c r="G438" s="28"/>
      <c r="H438" s="28"/>
      <c r="I438" s="28"/>
      <c r="J438" s="26"/>
      <c r="K438" s="26"/>
      <c r="L438" s="26"/>
      <c r="M438" s="32" t="s">
        <v>468</v>
      </c>
      <c r="N438" s="33" t="s">
        <v>54</v>
      </c>
      <c r="O438" s="38">
        <f>12+5</f>
        <v>17</v>
      </c>
    </row>
    <row r="439" spans="1:15" s="25" customFormat="1" ht="11.25" hidden="1" customHeight="1" outlineLevel="2">
      <c r="A439" s="27"/>
      <c r="B439" s="27"/>
      <c r="C439" s="28"/>
      <c r="D439" s="27"/>
      <c r="E439" s="32"/>
      <c r="F439" s="190" t="s">
        <v>701</v>
      </c>
      <c r="G439" s="191"/>
      <c r="H439" s="38"/>
      <c r="I439" s="28"/>
      <c r="J439" s="26"/>
      <c r="K439" s="26"/>
      <c r="L439" s="26"/>
      <c r="M439" s="34" t="s">
        <v>470</v>
      </c>
      <c r="N439" s="33" t="s">
        <v>471</v>
      </c>
      <c r="O439" s="38">
        <v>1.1000000000000001</v>
      </c>
    </row>
    <row r="440" spans="1:15" s="25" customFormat="1" ht="11.25" hidden="1" customHeight="1" outlineLevel="2">
      <c r="A440" s="27"/>
      <c r="B440" s="27"/>
      <c r="C440" s="28"/>
      <c r="D440" s="27"/>
      <c r="E440" s="28"/>
      <c r="F440" s="3" t="s">
        <v>686</v>
      </c>
      <c r="G440" s="28"/>
      <c r="H440" s="28"/>
      <c r="I440" s="28"/>
      <c r="J440" s="26"/>
      <c r="K440" s="26"/>
      <c r="L440" s="26"/>
      <c r="M440" s="34" t="s">
        <v>472</v>
      </c>
      <c r="N440" s="33" t="s">
        <v>471</v>
      </c>
      <c r="O440" s="38">
        <v>1.1000000000000001</v>
      </c>
    </row>
    <row r="441" spans="1:15" s="25" customFormat="1" ht="11.25" hidden="1" customHeight="1" outlineLevel="2">
      <c r="A441" s="27"/>
      <c r="B441" s="27"/>
      <c r="C441" s="28"/>
      <c r="D441" s="27"/>
      <c r="E441" s="28"/>
      <c r="F441" s="35"/>
      <c r="G441" s="28"/>
      <c r="H441" s="28"/>
      <c r="I441" s="28"/>
      <c r="J441" s="26"/>
      <c r="K441" s="26"/>
      <c r="L441" s="26"/>
      <c r="M441" s="32" t="s">
        <v>676</v>
      </c>
      <c r="N441" s="33" t="s">
        <v>677</v>
      </c>
      <c r="O441" s="38">
        <v>15</v>
      </c>
    </row>
    <row r="442" spans="1:15" s="25" customFormat="1" ht="51.75" customHeight="1" outlineLevel="1" collapsed="1">
      <c r="A442" s="27" t="s">
        <v>209</v>
      </c>
      <c r="B442" s="27">
        <v>0.4</v>
      </c>
      <c r="C442" s="28" t="s">
        <v>157</v>
      </c>
      <c r="D442" s="27" t="s">
        <v>156</v>
      </c>
      <c r="E442" s="28" t="s">
        <v>710</v>
      </c>
      <c r="F442" s="35" t="s">
        <v>711</v>
      </c>
      <c r="G442" s="28"/>
      <c r="H442" s="28" t="s">
        <v>1242</v>
      </c>
      <c r="I442" s="28" t="s">
        <v>1216</v>
      </c>
      <c r="J442" s="26" t="s">
        <v>33</v>
      </c>
      <c r="K442" s="26" t="s">
        <v>53</v>
      </c>
      <c r="L442" s="26" t="s">
        <v>53</v>
      </c>
      <c r="M442" s="32" t="str">
        <f>M443&amp;" "&amp;O443&amp;N443&amp;" "&amp;M444&amp;" "&amp;O444&amp;N444&amp;" "&amp;M445&amp;" "&amp;O445&amp;N445&amp;" "&amp;M446&amp;" "&amp;O446&amp;N446&amp;" "</f>
        <v xml:space="preserve">Замена опор 5шт Демонтаж провода (по трассе) 0,27км. Монтаж провода (по трассе) 0,27км. Замена ответвлений к зданиям 12отв. </v>
      </c>
      <c r="N442" s="33"/>
      <c r="O442" s="189"/>
    </row>
    <row r="443" spans="1:15" s="25" customFormat="1" ht="11.25" hidden="1" customHeight="1" outlineLevel="2">
      <c r="A443" s="27"/>
      <c r="B443" s="27"/>
      <c r="C443" s="28"/>
      <c r="D443" s="27"/>
      <c r="E443" s="28"/>
      <c r="F443" s="3"/>
      <c r="G443" s="28"/>
      <c r="H443" s="28"/>
      <c r="I443" s="28"/>
      <c r="J443" s="26"/>
      <c r="K443" s="26"/>
      <c r="L443" s="26"/>
      <c r="M443" s="32" t="s">
        <v>468</v>
      </c>
      <c r="N443" s="33" t="s">
        <v>54</v>
      </c>
      <c r="O443" s="38">
        <v>5</v>
      </c>
    </row>
    <row r="444" spans="1:15" s="25" customFormat="1" ht="11.25" hidden="1" customHeight="1" outlineLevel="2">
      <c r="A444" s="27"/>
      <c r="B444" s="27"/>
      <c r="C444" s="28"/>
      <c r="D444" s="27"/>
      <c r="E444" s="32"/>
      <c r="F444" s="190" t="s">
        <v>701</v>
      </c>
      <c r="G444" s="191"/>
      <c r="H444" s="38"/>
      <c r="I444" s="28"/>
      <c r="J444" s="26"/>
      <c r="K444" s="26"/>
      <c r="L444" s="26"/>
      <c r="M444" s="34" t="s">
        <v>470</v>
      </c>
      <c r="N444" s="33" t="s">
        <v>471</v>
      </c>
      <c r="O444" s="38">
        <v>0.27</v>
      </c>
    </row>
    <row r="445" spans="1:15" s="25" customFormat="1" ht="11.25" hidden="1" customHeight="1" outlineLevel="2">
      <c r="A445" s="27"/>
      <c r="B445" s="27"/>
      <c r="C445" s="28"/>
      <c r="D445" s="27"/>
      <c r="E445" s="28"/>
      <c r="F445" s="3" t="s">
        <v>686</v>
      </c>
      <c r="G445" s="28"/>
      <c r="H445" s="28"/>
      <c r="I445" s="28"/>
      <c r="J445" s="26"/>
      <c r="K445" s="26"/>
      <c r="L445" s="26"/>
      <c r="M445" s="34" t="s">
        <v>472</v>
      </c>
      <c r="N445" s="33" t="s">
        <v>471</v>
      </c>
      <c r="O445" s="38">
        <v>0.27</v>
      </c>
    </row>
    <row r="446" spans="1:15" s="25" customFormat="1" ht="11.25" hidden="1" customHeight="1" outlineLevel="2">
      <c r="A446" s="27"/>
      <c r="B446" s="27"/>
      <c r="C446" s="28"/>
      <c r="D446" s="27"/>
      <c r="E446" s="28"/>
      <c r="F446" s="3"/>
      <c r="G446" s="28"/>
      <c r="H446" s="28"/>
      <c r="I446" s="28"/>
      <c r="J446" s="26"/>
      <c r="K446" s="26"/>
      <c r="L446" s="26"/>
      <c r="M446" s="32" t="s">
        <v>676</v>
      </c>
      <c r="N446" s="33" t="s">
        <v>677</v>
      </c>
      <c r="O446" s="38">
        <v>12</v>
      </c>
    </row>
    <row r="447" spans="1:15" s="25" customFormat="1" ht="41.25" customHeight="1" outlineLevel="1" collapsed="1">
      <c r="A447" s="27" t="s">
        <v>210</v>
      </c>
      <c r="B447" s="27">
        <v>0.4</v>
      </c>
      <c r="C447" s="28" t="s">
        <v>157</v>
      </c>
      <c r="D447" s="27" t="s">
        <v>156</v>
      </c>
      <c r="E447" s="28" t="s">
        <v>713</v>
      </c>
      <c r="F447" s="35" t="s">
        <v>712</v>
      </c>
      <c r="G447" s="28"/>
      <c r="H447" s="28" t="s">
        <v>1246</v>
      </c>
      <c r="I447" s="28"/>
      <c r="J447" s="26" t="s">
        <v>33</v>
      </c>
      <c r="K447" s="26" t="s">
        <v>56</v>
      </c>
      <c r="L447" s="26" t="s">
        <v>490</v>
      </c>
      <c r="M447" s="32" t="str">
        <f>M448&amp;" "&amp;O448&amp;N448&amp;" "&amp;M449&amp;" "&amp;O449&amp;N449&amp;" "</f>
        <v xml:space="preserve">Демонтаж провода (по трассе) 2,77км. Монтаж провода (по трассе) 2,77км. </v>
      </c>
      <c r="N447" s="33"/>
      <c r="O447" s="4"/>
    </row>
    <row r="448" spans="1:15" s="25" customFormat="1" ht="11.25" hidden="1" customHeight="1" outlineLevel="2">
      <c r="A448" s="27"/>
      <c r="B448" s="27"/>
      <c r="C448" s="28"/>
      <c r="D448" s="27"/>
      <c r="E448" s="28"/>
      <c r="F448" s="35"/>
      <c r="G448" s="28"/>
      <c r="H448" s="28"/>
      <c r="I448" s="28"/>
      <c r="J448" s="26"/>
      <c r="K448" s="26"/>
      <c r="L448" s="26"/>
      <c r="M448" s="34" t="s">
        <v>470</v>
      </c>
      <c r="N448" s="33" t="s">
        <v>471</v>
      </c>
      <c r="O448" s="38">
        <f>1.72+1.05</f>
        <v>2.77</v>
      </c>
    </row>
    <row r="449" spans="1:15" s="25" customFormat="1" ht="11.25" hidden="1" customHeight="1" outlineLevel="2">
      <c r="A449" s="27"/>
      <c r="B449" s="27"/>
      <c r="C449" s="28"/>
      <c r="D449" s="27"/>
      <c r="E449" s="32"/>
      <c r="F449" s="33"/>
      <c r="G449" s="191"/>
      <c r="H449" s="38"/>
      <c r="I449" s="28"/>
      <c r="J449" s="26"/>
      <c r="K449" s="26"/>
      <c r="L449" s="26"/>
      <c r="M449" s="34" t="s">
        <v>472</v>
      </c>
      <c r="N449" s="33" t="s">
        <v>471</v>
      </c>
      <c r="O449" s="38">
        <f>1.72+1.05</f>
        <v>2.77</v>
      </c>
    </row>
    <row r="450" spans="1:15" s="25" customFormat="1" ht="48.75" customHeight="1" outlineLevel="1" collapsed="1">
      <c r="A450" s="27" t="s">
        <v>198</v>
      </c>
      <c r="B450" s="27">
        <v>0.4</v>
      </c>
      <c r="C450" s="28" t="s">
        <v>281</v>
      </c>
      <c r="D450" s="27" t="s">
        <v>156</v>
      </c>
      <c r="E450" s="28" t="s">
        <v>2732</v>
      </c>
      <c r="F450" s="35" t="s">
        <v>693</v>
      </c>
      <c r="G450" s="28"/>
      <c r="H450" s="28" t="s">
        <v>59</v>
      </c>
      <c r="I450" s="28"/>
      <c r="J450" s="26" t="s">
        <v>33</v>
      </c>
      <c r="K450" s="26" t="s">
        <v>55</v>
      </c>
      <c r="L450" s="26" t="s">
        <v>55</v>
      </c>
      <c r="M450" s="32" t="str">
        <f>M451&amp;" "&amp;O451&amp;N451&amp;" "&amp;M452&amp;" "&amp;O452&amp;N452&amp;" "&amp;M453&amp;" "&amp;O453&amp;N453&amp;" "&amp;M454&amp;" "&amp;O454&amp;N454&amp;" "</f>
        <v xml:space="preserve">Замена опор 7шт Демонтаж провода (по трассе) 0,56км. Монтаж провода (по трассе) 0,56км. Замена ответвлений к зданиям 12отв. </v>
      </c>
      <c r="N450" s="33"/>
      <c r="O450" s="4"/>
    </row>
    <row r="451" spans="1:15" s="25" customFormat="1" ht="11.25" hidden="1" customHeight="1" outlineLevel="2">
      <c r="A451" s="27"/>
      <c r="B451" s="27"/>
      <c r="C451" s="28"/>
      <c r="D451" s="27"/>
      <c r="E451" s="28"/>
      <c r="F451" s="3"/>
      <c r="G451" s="28"/>
      <c r="H451" s="28"/>
      <c r="I451" s="28"/>
      <c r="J451" s="26"/>
      <c r="K451" s="26"/>
      <c r="L451" s="26"/>
      <c r="M451" s="32" t="s">
        <v>468</v>
      </c>
      <c r="N451" s="33" t="s">
        <v>54</v>
      </c>
      <c r="O451" s="38">
        <v>7</v>
      </c>
    </row>
    <row r="452" spans="1:15" s="25" customFormat="1" ht="11.25" hidden="1" customHeight="1" outlineLevel="2">
      <c r="A452" s="27"/>
      <c r="B452" s="27"/>
      <c r="C452" s="28"/>
      <c r="D452" s="27"/>
      <c r="E452" s="32"/>
      <c r="F452" s="190" t="s">
        <v>701</v>
      </c>
      <c r="G452" s="191"/>
      <c r="H452" s="38"/>
      <c r="I452" s="28"/>
      <c r="J452" s="26"/>
      <c r="K452" s="26"/>
      <c r="L452" s="26"/>
      <c r="M452" s="34" t="s">
        <v>470</v>
      </c>
      <c r="N452" s="33" t="s">
        <v>471</v>
      </c>
      <c r="O452" s="38">
        <v>0.56000000000000005</v>
      </c>
    </row>
    <row r="453" spans="1:15" s="25" customFormat="1" ht="11.25" hidden="1" customHeight="1" outlineLevel="2">
      <c r="A453" s="27"/>
      <c r="B453" s="27"/>
      <c r="C453" s="28"/>
      <c r="D453" s="27"/>
      <c r="E453" s="32"/>
      <c r="F453" s="190" t="s">
        <v>686</v>
      </c>
      <c r="G453" s="191"/>
      <c r="H453" s="38"/>
      <c r="I453" s="28"/>
      <c r="J453" s="26"/>
      <c r="K453" s="26"/>
      <c r="L453" s="26"/>
      <c r="M453" s="34" t="s">
        <v>472</v>
      </c>
      <c r="N453" s="33" t="s">
        <v>471</v>
      </c>
      <c r="O453" s="38">
        <v>0.56000000000000005</v>
      </c>
    </row>
    <row r="454" spans="1:15" s="25" customFormat="1" ht="11.25" hidden="1" customHeight="1" outlineLevel="2">
      <c r="A454" s="27"/>
      <c r="B454" s="27"/>
      <c r="C454" s="28"/>
      <c r="D454" s="27"/>
      <c r="E454" s="32"/>
      <c r="F454" s="190"/>
      <c r="G454" s="191"/>
      <c r="H454" s="38"/>
      <c r="I454" s="28"/>
      <c r="J454" s="26"/>
      <c r="K454" s="26"/>
      <c r="L454" s="26"/>
      <c r="M454" s="32" t="s">
        <v>676</v>
      </c>
      <c r="N454" s="33" t="s">
        <v>677</v>
      </c>
      <c r="O454" s="38">
        <v>12</v>
      </c>
    </row>
    <row r="455" spans="1:15" s="25" customFormat="1" ht="49.5" customHeight="1" outlineLevel="1" collapsed="1">
      <c r="A455" s="27" t="s">
        <v>199</v>
      </c>
      <c r="B455" s="27">
        <v>0.4</v>
      </c>
      <c r="C455" s="28" t="s">
        <v>281</v>
      </c>
      <c r="D455" s="27" t="s">
        <v>156</v>
      </c>
      <c r="E455" s="28" t="s">
        <v>695</v>
      </c>
      <c r="F455" s="35" t="s">
        <v>694</v>
      </c>
      <c r="G455" s="28"/>
      <c r="H455" s="28" t="s">
        <v>59</v>
      </c>
      <c r="I455" s="28"/>
      <c r="J455" s="26" t="s">
        <v>33</v>
      </c>
      <c r="K455" s="26" t="s">
        <v>56</v>
      </c>
      <c r="L455" s="26" t="s">
        <v>57</v>
      </c>
      <c r="M455" s="32" t="str">
        <f>M456&amp;" "&amp;O456&amp;N456&amp;" "&amp;M457&amp;" "&amp;O457&amp;N457&amp;" "&amp;M458&amp;" "&amp;O458&amp;N458&amp;" "&amp;M459&amp;" "&amp;O459&amp;N459&amp;" "&amp;M460&amp;" "&amp;O460&amp;N460&amp;" "</f>
        <v xml:space="preserve">Замена опор 10шт Установка укосов 4шт Демонтаж провода (по трассе) 1,2км. Монтаж провода (по трассе) 1,32км. Замена ответвлений к зданиям 29отв. </v>
      </c>
      <c r="N455" s="33"/>
      <c r="O455" s="4"/>
    </row>
    <row r="456" spans="1:15" s="25" customFormat="1" ht="11.25" hidden="1" customHeight="1" outlineLevel="2">
      <c r="A456" s="27"/>
      <c r="B456" s="27"/>
      <c r="C456" s="28"/>
      <c r="D456" s="27"/>
      <c r="E456" s="32"/>
      <c r="F456" s="33"/>
      <c r="G456" s="191"/>
      <c r="H456" s="38"/>
      <c r="I456" s="28"/>
      <c r="J456" s="26"/>
      <c r="K456" s="26"/>
      <c r="L456" s="26"/>
      <c r="M456" s="32" t="s">
        <v>468</v>
      </c>
      <c r="N456" s="33" t="s">
        <v>54</v>
      </c>
      <c r="O456" s="38">
        <v>10</v>
      </c>
    </row>
    <row r="457" spans="1:15" s="25" customFormat="1" ht="11.25" hidden="1" customHeight="1" outlineLevel="2">
      <c r="A457" s="27"/>
      <c r="B457" s="27"/>
      <c r="C457" s="28"/>
      <c r="D457" s="27"/>
      <c r="E457" s="32"/>
      <c r="F457" s="33"/>
      <c r="G457" s="191"/>
      <c r="H457" s="38"/>
      <c r="I457" s="28"/>
      <c r="J457" s="26"/>
      <c r="K457" s="26"/>
      <c r="L457" s="26"/>
      <c r="M457" s="32" t="s">
        <v>696</v>
      </c>
      <c r="N457" s="33" t="s">
        <v>54</v>
      </c>
      <c r="O457" s="38">
        <v>4</v>
      </c>
    </row>
    <row r="458" spans="1:15" s="25" customFormat="1" ht="11.25" hidden="1" customHeight="1" outlineLevel="2">
      <c r="A458" s="27"/>
      <c r="B458" s="27"/>
      <c r="C458" s="28"/>
      <c r="D458" s="27"/>
      <c r="E458" s="28"/>
      <c r="F458" s="190" t="s">
        <v>701</v>
      </c>
      <c r="G458" s="33"/>
      <c r="H458" s="28"/>
      <c r="I458" s="28"/>
      <c r="J458" s="26"/>
      <c r="K458" s="26"/>
      <c r="L458" s="26"/>
      <c r="M458" s="34" t="s">
        <v>470</v>
      </c>
      <c r="N458" s="33" t="s">
        <v>471</v>
      </c>
      <c r="O458" s="38">
        <f>0.52+0.68</f>
        <v>1.2000000000000002</v>
      </c>
    </row>
    <row r="459" spans="1:15" s="25" customFormat="1" ht="11.25" hidden="1" customHeight="1" outlineLevel="2">
      <c r="A459" s="27"/>
      <c r="B459" s="27"/>
      <c r="C459" s="28"/>
      <c r="D459" s="27"/>
      <c r="E459" s="28"/>
      <c r="F459" s="190" t="s">
        <v>686</v>
      </c>
      <c r="G459" s="33"/>
      <c r="H459" s="28"/>
      <c r="I459" s="28"/>
      <c r="J459" s="26"/>
      <c r="K459" s="26"/>
      <c r="L459" s="26"/>
      <c r="M459" s="34" t="s">
        <v>472</v>
      </c>
      <c r="N459" s="33" t="s">
        <v>471</v>
      </c>
      <c r="O459" s="38">
        <f>0.52+0.8</f>
        <v>1.32</v>
      </c>
    </row>
    <row r="460" spans="1:15" s="25" customFormat="1" ht="11.25" hidden="1" customHeight="1" outlineLevel="2">
      <c r="A460" s="27"/>
      <c r="B460" s="27"/>
      <c r="C460" s="28"/>
      <c r="D460" s="27"/>
      <c r="E460" s="28"/>
      <c r="F460" s="35"/>
      <c r="G460" s="28"/>
      <c r="H460" s="28"/>
      <c r="I460" s="28"/>
      <c r="J460" s="26"/>
      <c r="K460" s="26"/>
      <c r="L460" s="26"/>
      <c r="M460" s="32" t="s">
        <v>676</v>
      </c>
      <c r="N460" s="33" t="s">
        <v>677</v>
      </c>
      <c r="O460" s="38">
        <f>12+16+1</f>
        <v>29</v>
      </c>
    </row>
    <row r="461" spans="1:15" s="25" customFormat="1" ht="49.5" customHeight="1" outlineLevel="1" collapsed="1">
      <c r="A461" s="27" t="s">
        <v>200</v>
      </c>
      <c r="B461" s="27">
        <v>0.4</v>
      </c>
      <c r="C461" s="28" t="s">
        <v>281</v>
      </c>
      <c r="D461" s="27" t="s">
        <v>156</v>
      </c>
      <c r="E461" s="28" t="s">
        <v>1021</v>
      </c>
      <c r="F461" s="35" t="s">
        <v>1020</v>
      </c>
      <c r="G461" s="28"/>
      <c r="H461" s="28" t="s">
        <v>1242</v>
      </c>
      <c r="I461" s="28" t="s">
        <v>1216</v>
      </c>
      <c r="J461" s="26" t="s">
        <v>33</v>
      </c>
      <c r="K461" s="26" t="s">
        <v>56</v>
      </c>
      <c r="L461" s="26" t="s">
        <v>56</v>
      </c>
      <c r="M461" s="32" t="str">
        <f>M462&amp;" "&amp;O462&amp;N462&amp;" "&amp;M463&amp;" "&amp;O463&amp;N463&amp;" "&amp;M464&amp;" "&amp;O464&amp;N464&amp;" "</f>
        <v xml:space="preserve">Установка укосов 3шт Демонтаж провода (по трассе) 0,67км. Монтаж провода (по трассе) 0,67км. </v>
      </c>
      <c r="N461" s="33"/>
      <c r="O461" s="4"/>
    </row>
    <row r="462" spans="1:15" s="25" customFormat="1" ht="11.25" hidden="1" customHeight="1" outlineLevel="2">
      <c r="A462" s="27"/>
      <c r="B462" s="27"/>
      <c r="C462" s="28"/>
      <c r="D462" s="27"/>
      <c r="E462" s="32"/>
      <c r="F462" s="33"/>
      <c r="G462" s="191"/>
      <c r="H462" s="38"/>
      <c r="I462" s="28"/>
      <c r="J462" s="26"/>
      <c r="K462" s="26"/>
      <c r="L462" s="26"/>
      <c r="M462" s="32" t="s">
        <v>696</v>
      </c>
      <c r="N462" s="33" t="s">
        <v>54</v>
      </c>
      <c r="O462" s="38">
        <v>3</v>
      </c>
    </row>
    <row r="463" spans="1:15" s="25" customFormat="1" ht="11.25" hidden="1" customHeight="1" outlineLevel="2">
      <c r="A463" s="27"/>
      <c r="B463" s="27"/>
      <c r="C463" s="28"/>
      <c r="D463" s="27"/>
      <c r="E463" s="28"/>
      <c r="F463" s="190" t="s">
        <v>701</v>
      </c>
      <c r="G463" s="33"/>
      <c r="H463" s="28"/>
      <c r="I463" s="28"/>
      <c r="J463" s="26"/>
      <c r="K463" s="26"/>
      <c r="L463" s="26"/>
      <c r="M463" s="34" t="s">
        <v>470</v>
      </c>
      <c r="N463" s="33" t="s">
        <v>471</v>
      </c>
      <c r="O463" s="38">
        <f>0.36+0.21+0.05+0.05</f>
        <v>0.67</v>
      </c>
    </row>
    <row r="464" spans="1:15" s="25" customFormat="1" ht="11.25" hidden="1" customHeight="1" outlineLevel="2">
      <c r="A464" s="27"/>
      <c r="B464" s="27"/>
      <c r="C464" s="28"/>
      <c r="D464" s="27"/>
      <c r="E464" s="28"/>
      <c r="F464" s="190" t="s">
        <v>1019</v>
      </c>
      <c r="G464" s="33"/>
      <c r="H464" s="28"/>
      <c r="I464" s="28"/>
      <c r="J464" s="26"/>
      <c r="K464" s="26"/>
      <c r="L464" s="26"/>
      <c r="M464" s="34" t="s">
        <v>472</v>
      </c>
      <c r="N464" s="33" t="s">
        <v>471</v>
      </c>
      <c r="O464" s="38">
        <f>0.36+0.21+0.05+0.05</f>
        <v>0.67</v>
      </c>
    </row>
    <row r="465" spans="1:15" s="25" customFormat="1" ht="33.75" customHeight="1" outlineLevel="1" collapsed="1">
      <c r="A465" s="27" t="s">
        <v>201</v>
      </c>
      <c r="B465" s="27">
        <v>0.4</v>
      </c>
      <c r="C465" s="28" t="s">
        <v>302</v>
      </c>
      <c r="D465" s="27" t="s">
        <v>156</v>
      </c>
      <c r="E465" s="28" t="s">
        <v>698</v>
      </c>
      <c r="F465" s="35" t="s">
        <v>697</v>
      </c>
      <c r="G465" s="28"/>
      <c r="H465" s="28" t="s">
        <v>59</v>
      </c>
      <c r="I465" s="28"/>
      <c r="J465" s="26" t="s">
        <v>33</v>
      </c>
      <c r="K465" s="26" t="s">
        <v>55</v>
      </c>
      <c r="L465" s="26" t="s">
        <v>55</v>
      </c>
      <c r="M465" s="32" t="str">
        <f>M466&amp;" "&amp;O466&amp;N466&amp;" "</f>
        <v xml:space="preserve">Замена опор 1шт </v>
      </c>
      <c r="N465" s="26"/>
      <c r="O465" s="38"/>
    </row>
    <row r="466" spans="1:15" s="25" customFormat="1" ht="11.25" hidden="1" customHeight="1" outlineLevel="2">
      <c r="A466" s="27"/>
      <c r="B466" s="27"/>
      <c r="C466" s="28"/>
      <c r="D466" s="27"/>
      <c r="E466" s="28"/>
      <c r="F466" s="35"/>
      <c r="G466" s="28"/>
      <c r="H466" s="28"/>
      <c r="I466" s="28"/>
      <c r="J466" s="26"/>
      <c r="K466" s="26"/>
      <c r="L466" s="26"/>
      <c r="M466" s="32" t="s">
        <v>468</v>
      </c>
      <c r="N466" s="33" t="s">
        <v>54</v>
      </c>
      <c r="O466" s="38">
        <v>1</v>
      </c>
    </row>
    <row r="467" spans="1:15" s="25" customFormat="1" ht="40.5" customHeight="1" outlineLevel="1" collapsed="1">
      <c r="A467" s="27" t="s">
        <v>202</v>
      </c>
      <c r="B467" s="27">
        <v>0.4</v>
      </c>
      <c r="C467" s="28" t="s">
        <v>302</v>
      </c>
      <c r="D467" s="27" t="s">
        <v>156</v>
      </c>
      <c r="E467" s="28" t="s">
        <v>698</v>
      </c>
      <c r="F467" s="35" t="s">
        <v>699</v>
      </c>
      <c r="G467" s="28"/>
      <c r="H467" s="28" t="s">
        <v>59</v>
      </c>
      <c r="I467" s="28"/>
      <c r="J467" s="26" t="s">
        <v>33</v>
      </c>
      <c r="K467" s="26" t="s">
        <v>56</v>
      </c>
      <c r="L467" s="26" t="s">
        <v>56</v>
      </c>
      <c r="M467" s="32" t="str">
        <f>M468&amp;" "&amp;O468&amp;N468&amp;" "&amp;M469&amp;" "&amp;O469&amp;N469&amp;" "</f>
        <v xml:space="preserve">Замена опор 4шт Демонтаж провода (по трассе) 0,75км. </v>
      </c>
      <c r="N467" s="26"/>
      <c r="O467" s="38"/>
    </row>
    <row r="468" spans="1:15" s="25" customFormat="1" ht="11.25" hidden="1" customHeight="1" outlineLevel="2">
      <c r="A468" s="27"/>
      <c r="B468" s="27"/>
      <c r="C468" s="28"/>
      <c r="D468" s="27"/>
      <c r="E468" s="28"/>
      <c r="F468" s="35"/>
      <c r="G468" s="28"/>
      <c r="H468" s="28"/>
      <c r="I468" s="28"/>
      <c r="J468" s="26"/>
      <c r="K468" s="26"/>
      <c r="L468" s="26"/>
      <c r="M468" s="32" t="s">
        <v>468</v>
      </c>
      <c r="N468" s="33" t="s">
        <v>54</v>
      </c>
      <c r="O468" s="38">
        <v>4</v>
      </c>
    </row>
    <row r="469" spans="1:15" s="25" customFormat="1" ht="11.25" hidden="1" customHeight="1" outlineLevel="2">
      <c r="A469" s="27"/>
      <c r="B469" s="27"/>
      <c r="C469" s="28"/>
      <c r="D469" s="27"/>
      <c r="E469" s="28"/>
      <c r="F469" s="35"/>
      <c r="G469" s="28"/>
      <c r="H469" s="28"/>
      <c r="I469" s="28"/>
      <c r="J469" s="26"/>
      <c r="K469" s="26"/>
      <c r="L469" s="26"/>
      <c r="M469" s="34" t="s">
        <v>470</v>
      </c>
      <c r="N469" s="33" t="s">
        <v>471</v>
      </c>
      <c r="O469" s="13">
        <v>0.75</v>
      </c>
    </row>
    <row r="470" spans="1:15" s="25" customFormat="1" ht="21.75" customHeight="1" outlineLevel="1" collapsed="1">
      <c r="A470" s="27" t="s">
        <v>203</v>
      </c>
      <c r="B470" s="27">
        <v>0.4</v>
      </c>
      <c r="C470" s="28" t="s">
        <v>302</v>
      </c>
      <c r="D470" s="27" t="s">
        <v>156</v>
      </c>
      <c r="E470" s="28" t="s">
        <v>698</v>
      </c>
      <c r="F470" s="35" t="s">
        <v>700</v>
      </c>
      <c r="G470" s="28"/>
      <c r="H470" s="28" t="s">
        <v>59</v>
      </c>
      <c r="I470" s="28"/>
      <c r="J470" s="26" t="s">
        <v>33</v>
      </c>
      <c r="K470" s="26" t="s">
        <v>57</v>
      </c>
      <c r="L470" s="26" t="s">
        <v>57</v>
      </c>
      <c r="M470" s="32" t="str">
        <f>M471&amp;" "&amp;O471&amp;N471&amp;" "&amp;M472&amp;" "&amp;O472&amp;N472&amp;" "</f>
        <v xml:space="preserve">Замена опор 2шт Обрезка крон деревьев 17шт </v>
      </c>
      <c r="N470" s="26"/>
      <c r="O470" s="38"/>
    </row>
    <row r="471" spans="1:15" s="25" customFormat="1" ht="11.25" hidden="1" customHeight="1" outlineLevel="2">
      <c r="A471" s="27"/>
      <c r="B471" s="27"/>
      <c r="C471" s="28"/>
      <c r="D471" s="27"/>
      <c r="E471" s="28"/>
      <c r="F471" s="35"/>
      <c r="G471" s="28"/>
      <c r="H471" s="28"/>
      <c r="I471" s="28"/>
      <c r="J471" s="26"/>
      <c r="K471" s="26"/>
      <c r="L471" s="26"/>
      <c r="M471" s="32" t="s">
        <v>468</v>
      </c>
      <c r="N471" s="33" t="s">
        <v>54</v>
      </c>
      <c r="O471" s="38">
        <f>1+1</f>
        <v>2</v>
      </c>
    </row>
    <row r="472" spans="1:15" s="25" customFormat="1" ht="11.25" hidden="1" customHeight="1" outlineLevel="2">
      <c r="A472" s="27"/>
      <c r="B472" s="27"/>
      <c r="C472" s="28"/>
      <c r="D472" s="27"/>
      <c r="E472" s="28"/>
      <c r="F472" s="35"/>
      <c r="G472" s="28"/>
      <c r="H472" s="28"/>
      <c r="I472" s="28"/>
      <c r="J472" s="26"/>
      <c r="K472" s="26"/>
      <c r="L472" s="26"/>
      <c r="M472" s="34" t="s">
        <v>675</v>
      </c>
      <c r="N472" s="33" t="s">
        <v>54</v>
      </c>
      <c r="O472" s="38">
        <v>17</v>
      </c>
    </row>
    <row r="473" spans="1:15" s="25" customFormat="1" ht="22.5" customHeight="1" outlineLevel="1" collapsed="1">
      <c r="A473" s="27" t="s">
        <v>204</v>
      </c>
      <c r="B473" s="27">
        <v>0.4</v>
      </c>
      <c r="C473" s="28" t="s">
        <v>302</v>
      </c>
      <c r="D473" s="27" t="s">
        <v>156</v>
      </c>
      <c r="E473" s="28" t="s">
        <v>703</v>
      </c>
      <c r="F473" s="35" t="s">
        <v>702</v>
      </c>
      <c r="G473" s="28"/>
      <c r="H473" s="28" t="s">
        <v>59</v>
      </c>
      <c r="I473" s="28"/>
      <c r="J473" s="26" t="s">
        <v>33</v>
      </c>
      <c r="K473" s="26" t="s">
        <v>56</v>
      </c>
      <c r="L473" s="26" t="s">
        <v>56</v>
      </c>
      <c r="M473" s="32" t="str">
        <f>M474&amp;" "&amp;O474&amp;N474&amp;" "</f>
        <v xml:space="preserve">Монтаж ответвительных зажимов 4шт </v>
      </c>
      <c r="N473" s="26"/>
      <c r="O473" s="38"/>
    </row>
    <row r="474" spans="1:15" s="25" customFormat="1" ht="11.25" hidden="1" customHeight="1" outlineLevel="2">
      <c r="A474" s="27"/>
      <c r="B474" s="27"/>
      <c r="C474" s="28"/>
      <c r="D474" s="27"/>
      <c r="E474" s="28"/>
      <c r="F474" s="35"/>
      <c r="G474" s="28"/>
      <c r="H474" s="28"/>
      <c r="I474" s="28"/>
      <c r="J474" s="26"/>
      <c r="K474" s="26"/>
      <c r="L474" s="26"/>
      <c r="M474" s="34" t="s">
        <v>704</v>
      </c>
      <c r="N474" s="33" t="s">
        <v>54</v>
      </c>
      <c r="O474" s="4">
        <v>4</v>
      </c>
    </row>
    <row r="475" spans="1:15" s="25" customFormat="1" ht="48.75" customHeight="1" outlineLevel="1" collapsed="1">
      <c r="A475" s="27" t="s">
        <v>205</v>
      </c>
      <c r="B475" s="27">
        <v>0.4</v>
      </c>
      <c r="C475" s="28" t="s">
        <v>302</v>
      </c>
      <c r="D475" s="27" t="s">
        <v>156</v>
      </c>
      <c r="E475" s="28" t="s">
        <v>706</v>
      </c>
      <c r="F475" s="35" t="s">
        <v>705</v>
      </c>
      <c r="G475" s="28"/>
      <c r="H475" s="28" t="s">
        <v>59</v>
      </c>
      <c r="I475" s="28"/>
      <c r="J475" s="26" t="s">
        <v>33</v>
      </c>
      <c r="K475" s="26" t="s">
        <v>56</v>
      </c>
      <c r="L475" s="26" t="s">
        <v>56</v>
      </c>
      <c r="M475" s="32" t="str">
        <f>M476&amp;" "&amp;O476&amp;N476&amp;" "&amp;M477&amp;" "&amp;O477&amp;N477&amp;" "&amp;M478&amp;" "&amp;O478&amp;N478&amp;" "&amp;M479&amp;" "&amp;O479&amp;N479&amp;" "&amp;M480&amp;" "&amp;O480&amp;N480&amp;" "</f>
        <v xml:space="preserve">Демонтаж провода (по трассе) 0,625км. Монтаж провода (по трассе) 0,625км. Замена ответвлений к зданиям 18отв. Установка укосов 2шт Обрезка крон деревьев 9шт </v>
      </c>
      <c r="N475" s="33"/>
      <c r="O475" s="4"/>
    </row>
    <row r="476" spans="1:15" s="25" customFormat="1" ht="11.25" hidden="1" customHeight="1" outlineLevel="2">
      <c r="A476" s="27"/>
      <c r="B476" s="27"/>
      <c r="C476" s="28"/>
      <c r="D476" s="27"/>
      <c r="E476" s="28"/>
      <c r="F476" s="35" t="s">
        <v>707</v>
      </c>
      <c r="G476" s="28"/>
      <c r="H476" s="28"/>
      <c r="I476" s="28"/>
      <c r="J476" s="26"/>
      <c r="K476" s="26"/>
      <c r="L476" s="26"/>
      <c r="M476" s="34" t="s">
        <v>470</v>
      </c>
      <c r="N476" s="33" t="s">
        <v>471</v>
      </c>
      <c r="O476" s="171">
        <f>0.25+0.085+0.29</f>
        <v>0.625</v>
      </c>
    </row>
    <row r="477" spans="1:15" s="25" customFormat="1" ht="11.25" hidden="1" customHeight="1" outlineLevel="2">
      <c r="A477" s="27"/>
      <c r="B477" s="27"/>
      <c r="C477" s="28"/>
      <c r="D477" s="27"/>
      <c r="E477" s="28"/>
      <c r="F477" s="190" t="s">
        <v>686</v>
      </c>
      <c r="G477" s="33"/>
      <c r="H477" s="28"/>
      <c r="I477" s="28"/>
      <c r="J477" s="26"/>
      <c r="K477" s="26"/>
      <c r="L477" s="26"/>
      <c r="M477" s="34" t="s">
        <v>472</v>
      </c>
      <c r="N477" s="33" t="s">
        <v>471</v>
      </c>
      <c r="O477" s="171">
        <f>0.25+0.085+0.29</f>
        <v>0.625</v>
      </c>
    </row>
    <row r="478" spans="1:15" s="25" customFormat="1" ht="11.25" hidden="1" customHeight="1" outlineLevel="2">
      <c r="A478" s="27"/>
      <c r="B478" s="27"/>
      <c r="C478" s="28"/>
      <c r="D478" s="27"/>
      <c r="E478" s="28"/>
      <c r="F478" s="35"/>
      <c r="G478" s="28"/>
      <c r="H478" s="28"/>
      <c r="I478" s="28"/>
      <c r="J478" s="26"/>
      <c r="K478" s="26"/>
      <c r="L478" s="26"/>
      <c r="M478" s="32" t="s">
        <v>676</v>
      </c>
      <c r="N478" s="33" t="s">
        <v>677</v>
      </c>
      <c r="O478" s="4">
        <f>11+7</f>
        <v>18</v>
      </c>
    </row>
    <row r="479" spans="1:15" s="25" customFormat="1" ht="11.25" hidden="1" customHeight="1" outlineLevel="2">
      <c r="A479" s="27"/>
      <c r="B479" s="27"/>
      <c r="C479" s="28"/>
      <c r="D479" s="27"/>
      <c r="E479" s="28"/>
      <c r="F479" s="35"/>
      <c r="G479" s="28"/>
      <c r="H479" s="28"/>
      <c r="I479" s="28"/>
      <c r="J479" s="26"/>
      <c r="K479" s="26"/>
      <c r="L479" s="26"/>
      <c r="M479" s="32" t="s">
        <v>696</v>
      </c>
      <c r="N479" s="33" t="s">
        <v>54</v>
      </c>
      <c r="O479" s="4">
        <v>2</v>
      </c>
    </row>
    <row r="480" spans="1:15" s="25" customFormat="1" ht="23.25" hidden="1" customHeight="1" outlineLevel="2">
      <c r="A480" s="27"/>
      <c r="B480" s="27"/>
      <c r="C480" s="28"/>
      <c r="D480" s="27"/>
      <c r="E480" s="28"/>
      <c r="F480" s="35"/>
      <c r="G480" s="28"/>
      <c r="H480" s="28"/>
      <c r="I480" s="28"/>
      <c r="J480" s="26"/>
      <c r="K480" s="26"/>
      <c r="L480" s="26"/>
      <c r="M480" s="34" t="s">
        <v>675</v>
      </c>
      <c r="N480" s="33" t="s">
        <v>54</v>
      </c>
      <c r="O480" s="4">
        <v>9</v>
      </c>
    </row>
    <row r="481" spans="1:15" collapsed="1">
      <c r="A481" s="62" t="s">
        <v>1154</v>
      </c>
      <c r="B481" s="40"/>
      <c r="C481" s="35"/>
      <c r="D481" s="39"/>
      <c r="E481" s="3"/>
      <c r="F481" s="35" t="s">
        <v>1155</v>
      </c>
      <c r="G481" s="28"/>
      <c r="H481" s="35"/>
      <c r="I481" s="35"/>
      <c r="J481" s="46"/>
      <c r="K481" s="26"/>
      <c r="L481" s="26"/>
      <c r="M481" s="167"/>
      <c r="N481" s="46"/>
      <c r="O481" s="26"/>
    </row>
    <row r="482" spans="1:15" s="25" customFormat="1" ht="22.5" customHeight="1" outlineLevel="1">
      <c r="A482" s="27" t="s">
        <v>1157</v>
      </c>
      <c r="B482" s="27">
        <v>0.4</v>
      </c>
      <c r="C482" s="28" t="s">
        <v>281</v>
      </c>
      <c r="D482" s="27" t="s">
        <v>156</v>
      </c>
      <c r="E482" s="28" t="s">
        <v>1156</v>
      </c>
      <c r="F482" s="35" t="s">
        <v>1201</v>
      </c>
      <c r="G482" s="28"/>
      <c r="H482" s="28" t="s">
        <v>59</v>
      </c>
      <c r="I482" s="28"/>
      <c r="J482" s="26" t="s">
        <v>33</v>
      </c>
      <c r="K482" s="26" t="s">
        <v>55</v>
      </c>
      <c r="L482" s="26" t="s">
        <v>56</v>
      </c>
      <c r="M482" s="32" t="str">
        <f>M483&amp;" "&amp;O483&amp;N483&amp;" "&amp;M484&amp;" "&amp;O484&amp;N484&amp;" "</f>
        <v xml:space="preserve">Монтаж муфт 4шт. Монтаж кабеля 0,16км. </v>
      </c>
      <c r="N482" s="33"/>
      <c r="O482" s="38"/>
    </row>
    <row r="483" spans="1:15" s="25" customFormat="1" ht="11.25" hidden="1" customHeight="1" outlineLevel="2">
      <c r="A483" s="27"/>
      <c r="B483" s="27"/>
      <c r="C483" s="28"/>
      <c r="D483" s="27"/>
      <c r="E483" s="28"/>
      <c r="F483" s="35" t="s">
        <v>1160</v>
      </c>
      <c r="G483" s="28"/>
      <c r="H483" s="28"/>
      <c r="I483" s="28"/>
      <c r="J483" s="26"/>
      <c r="K483" s="26"/>
      <c r="L483" s="26"/>
      <c r="M483" s="34" t="s">
        <v>1158</v>
      </c>
      <c r="N483" s="26" t="s">
        <v>52</v>
      </c>
      <c r="O483" s="38">
        <v>4</v>
      </c>
    </row>
    <row r="484" spans="1:15" s="25" customFormat="1" ht="11.25" hidden="1" customHeight="1" outlineLevel="2">
      <c r="A484" s="27"/>
      <c r="B484" s="27"/>
      <c r="C484" s="28"/>
      <c r="D484" s="27"/>
      <c r="E484" s="28"/>
      <c r="F484" s="35"/>
      <c r="G484" s="28"/>
      <c r="H484" s="28"/>
      <c r="I484" s="28"/>
      <c r="J484" s="26"/>
      <c r="K484" s="26"/>
      <c r="L484" s="26"/>
      <c r="M484" s="34" t="s">
        <v>1159</v>
      </c>
      <c r="N484" s="26" t="s">
        <v>471</v>
      </c>
      <c r="O484" s="13">
        <v>0.16</v>
      </c>
    </row>
    <row r="485" spans="1:15" s="25" customFormat="1" ht="22.5" customHeight="1" outlineLevel="1" collapsed="1">
      <c r="A485" s="27" t="s">
        <v>1162</v>
      </c>
      <c r="B485" s="27">
        <v>0.4</v>
      </c>
      <c r="C485" s="28" t="s">
        <v>281</v>
      </c>
      <c r="D485" s="27" t="s">
        <v>156</v>
      </c>
      <c r="E485" s="28" t="s">
        <v>1156</v>
      </c>
      <c r="F485" s="35" t="s">
        <v>1202</v>
      </c>
      <c r="G485" s="28"/>
      <c r="H485" s="28" t="s">
        <v>59</v>
      </c>
      <c r="I485" s="28"/>
      <c r="J485" s="26" t="s">
        <v>33</v>
      </c>
      <c r="K485" s="26" t="s">
        <v>55</v>
      </c>
      <c r="L485" s="26" t="s">
        <v>56</v>
      </c>
      <c r="M485" s="32" t="str">
        <f>M486&amp;" "&amp;O486&amp;N486&amp;" "&amp;M487&amp;" "&amp;O487&amp;N487&amp;" "</f>
        <v xml:space="preserve">Монтаж муфт 6шт. Монтаж кабеля 0,25км. </v>
      </c>
      <c r="N485" s="33"/>
      <c r="O485" s="38"/>
    </row>
    <row r="486" spans="1:15" s="25" customFormat="1" ht="22.5" hidden="1" customHeight="1" outlineLevel="2">
      <c r="A486" s="27"/>
      <c r="B486" s="27"/>
      <c r="C486" s="28"/>
      <c r="D486" s="27"/>
      <c r="E486" s="28"/>
      <c r="F486" s="35" t="s">
        <v>1161</v>
      </c>
      <c r="G486" s="28"/>
      <c r="H486" s="28"/>
      <c r="I486" s="28"/>
      <c r="J486" s="26"/>
      <c r="K486" s="26"/>
      <c r="L486" s="26"/>
      <c r="M486" s="34" t="s">
        <v>1158</v>
      </c>
      <c r="N486" s="26" t="s">
        <v>52</v>
      </c>
      <c r="O486" s="38">
        <v>6</v>
      </c>
    </row>
    <row r="487" spans="1:15" s="25" customFormat="1" ht="11.25" hidden="1" customHeight="1" outlineLevel="2">
      <c r="A487" s="27"/>
      <c r="B487" s="27"/>
      <c r="C487" s="28"/>
      <c r="D487" s="27"/>
      <c r="E487" s="28"/>
      <c r="F487" s="35"/>
      <c r="G487" s="28"/>
      <c r="H487" s="28"/>
      <c r="I487" s="28"/>
      <c r="J487" s="26"/>
      <c r="K487" s="26"/>
      <c r="L487" s="26"/>
      <c r="M487" s="34" t="s">
        <v>1159</v>
      </c>
      <c r="N487" s="26" t="s">
        <v>471</v>
      </c>
      <c r="O487" s="13">
        <v>0.25</v>
      </c>
    </row>
    <row r="488" spans="1:15" s="25" customFormat="1" ht="22.5" customHeight="1" outlineLevel="1" collapsed="1">
      <c r="A488" s="27" t="s">
        <v>1163</v>
      </c>
      <c r="B488" s="27">
        <v>0.4</v>
      </c>
      <c r="C488" s="28" t="s">
        <v>281</v>
      </c>
      <c r="D488" s="27" t="s">
        <v>156</v>
      </c>
      <c r="E488" s="28" t="s">
        <v>2711</v>
      </c>
      <c r="F488" s="35" t="s">
        <v>2712</v>
      </c>
      <c r="G488" s="28"/>
      <c r="H488" s="28" t="s">
        <v>59</v>
      </c>
      <c r="I488" s="28"/>
      <c r="J488" s="26" t="s">
        <v>33</v>
      </c>
      <c r="K488" s="26" t="s">
        <v>55</v>
      </c>
      <c r="L488" s="26" t="s">
        <v>56</v>
      </c>
      <c r="M488" s="32" t="str">
        <f>M489&amp;" "&amp;O489&amp;N489&amp;" "&amp;M490&amp;" "&amp;O490&amp;N490&amp;" "</f>
        <v xml:space="preserve">Монтаж муфт 4шт. Монтаж кабеля 0,25км. </v>
      </c>
      <c r="N488" s="33"/>
      <c r="O488" s="38"/>
    </row>
    <row r="489" spans="1:15" s="25" customFormat="1" ht="22.5" hidden="1" customHeight="1" outlineLevel="2">
      <c r="A489" s="27"/>
      <c r="B489" s="27"/>
      <c r="C489" s="28"/>
      <c r="D489" s="27"/>
      <c r="E489" s="28"/>
      <c r="F489" s="35" t="s">
        <v>1234</v>
      </c>
      <c r="G489" s="28"/>
      <c r="H489" s="28"/>
      <c r="I489" s="28"/>
      <c r="J489" s="26"/>
      <c r="K489" s="26"/>
      <c r="L489" s="26"/>
      <c r="M489" s="34" t="s">
        <v>1158</v>
      </c>
      <c r="N489" s="26" t="s">
        <v>52</v>
      </c>
      <c r="O489" s="38">
        <v>4</v>
      </c>
    </row>
    <row r="490" spans="1:15" s="25" customFormat="1" ht="11.25" hidden="1" customHeight="1" outlineLevel="2">
      <c r="A490" s="27"/>
      <c r="B490" s="27"/>
      <c r="C490" s="28"/>
      <c r="D490" s="27"/>
      <c r="E490" s="28"/>
      <c r="F490" s="35"/>
      <c r="G490" s="28"/>
      <c r="H490" s="28"/>
      <c r="I490" s="28"/>
      <c r="J490" s="26"/>
      <c r="K490" s="26"/>
      <c r="L490" s="26"/>
      <c r="M490" s="34" t="s">
        <v>1159</v>
      </c>
      <c r="N490" s="26" t="s">
        <v>471</v>
      </c>
      <c r="O490" s="13">
        <v>0.25</v>
      </c>
    </row>
    <row r="491" spans="1:15" s="25" customFormat="1" ht="22.5" customHeight="1" outlineLevel="1" collapsed="1">
      <c r="A491" s="27" t="s">
        <v>1164</v>
      </c>
      <c r="B491" s="27">
        <v>0.4</v>
      </c>
      <c r="C491" s="28" t="s">
        <v>281</v>
      </c>
      <c r="D491" s="27" t="s">
        <v>156</v>
      </c>
      <c r="E491" s="28" t="s">
        <v>2713</v>
      </c>
      <c r="F491" s="35" t="s">
        <v>2714</v>
      </c>
      <c r="G491" s="28"/>
      <c r="H491" s="28" t="s">
        <v>59</v>
      </c>
      <c r="I491" s="28"/>
      <c r="J491" s="26" t="s">
        <v>33</v>
      </c>
      <c r="K491" s="26" t="s">
        <v>55</v>
      </c>
      <c r="L491" s="26" t="s">
        <v>56</v>
      </c>
      <c r="M491" s="32" t="str">
        <f>M492&amp;" "&amp;O492&amp;N492&amp;" "&amp;M493&amp;" "&amp;O493&amp;N493&amp;" "</f>
        <v xml:space="preserve">Монтаж муфт 6шт. Монтаж кабеля 0,4км. </v>
      </c>
      <c r="N491" s="33"/>
      <c r="O491" s="38"/>
    </row>
    <row r="492" spans="1:15" s="25" customFormat="1" ht="22.5" hidden="1" customHeight="1" outlineLevel="2">
      <c r="A492" s="27"/>
      <c r="B492" s="27"/>
      <c r="C492" s="28"/>
      <c r="D492" s="27"/>
      <c r="E492" s="28"/>
      <c r="F492" s="35" t="s">
        <v>1161</v>
      </c>
      <c r="G492" s="28"/>
      <c r="H492" s="28"/>
      <c r="I492" s="28"/>
      <c r="J492" s="26"/>
      <c r="K492" s="26"/>
      <c r="L492" s="26"/>
      <c r="M492" s="34" t="s">
        <v>1158</v>
      </c>
      <c r="N492" s="26" t="s">
        <v>52</v>
      </c>
      <c r="O492" s="38">
        <v>6</v>
      </c>
    </row>
    <row r="493" spans="1:15" s="25" customFormat="1" ht="11.25" hidden="1" customHeight="1" outlineLevel="2">
      <c r="A493" s="27"/>
      <c r="B493" s="27"/>
      <c r="C493" s="28"/>
      <c r="D493" s="27"/>
      <c r="E493" s="28"/>
      <c r="F493" s="35"/>
      <c r="G493" s="28"/>
      <c r="H493" s="28"/>
      <c r="I493" s="28"/>
      <c r="J493" s="26"/>
      <c r="K493" s="26"/>
      <c r="L493" s="26"/>
      <c r="M493" s="34" t="s">
        <v>1159</v>
      </c>
      <c r="N493" s="26" t="s">
        <v>471</v>
      </c>
      <c r="O493" s="13">
        <v>0.4</v>
      </c>
    </row>
    <row r="494" spans="1:15" s="25" customFormat="1" ht="22.5" customHeight="1" outlineLevel="1" collapsed="1">
      <c r="A494" s="27" t="s">
        <v>2715</v>
      </c>
      <c r="B494" s="27">
        <v>0.4</v>
      </c>
      <c r="C494" s="28" t="s">
        <v>281</v>
      </c>
      <c r="D494" s="27" t="s">
        <v>156</v>
      </c>
      <c r="E494" s="28" t="s">
        <v>2716</v>
      </c>
      <c r="F494" s="35" t="s">
        <v>2717</v>
      </c>
      <c r="G494" s="28"/>
      <c r="H494" s="28" t="s">
        <v>59</v>
      </c>
      <c r="I494" s="28"/>
      <c r="J494" s="26" t="s">
        <v>33</v>
      </c>
      <c r="K494" s="26" t="s">
        <v>55</v>
      </c>
      <c r="L494" s="26" t="s">
        <v>55</v>
      </c>
      <c r="M494" s="32" t="str">
        <f>M495&amp;" "&amp;O495&amp;N495&amp;" "&amp;M496&amp;" "&amp;O496&amp;N496&amp;" "</f>
        <v xml:space="preserve">Монтаж муфт 6шт. Монтаж кабеля 0,31км. </v>
      </c>
      <c r="N494" s="33"/>
      <c r="O494" s="38"/>
    </row>
    <row r="495" spans="1:15" s="25" customFormat="1" ht="22.5" hidden="1" customHeight="1" outlineLevel="2">
      <c r="A495" s="27"/>
      <c r="B495" s="27"/>
      <c r="C495" s="28"/>
      <c r="D495" s="27"/>
      <c r="E495" s="28"/>
      <c r="F495" s="35" t="s">
        <v>1161</v>
      </c>
      <c r="G495" s="28"/>
      <c r="H495" s="28"/>
      <c r="I495" s="28"/>
      <c r="J495" s="26"/>
      <c r="K495" s="26"/>
      <c r="L495" s="26"/>
      <c r="M495" s="34" t="s">
        <v>1158</v>
      </c>
      <c r="N495" s="26" t="s">
        <v>52</v>
      </c>
      <c r="O495" s="38">
        <v>6</v>
      </c>
    </row>
    <row r="496" spans="1:15" s="25" customFormat="1" ht="11.25" hidden="1" customHeight="1" outlineLevel="2">
      <c r="A496" s="27"/>
      <c r="B496" s="27"/>
      <c r="C496" s="28"/>
      <c r="D496" s="27"/>
      <c r="E496" s="28"/>
      <c r="F496" s="35"/>
      <c r="G496" s="28"/>
      <c r="H496" s="28"/>
      <c r="I496" s="28"/>
      <c r="J496" s="26"/>
      <c r="K496" s="26"/>
      <c r="L496" s="26"/>
      <c r="M496" s="34" t="s">
        <v>1159</v>
      </c>
      <c r="N496" s="26" t="s">
        <v>471</v>
      </c>
      <c r="O496" s="13">
        <v>0.31</v>
      </c>
    </row>
    <row r="497" spans="1:15" s="25" customFormat="1" ht="22.5" customHeight="1" outlineLevel="1" collapsed="1">
      <c r="A497" s="27" t="s">
        <v>2718</v>
      </c>
      <c r="B497" s="27">
        <v>0.4</v>
      </c>
      <c r="C497" s="28" t="s">
        <v>281</v>
      </c>
      <c r="D497" s="27" t="s">
        <v>156</v>
      </c>
      <c r="E497" s="28" t="s">
        <v>1230</v>
      </c>
      <c r="F497" s="3" t="s">
        <v>1233</v>
      </c>
      <c r="G497" s="28"/>
      <c r="H497" s="28" t="s">
        <v>59</v>
      </c>
      <c r="I497" s="28"/>
      <c r="J497" s="26" t="s">
        <v>33</v>
      </c>
      <c r="K497" s="26" t="s">
        <v>53</v>
      </c>
      <c r="L497" s="26" t="s">
        <v>55</v>
      </c>
      <c r="M497" s="32" t="str">
        <f>M498&amp;" "&amp;O498&amp;N498&amp;" "&amp;M499&amp;" "&amp;O499&amp;N499&amp;" "</f>
        <v xml:space="preserve">Монтаж муфт 2шт. Монтаж кабеля 0,15км. </v>
      </c>
      <c r="N497" s="33"/>
      <c r="O497" s="38"/>
    </row>
    <row r="498" spans="1:15" s="25" customFormat="1" ht="22.5" hidden="1" customHeight="1" outlineLevel="2">
      <c r="A498" s="27"/>
      <c r="B498" s="27"/>
      <c r="C498" s="28"/>
      <c r="D498" s="27"/>
      <c r="E498" s="192"/>
      <c r="F498" s="3" t="s">
        <v>1234</v>
      </c>
      <c r="G498" s="28"/>
      <c r="H498" s="28"/>
      <c r="I498" s="28"/>
      <c r="J498" s="26"/>
      <c r="K498" s="26"/>
      <c r="L498" s="26"/>
      <c r="M498" s="34" t="s">
        <v>1158</v>
      </c>
      <c r="N498" s="26" t="s">
        <v>52</v>
      </c>
      <c r="O498" s="38">
        <v>2</v>
      </c>
    </row>
    <row r="499" spans="1:15" s="25" customFormat="1" ht="11.25" hidden="1" customHeight="1" outlineLevel="2">
      <c r="A499" s="27"/>
      <c r="B499" s="27"/>
      <c r="C499" s="28"/>
      <c r="D499" s="27"/>
      <c r="E499" s="28"/>
      <c r="F499" s="35"/>
      <c r="G499" s="28"/>
      <c r="H499" s="28"/>
      <c r="I499" s="28"/>
      <c r="J499" s="26"/>
      <c r="K499" s="26"/>
      <c r="L499" s="26"/>
      <c r="M499" s="34" t="s">
        <v>1159</v>
      </c>
      <c r="N499" s="26" t="s">
        <v>471</v>
      </c>
      <c r="O499" s="13">
        <v>0.15</v>
      </c>
    </row>
    <row r="500" spans="1:15" s="25" customFormat="1" ht="11.25" customHeight="1" outlineLevel="1" collapsed="1">
      <c r="A500" s="27"/>
      <c r="B500" s="27"/>
      <c r="C500" s="28"/>
      <c r="D500" s="27"/>
      <c r="E500" s="28"/>
      <c r="F500" s="35"/>
      <c r="G500" s="28"/>
      <c r="H500" s="28"/>
      <c r="I500" s="28"/>
      <c r="J500" s="26"/>
      <c r="K500" s="26"/>
      <c r="L500" s="26"/>
      <c r="M500" s="32"/>
      <c r="N500" s="33"/>
      <c r="O500" s="4"/>
    </row>
    <row r="501" spans="1:15">
      <c r="A501" s="62" t="s">
        <v>64</v>
      </c>
      <c r="B501" s="62"/>
      <c r="C501" s="35"/>
      <c r="D501" s="27"/>
      <c r="E501" s="28"/>
      <c r="F501" s="17" t="s">
        <v>3</v>
      </c>
      <c r="G501" s="18"/>
      <c r="H501" s="28"/>
      <c r="I501" s="28"/>
      <c r="J501" s="26"/>
      <c r="K501" s="26"/>
      <c r="L501" s="26"/>
      <c r="M501" s="14"/>
      <c r="N501" s="26"/>
      <c r="O501" s="31"/>
    </row>
    <row r="502" spans="1:15">
      <c r="A502" s="62" t="s">
        <v>14</v>
      </c>
      <c r="B502" s="62"/>
      <c r="C502" s="35"/>
      <c r="D502" s="27"/>
      <c r="E502" s="28"/>
      <c r="F502" s="35" t="s">
        <v>36</v>
      </c>
      <c r="G502" s="28"/>
      <c r="H502" s="28"/>
      <c r="I502" s="28"/>
      <c r="J502" s="26"/>
      <c r="K502" s="26"/>
      <c r="L502" s="26"/>
      <c r="M502" s="14"/>
      <c r="N502" s="26"/>
      <c r="O502" s="31"/>
    </row>
    <row r="503" spans="1:15" ht="22.5" customHeight="1" outlineLevel="1">
      <c r="A503" s="27" t="s">
        <v>75</v>
      </c>
      <c r="B503" s="27">
        <v>110</v>
      </c>
      <c r="C503" s="27" t="s">
        <v>403</v>
      </c>
      <c r="D503" s="27" t="s">
        <v>156</v>
      </c>
      <c r="E503" s="27" t="s">
        <v>1070</v>
      </c>
      <c r="F503" s="35" t="s">
        <v>452</v>
      </c>
      <c r="G503" s="28"/>
      <c r="H503" s="28" t="s">
        <v>59</v>
      </c>
      <c r="I503" s="28"/>
      <c r="J503" s="26" t="s">
        <v>33</v>
      </c>
      <c r="K503" s="11" t="s">
        <v>55</v>
      </c>
      <c r="L503" s="11" t="s">
        <v>56</v>
      </c>
      <c r="M503" s="32" t="str">
        <f>M504&amp;" "&amp;O504&amp;N504&amp;" "</f>
        <v xml:space="preserve">Капитальный ремонт трансформаторов 110 кВ 1шт. </v>
      </c>
      <c r="N503" s="33"/>
      <c r="O503" s="193"/>
    </row>
    <row r="504" spans="1:15" ht="12.75" hidden="1" customHeight="1" outlineLevel="2">
      <c r="A504" s="27"/>
      <c r="B504" s="27"/>
      <c r="C504" s="27"/>
      <c r="D504" s="27"/>
      <c r="E504" s="194"/>
      <c r="F504" s="35" t="s">
        <v>1069</v>
      </c>
      <c r="G504" s="28">
        <v>81.605999999999995</v>
      </c>
      <c r="H504" s="28"/>
      <c r="I504" s="28"/>
      <c r="J504" s="26"/>
      <c r="K504" s="11"/>
      <c r="L504" s="11"/>
      <c r="M504" s="23" t="s">
        <v>1068</v>
      </c>
      <c r="N504" s="33" t="s">
        <v>52</v>
      </c>
      <c r="O504" s="193">
        <v>1</v>
      </c>
    </row>
    <row r="505" spans="1:15" s="25" customFormat="1" ht="33.75" customHeight="1" outlineLevel="1" collapsed="1">
      <c r="A505" s="36" t="s">
        <v>81</v>
      </c>
      <c r="B505" s="27">
        <v>110</v>
      </c>
      <c r="C505" s="27" t="s">
        <v>420</v>
      </c>
      <c r="D505" s="194" t="s">
        <v>156</v>
      </c>
      <c r="E505" s="194" t="s">
        <v>419</v>
      </c>
      <c r="F505" s="3" t="s">
        <v>418</v>
      </c>
      <c r="G505" s="28"/>
      <c r="H505" s="28" t="s">
        <v>160</v>
      </c>
      <c r="I505" s="28"/>
      <c r="J505" s="195" t="s">
        <v>33</v>
      </c>
      <c r="K505" s="26" t="s">
        <v>53</v>
      </c>
      <c r="L505" s="26" t="s">
        <v>57</v>
      </c>
      <c r="M505" s="32" t="str">
        <f>M506&amp;" "&amp;O506&amp;N506&amp;" "&amp;M507&amp;" "&amp;O507&amp;N507&amp;"  "</f>
        <v xml:space="preserve">Капитальный ремонт разъединителей 110 кВ 4шт Капитальный ремонт выключателей 6-10 кВ 2шт  </v>
      </c>
      <c r="N505" s="196"/>
      <c r="O505" s="197"/>
    </row>
    <row r="506" spans="1:15" s="25" customFormat="1" ht="22.5" hidden="1" customHeight="1" outlineLevel="2">
      <c r="A506" s="27"/>
      <c r="B506" s="27"/>
      <c r="C506" s="27"/>
      <c r="D506" s="27"/>
      <c r="E506" s="28"/>
      <c r="F506" s="3" t="s">
        <v>421</v>
      </c>
      <c r="G506" s="9"/>
      <c r="H506" s="9"/>
      <c r="I506" s="198"/>
      <c r="J506" s="26"/>
      <c r="K506" s="26"/>
      <c r="L506" s="26"/>
      <c r="M506" s="23" t="s">
        <v>84</v>
      </c>
      <c r="N506" s="28" t="s">
        <v>54</v>
      </c>
      <c r="O506" s="193">
        <v>4</v>
      </c>
    </row>
    <row r="507" spans="1:15" s="25" customFormat="1" ht="11.25" hidden="1" customHeight="1" outlineLevel="2">
      <c r="A507" s="27"/>
      <c r="B507" s="27"/>
      <c r="C507" s="27"/>
      <c r="D507" s="27"/>
      <c r="E507" s="192"/>
      <c r="F507" s="35" t="s">
        <v>422</v>
      </c>
      <c r="G507" s="9"/>
      <c r="H507" s="9"/>
      <c r="I507" s="28"/>
      <c r="J507" s="26"/>
      <c r="K507" s="26"/>
      <c r="L507" s="26"/>
      <c r="M507" s="34" t="s">
        <v>82</v>
      </c>
      <c r="N507" s="27" t="s">
        <v>54</v>
      </c>
      <c r="O507" s="38">
        <v>2</v>
      </c>
    </row>
    <row r="508" spans="1:15" s="25" customFormat="1" ht="56.25" customHeight="1" outlineLevel="1" collapsed="1">
      <c r="A508" s="36" t="s">
        <v>83</v>
      </c>
      <c r="B508" s="27">
        <v>110</v>
      </c>
      <c r="C508" s="27" t="s">
        <v>420</v>
      </c>
      <c r="D508" s="27" t="s">
        <v>156</v>
      </c>
      <c r="E508" s="27" t="s">
        <v>429</v>
      </c>
      <c r="F508" s="35" t="s">
        <v>428</v>
      </c>
      <c r="G508" s="28"/>
      <c r="H508" s="28" t="s">
        <v>1244</v>
      </c>
      <c r="I508" s="28" t="s">
        <v>1138</v>
      </c>
      <c r="J508" s="27" t="s">
        <v>33</v>
      </c>
      <c r="K508" s="26" t="s">
        <v>53</v>
      </c>
      <c r="L508" s="26" t="s">
        <v>57</v>
      </c>
      <c r="M508" s="32" t="str">
        <f>M509&amp;" "&amp;O509&amp;N509&amp;" "&amp;M510&amp;" "&amp;O510&amp;N510&amp;" "&amp;M511&amp;" "&amp;O511&amp;N511&amp;"   "&amp;M512&amp;" "&amp;O512&amp;N512&amp;" "</f>
        <v xml:space="preserve">Капитальный ремонт разъединителей (ОД и КЗ) 110 кВ 1групп Капитальный ремонт разъединителей 110 кВ 5шт Капитальный ремонт выключателей 6-10 кВ 1шт   Замена выключателей 6-10 кВ 1шт </v>
      </c>
      <c r="N508" s="27"/>
      <c r="O508" s="38"/>
    </row>
    <row r="509" spans="1:15" s="25" customFormat="1" ht="22.5" hidden="1" customHeight="1" outlineLevel="2">
      <c r="A509" s="27"/>
      <c r="B509" s="27"/>
      <c r="C509" s="28"/>
      <c r="D509" s="27"/>
      <c r="E509" s="27"/>
      <c r="F509" s="35" t="s">
        <v>269</v>
      </c>
      <c r="G509" s="28"/>
      <c r="H509" s="28" t="s">
        <v>59</v>
      </c>
      <c r="I509" s="40"/>
      <c r="J509" s="27"/>
      <c r="K509" s="26" t="s">
        <v>53</v>
      </c>
      <c r="L509" s="26" t="s">
        <v>57</v>
      </c>
      <c r="M509" s="23" t="s">
        <v>267</v>
      </c>
      <c r="N509" s="28" t="s">
        <v>76</v>
      </c>
      <c r="O509" s="38">
        <v>1</v>
      </c>
    </row>
    <row r="510" spans="1:15" s="25" customFormat="1" ht="33.75" hidden="1" customHeight="1" outlineLevel="2">
      <c r="A510" s="27"/>
      <c r="B510" s="27"/>
      <c r="C510" s="28"/>
      <c r="D510" s="27"/>
      <c r="E510" s="27"/>
      <c r="F510" s="35" t="s">
        <v>430</v>
      </c>
      <c r="G510" s="28"/>
      <c r="H510" s="28" t="s">
        <v>59</v>
      </c>
      <c r="I510" s="40"/>
      <c r="J510" s="27"/>
      <c r="K510" s="26" t="s">
        <v>53</v>
      </c>
      <c r="L510" s="26" t="s">
        <v>57</v>
      </c>
      <c r="M510" s="23" t="s">
        <v>84</v>
      </c>
      <c r="N510" s="28" t="s">
        <v>54</v>
      </c>
      <c r="O510" s="38">
        <v>5</v>
      </c>
    </row>
    <row r="511" spans="1:15" s="25" customFormat="1" ht="11.25" hidden="1" customHeight="1" outlineLevel="2">
      <c r="A511" s="27"/>
      <c r="B511" s="27"/>
      <c r="C511" s="28"/>
      <c r="D511" s="27"/>
      <c r="E511" s="27"/>
      <c r="F511" s="35" t="s">
        <v>431</v>
      </c>
      <c r="G511" s="28"/>
      <c r="H511" s="28" t="s">
        <v>59</v>
      </c>
      <c r="I511" s="40"/>
      <c r="J511" s="27"/>
      <c r="K511" s="27" t="s">
        <v>55</v>
      </c>
      <c r="L511" s="27" t="s">
        <v>55</v>
      </c>
      <c r="M511" s="34" t="s">
        <v>82</v>
      </c>
      <c r="N511" s="27" t="s">
        <v>54</v>
      </c>
      <c r="O511" s="38">
        <v>1</v>
      </c>
    </row>
    <row r="512" spans="1:15" s="25" customFormat="1" ht="11.25" hidden="1" customHeight="1" outlineLevel="2">
      <c r="A512" s="27"/>
      <c r="B512" s="27"/>
      <c r="C512" s="28"/>
      <c r="D512" s="27"/>
      <c r="E512" s="27"/>
      <c r="F512" s="35" t="s">
        <v>1185</v>
      </c>
      <c r="G512" s="28"/>
      <c r="H512" s="28" t="s">
        <v>1245</v>
      </c>
      <c r="I512" s="40"/>
      <c r="J512" s="27"/>
      <c r="K512" s="26" t="s">
        <v>53</v>
      </c>
      <c r="L512" s="26" t="s">
        <v>53</v>
      </c>
      <c r="M512" s="34" t="s">
        <v>161</v>
      </c>
      <c r="N512" s="33" t="s">
        <v>54</v>
      </c>
      <c r="O512" s="38">
        <v>1</v>
      </c>
    </row>
    <row r="513" spans="1:155" s="104" customFormat="1" ht="11.25" customHeight="1" outlineLevel="1" collapsed="1">
      <c r="A513" s="84" t="s">
        <v>85</v>
      </c>
      <c r="B513" s="84">
        <v>110</v>
      </c>
      <c r="C513" s="169" t="s">
        <v>420</v>
      </c>
      <c r="D513" s="84" t="s">
        <v>156</v>
      </c>
      <c r="E513" s="84" t="s">
        <v>419</v>
      </c>
      <c r="F513" s="168" t="s">
        <v>418</v>
      </c>
      <c r="G513" s="169"/>
      <c r="H513" s="169" t="s">
        <v>1137</v>
      </c>
      <c r="I513" s="199"/>
      <c r="J513" s="84" t="s">
        <v>33</v>
      </c>
      <c r="K513" s="184" t="s">
        <v>53</v>
      </c>
      <c r="L513" s="184" t="s">
        <v>40</v>
      </c>
      <c r="M513" s="200" t="s">
        <v>161</v>
      </c>
      <c r="N513" s="186"/>
      <c r="O513" s="188"/>
      <c r="BN513" s="104">
        <v>0</v>
      </c>
      <c r="BO513" s="104">
        <v>0</v>
      </c>
      <c r="BP513" s="104">
        <v>0</v>
      </c>
      <c r="BQ513" s="104">
        <v>0</v>
      </c>
      <c r="BR513" s="104">
        <v>0</v>
      </c>
      <c r="BS513" s="104">
        <v>0</v>
      </c>
      <c r="BT513" s="104">
        <v>0</v>
      </c>
      <c r="BU513" s="104">
        <v>0</v>
      </c>
      <c r="BV513" s="104">
        <v>0</v>
      </c>
      <c r="BW513" s="104">
        <v>0</v>
      </c>
      <c r="DB513" s="104">
        <v>0</v>
      </c>
      <c r="DC513" s="104">
        <v>739.62</v>
      </c>
      <c r="DD513" s="104">
        <v>39.619999999999997</v>
      </c>
      <c r="DE513" s="104">
        <v>700</v>
      </c>
      <c r="DF513" s="104">
        <v>0</v>
      </c>
      <c r="DG513" s="104">
        <v>0</v>
      </c>
      <c r="DH513" s="104">
        <v>0</v>
      </c>
      <c r="DI513" s="104">
        <v>0</v>
      </c>
      <c r="DJ513" s="104">
        <v>0</v>
      </c>
      <c r="DK513" s="104">
        <v>0</v>
      </c>
      <c r="EG513" s="104">
        <v>739.62</v>
      </c>
      <c r="EH513" s="104">
        <v>39.619999999999997</v>
      </c>
      <c r="EI513" s="104">
        <v>700</v>
      </c>
      <c r="EP513" s="104">
        <v>0</v>
      </c>
      <c r="EQ513" s="104">
        <v>0</v>
      </c>
      <c r="ER513" s="104">
        <v>0</v>
      </c>
      <c r="ES513" s="104">
        <v>0</v>
      </c>
      <c r="ET513" s="104">
        <v>0</v>
      </c>
      <c r="EU513" s="104">
        <v>0</v>
      </c>
      <c r="EV513" s="104">
        <v>0</v>
      </c>
      <c r="EW513" s="104">
        <v>0</v>
      </c>
      <c r="EX513" s="104">
        <v>0</v>
      </c>
      <c r="EY513" s="104">
        <v>0</v>
      </c>
    </row>
    <row r="514" spans="1:155" s="104" customFormat="1" ht="11.25" hidden="1" customHeight="1" outlineLevel="2">
      <c r="A514" s="84"/>
      <c r="B514" s="84"/>
      <c r="C514" s="169" t="s">
        <v>2870</v>
      </c>
      <c r="D514" s="84"/>
      <c r="E514" s="84"/>
      <c r="F514" s="168" t="s">
        <v>2871</v>
      </c>
      <c r="G514" s="169"/>
      <c r="H514" s="169" t="s">
        <v>58</v>
      </c>
      <c r="I514" s="199" t="s">
        <v>2872</v>
      </c>
      <c r="J514" s="84"/>
      <c r="K514" s="184" t="s">
        <v>56</v>
      </c>
      <c r="L514" s="184" t="s">
        <v>40</v>
      </c>
      <c r="M514" s="200" t="s">
        <v>161</v>
      </c>
      <c r="N514" s="186" t="s">
        <v>54</v>
      </c>
      <c r="O514" s="188">
        <v>2</v>
      </c>
      <c r="BN514" s="104">
        <v>0</v>
      </c>
      <c r="BO514" s="104">
        <v>0</v>
      </c>
      <c r="BP514" s="104">
        <v>0</v>
      </c>
      <c r="BQ514" s="104">
        <v>0</v>
      </c>
      <c r="BR514" s="104">
        <v>0</v>
      </c>
      <c r="BS514" s="104">
        <v>0</v>
      </c>
      <c r="BT514" s="104">
        <v>0</v>
      </c>
      <c r="BU514" s="104">
        <v>0</v>
      </c>
      <c r="BV514" s="104">
        <v>0</v>
      </c>
      <c r="BW514" s="104">
        <v>0</v>
      </c>
      <c r="DB514" s="104">
        <v>2</v>
      </c>
      <c r="DC514" s="104" t="e">
        <v>#VALUE!</v>
      </c>
      <c r="DD514" s="104">
        <v>0</v>
      </c>
      <c r="DE514" s="104">
        <v>0</v>
      </c>
      <c r="DF514" s="104">
        <v>0</v>
      </c>
      <c r="DG514" s="104">
        <v>0</v>
      </c>
      <c r="DH514" s="104">
        <v>0</v>
      </c>
      <c r="DI514" s="104">
        <v>0</v>
      </c>
      <c r="DJ514" s="104">
        <v>0</v>
      </c>
      <c r="DK514" s="104">
        <v>0</v>
      </c>
      <c r="EF514" s="104">
        <v>2</v>
      </c>
      <c r="EG514" s="104" t="s">
        <v>54</v>
      </c>
      <c r="EP514" s="104">
        <v>0</v>
      </c>
      <c r="EQ514" s="104">
        <v>0</v>
      </c>
      <c r="ER514" s="104">
        <v>0</v>
      </c>
      <c r="ES514" s="104">
        <v>0</v>
      </c>
      <c r="ET514" s="104">
        <v>0</v>
      </c>
      <c r="EU514" s="104">
        <v>0</v>
      </c>
      <c r="EV514" s="104">
        <v>0</v>
      </c>
      <c r="EW514" s="104">
        <v>0</v>
      </c>
      <c r="EX514" s="104">
        <v>0</v>
      </c>
      <c r="EY514" s="104">
        <v>0</v>
      </c>
    </row>
    <row r="515" spans="1:155" s="25" customFormat="1" ht="33.75" customHeight="1" outlineLevel="1" collapsed="1">
      <c r="A515" s="201" t="s">
        <v>86</v>
      </c>
      <c r="B515" s="84">
        <v>110</v>
      </c>
      <c r="C515" s="169" t="s">
        <v>403</v>
      </c>
      <c r="D515" s="84" t="s">
        <v>156</v>
      </c>
      <c r="E515" s="202" t="s">
        <v>456</v>
      </c>
      <c r="F515" s="168" t="s">
        <v>455</v>
      </c>
      <c r="G515" s="169"/>
      <c r="H515" s="169" t="s">
        <v>59</v>
      </c>
      <c r="I515" s="169"/>
      <c r="J515" s="184" t="s">
        <v>33</v>
      </c>
      <c r="K515" s="184" t="s">
        <v>53</v>
      </c>
      <c r="L515" s="184" t="s">
        <v>53</v>
      </c>
      <c r="M515" s="203" t="str">
        <f>M516&amp;" "&amp;O516&amp;N516&amp;" "&amp;M517&amp;" "&amp;O517&amp;N517&amp;" "</f>
        <v xml:space="preserve">Капитальный ремонт разъединителей 110 кВ 2шт Капитальный ремонт заземлителей 110 кВ 1шт </v>
      </c>
      <c r="N515" s="204"/>
      <c r="O515" s="188"/>
    </row>
    <row r="516" spans="1:155" s="25" customFormat="1" ht="11.25" hidden="1" customHeight="1" outlineLevel="2">
      <c r="A516" s="84"/>
      <c r="B516" s="84"/>
      <c r="C516" s="169"/>
      <c r="D516" s="84"/>
      <c r="E516" s="84"/>
      <c r="F516" s="168" t="s">
        <v>458</v>
      </c>
      <c r="G516" s="169"/>
      <c r="H516" s="169"/>
      <c r="I516" s="169"/>
      <c r="J516" s="184"/>
      <c r="K516" s="184"/>
      <c r="L516" s="184"/>
      <c r="M516" s="185" t="s">
        <v>84</v>
      </c>
      <c r="N516" s="169" t="s">
        <v>54</v>
      </c>
      <c r="O516" s="188">
        <v>2</v>
      </c>
    </row>
    <row r="517" spans="1:155" s="25" customFormat="1" ht="11.25" hidden="1" customHeight="1" outlineLevel="2">
      <c r="A517" s="84"/>
      <c r="B517" s="84"/>
      <c r="C517" s="169"/>
      <c r="D517" s="84"/>
      <c r="E517" s="84"/>
      <c r="F517" s="168" t="s">
        <v>457</v>
      </c>
      <c r="G517" s="169"/>
      <c r="H517" s="169"/>
      <c r="I517" s="169"/>
      <c r="J517" s="184"/>
      <c r="K517" s="184"/>
      <c r="L517" s="184"/>
      <c r="M517" s="185" t="s">
        <v>162</v>
      </c>
      <c r="N517" s="84" t="s">
        <v>54</v>
      </c>
      <c r="O517" s="188">
        <v>1</v>
      </c>
    </row>
    <row r="518" spans="1:155" s="25" customFormat="1" ht="30" customHeight="1" outlineLevel="1" collapsed="1">
      <c r="A518" s="201" t="s">
        <v>88</v>
      </c>
      <c r="B518" s="84">
        <v>110</v>
      </c>
      <c r="C518" s="169" t="s">
        <v>403</v>
      </c>
      <c r="D518" s="84" t="s">
        <v>156</v>
      </c>
      <c r="E518" s="169" t="s">
        <v>523</v>
      </c>
      <c r="F518" s="168" t="s">
        <v>522</v>
      </c>
      <c r="G518" s="169"/>
      <c r="H518" s="169" t="s">
        <v>1244</v>
      </c>
      <c r="I518" s="169" t="s">
        <v>1138</v>
      </c>
      <c r="J518" s="184" t="s">
        <v>33</v>
      </c>
      <c r="K518" s="184" t="s">
        <v>55</v>
      </c>
      <c r="L518" s="184" t="s">
        <v>55</v>
      </c>
      <c r="M518" s="203" t="str">
        <f>M519&amp;" "&amp;O519&amp;N519&amp;" "&amp;M520&amp;" "&amp;O520&amp;N520&amp;"  "</f>
        <v xml:space="preserve">Капитальный ремонт разъединителей 110 кВ 2шт Замена выключателей 6-10 кВ 2шт  </v>
      </c>
      <c r="N518" s="204"/>
      <c r="O518" s="188"/>
    </row>
    <row r="519" spans="1:155" s="25" customFormat="1" ht="11.25" hidden="1" customHeight="1" outlineLevel="2">
      <c r="A519" s="84"/>
      <c r="B519" s="84"/>
      <c r="C519" s="169"/>
      <c r="D519" s="84"/>
      <c r="E519" s="169"/>
      <c r="F519" s="168" t="s">
        <v>524</v>
      </c>
      <c r="G519" s="169"/>
      <c r="H519" s="169" t="s">
        <v>59</v>
      </c>
      <c r="I519" s="169"/>
      <c r="J519" s="184"/>
      <c r="K519" s="184"/>
      <c r="L519" s="184"/>
      <c r="M519" s="185" t="s">
        <v>84</v>
      </c>
      <c r="N519" s="169" t="s">
        <v>54</v>
      </c>
      <c r="O519" s="188">
        <v>2</v>
      </c>
    </row>
    <row r="520" spans="1:155" s="25" customFormat="1" ht="11.25" hidden="1" customHeight="1" outlineLevel="2">
      <c r="A520" s="84"/>
      <c r="B520" s="84"/>
      <c r="C520" s="169"/>
      <c r="D520" s="84"/>
      <c r="E520" s="169"/>
      <c r="F520" s="168" t="s">
        <v>525</v>
      </c>
      <c r="G520" s="169"/>
      <c r="H520" s="169" t="s">
        <v>1245</v>
      </c>
      <c r="I520" s="169"/>
      <c r="J520" s="184"/>
      <c r="K520" s="184"/>
      <c r="L520" s="184"/>
      <c r="M520" s="200" t="s">
        <v>161</v>
      </c>
      <c r="N520" s="186" t="s">
        <v>54</v>
      </c>
      <c r="O520" s="188">
        <v>2</v>
      </c>
    </row>
    <row r="521" spans="1:155" s="25" customFormat="1" ht="54.75" customHeight="1" outlineLevel="1" collapsed="1">
      <c r="A521" s="201" t="s">
        <v>2876</v>
      </c>
      <c r="B521" s="84">
        <v>110</v>
      </c>
      <c r="C521" s="169" t="s">
        <v>403</v>
      </c>
      <c r="D521" s="84" t="s">
        <v>156</v>
      </c>
      <c r="E521" s="169" t="s">
        <v>537</v>
      </c>
      <c r="F521" s="168" t="s">
        <v>536</v>
      </c>
      <c r="G521" s="169"/>
      <c r="H521" s="169" t="s">
        <v>1244</v>
      </c>
      <c r="I521" s="169" t="s">
        <v>1138</v>
      </c>
      <c r="J521" s="184" t="s">
        <v>33</v>
      </c>
      <c r="K521" s="184" t="s">
        <v>51</v>
      </c>
      <c r="L521" s="184" t="s">
        <v>57</v>
      </c>
      <c r="M521" s="203" t="str">
        <f>M522&amp;" "&amp;O522&amp;N522&amp;" "&amp;M523&amp;" "&amp;O523&amp;N523&amp;" "&amp;M524&amp;" "&amp;O524&amp;N524&amp;" "&amp;M525&amp;" "&amp;O525&amp;N525&amp;" "</f>
        <v xml:space="preserve">Капитальный ремонт разъединителей 110 кВ 6шт Капитальный ремонт разъединителей 35 кВ 10шт Замена проходных изоляторов 6-10 кВ 12шт Замена выключателей 6-10 кВ 2шт </v>
      </c>
      <c r="N521" s="204"/>
      <c r="O521" s="188"/>
    </row>
    <row r="522" spans="1:155" s="25" customFormat="1" ht="33.75" hidden="1" customHeight="1" outlineLevel="2">
      <c r="A522" s="84"/>
      <c r="B522" s="84"/>
      <c r="C522" s="169"/>
      <c r="D522" s="84"/>
      <c r="E522" s="84"/>
      <c r="F522" s="168" t="s">
        <v>538</v>
      </c>
      <c r="G522" s="169"/>
      <c r="H522" s="169" t="s">
        <v>59</v>
      </c>
      <c r="I522" s="169"/>
      <c r="J522" s="184"/>
      <c r="K522" s="184" t="s">
        <v>51</v>
      </c>
      <c r="L522" s="184" t="s">
        <v>51</v>
      </c>
      <c r="M522" s="185" t="s">
        <v>84</v>
      </c>
      <c r="N522" s="169" t="s">
        <v>54</v>
      </c>
      <c r="O522" s="188">
        <v>6</v>
      </c>
    </row>
    <row r="523" spans="1:155" s="25" customFormat="1" ht="45" hidden="1" customHeight="1" outlineLevel="2">
      <c r="A523" s="84"/>
      <c r="B523" s="84"/>
      <c r="C523" s="169"/>
      <c r="D523" s="84"/>
      <c r="E523" s="84"/>
      <c r="F523" s="168" t="s">
        <v>539</v>
      </c>
      <c r="G523" s="169"/>
      <c r="H523" s="169" t="s">
        <v>59</v>
      </c>
      <c r="I523" s="169"/>
      <c r="J523" s="184"/>
      <c r="K523" s="184" t="s">
        <v>51</v>
      </c>
      <c r="L523" s="184" t="s">
        <v>51</v>
      </c>
      <c r="M523" s="185" t="s">
        <v>79</v>
      </c>
      <c r="N523" s="169" t="s">
        <v>54</v>
      </c>
      <c r="O523" s="188">
        <v>10</v>
      </c>
    </row>
    <row r="524" spans="1:155" s="25" customFormat="1" ht="22.5" hidden="1" customHeight="1" outlineLevel="2">
      <c r="A524" s="84"/>
      <c r="B524" s="84"/>
      <c r="C524" s="169"/>
      <c r="D524" s="84"/>
      <c r="E524" s="84"/>
      <c r="F524" s="205" t="s">
        <v>552</v>
      </c>
      <c r="G524" s="206"/>
      <c r="H524" s="169" t="s">
        <v>59</v>
      </c>
      <c r="I524" s="169"/>
      <c r="J524" s="184"/>
      <c r="K524" s="184" t="s">
        <v>51</v>
      </c>
      <c r="L524" s="184" t="s">
        <v>51</v>
      </c>
      <c r="M524" s="185" t="s">
        <v>540</v>
      </c>
      <c r="N524" s="169" t="s">
        <v>54</v>
      </c>
      <c r="O524" s="188">
        <v>12</v>
      </c>
    </row>
    <row r="525" spans="1:155" s="25" customFormat="1" ht="22.5" hidden="1" customHeight="1" outlineLevel="2">
      <c r="A525" s="84"/>
      <c r="B525" s="84"/>
      <c r="C525" s="169"/>
      <c r="D525" s="84"/>
      <c r="E525" s="84"/>
      <c r="F525" s="205" t="s">
        <v>2809</v>
      </c>
      <c r="G525" s="206"/>
      <c r="H525" s="169" t="s">
        <v>1245</v>
      </c>
      <c r="I525" s="169"/>
      <c r="J525" s="184"/>
      <c r="K525" s="184" t="s">
        <v>57</v>
      </c>
      <c r="L525" s="184" t="s">
        <v>57</v>
      </c>
      <c r="M525" s="200" t="s">
        <v>161</v>
      </c>
      <c r="N525" s="186" t="s">
        <v>54</v>
      </c>
      <c r="O525" s="188">
        <v>2</v>
      </c>
    </row>
    <row r="526" spans="1:155" s="104" customFormat="1" ht="22.5" customHeight="1" outlineLevel="1" collapsed="1">
      <c r="A526" s="84" t="s">
        <v>947</v>
      </c>
      <c r="B526" s="84">
        <v>110</v>
      </c>
      <c r="C526" s="169" t="s">
        <v>403</v>
      </c>
      <c r="D526" s="84" t="s">
        <v>156</v>
      </c>
      <c r="E526" s="84" t="s">
        <v>523</v>
      </c>
      <c r="F526" s="205" t="s">
        <v>522</v>
      </c>
      <c r="G526" s="206"/>
      <c r="H526" s="169" t="s">
        <v>1137</v>
      </c>
      <c r="I526" s="169"/>
      <c r="J526" s="184" t="s">
        <v>33</v>
      </c>
      <c r="K526" s="184" t="s">
        <v>51</v>
      </c>
      <c r="L526" s="184" t="s">
        <v>55</v>
      </c>
      <c r="M526" s="200" t="s">
        <v>161</v>
      </c>
      <c r="N526" s="186"/>
      <c r="O526" s="188"/>
      <c r="BN526" s="104">
        <v>0</v>
      </c>
      <c r="BO526" s="104">
        <v>0</v>
      </c>
      <c r="BP526" s="104">
        <v>0</v>
      </c>
      <c r="BQ526" s="104">
        <v>0</v>
      </c>
      <c r="BR526" s="104">
        <v>0</v>
      </c>
      <c r="BS526" s="104">
        <v>0</v>
      </c>
      <c r="BT526" s="104">
        <v>0</v>
      </c>
      <c r="BU526" s="104">
        <v>0</v>
      </c>
      <c r="BV526" s="104">
        <v>0</v>
      </c>
      <c r="BW526" s="104">
        <v>0</v>
      </c>
      <c r="DB526" s="104">
        <v>0</v>
      </c>
      <c r="DC526" s="104">
        <v>338.81</v>
      </c>
      <c r="DD526" s="104">
        <v>19.809999999999999</v>
      </c>
      <c r="DE526" s="104">
        <v>319</v>
      </c>
      <c r="DF526" s="104">
        <v>0</v>
      </c>
      <c r="DG526" s="104">
        <v>0</v>
      </c>
      <c r="DH526" s="104">
        <v>0</v>
      </c>
      <c r="DI526" s="104">
        <v>0</v>
      </c>
      <c r="DJ526" s="104">
        <v>0</v>
      </c>
      <c r="DK526" s="104">
        <v>0</v>
      </c>
      <c r="EG526" s="104">
        <v>338.81</v>
      </c>
      <c r="EH526" s="104">
        <v>19.809999999999999</v>
      </c>
      <c r="EI526" s="104">
        <v>319</v>
      </c>
      <c r="EP526" s="104">
        <v>0</v>
      </c>
      <c r="EQ526" s="104">
        <v>0</v>
      </c>
      <c r="ER526" s="104">
        <v>0</v>
      </c>
      <c r="ES526" s="104">
        <v>0</v>
      </c>
      <c r="ET526" s="104">
        <v>0</v>
      </c>
      <c r="EU526" s="104">
        <v>0</v>
      </c>
      <c r="EV526" s="104">
        <v>0</v>
      </c>
      <c r="EW526" s="104">
        <v>0</v>
      </c>
      <c r="EX526" s="104">
        <v>0</v>
      </c>
      <c r="EY526" s="104">
        <v>0</v>
      </c>
    </row>
    <row r="527" spans="1:155" s="104" customFormat="1" ht="22.5" hidden="1" customHeight="1" outlineLevel="2">
      <c r="A527" s="84"/>
      <c r="B527" s="84"/>
      <c r="C527" s="169" t="s">
        <v>2870</v>
      </c>
      <c r="D527" s="84"/>
      <c r="E527" s="84"/>
      <c r="F527" s="205" t="s">
        <v>2873</v>
      </c>
      <c r="G527" s="206"/>
      <c r="H527" s="169" t="s">
        <v>58</v>
      </c>
      <c r="I527" s="169" t="s">
        <v>2874</v>
      </c>
      <c r="J527" s="184"/>
      <c r="K527" s="184" t="s">
        <v>55</v>
      </c>
      <c r="L527" s="184" t="s">
        <v>55</v>
      </c>
      <c r="M527" s="200" t="s">
        <v>161</v>
      </c>
      <c r="N527" s="186" t="s">
        <v>54</v>
      </c>
      <c r="O527" s="188">
        <v>1</v>
      </c>
      <c r="BN527" s="104">
        <v>0</v>
      </c>
      <c r="BO527" s="104">
        <v>0</v>
      </c>
      <c r="BP527" s="104">
        <v>0</v>
      </c>
      <c r="BQ527" s="104">
        <v>0</v>
      </c>
      <c r="BR527" s="104">
        <v>0</v>
      </c>
      <c r="BS527" s="104">
        <v>0</v>
      </c>
      <c r="BT527" s="104">
        <v>0</v>
      </c>
      <c r="BU527" s="104">
        <v>0</v>
      </c>
      <c r="BV527" s="104">
        <v>0</v>
      </c>
      <c r="BW527" s="104">
        <v>0</v>
      </c>
      <c r="DB527" s="104">
        <v>1</v>
      </c>
      <c r="DC527" s="104" t="e">
        <v>#VALUE!</v>
      </c>
      <c r="DD527" s="104">
        <v>0</v>
      </c>
      <c r="DE527" s="104">
        <v>0</v>
      </c>
      <c r="DF527" s="104">
        <v>0</v>
      </c>
      <c r="DG527" s="104">
        <v>0</v>
      </c>
      <c r="DH527" s="104">
        <v>0</v>
      </c>
      <c r="DI527" s="104">
        <v>0</v>
      </c>
      <c r="DJ527" s="104">
        <v>0</v>
      </c>
      <c r="DK527" s="104">
        <v>0</v>
      </c>
      <c r="EF527" s="104">
        <v>1</v>
      </c>
      <c r="EG527" s="104" t="s">
        <v>54</v>
      </c>
      <c r="EP527" s="104">
        <v>0</v>
      </c>
      <c r="EQ527" s="104">
        <v>0</v>
      </c>
      <c r="ER527" s="104">
        <v>0</v>
      </c>
      <c r="ES527" s="104">
        <v>0</v>
      </c>
      <c r="ET527" s="104">
        <v>0</v>
      </c>
      <c r="EU527" s="104">
        <v>0</v>
      </c>
      <c r="EV527" s="104">
        <v>0</v>
      </c>
      <c r="EW527" s="104">
        <v>0</v>
      </c>
      <c r="EX527" s="104">
        <v>0</v>
      </c>
      <c r="EY527" s="104">
        <v>0</v>
      </c>
    </row>
    <row r="528" spans="1:155" s="104" customFormat="1" ht="22.5" customHeight="1" outlineLevel="1" collapsed="1">
      <c r="A528" s="84" t="s">
        <v>948</v>
      </c>
      <c r="B528" s="84">
        <v>110</v>
      </c>
      <c r="C528" s="169" t="s">
        <v>403</v>
      </c>
      <c r="D528" s="84" t="s">
        <v>156</v>
      </c>
      <c r="E528" s="84" t="s">
        <v>451</v>
      </c>
      <c r="F528" s="205" t="s">
        <v>452</v>
      </c>
      <c r="G528" s="206"/>
      <c r="H528" s="169" t="s">
        <v>59</v>
      </c>
      <c r="I528" s="169"/>
      <c r="J528" s="184" t="s">
        <v>33</v>
      </c>
      <c r="K528" s="184" t="s">
        <v>51</v>
      </c>
      <c r="L528" s="184" t="s">
        <v>57</v>
      </c>
      <c r="M528" s="200" t="s">
        <v>161</v>
      </c>
      <c r="N528" s="186"/>
      <c r="O528" s="188"/>
      <c r="BN528" s="104">
        <v>0</v>
      </c>
      <c r="BO528" s="104">
        <v>0</v>
      </c>
      <c r="BP528" s="104">
        <v>0</v>
      </c>
      <c r="BQ528" s="104">
        <v>0</v>
      </c>
      <c r="BR528" s="104">
        <v>0</v>
      </c>
      <c r="BS528" s="104">
        <v>0</v>
      </c>
      <c r="BT528" s="104">
        <v>0</v>
      </c>
      <c r="BU528" s="104">
        <v>0</v>
      </c>
      <c r="BV528" s="104">
        <v>0</v>
      </c>
      <c r="BW528" s="104">
        <v>0</v>
      </c>
      <c r="DB528" s="104">
        <v>0</v>
      </c>
      <c r="DC528" s="104">
        <v>338.81</v>
      </c>
      <c r="DD528" s="104">
        <v>19.809999999999999</v>
      </c>
      <c r="DE528" s="104">
        <v>319</v>
      </c>
      <c r="DF528" s="104">
        <v>0</v>
      </c>
      <c r="DG528" s="104">
        <v>0</v>
      </c>
      <c r="DH528" s="104">
        <v>0</v>
      </c>
      <c r="DI528" s="104">
        <v>0</v>
      </c>
      <c r="DJ528" s="104">
        <v>0</v>
      </c>
      <c r="DK528" s="104">
        <v>0</v>
      </c>
      <c r="EG528" s="104">
        <v>338.81</v>
      </c>
      <c r="EH528" s="104">
        <v>19.809999999999999</v>
      </c>
      <c r="EI528" s="104">
        <v>319</v>
      </c>
      <c r="EP528" s="104">
        <v>0</v>
      </c>
      <c r="EQ528" s="104">
        <v>0</v>
      </c>
      <c r="ER528" s="104">
        <v>0</v>
      </c>
      <c r="ES528" s="104">
        <v>0</v>
      </c>
      <c r="ET528" s="104">
        <v>0</v>
      </c>
      <c r="EU528" s="104">
        <v>0</v>
      </c>
      <c r="EV528" s="104">
        <v>0</v>
      </c>
      <c r="EW528" s="104">
        <v>0</v>
      </c>
      <c r="EX528" s="104">
        <v>0</v>
      </c>
      <c r="EY528" s="104">
        <v>0</v>
      </c>
    </row>
    <row r="529" spans="1:155" s="104" customFormat="1" ht="22.5" hidden="1" customHeight="1" outlineLevel="2">
      <c r="A529" s="84"/>
      <c r="B529" s="84"/>
      <c r="C529" s="169" t="s">
        <v>2870</v>
      </c>
      <c r="D529" s="84"/>
      <c r="E529" s="84"/>
      <c r="F529" s="205" t="s">
        <v>2875</v>
      </c>
      <c r="G529" s="206"/>
      <c r="H529" s="169"/>
      <c r="I529" s="169"/>
      <c r="J529" s="184"/>
      <c r="K529" s="184"/>
      <c r="L529" s="184"/>
      <c r="M529" s="200" t="s">
        <v>161</v>
      </c>
      <c r="N529" s="186" t="s">
        <v>54</v>
      </c>
      <c r="O529" s="188">
        <v>1</v>
      </c>
      <c r="BN529" s="104">
        <v>0</v>
      </c>
      <c r="BO529" s="104">
        <v>0</v>
      </c>
      <c r="BP529" s="104">
        <v>0</v>
      </c>
      <c r="BQ529" s="104">
        <v>0</v>
      </c>
      <c r="BR529" s="104">
        <v>0</v>
      </c>
      <c r="BS529" s="104">
        <v>0</v>
      </c>
      <c r="BT529" s="104">
        <v>0</v>
      </c>
      <c r="BU529" s="104">
        <v>0</v>
      </c>
      <c r="BV529" s="104">
        <v>0</v>
      </c>
      <c r="BW529" s="104">
        <v>0</v>
      </c>
      <c r="DB529" s="104">
        <v>1</v>
      </c>
      <c r="DC529" s="104" t="e">
        <v>#VALUE!</v>
      </c>
      <c r="DD529" s="104">
        <v>0</v>
      </c>
      <c r="DE529" s="104">
        <v>0</v>
      </c>
      <c r="DF529" s="104">
        <v>0</v>
      </c>
      <c r="DG529" s="104">
        <v>0</v>
      </c>
      <c r="DH529" s="104">
        <v>0</v>
      </c>
      <c r="DI529" s="104">
        <v>0</v>
      </c>
      <c r="DJ529" s="104">
        <v>0</v>
      </c>
      <c r="DK529" s="104">
        <v>0</v>
      </c>
      <c r="EF529" s="104">
        <v>1</v>
      </c>
      <c r="EG529" s="104" t="s">
        <v>54</v>
      </c>
      <c r="EP529" s="104">
        <v>0</v>
      </c>
      <c r="EQ529" s="104">
        <v>0</v>
      </c>
      <c r="ER529" s="104">
        <v>0</v>
      </c>
      <c r="ES529" s="104">
        <v>0</v>
      </c>
      <c r="ET529" s="104">
        <v>0</v>
      </c>
      <c r="EU529" s="104">
        <v>0</v>
      </c>
      <c r="EV529" s="104">
        <v>0</v>
      </c>
      <c r="EW529" s="104">
        <v>0</v>
      </c>
      <c r="EX529" s="104">
        <v>0</v>
      </c>
      <c r="EY529" s="104">
        <v>0</v>
      </c>
    </row>
    <row r="530" spans="1:155" s="104" customFormat="1" ht="22.5" customHeight="1" outlineLevel="1" collapsed="1">
      <c r="A530" s="84" t="s">
        <v>1269</v>
      </c>
      <c r="B530" s="84">
        <v>110</v>
      </c>
      <c r="C530" s="169" t="s">
        <v>403</v>
      </c>
      <c r="D530" s="84" t="s">
        <v>156</v>
      </c>
      <c r="E530" s="84" t="s">
        <v>456</v>
      </c>
      <c r="F530" s="205" t="s">
        <v>2877</v>
      </c>
      <c r="G530" s="206"/>
      <c r="H530" s="169" t="s">
        <v>59</v>
      </c>
      <c r="I530" s="169"/>
      <c r="J530" s="184" t="s">
        <v>33</v>
      </c>
      <c r="K530" s="184" t="s">
        <v>53</v>
      </c>
      <c r="L530" s="184" t="s">
        <v>40</v>
      </c>
      <c r="M530" s="200" t="s">
        <v>2878</v>
      </c>
      <c r="N530" s="186"/>
      <c r="O530" s="188"/>
      <c r="BN530" s="104">
        <v>0</v>
      </c>
      <c r="BO530" s="104">
        <v>0</v>
      </c>
      <c r="BP530" s="104">
        <v>0</v>
      </c>
      <c r="BQ530" s="104">
        <v>0</v>
      </c>
      <c r="BR530" s="104">
        <v>0</v>
      </c>
      <c r="BS530" s="104">
        <v>0</v>
      </c>
      <c r="BT530" s="104">
        <v>0</v>
      </c>
      <c r="BU530" s="104">
        <v>0</v>
      </c>
      <c r="BV530" s="104">
        <v>0</v>
      </c>
      <c r="BW530" s="104">
        <v>0</v>
      </c>
      <c r="DB530" s="104">
        <v>0</v>
      </c>
      <c r="DC530" s="104">
        <v>254.81</v>
      </c>
      <c r="DD530" s="104">
        <v>19.809999999999999</v>
      </c>
      <c r="DE530" s="104">
        <v>235</v>
      </c>
      <c r="DF530" s="104">
        <v>0</v>
      </c>
      <c r="DG530" s="104">
        <v>0</v>
      </c>
      <c r="DH530" s="104">
        <v>0</v>
      </c>
      <c r="DI530" s="104">
        <v>0</v>
      </c>
      <c r="DJ530" s="104">
        <v>0</v>
      </c>
      <c r="DK530" s="104">
        <v>0</v>
      </c>
      <c r="EG530" s="104">
        <v>254.81</v>
      </c>
      <c r="EH530" s="104">
        <v>19.809999999999999</v>
      </c>
      <c r="EI530" s="104">
        <v>235</v>
      </c>
      <c r="EP530" s="104">
        <v>0</v>
      </c>
      <c r="EQ530" s="104">
        <v>0</v>
      </c>
      <c r="ER530" s="104">
        <v>0</v>
      </c>
      <c r="ES530" s="104">
        <v>0</v>
      </c>
      <c r="ET530" s="104">
        <v>0</v>
      </c>
      <c r="EU530" s="104">
        <v>0</v>
      </c>
      <c r="EV530" s="104">
        <v>0</v>
      </c>
      <c r="EW530" s="104">
        <v>0</v>
      </c>
      <c r="EX530" s="104">
        <v>0</v>
      </c>
      <c r="EY530" s="104">
        <v>0</v>
      </c>
    </row>
    <row r="531" spans="1:155" s="104" customFormat="1" ht="22.5" hidden="1" customHeight="1" outlineLevel="2">
      <c r="A531" s="84"/>
      <c r="B531" s="84"/>
      <c r="C531" s="169" t="s">
        <v>2870</v>
      </c>
      <c r="D531" s="84"/>
      <c r="E531" s="84"/>
      <c r="F531" s="205" t="s">
        <v>2879</v>
      </c>
      <c r="G531" s="206"/>
      <c r="H531" s="169"/>
      <c r="I531" s="169"/>
      <c r="J531" s="184"/>
      <c r="K531" s="184"/>
      <c r="L531" s="184"/>
      <c r="M531" s="200" t="s">
        <v>161</v>
      </c>
      <c r="N531" s="186" t="s">
        <v>54</v>
      </c>
      <c r="O531" s="188">
        <v>1</v>
      </c>
      <c r="BN531" s="104">
        <v>0</v>
      </c>
      <c r="BO531" s="104">
        <v>0</v>
      </c>
      <c r="BP531" s="104">
        <v>0</v>
      </c>
      <c r="BQ531" s="104">
        <v>0</v>
      </c>
      <c r="BR531" s="104">
        <v>0</v>
      </c>
      <c r="BS531" s="104">
        <v>0</v>
      </c>
      <c r="BT531" s="104">
        <v>0</v>
      </c>
      <c r="BU531" s="104">
        <v>0</v>
      </c>
      <c r="BV531" s="104">
        <v>0</v>
      </c>
      <c r="BW531" s="104">
        <v>0</v>
      </c>
      <c r="DB531" s="104">
        <v>1</v>
      </c>
      <c r="DC531" s="104" t="e">
        <v>#VALUE!</v>
      </c>
      <c r="DD531" s="104">
        <v>0</v>
      </c>
      <c r="DE531" s="104">
        <v>0</v>
      </c>
      <c r="DF531" s="104">
        <v>0</v>
      </c>
      <c r="DG531" s="104">
        <v>0</v>
      </c>
      <c r="DH531" s="104">
        <v>0</v>
      </c>
      <c r="DI531" s="104">
        <v>0</v>
      </c>
      <c r="DJ531" s="104">
        <v>0</v>
      </c>
      <c r="DK531" s="104">
        <v>0</v>
      </c>
      <c r="EF531" s="104">
        <v>1</v>
      </c>
      <c r="EG531" s="104" t="s">
        <v>54</v>
      </c>
      <c r="EP531" s="104">
        <v>0</v>
      </c>
      <c r="EQ531" s="104">
        <v>0</v>
      </c>
      <c r="ER531" s="104">
        <v>0</v>
      </c>
      <c r="ES531" s="104">
        <v>0</v>
      </c>
      <c r="ET531" s="104">
        <v>0</v>
      </c>
      <c r="EU531" s="104">
        <v>0</v>
      </c>
      <c r="EV531" s="104">
        <v>0</v>
      </c>
      <c r="EW531" s="104">
        <v>0</v>
      </c>
      <c r="EX531" s="104">
        <v>0</v>
      </c>
      <c r="EY531" s="104">
        <v>0</v>
      </c>
    </row>
    <row r="532" spans="1:155" s="25" customFormat="1" ht="40.5" customHeight="1" outlineLevel="1" collapsed="1">
      <c r="A532" s="201" t="s">
        <v>949</v>
      </c>
      <c r="B532" s="84">
        <v>110</v>
      </c>
      <c r="C532" s="169" t="s">
        <v>584</v>
      </c>
      <c r="D532" s="84" t="s">
        <v>156</v>
      </c>
      <c r="E532" s="169" t="s">
        <v>587</v>
      </c>
      <c r="F532" s="168" t="s">
        <v>583</v>
      </c>
      <c r="G532" s="169"/>
      <c r="H532" s="169" t="s">
        <v>59</v>
      </c>
      <c r="I532" s="169"/>
      <c r="J532" s="184" t="s">
        <v>33</v>
      </c>
      <c r="K532" s="184" t="s">
        <v>51</v>
      </c>
      <c r="L532" s="184" t="s">
        <v>51</v>
      </c>
      <c r="M532" s="203" t="str">
        <f>M533&amp;" "&amp;O533&amp;N533&amp;" "</f>
        <v xml:space="preserve">Капитальный ремонт разъединителей 110 кВ 8шт </v>
      </c>
      <c r="N532" s="169"/>
      <c r="O532" s="188"/>
    </row>
    <row r="533" spans="1:155" s="25" customFormat="1" ht="22.5" hidden="1" customHeight="1" outlineLevel="2">
      <c r="A533" s="84"/>
      <c r="B533" s="84"/>
      <c r="C533" s="169"/>
      <c r="D533" s="84"/>
      <c r="E533" s="169"/>
      <c r="F533" s="205" t="s">
        <v>588</v>
      </c>
      <c r="G533" s="206"/>
      <c r="H533" s="169"/>
      <c r="I533" s="169"/>
      <c r="J533" s="184"/>
      <c r="K533" s="184"/>
      <c r="L533" s="184"/>
      <c r="M533" s="185" t="s">
        <v>84</v>
      </c>
      <c r="N533" s="169" t="s">
        <v>54</v>
      </c>
      <c r="O533" s="188">
        <v>8</v>
      </c>
    </row>
    <row r="534" spans="1:155" s="25" customFormat="1" ht="30" customHeight="1" outlineLevel="1" collapsed="1">
      <c r="A534" s="201" t="s">
        <v>950</v>
      </c>
      <c r="B534" s="84">
        <v>110</v>
      </c>
      <c r="C534" s="169" t="s">
        <v>584</v>
      </c>
      <c r="D534" s="84" t="s">
        <v>156</v>
      </c>
      <c r="E534" s="169" t="s">
        <v>593</v>
      </c>
      <c r="F534" s="168" t="s">
        <v>592</v>
      </c>
      <c r="G534" s="169"/>
      <c r="H534" s="169" t="s">
        <v>59</v>
      </c>
      <c r="I534" s="169"/>
      <c r="J534" s="184" t="s">
        <v>33</v>
      </c>
      <c r="K534" s="184" t="s">
        <v>55</v>
      </c>
      <c r="L534" s="184" t="s">
        <v>55</v>
      </c>
      <c r="M534" s="203" t="str">
        <f>M535&amp;" "&amp;O535&amp;N535&amp;" "</f>
        <v xml:space="preserve">Капитальный ремонт выключателей 6-10 кВ 2шт </v>
      </c>
      <c r="N534" s="186"/>
      <c r="O534" s="188"/>
    </row>
    <row r="535" spans="1:155" s="25" customFormat="1" ht="11.25" hidden="1" customHeight="1" outlineLevel="2">
      <c r="A535" s="84"/>
      <c r="B535" s="84"/>
      <c r="C535" s="169"/>
      <c r="D535" s="84"/>
      <c r="E535" s="84"/>
      <c r="F535" s="168" t="s">
        <v>595</v>
      </c>
      <c r="G535" s="169"/>
      <c r="H535" s="169"/>
      <c r="I535" s="169"/>
      <c r="J535" s="184"/>
      <c r="K535" s="184"/>
      <c r="L535" s="184"/>
      <c r="M535" s="200" t="s">
        <v>82</v>
      </c>
      <c r="N535" s="84" t="s">
        <v>54</v>
      </c>
      <c r="O535" s="188">
        <v>2</v>
      </c>
    </row>
    <row r="536" spans="1:155" s="25" customFormat="1" ht="30" customHeight="1" outlineLevel="1" collapsed="1">
      <c r="A536" s="201" t="s">
        <v>951</v>
      </c>
      <c r="B536" s="84">
        <v>110</v>
      </c>
      <c r="C536" s="169" t="s">
        <v>584</v>
      </c>
      <c r="D536" s="84" t="s">
        <v>156</v>
      </c>
      <c r="E536" s="169" t="s">
        <v>600</v>
      </c>
      <c r="F536" s="168" t="s">
        <v>599</v>
      </c>
      <c r="G536" s="169"/>
      <c r="H536" s="169" t="s">
        <v>59</v>
      </c>
      <c r="I536" s="169"/>
      <c r="J536" s="184" t="s">
        <v>33</v>
      </c>
      <c r="K536" s="184" t="s">
        <v>40</v>
      </c>
      <c r="L536" s="184" t="s">
        <v>40</v>
      </c>
      <c r="M536" s="203" t="str">
        <f>M537&amp;" "&amp;O537&amp;N537&amp;" "</f>
        <v xml:space="preserve">Капитальный ремонт выключателей 6-10 кВ 2шт </v>
      </c>
      <c r="N536" s="186"/>
      <c r="O536" s="188"/>
    </row>
    <row r="537" spans="1:155" s="25" customFormat="1" ht="11.25" hidden="1" customHeight="1" outlineLevel="2">
      <c r="A537" s="84"/>
      <c r="B537" s="84"/>
      <c r="C537" s="169"/>
      <c r="D537" s="84"/>
      <c r="E537" s="84"/>
      <c r="F537" s="168" t="s">
        <v>603</v>
      </c>
      <c r="G537" s="169"/>
      <c r="H537" s="169"/>
      <c r="I537" s="169"/>
      <c r="J537" s="184"/>
      <c r="K537" s="184"/>
      <c r="L537" s="184"/>
      <c r="M537" s="200" t="s">
        <v>82</v>
      </c>
      <c r="N537" s="84" t="s">
        <v>54</v>
      </c>
      <c r="O537" s="188">
        <v>2</v>
      </c>
    </row>
    <row r="538" spans="1:155" s="25" customFormat="1" ht="22.5" customHeight="1" outlineLevel="1" collapsed="1">
      <c r="A538" s="201" t="s">
        <v>952</v>
      </c>
      <c r="B538" s="84">
        <v>110</v>
      </c>
      <c r="C538" s="169" t="s">
        <v>584</v>
      </c>
      <c r="D538" s="84" t="s">
        <v>156</v>
      </c>
      <c r="E538" s="169" t="s">
        <v>606</v>
      </c>
      <c r="F538" s="168" t="s">
        <v>605</v>
      </c>
      <c r="G538" s="169"/>
      <c r="H538" s="169" t="s">
        <v>59</v>
      </c>
      <c r="I538" s="169"/>
      <c r="J538" s="184" t="s">
        <v>33</v>
      </c>
      <c r="K538" s="184" t="s">
        <v>57</v>
      </c>
      <c r="L538" s="184" t="s">
        <v>57</v>
      </c>
      <c r="M538" s="203" t="str">
        <f>M539&amp;" "&amp;O539&amp;N539&amp;" "</f>
        <v xml:space="preserve">Капитальный ремонт разъединителей 110 кВ 5шт </v>
      </c>
      <c r="N538" s="169"/>
      <c r="O538" s="188"/>
    </row>
    <row r="539" spans="1:155" s="25" customFormat="1" ht="22.5" hidden="1" customHeight="1" outlineLevel="2">
      <c r="A539" s="84"/>
      <c r="B539" s="84"/>
      <c r="C539" s="169"/>
      <c r="D539" s="84"/>
      <c r="E539" s="169"/>
      <c r="F539" s="205" t="s">
        <v>607</v>
      </c>
      <c r="G539" s="206"/>
      <c r="H539" s="169"/>
      <c r="I539" s="169"/>
      <c r="J539" s="184"/>
      <c r="K539" s="184"/>
      <c r="L539" s="184"/>
      <c r="M539" s="185" t="s">
        <v>84</v>
      </c>
      <c r="N539" s="169" t="s">
        <v>54</v>
      </c>
      <c r="O539" s="188">
        <v>5</v>
      </c>
    </row>
    <row r="540" spans="1:155" s="25" customFormat="1" ht="31.5" customHeight="1" outlineLevel="1" collapsed="1">
      <c r="A540" s="201" t="s">
        <v>953</v>
      </c>
      <c r="B540" s="84">
        <v>110</v>
      </c>
      <c r="C540" s="169" t="s">
        <v>584</v>
      </c>
      <c r="D540" s="84" t="s">
        <v>156</v>
      </c>
      <c r="E540" s="169" t="s">
        <v>617</v>
      </c>
      <c r="F540" s="168" t="s">
        <v>616</v>
      </c>
      <c r="G540" s="169"/>
      <c r="H540" s="169" t="s">
        <v>59</v>
      </c>
      <c r="I540" s="169"/>
      <c r="J540" s="184" t="s">
        <v>33</v>
      </c>
      <c r="K540" s="184" t="s">
        <v>57</v>
      </c>
      <c r="L540" s="184" t="s">
        <v>490</v>
      </c>
      <c r="M540" s="203" t="str">
        <f>M541&amp;" "&amp;O541&amp;N541&amp;" "</f>
        <v xml:space="preserve">Капитальный ремонт выключателей 6-10 кВ 4шт </v>
      </c>
      <c r="N540" s="186"/>
      <c r="O540" s="188"/>
    </row>
    <row r="541" spans="1:155" s="25" customFormat="1" ht="11.25" hidden="1" customHeight="1" outlineLevel="2">
      <c r="A541" s="84"/>
      <c r="B541" s="84"/>
      <c r="C541" s="169"/>
      <c r="D541" s="84"/>
      <c r="E541" s="169"/>
      <c r="F541" s="168" t="s">
        <v>1073</v>
      </c>
      <c r="G541" s="169"/>
      <c r="H541" s="169"/>
      <c r="I541" s="169"/>
      <c r="J541" s="184"/>
      <c r="K541" s="184"/>
      <c r="L541" s="184"/>
      <c r="M541" s="200" t="s">
        <v>82</v>
      </c>
      <c r="N541" s="84" t="s">
        <v>54</v>
      </c>
      <c r="O541" s="188">
        <v>4</v>
      </c>
    </row>
    <row r="542" spans="1:155" s="25" customFormat="1" ht="30" customHeight="1" outlineLevel="1" collapsed="1">
      <c r="A542" s="201" t="s">
        <v>954</v>
      </c>
      <c r="B542" s="84">
        <v>110</v>
      </c>
      <c r="C542" s="169" t="s">
        <v>584</v>
      </c>
      <c r="D542" s="84" t="s">
        <v>156</v>
      </c>
      <c r="E542" s="169" t="s">
        <v>629</v>
      </c>
      <c r="F542" s="168" t="s">
        <v>626</v>
      </c>
      <c r="G542" s="169"/>
      <c r="H542" s="169" t="s">
        <v>59</v>
      </c>
      <c r="I542" s="169"/>
      <c r="J542" s="184" t="s">
        <v>33</v>
      </c>
      <c r="K542" s="184" t="s">
        <v>511</v>
      </c>
      <c r="L542" s="184" t="s">
        <v>55</v>
      </c>
      <c r="M542" s="203" t="str">
        <f>M543&amp;" "&amp;O543&amp;N543&amp;" "</f>
        <v xml:space="preserve">Капитальный ремонт выключателей 6-10 кВ 2шт </v>
      </c>
      <c r="N542" s="204"/>
      <c r="O542" s="188"/>
    </row>
    <row r="543" spans="1:155" s="25" customFormat="1" ht="11.25" hidden="1" customHeight="1" outlineLevel="2">
      <c r="A543" s="84"/>
      <c r="B543" s="84"/>
      <c r="C543" s="169"/>
      <c r="D543" s="84"/>
      <c r="E543" s="84"/>
      <c r="F543" s="168" t="s">
        <v>630</v>
      </c>
      <c r="G543" s="169"/>
      <c r="H543" s="169"/>
      <c r="I543" s="169"/>
      <c r="J543" s="184"/>
      <c r="K543" s="184"/>
      <c r="L543" s="184"/>
      <c r="M543" s="200" t="s">
        <v>82</v>
      </c>
      <c r="N543" s="186" t="s">
        <v>54</v>
      </c>
      <c r="O543" s="188">
        <v>2</v>
      </c>
    </row>
    <row r="544" spans="1:155" s="25" customFormat="1" ht="37.5" customHeight="1" outlineLevel="1" collapsed="1">
      <c r="A544" s="201" t="s">
        <v>955</v>
      </c>
      <c r="B544" s="84">
        <v>110</v>
      </c>
      <c r="C544" s="169" t="s">
        <v>584</v>
      </c>
      <c r="D544" s="84" t="s">
        <v>156</v>
      </c>
      <c r="E544" s="169" t="s">
        <v>657</v>
      </c>
      <c r="F544" s="168" t="s">
        <v>656</v>
      </c>
      <c r="G544" s="169"/>
      <c r="H544" s="169" t="s">
        <v>59</v>
      </c>
      <c r="I544" s="169"/>
      <c r="J544" s="184" t="s">
        <v>33</v>
      </c>
      <c r="K544" s="184" t="s">
        <v>57</v>
      </c>
      <c r="L544" s="184" t="s">
        <v>57</v>
      </c>
      <c r="M544" s="203" t="str">
        <f>M545&amp;" "&amp;O545&amp;N545&amp;" "&amp;M546&amp;" "&amp;O546&amp;N546&amp;" "</f>
        <v xml:space="preserve">Капитальный ремонт разъединителей 110 кВ 8шт Капитальный ремонт выключателей 6-10 кВ 1шт </v>
      </c>
      <c r="N544" s="186"/>
      <c r="O544" s="188"/>
    </row>
    <row r="545" spans="1:155" s="25" customFormat="1" ht="22.5" hidden="1" customHeight="1" outlineLevel="2">
      <c r="A545" s="84"/>
      <c r="B545" s="84"/>
      <c r="C545" s="169"/>
      <c r="D545" s="84"/>
      <c r="E545" s="84"/>
      <c r="F545" s="168" t="s">
        <v>659</v>
      </c>
      <c r="G545" s="169"/>
      <c r="H545" s="169"/>
      <c r="I545" s="169"/>
      <c r="J545" s="184"/>
      <c r="K545" s="184"/>
      <c r="L545" s="184"/>
      <c r="M545" s="185" t="s">
        <v>84</v>
      </c>
      <c r="N545" s="169" t="s">
        <v>54</v>
      </c>
      <c r="O545" s="188">
        <v>8</v>
      </c>
    </row>
    <row r="546" spans="1:155" s="25" customFormat="1" ht="11.25" hidden="1" customHeight="1" outlineLevel="2">
      <c r="A546" s="84"/>
      <c r="B546" s="84"/>
      <c r="C546" s="169"/>
      <c r="D546" s="84"/>
      <c r="E546" s="84"/>
      <c r="F546" s="168" t="s">
        <v>660</v>
      </c>
      <c r="G546" s="169"/>
      <c r="H546" s="169"/>
      <c r="I546" s="169"/>
      <c r="J546" s="184"/>
      <c r="K546" s="184"/>
      <c r="L546" s="184"/>
      <c r="M546" s="200" t="s">
        <v>82</v>
      </c>
      <c r="N546" s="186" t="s">
        <v>54</v>
      </c>
      <c r="O546" s="188">
        <v>1</v>
      </c>
    </row>
    <row r="547" spans="1:155" s="25" customFormat="1" ht="30" customHeight="1" outlineLevel="1" collapsed="1">
      <c r="A547" s="201" t="s">
        <v>956</v>
      </c>
      <c r="B547" s="84">
        <v>110</v>
      </c>
      <c r="C547" s="169" t="s">
        <v>584</v>
      </c>
      <c r="D547" s="84" t="s">
        <v>156</v>
      </c>
      <c r="E547" s="169" t="s">
        <v>662</v>
      </c>
      <c r="F547" s="168" t="s">
        <v>661</v>
      </c>
      <c r="G547" s="169"/>
      <c r="H547" s="169" t="s">
        <v>59</v>
      </c>
      <c r="I547" s="169"/>
      <c r="J547" s="184" t="s">
        <v>33</v>
      </c>
      <c r="K547" s="184" t="s">
        <v>511</v>
      </c>
      <c r="L547" s="184" t="s">
        <v>55</v>
      </c>
      <c r="M547" s="203" t="str">
        <f>M548&amp;" "&amp;O548&amp;N548&amp;" "</f>
        <v xml:space="preserve">Капитальный ремонт выключателей 6-10 кВ 1шт </v>
      </c>
      <c r="N547" s="204"/>
      <c r="O547" s="188"/>
    </row>
    <row r="548" spans="1:155" s="25" customFormat="1" ht="11.25" hidden="1" customHeight="1" outlineLevel="2">
      <c r="A548" s="84"/>
      <c r="B548" s="84"/>
      <c r="C548" s="169"/>
      <c r="D548" s="84"/>
      <c r="E548" s="84"/>
      <c r="F548" s="168" t="s">
        <v>663</v>
      </c>
      <c r="G548" s="169"/>
      <c r="H548" s="169"/>
      <c r="I548" s="169"/>
      <c r="J548" s="184"/>
      <c r="K548" s="184"/>
      <c r="L548" s="184"/>
      <c r="M548" s="200" t="s">
        <v>82</v>
      </c>
      <c r="N548" s="186" t="s">
        <v>54</v>
      </c>
      <c r="O548" s="188">
        <v>1</v>
      </c>
    </row>
    <row r="549" spans="1:155" s="25" customFormat="1" ht="45" customHeight="1" outlineLevel="1" collapsed="1">
      <c r="A549" s="201" t="s">
        <v>957</v>
      </c>
      <c r="B549" s="84">
        <v>110</v>
      </c>
      <c r="C549" s="169" t="s">
        <v>584</v>
      </c>
      <c r="D549" s="84" t="s">
        <v>156</v>
      </c>
      <c r="E549" s="169" t="s">
        <v>666</v>
      </c>
      <c r="F549" s="168" t="s">
        <v>664</v>
      </c>
      <c r="G549" s="169"/>
      <c r="H549" s="169" t="s">
        <v>158</v>
      </c>
      <c r="I549" s="169" t="s">
        <v>2581</v>
      </c>
      <c r="J549" s="184" t="s">
        <v>33</v>
      </c>
      <c r="K549" s="184" t="s">
        <v>511</v>
      </c>
      <c r="L549" s="184" t="s">
        <v>53</v>
      </c>
      <c r="M549" s="203" t="str">
        <f>M550&amp;" "&amp;O550&amp;N550&amp;" "&amp;M551&amp;" "&amp;O551&amp;N551&amp;" "&amp;M552&amp;" "&amp;O552&amp;N552&amp;" "</f>
        <v xml:space="preserve">Капитальный ремонт разъединителей 110 кВ 14шт Замена опорно-стержневых изоляторов разъединителей 110 кВ 84шт Капитальный ремонт выключателей 6-10 кВ 1шт </v>
      </c>
      <c r="N549" s="204"/>
      <c r="O549" s="188"/>
    </row>
    <row r="550" spans="1:155" s="25" customFormat="1" ht="21.75" hidden="1" customHeight="1" outlineLevel="2">
      <c r="A550" s="84"/>
      <c r="B550" s="84"/>
      <c r="C550" s="169"/>
      <c r="D550" s="84"/>
      <c r="E550" s="84"/>
      <c r="F550" s="124" t="s">
        <v>776</v>
      </c>
      <c r="G550" s="206"/>
      <c r="H550" s="169" t="s">
        <v>59</v>
      </c>
      <c r="I550" s="169"/>
      <c r="J550" s="184"/>
      <c r="K550" s="184" t="s">
        <v>53</v>
      </c>
      <c r="L550" s="184" t="s">
        <v>53</v>
      </c>
      <c r="M550" s="185" t="s">
        <v>84</v>
      </c>
      <c r="N550" s="169" t="s">
        <v>54</v>
      </c>
      <c r="O550" s="188">
        <f>10+4</f>
        <v>14</v>
      </c>
    </row>
    <row r="551" spans="1:155" s="25" customFormat="1" ht="26.25" hidden="1" customHeight="1" outlineLevel="2">
      <c r="A551" s="84"/>
      <c r="B551" s="84"/>
      <c r="C551" s="169"/>
      <c r="D551" s="84"/>
      <c r="E551" s="84"/>
      <c r="F551" s="135"/>
      <c r="G551" s="207"/>
      <c r="H551" s="84" t="s">
        <v>1024</v>
      </c>
      <c r="I551" s="169"/>
      <c r="J551" s="184"/>
      <c r="K551" s="184" t="s">
        <v>53</v>
      </c>
      <c r="L551" s="184" t="s">
        <v>53</v>
      </c>
      <c r="M551" s="200" t="s">
        <v>87</v>
      </c>
      <c r="N551" s="186" t="s">
        <v>54</v>
      </c>
      <c r="O551" s="188">
        <f>60+24</f>
        <v>84</v>
      </c>
    </row>
    <row r="552" spans="1:155" s="25" customFormat="1" ht="11.25" hidden="1" customHeight="1" outlineLevel="2">
      <c r="A552" s="84"/>
      <c r="B552" s="84"/>
      <c r="C552" s="169"/>
      <c r="D552" s="84"/>
      <c r="E552" s="84"/>
      <c r="F552" s="168" t="s">
        <v>667</v>
      </c>
      <c r="G552" s="169"/>
      <c r="H552" s="169" t="s">
        <v>59</v>
      </c>
      <c r="I552" s="169"/>
      <c r="J552" s="184"/>
      <c r="K552" s="184" t="s">
        <v>511</v>
      </c>
      <c r="L552" s="184" t="s">
        <v>53</v>
      </c>
      <c r="M552" s="200" t="s">
        <v>82</v>
      </c>
      <c r="N552" s="186" t="s">
        <v>54</v>
      </c>
      <c r="O552" s="188">
        <v>1</v>
      </c>
    </row>
    <row r="553" spans="1:155" s="25" customFormat="1" ht="30" customHeight="1" outlineLevel="1" collapsed="1">
      <c r="A553" s="201" t="s">
        <v>1270</v>
      </c>
      <c r="B553" s="84">
        <v>110</v>
      </c>
      <c r="C553" s="169" t="s">
        <v>584</v>
      </c>
      <c r="D553" s="84" t="s">
        <v>156</v>
      </c>
      <c r="E553" s="169" t="s">
        <v>670</v>
      </c>
      <c r="F553" s="168" t="s">
        <v>669</v>
      </c>
      <c r="G553" s="169"/>
      <c r="H553" s="169" t="s">
        <v>59</v>
      </c>
      <c r="I553" s="169"/>
      <c r="J553" s="184" t="s">
        <v>33</v>
      </c>
      <c r="K553" s="184" t="s">
        <v>511</v>
      </c>
      <c r="L553" s="184" t="s">
        <v>53</v>
      </c>
      <c r="M553" s="203" t="str">
        <f>M554&amp;" "&amp;O554&amp;N554&amp;" "</f>
        <v xml:space="preserve">Капитальный ремонт выключателей 6-10 кВ 2шт </v>
      </c>
      <c r="N553" s="204"/>
      <c r="O553" s="188"/>
    </row>
    <row r="554" spans="1:155" s="25" customFormat="1" ht="11.25" hidden="1" customHeight="1" outlineLevel="2">
      <c r="A554" s="84"/>
      <c r="B554" s="84"/>
      <c r="C554" s="169"/>
      <c r="D554" s="84"/>
      <c r="E554" s="84"/>
      <c r="F554" s="168" t="s">
        <v>671</v>
      </c>
      <c r="G554" s="169"/>
      <c r="H554" s="169"/>
      <c r="I554" s="169"/>
      <c r="J554" s="184"/>
      <c r="K554" s="184"/>
      <c r="L554" s="184"/>
      <c r="M554" s="200" t="s">
        <v>82</v>
      </c>
      <c r="N554" s="186" t="s">
        <v>54</v>
      </c>
      <c r="O554" s="188">
        <v>2</v>
      </c>
    </row>
    <row r="555" spans="1:155" s="104" customFormat="1" ht="11.25" customHeight="1" outlineLevel="1" collapsed="1">
      <c r="A555" s="84" t="s">
        <v>958</v>
      </c>
      <c r="B555" s="84">
        <v>110</v>
      </c>
      <c r="C555" s="169" t="s">
        <v>584</v>
      </c>
      <c r="D555" s="84" t="s">
        <v>156</v>
      </c>
      <c r="E555" s="84" t="s">
        <v>2880</v>
      </c>
      <c r="F555" s="168" t="s">
        <v>2881</v>
      </c>
      <c r="G555" s="169"/>
      <c r="H555" s="169" t="s">
        <v>59</v>
      </c>
      <c r="I555" s="169"/>
      <c r="J555" s="184" t="s">
        <v>33</v>
      </c>
      <c r="K555" s="184" t="s">
        <v>316</v>
      </c>
      <c r="L555" s="184" t="s">
        <v>490</v>
      </c>
      <c r="M555" s="200" t="s">
        <v>161</v>
      </c>
      <c r="N555" s="186"/>
      <c r="O555" s="188"/>
      <c r="BN555" s="104">
        <v>0</v>
      </c>
      <c r="BO555" s="104">
        <v>0</v>
      </c>
      <c r="BP555" s="104">
        <v>0</v>
      </c>
      <c r="BQ555" s="104">
        <v>0</v>
      </c>
      <c r="BR555" s="104">
        <v>0</v>
      </c>
      <c r="BS555" s="104">
        <v>0</v>
      </c>
      <c r="BT555" s="104">
        <v>0</v>
      </c>
      <c r="BU555" s="104">
        <v>0</v>
      </c>
      <c r="BV555" s="104">
        <v>0</v>
      </c>
      <c r="BW555" s="104">
        <v>0</v>
      </c>
      <c r="DB555" s="104">
        <v>0</v>
      </c>
      <c r="DC555" s="104">
        <v>366.76</v>
      </c>
      <c r="DD555" s="104">
        <v>16.760000000000002</v>
      </c>
      <c r="DE555" s="104">
        <v>350</v>
      </c>
      <c r="DF555" s="104">
        <v>0</v>
      </c>
      <c r="DG555" s="104">
        <v>0</v>
      </c>
      <c r="DH555" s="104">
        <v>0</v>
      </c>
      <c r="DI555" s="104">
        <v>0</v>
      </c>
      <c r="DJ555" s="104">
        <v>0</v>
      </c>
      <c r="DK555" s="104">
        <v>0</v>
      </c>
      <c r="EG555" s="104">
        <v>366.76</v>
      </c>
      <c r="EH555" s="104">
        <v>16.760000000000002</v>
      </c>
      <c r="EI555" s="104">
        <v>350</v>
      </c>
      <c r="EP555" s="104">
        <v>0</v>
      </c>
      <c r="EQ555" s="104">
        <v>0</v>
      </c>
      <c r="ER555" s="104">
        <v>0</v>
      </c>
      <c r="ES555" s="104">
        <v>0</v>
      </c>
      <c r="ET555" s="104">
        <v>0</v>
      </c>
      <c r="EU555" s="104">
        <v>0</v>
      </c>
      <c r="EV555" s="104">
        <v>0</v>
      </c>
      <c r="EW555" s="104">
        <v>0</v>
      </c>
      <c r="EX555" s="104">
        <v>0</v>
      </c>
      <c r="EY555" s="104">
        <v>0</v>
      </c>
    </row>
    <row r="556" spans="1:155" s="104" customFormat="1" ht="11.25" hidden="1" customHeight="1" outlineLevel="2">
      <c r="A556" s="84"/>
      <c r="B556" s="84"/>
      <c r="C556" s="169" t="s">
        <v>2870</v>
      </c>
      <c r="D556" s="84"/>
      <c r="E556" s="84"/>
      <c r="F556" s="168" t="s">
        <v>2882</v>
      </c>
      <c r="G556" s="169"/>
      <c r="H556" s="169"/>
      <c r="I556" s="169"/>
      <c r="J556" s="184"/>
      <c r="K556" s="184" t="s">
        <v>490</v>
      </c>
      <c r="L556" s="184" t="s">
        <v>490</v>
      </c>
      <c r="M556" s="200" t="s">
        <v>161</v>
      </c>
      <c r="N556" s="186" t="s">
        <v>54</v>
      </c>
      <c r="O556" s="188">
        <v>1</v>
      </c>
      <c r="BN556" s="104">
        <v>0</v>
      </c>
      <c r="BO556" s="104">
        <v>0</v>
      </c>
      <c r="BP556" s="104">
        <v>0</v>
      </c>
      <c r="BQ556" s="104">
        <v>0</v>
      </c>
      <c r="BR556" s="104">
        <v>0</v>
      </c>
      <c r="BS556" s="104">
        <v>0</v>
      </c>
      <c r="BT556" s="104">
        <v>0</v>
      </c>
      <c r="BU556" s="104">
        <v>0</v>
      </c>
      <c r="BV556" s="104">
        <v>0</v>
      </c>
      <c r="BW556" s="104">
        <v>0</v>
      </c>
      <c r="DB556" s="104">
        <v>1</v>
      </c>
      <c r="DC556" s="104" t="e">
        <v>#VALUE!</v>
      </c>
      <c r="DD556" s="104">
        <v>0</v>
      </c>
      <c r="DE556" s="104">
        <v>0</v>
      </c>
      <c r="DF556" s="104">
        <v>0</v>
      </c>
      <c r="DG556" s="104">
        <v>0</v>
      </c>
      <c r="DH556" s="104">
        <v>0</v>
      </c>
      <c r="DI556" s="104">
        <v>0</v>
      </c>
      <c r="DJ556" s="104">
        <v>0</v>
      </c>
      <c r="DK556" s="104">
        <v>0</v>
      </c>
      <c r="EF556" s="104">
        <v>1</v>
      </c>
      <c r="EG556" s="104" t="s">
        <v>54</v>
      </c>
      <c r="EP556" s="104">
        <v>0</v>
      </c>
      <c r="EQ556" s="104">
        <v>0</v>
      </c>
      <c r="ER556" s="104">
        <v>0</v>
      </c>
      <c r="ES556" s="104">
        <v>0</v>
      </c>
      <c r="ET556" s="104">
        <v>0</v>
      </c>
      <c r="EU556" s="104">
        <v>0</v>
      </c>
      <c r="EV556" s="104">
        <v>0</v>
      </c>
      <c r="EW556" s="104">
        <v>0</v>
      </c>
      <c r="EX556" s="104">
        <v>0</v>
      </c>
      <c r="EY556" s="104">
        <v>0</v>
      </c>
    </row>
    <row r="557" spans="1:155" s="25" customFormat="1" ht="33.75" customHeight="1" outlineLevel="1" collapsed="1">
      <c r="A557" s="201" t="s">
        <v>959</v>
      </c>
      <c r="B557" s="84">
        <v>110</v>
      </c>
      <c r="C557" s="169" t="s">
        <v>157</v>
      </c>
      <c r="D557" s="84" t="s">
        <v>156</v>
      </c>
      <c r="E557" s="169" t="s">
        <v>218</v>
      </c>
      <c r="F557" s="168" t="s">
        <v>163</v>
      </c>
      <c r="G557" s="169"/>
      <c r="H557" s="169" t="s">
        <v>158</v>
      </c>
      <c r="I557" s="169" t="s">
        <v>2581</v>
      </c>
      <c r="J557" s="184" t="s">
        <v>33</v>
      </c>
      <c r="K557" s="84" t="s">
        <v>55</v>
      </c>
      <c r="L557" s="84" t="s">
        <v>55</v>
      </c>
      <c r="M557" s="203" t="str">
        <f>M558&amp;" "&amp;O558&amp;N558&amp;" "&amp;M559&amp;" "&amp;O559&amp;N559&amp;" "</f>
        <v xml:space="preserve">Замена опорно-стержневых изоляторов разъединителей 110 кВ 15шт Замена ОПН, разрядников 35 кВ 1шт </v>
      </c>
      <c r="N557" s="186"/>
      <c r="O557" s="188"/>
    </row>
    <row r="558" spans="1:155" s="25" customFormat="1" ht="33.75" hidden="1" customHeight="1" outlineLevel="2">
      <c r="A558" s="84"/>
      <c r="B558" s="84"/>
      <c r="C558" s="169"/>
      <c r="D558" s="84"/>
      <c r="E558" s="84"/>
      <c r="F558" s="168" t="s">
        <v>216</v>
      </c>
      <c r="G558" s="169"/>
      <c r="H558" s="84" t="s">
        <v>1024</v>
      </c>
      <c r="I558" s="199"/>
      <c r="J558" s="84"/>
      <c r="K558" s="84"/>
      <c r="L558" s="84"/>
      <c r="M558" s="200" t="s">
        <v>87</v>
      </c>
      <c r="N558" s="186" t="s">
        <v>54</v>
      </c>
      <c r="O558" s="188">
        <v>15</v>
      </c>
    </row>
    <row r="559" spans="1:155" s="25" customFormat="1" ht="11.25" hidden="1" customHeight="1" outlineLevel="2">
      <c r="A559" s="84"/>
      <c r="B559" s="84"/>
      <c r="C559" s="169"/>
      <c r="D559" s="84"/>
      <c r="E559" s="84"/>
      <c r="F559" s="168" t="s">
        <v>215</v>
      </c>
      <c r="G559" s="169"/>
      <c r="H559" s="169" t="s">
        <v>59</v>
      </c>
      <c r="I559" s="199"/>
      <c r="J559" s="84"/>
      <c r="K559" s="84"/>
      <c r="L559" s="84"/>
      <c r="M559" s="200" t="s">
        <v>90</v>
      </c>
      <c r="N559" s="84" t="s">
        <v>54</v>
      </c>
      <c r="O559" s="188">
        <v>1</v>
      </c>
    </row>
    <row r="560" spans="1:155" s="25" customFormat="1" ht="38.25" customHeight="1" outlineLevel="1" collapsed="1">
      <c r="A560" s="201" t="s">
        <v>960</v>
      </c>
      <c r="B560" s="84">
        <v>110</v>
      </c>
      <c r="C560" s="169" t="s">
        <v>157</v>
      </c>
      <c r="D560" s="84" t="s">
        <v>156</v>
      </c>
      <c r="E560" s="169" t="s">
        <v>183</v>
      </c>
      <c r="F560" s="168" t="s">
        <v>184</v>
      </c>
      <c r="G560" s="169"/>
      <c r="H560" s="169" t="s">
        <v>59</v>
      </c>
      <c r="I560" s="169"/>
      <c r="J560" s="184" t="s">
        <v>33</v>
      </c>
      <c r="K560" s="184" t="s">
        <v>56</v>
      </c>
      <c r="L560" s="184" t="s">
        <v>56</v>
      </c>
      <c r="M560" s="203" t="str">
        <f>M561&amp;" "&amp;O561&amp;N561&amp;" "</f>
        <v xml:space="preserve">Замена ОПН, разрядников 110 кВ 1шт </v>
      </c>
      <c r="N560" s="186"/>
      <c r="O560" s="188"/>
    </row>
    <row r="561" spans="1:15" s="25" customFormat="1" ht="11.25" hidden="1" customHeight="1" outlineLevel="2">
      <c r="A561" s="84"/>
      <c r="B561" s="84"/>
      <c r="C561" s="169"/>
      <c r="D561" s="84"/>
      <c r="E561" s="84"/>
      <c r="F561" s="168" t="s">
        <v>177</v>
      </c>
      <c r="G561" s="169"/>
      <c r="H561" s="199"/>
      <c r="I561" s="199"/>
      <c r="J561" s="84"/>
      <c r="K561" s="84"/>
      <c r="L561" s="84"/>
      <c r="M561" s="200" t="s">
        <v>89</v>
      </c>
      <c r="N561" s="84" t="s">
        <v>54</v>
      </c>
      <c r="O561" s="188">
        <v>1</v>
      </c>
    </row>
    <row r="562" spans="1:15" s="25" customFormat="1" ht="26.25" customHeight="1" outlineLevel="1" collapsed="1">
      <c r="A562" s="201" t="s">
        <v>961</v>
      </c>
      <c r="B562" s="84">
        <v>110</v>
      </c>
      <c r="C562" s="169" t="s">
        <v>157</v>
      </c>
      <c r="D562" s="84" t="s">
        <v>156</v>
      </c>
      <c r="E562" s="169" t="s">
        <v>166</v>
      </c>
      <c r="F562" s="168" t="s">
        <v>188</v>
      </c>
      <c r="G562" s="169"/>
      <c r="H562" s="169" t="s">
        <v>59</v>
      </c>
      <c r="I562" s="169"/>
      <c r="J562" s="184" t="s">
        <v>33</v>
      </c>
      <c r="K562" s="84" t="s">
        <v>57</v>
      </c>
      <c r="L562" s="84" t="s">
        <v>57</v>
      </c>
      <c r="M562" s="203" t="str">
        <f>M563&amp;" "&amp;O563&amp;N563&amp;" "</f>
        <v xml:space="preserve">Капитальный ремонт выключателей 6-10 кВ 2шт </v>
      </c>
      <c r="N562" s="186"/>
      <c r="O562" s="188"/>
    </row>
    <row r="563" spans="1:15" s="25" customFormat="1" ht="11.25" hidden="1" customHeight="1" outlineLevel="2">
      <c r="A563" s="84"/>
      <c r="B563" s="84"/>
      <c r="C563" s="169"/>
      <c r="D563" s="84"/>
      <c r="E563" s="84"/>
      <c r="F563" s="168" t="s">
        <v>227</v>
      </c>
      <c r="G563" s="169"/>
      <c r="H563" s="199"/>
      <c r="I563" s="199"/>
      <c r="J563" s="84"/>
      <c r="K563" s="184"/>
      <c r="L563" s="184"/>
      <c r="M563" s="200" t="s">
        <v>82</v>
      </c>
      <c r="N563" s="84" t="s">
        <v>54</v>
      </c>
      <c r="O563" s="188">
        <v>2</v>
      </c>
    </row>
    <row r="564" spans="1:15" s="25" customFormat="1" ht="22.5" customHeight="1" outlineLevel="1" collapsed="1">
      <c r="A564" s="201" t="s">
        <v>1271</v>
      </c>
      <c r="B564" s="84">
        <v>110</v>
      </c>
      <c r="C564" s="169" t="s">
        <v>157</v>
      </c>
      <c r="D564" s="84" t="s">
        <v>156</v>
      </c>
      <c r="E564" s="169" t="s">
        <v>164</v>
      </c>
      <c r="F564" s="168" t="s">
        <v>165</v>
      </c>
      <c r="G564" s="169"/>
      <c r="H564" s="169" t="s">
        <v>59</v>
      </c>
      <c r="I564" s="169"/>
      <c r="J564" s="184" t="s">
        <v>33</v>
      </c>
      <c r="K564" s="84" t="s">
        <v>57</v>
      </c>
      <c r="L564" s="84" t="s">
        <v>57</v>
      </c>
      <c r="M564" s="203" t="str">
        <f>M565&amp;" "&amp;O565&amp;N565&amp;" "</f>
        <v xml:space="preserve">Капитальный ремонт выключателей 6-10 кВ 1шт </v>
      </c>
      <c r="N564" s="186"/>
      <c r="O564" s="188"/>
    </row>
    <row r="565" spans="1:15" s="25" customFormat="1" ht="11.25" hidden="1" customHeight="1" outlineLevel="2">
      <c r="A565" s="201"/>
      <c r="B565" s="84"/>
      <c r="C565" s="169"/>
      <c r="D565" s="84"/>
      <c r="E565" s="84"/>
      <c r="F565" s="168" t="s">
        <v>229</v>
      </c>
      <c r="G565" s="169"/>
      <c r="H565" s="199"/>
      <c r="I565" s="199"/>
      <c r="J565" s="84"/>
      <c r="K565" s="84"/>
      <c r="L565" s="84"/>
      <c r="M565" s="200" t="s">
        <v>82</v>
      </c>
      <c r="N565" s="84" t="s">
        <v>54</v>
      </c>
      <c r="O565" s="188">
        <v>1</v>
      </c>
    </row>
    <row r="566" spans="1:15" s="25" customFormat="1" ht="45" customHeight="1" outlineLevel="1" collapsed="1">
      <c r="A566" s="201" t="s">
        <v>962</v>
      </c>
      <c r="B566" s="84">
        <v>110</v>
      </c>
      <c r="C566" s="169" t="s">
        <v>157</v>
      </c>
      <c r="D566" s="84" t="s">
        <v>156</v>
      </c>
      <c r="E566" s="169" t="s">
        <v>249</v>
      </c>
      <c r="F566" s="168" t="s">
        <v>211</v>
      </c>
      <c r="G566" s="169"/>
      <c r="H566" s="169" t="s">
        <v>59</v>
      </c>
      <c r="I566" s="169"/>
      <c r="J566" s="184" t="s">
        <v>33</v>
      </c>
      <c r="K566" s="184" t="s">
        <v>53</v>
      </c>
      <c r="L566" s="184" t="s">
        <v>53</v>
      </c>
      <c r="M566" s="203" t="str">
        <f>M567&amp;" "&amp;O567&amp;N567&amp;" "&amp;M568&amp;" "&amp;O568&amp;N568&amp;" "&amp;M569&amp;" "&amp;O569&amp;N569&amp;" "</f>
        <v xml:space="preserve">Капитальный ремонт разъединителей 110 кВ 4шт Капитальный ремонт разъединителей 35 кВ 2шт Капитальный ремонт заземлителей 110 кВ 2шт </v>
      </c>
      <c r="N566" s="186"/>
      <c r="O566" s="188"/>
    </row>
    <row r="567" spans="1:15" s="25" customFormat="1" ht="22.5" hidden="1" customHeight="1" outlineLevel="2">
      <c r="A567" s="84"/>
      <c r="B567" s="84"/>
      <c r="C567" s="169"/>
      <c r="D567" s="84"/>
      <c r="E567" s="84"/>
      <c r="F567" s="168" t="s">
        <v>250</v>
      </c>
      <c r="G567" s="169"/>
      <c r="H567" s="199"/>
      <c r="I567" s="199"/>
      <c r="J567" s="84"/>
      <c r="K567" s="84"/>
      <c r="L567" s="84"/>
      <c r="M567" s="185" t="s">
        <v>84</v>
      </c>
      <c r="N567" s="169" t="s">
        <v>54</v>
      </c>
      <c r="O567" s="188">
        <v>4</v>
      </c>
    </row>
    <row r="568" spans="1:15" s="25" customFormat="1" ht="11.25" hidden="1" customHeight="1" outlineLevel="2">
      <c r="A568" s="84"/>
      <c r="B568" s="84"/>
      <c r="C568" s="169"/>
      <c r="D568" s="84"/>
      <c r="E568" s="84"/>
      <c r="F568" s="168" t="s">
        <v>251</v>
      </c>
      <c r="G568" s="169"/>
      <c r="H568" s="199"/>
      <c r="I568" s="199"/>
      <c r="J568" s="84"/>
      <c r="K568" s="84"/>
      <c r="L568" s="84"/>
      <c r="M568" s="185" t="s">
        <v>79</v>
      </c>
      <c r="N568" s="169" t="s">
        <v>54</v>
      </c>
      <c r="O568" s="188">
        <v>2</v>
      </c>
    </row>
    <row r="569" spans="1:15" s="25" customFormat="1" ht="11.25" hidden="1" customHeight="1" outlineLevel="2">
      <c r="A569" s="84"/>
      <c r="B569" s="84"/>
      <c r="C569" s="169"/>
      <c r="D569" s="84"/>
      <c r="E569" s="84"/>
      <c r="F569" s="168" t="s">
        <v>175</v>
      </c>
      <c r="G569" s="169"/>
      <c r="H569" s="199"/>
      <c r="I569" s="199"/>
      <c r="J569" s="84"/>
      <c r="K569" s="84"/>
      <c r="L569" s="84"/>
      <c r="M569" s="185" t="s">
        <v>162</v>
      </c>
      <c r="N569" s="84" t="s">
        <v>54</v>
      </c>
      <c r="O569" s="188">
        <v>2</v>
      </c>
    </row>
    <row r="570" spans="1:15" s="25" customFormat="1" ht="27" customHeight="1" outlineLevel="1" collapsed="1">
      <c r="A570" s="201" t="s">
        <v>963</v>
      </c>
      <c r="B570" s="84">
        <v>110</v>
      </c>
      <c r="C570" s="169" t="s">
        <v>157</v>
      </c>
      <c r="D570" s="84" t="s">
        <v>156</v>
      </c>
      <c r="E570" s="169" t="s">
        <v>258</v>
      </c>
      <c r="F570" s="168" t="s">
        <v>257</v>
      </c>
      <c r="G570" s="169"/>
      <c r="H570" s="169" t="s">
        <v>59</v>
      </c>
      <c r="I570" s="169"/>
      <c r="J570" s="184" t="s">
        <v>33</v>
      </c>
      <c r="K570" s="184" t="s">
        <v>56</v>
      </c>
      <c r="L570" s="184" t="s">
        <v>56</v>
      </c>
      <c r="M570" s="203" t="str">
        <f>M571&amp;" "&amp;O571&amp;N571&amp;" "</f>
        <v xml:space="preserve">Капитальный ремонт выключателей 6-10 кВ 1шт </v>
      </c>
      <c r="N570" s="186"/>
      <c r="O570" s="188"/>
    </row>
    <row r="571" spans="1:15" s="25" customFormat="1" ht="11.25" hidden="1" customHeight="1" outlineLevel="2">
      <c r="A571" s="84"/>
      <c r="B571" s="84"/>
      <c r="C571" s="169"/>
      <c r="D571" s="84"/>
      <c r="E571" s="84"/>
      <c r="F571" s="168" t="s">
        <v>259</v>
      </c>
      <c r="G571" s="169"/>
      <c r="H571" s="199"/>
      <c r="I571" s="199"/>
      <c r="J571" s="84"/>
      <c r="K571" s="84"/>
      <c r="L571" s="84"/>
      <c r="M571" s="200" t="s">
        <v>82</v>
      </c>
      <c r="N571" s="84" t="s">
        <v>54</v>
      </c>
      <c r="O571" s="188">
        <v>1</v>
      </c>
    </row>
    <row r="572" spans="1:15" s="25" customFormat="1" ht="33.75" customHeight="1" outlineLevel="1" collapsed="1">
      <c r="A572" s="201" t="s">
        <v>964</v>
      </c>
      <c r="B572" s="84">
        <v>110</v>
      </c>
      <c r="C572" s="169" t="s">
        <v>157</v>
      </c>
      <c r="D572" s="84" t="s">
        <v>156</v>
      </c>
      <c r="E572" s="169" t="s">
        <v>266</v>
      </c>
      <c r="F572" s="168" t="s">
        <v>265</v>
      </c>
      <c r="G572" s="169"/>
      <c r="H572" s="169" t="s">
        <v>59</v>
      </c>
      <c r="I572" s="169"/>
      <c r="J572" s="184" t="s">
        <v>33</v>
      </c>
      <c r="K572" s="184" t="s">
        <v>56</v>
      </c>
      <c r="L572" s="184" t="s">
        <v>56</v>
      </c>
      <c r="M572" s="203" t="str">
        <f>M573&amp;" "&amp;O573&amp;N573&amp;" "&amp;M574&amp;" "&amp;O574&amp;N574&amp;" "</f>
        <v xml:space="preserve">Капитальный ремонт разъединителей (ОД и КЗ) 110 кВ 1групп Капитальный ремонт заземлителей 110 кВ 1шт </v>
      </c>
      <c r="N572" s="186"/>
      <c r="O572" s="188"/>
    </row>
    <row r="573" spans="1:15" s="25" customFormat="1" ht="22.5" hidden="1" customHeight="1" outlineLevel="2">
      <c r="A573" s="84"/>
      <c r="B573" s="84"/>
      <c r="C573" s="169"/>
      <c r="D573" s="84"/>
      <c r="E573" s="84"/>
      <c r="F573" s="168" t="s">
        <v>269</v>
      </c>
      <c r="G573" s="169"/>
      <c r="H573" s="169"/>
      <c r="I573" s="199"/>
      <c r="J573" s="84"/>
      <c r="K573" s="184"/>
      <c r="L573" s="184"/>
      <c r="M573" s="185" t="s">
        <v>267</v>
      </c>
      <c r="N573" s="169" t="s">
        <v>76</v>
      </c>
      <c r="O573" s="188">
        <v>1</v>
      </c>
    </row>
    <row r="574" spans="1:15" s="25" customFormat="1" ht="11.25" hidden="1" customHeight="1" outlineLevel="2">
      <c r="A574" s="84"/>
      <c r="B574" s="84"/>
      <c r="C574" s="169"/>
      <c r="D574" s="84"/>
      <c r="E574" s="84"/>
      <c r="F574" s="208" t="s">
        <v>268</v>
      </c>
      <c r="G574" s="169"/>
      <c r="H574" s="84"/>
      <c r="I574" s="84"/>
      <c r="J574" s="84"/>
      <c r="K574" s="184"/>
      <c r="L574" s="184"/>
      <c r="M574" s="185" t="s">
        <v>162</v>
      </c>
      <c r="N574" s="84" t="s">
        <v>54</v>
      </c>
      <c r="O574" s="188">
        <v>1</v>
      </c>
    </row>
    <row r="575" spans="1:15" s="25" customFormat="1" ht="56.25" customHeight="1" outlineLevel="1" collapsed="1">
      <c r="A575" s="201" t="s">
        <v>965</v>
      </c>
      <c r="B575" s="84">
        <v>110</v>
      </c>
      <c r="C575" s="169" t="s">
        <v>157</v>
      </c>
      <c r="D575" s="84" t="s">
        <v>156</v>
      </c>
      <c r="E575" s="169" t="s">
        <v>273</v>
      </c>
      <c r="F575" s="168" t="s">
        <v>272</v>
      </c>
      <c r="G575" s="169"/>
      <c r="H575" s="169" t="s">
        <v>1247</v>
      </c>
      <c r="I575" s="169"/>
      <c r="J575" s="184" t="s">
        <v>33</v>
      </c>
      <c r="K575" s="184" t="s">
        <v>55</v>
      </c>
      <c r="L575" s="184" t="s">
        <v>55</v>
      </c>
      <c r="M575" s="203" t="str">
        <f>M576&amp;" "&amp;O576&amp;N576&amp;" "&amp;M577&amp;" "&amp;O577&amp;N577&amp;" "&amp;M578&amp;" "&amp;O578&amp;N578&amp;" "</f>
        <v xml:space="preserve">Капитальный ремонт разъединителей (ОД и КЗ) 110 кВ 2групп Капитальный ремонт заземлителей 110 кВ 2шт Замена опорно-стержневых изоляторов разъединителей 35 кВ 18шт </v>
      </c>
      <c r="N575" s="186"/>
      <c r="O575" s="188"/>
    </row>
    <row r="576" spans="1:15" s="25" customFormat="1" ht="22.5" hidden="1" customHeight="1" outlineLevel="2">
      <c r="A576" s="84"/>
      <c r="B576" s="84"/>
      <c r="C576" s="169"/>
      <c r="D576" s="84"/>
      <c r="E576" s="84"/>
      <c r="F576" s="168" t="s">
        <v>274</v>
      </c>
      <c r="G576" s="169"/>
      <c r="H576" s="169" t="s">
        <v>1246</v>
      </c>
      <c r="I576" s="199"/>
      <c r="J576" s="84"/>
      <c r="K576" s="84"/>
      <c r="L576" s="84"/>
      <c r="M576" s="185" t="s">
        <v>267</v>
      </c>
      <c r="N576" s="169" t="s">
        <v>76</v>
      </c>
      <c r="O576" s="188">
        <v>2</v>
      </c>
    </row>
    <row r="577" spans="1:155" s="25" customFormat="1" ht="11.25" hidden="1" customHeight="1" outlineLevel="2">
      <c r="A577" s="84"/>
      <c r="B577" s="84"/>
      <c r="C577" s="169"/>
      <c r="D577" s="84"/>
      <c r="E577" s="84"/>
      <c r="F577" s="208" t="s">
        <v>175</v>
      </c>
      <c r="G577" s="169"/>
      <c r="H577" s="169" t="s">
        <v>59</v>
      </c>
      <c r="I577" s="199"/>
      <c r="J577" s="84"/>
      <c r="K577" s="84"/>
      <c r="L577" s="84"/>
      <c r="M577" s="185" t="s">
        <v>162</v>
      </c>
      <c r="N577" s="84" t="s">
        <v>54</v>
      </c>
      <c r="O577" s="188">
        <v>2</v>
      </c>
    </row>
    <row r="578" spans="1:155" s="25" customFormat="1" ht="22.5" hidden="1" customHeight="1" outlineLevel="2">
      <c r="A578" s="201"/>
      <c r="B578" s="84"/>
      <c r="C578" s="169"/>
      <c r="D578" s="84"/>
      <c r="E578" s="84"/>
      <c r="F578" s="168" t="s">
        <v>275</v>
      </c>
      <c r="G578" s="169"/>
      <c r="H578" s="169" t="s">
        <v>59</v>
      </c>
      <c r="I578" s="199"/>
      <c r="J578" s="84"/>
      <c r="K578" s="84"/>
      <c r="L578" s="84"/>
      <c r="M578" s="200" t="s">
        <v>80</v>
      </c>
      <c r="N578" s="186" t="s">
        <v>54</v>
      </c>
      <c r="O578" s="188">
        <v>18</v>
      </c>
    </row>
    <row r="579" spans="1:155" s="25" customFormat="1" ht="30" customHeight="1" outlineLevel="1" collapsed="1">
      <c r="A579" s="201" t="s">
        <v>966</v>
      </c>
      <c r="B579" s="84">
        <v>110</v>
      </c>
      <c r="C579" s="169" t="s">
        <v>281</v>
      </c>
      <c r="D579" s="84" t="s">
        <v>156</v>
      </c>
      <c r="E579" s="169" t="s">
        <v>293</v>
      </c>
      <c r="F579" s="168" t="s">
        <v>292</v>
      </c>
      <c r="G579" s="169"/>
      <c r="H579" s="169" t="s">
        <v>1137</v>
      </c>
      <c r="I579" s="169" t="s">
        <v>1178</v>
      </c>
      <c r="J579" s="184" t="s">
        <v>33</v>
      </c>
      <c r="K579" s="184" t="s">
        <v>53</v>
      </c>
      <c r="L579" s="184" t="s">
        <v>316</v>
      </c>
      <c r="M579" s="203" t="str">
        <f>M580&amp;" "&amp;O580&amp;N580&amp;" "&amp;M581&amp;" "&amp;O581&amp;N581&amp;" "</f>
        <v xml:space="preserve">Замена выключателей 6-10 кВ 1шт Замена привода выключателей 6-10 кВ 1шт </v>
      </c>
      <c r="N579" s="186"/>
      <c r="O579" s="188"/>
    </row>
    <row r="580" spans="1:155" s="25" customFormat="1" ht="11.25" hidden="1" customHeight="1" outlineLevel="2">
      <c r="A580" s="84"/>
      <c r="B580" s="84"/>
      <c r="C580" s="169"/>
      <c r="D580" s="84"/>
      <c r="E580" s="84"/>
      <c r="F580" s="168" t="s">
        <v>1177</v>
      </c>
      <c r="G580" s="169"/>
      <c r="H580" s="84" t="s">
        <v>1179</v>
      </c>
      <c r="I580" s="199"/>
      <c r="J580" s="84"/>
      <c r="K580" s="84"/>
      <c r="L580" s="84"/>
      <c r="M580" s="200" t="s">
        <v>161</v>
      </c>
      <c r="N580" s="186" t="s">
        <v>54</v>
      </c>
      <c r="O580" s="188">
        <v>1</v>
      </c>
    </row>
    <row r="581" spans="1:155" s="25" customFormat="1" ht="11.25" hidden="1" customHeight="1" outlineLevel="2">
      <c r="A581" s="84"/>
      <c r="B581" s="84"/>
      <c r="C581" s="169"/>
      <c r="D581" s="84"/>
      <c r="E581" s="84"/>
      <c r="F581" s="168" t="s">
        <v>294</v>
      </c>
      <c r="G581" s="169"/>
      <c r="H581" s="169" t="s">
        <v>59</v>
      </c>
      <c r="I581" s="199"/>
      <c r="J581" s="84"/>
      <c r="K581" s="84"/>
      <c r="L581" s="84"/>
      <c r="M581" s="200" t="s">
        <v>286</v>
      </c>
      <c r="N581" s="186" t="s">
        <v>54</v>
      </c>
      <c r="O581" s="188">
        <v>1</v>
      </c>
    </row>
    <row r="582" spans="1:155" s="104" customFormat="1" ht="11.25" customHeight="1" outlineLevel="1" collapsed="1">
      <c r="A582" s="84" t="s">
        <v>967</v>
      </c>
      <c r="B582" s="84">
        <v>110</v>
      </c>
      <c r="C582" s="169" t="s">
        <v>281</v>
      </c>
      <c r="D582" s="84" t="s">
        <v>156</v>
      </c>
      <c r="E582" s="84" t="s">
        <v>2883</v>
      </c>
      <c r="F582" s="168" t="s">
        <v>292</v>
      </c>
      <c r="G582" s="169"/>
      <c r="H582" s="169" t="s">
        <v>59</v>
      </c>
      <c r="I582" s="199"/>
      <c r="J582" s="84" t="s">
        <v>33</v>
      </c>
      <c r="K582" s="84" t="s">
        <v>53</v>
      </c>
      <c r="L582" s="84" t="s">
        <v>316</v>
      </c>
      <c r="M582" s="200" t="s">
        <v>2884</v>
      </c>
      <c r="N582" s="186"/>
      <c r="O582" s="188"/>
      <c r="BN582" s="104">
        <v>0</v>
      </c>
      <c r="BO582" s="104">
        <v>0</v>
      </c>
      <c r="BP582" s="104">
        <v>0</v>
      </c>
      <c r="BQ582" s="104">
        <v>0</v>
      </c>
      <c r="BR582" s="104">
        <v>0</v>
      </c>
      <c r="BS582" s="104">
        <v>0</v>
      </c>
      <c r="BT582" s="104">
        <v>0</v>
      </c>
      <c r="BU582" s="104">
        <v>0</v>
      </c>
      <c r="BV582" s="104">
        <v>0</v>
      </c>
      <c r="BW582" s="104">
        <v>0</v>
      </c>
      <c r="DB582" s="104">
        <v>0</v>
      </c>
      <c r="DC582" s="104">
        <v>1327.62</v>
      </c>
      <c r="DD582" s="104">
        <v>39.619999999999997</v>
      </c>
      <c r="DE582" s="104">
        <v>1288</v>
      </c>
      <c r="DF582" s="104">
        <v>0</v>
      </c>
      <c r="DG582" s="104">
        <v>0</v>
      </c>
      <c r="DH582" s="104">
        <v>0</v>
      </c>
      <c r="DI582" s="104">
        <v>0</v>
      </c>
      <c r="DJ582" s="104">
        <v>0</v>
      </c>
      <c r="DK582" s="104">
        <v>0</v>
      </c>
      <c r="EG582" s="104">
        <v>1327.62</v>
      </c>
      <c r="EH582" s="104">
        <v>39.619999999999997</v>
      </c>
      <c r="EI582" s="104">
        <v>1288</v>
      </c>
      <c r="EP582" s="104">
        <v>0</v>
      </c>
      <c r="EQ582" s="104">
        <v>0</v>
      </c>
      <c r="ER582" s="104">
        <v>0</v>
      </c>
      <c r="ES582" s="104">
        <v>0</v>
      </c>
      <c r="ET582" s="104">
        <v>0</v>
      </c>
      <c r="EU582" s="104">
        <v>0</v>
      </c>
      <c r="EV582" s="104">
        <v>0</v>
      </c>
      <c r="EW582" s="104">
        <v>0</v>
      </c>
      <c r="EX582" s="104">
        <v>0</v>
      </c>
      <c r="EY582" s="104">
        <v>0</v>
      </c>
    </row>
    <row r="583" spans="1:155" s="104" customFormat="1" ht="11.25" hidden="1" customHeight="1" outlineLevel="2">
      <c r="A583" s="84"/>
      <c r="B583" s="84"/>
      <c r="C583" s="169" t="s">
        <v>2870</v>
      </c>
      <c r="D583" s="84"/>
      <c r="E583" s="84"/>
      <c r="F583" s="168" t="s">
        <v>2885</v>
      </c>
      <c r="G583" s="169"/>
      <c r="H583" s="169" t="s">
        <v>2886</v>
      </c>
      <c r="I583" s="199"/>
      <c r="J583" s="84"/>
      <c r="K583" s="84"/>
      <c r="L583" s="84"/>
      <c r="M583" s="200" t="s">
        <v>161</v>
      </c>
      <c r="N583" s="186" t="s">
        <v>54</v>
      </c>
      <c r="O583" s="188">
        <v>2</v>
      </c>
      <c r="BN583" s="104">
        <v>0</v>
      </c>
      <c r="BO583" s="104">
        <v>0</v>
      </c>
      <c r="BP583" s="104">
        <v>0</v>
      </c>
      <c r="BQ583" s="104">
        <v>0</v>
      </c>
      <c r="BR583" s="104">
        <v>0</v>
      </c>
      <c r="BS583" s="104">
        <v>0</v>
      </c>
      <c r="BT583" s="104">
        <v>0</v>
      </c>
      <c r="BU583" s="104">
        <v>0</v>
      </c>
      <c r="BV583" s="104">
        <v>0</v>
      </c>
      <c r="BW583" s="104">
        <v>0</v>
      </c>
      <c r="DB583" s="104">
        <v>2</v>
      </c>
      <c r="DC583" s="104" t="e">
        <v>#VALUE!</v>
      </c>
      <c r="DD583" s="104">
        <v>0</v>
      </c>
      <c r="DE583" s="104">
        <v>0</v>
      </c>
      <c r="DF583" s="104">
        <v>0</v>
      </c>
      <c r="DG583" s="104">
        <v>0</v>
      </c>
      <c r="DH583" s="104">
        <v>0</v>
      </c>
      <c r="DI583" s="104">
        <v>0</v>
      </c>
      <c r="DJ583" s="104">
        <v>0</v>
      </c>
      <c r="DK583" s="104">
        <v>0</v>
      </c>
      <c r="EF583" s="104">
        <v>2</v>
      </c>
      <c r="EG583" s="104" t="s">
        <v>54</v>
      </c>
      <c r="EP583" s="104">
        <v>0</v>
      </c>
      <c r="EQ583" s="104">
        <v>0</v>
      </c>
      <c r="ER583" s="104">
        <v>0</v>
      </c>
      <c r="ES583" s="104">
        <v>0</v>
      </c>
      <c r="ET583" s="104">
        <v>0</v>
      </c>
      <c r="EU583" s="104">
        <v>0</v>
      </c>
      <c r="EV583" s="104">
        <v>0</v>
      </c>
      <c r="EW583" s="104">
        <v>0</v>
      </c>
      <c r="EX583" s="104">
        <v>0</v>
      </c>
      <c r="EY583" s="104">
        <v>0</v>
      </c>
    </row>
    <row r="584" spans="1:155" s="25" customFormat="1" ht="90" customHeight="1" outlineLevel="1" collapsed="1">
      <c r="A584" s="201" t="s">
        <v>968</v>
      </c>
      <c r="B584" s="84">
        <v>110</v>
      </c>
      <c r="C584" s="169" t="s">
        <v>302</v>
      </c>
      <c r="D584" s="84" t="s">
        <v>156</v>
      </c>
      <c r="E584" s="169" t="s">
        <v>312</v>
      </c>
      <c r="F584" s="168" t="s">
        <v>311</v>
      </c>
      <c r="G584" s="169"/>
      <c r="H584" s="169" t="s">
        <v>158</v>
      </c>
      <c r="I584" s="169" t="s">
        <v>2581</v>
      </c>
      <c r="J584" s="184" t="s">
        <v>33</v>
      </c>
      <c r="K584" s="184" t="s">
        <v>56</v>
      </c>
      <c r="L584" s="184" t="s">
        <v>316</v>
      </c>
      <c r="M584" s="203" t="str">
        <f>M585&amp;" "&amp;O585&amp;N585&amp;" "&amp;M586&amp;" "&amp;O586&amp;N586&amp;" "&amp;M587&amp;" "&amp;O587&amp;N587&amp;" "&amp;M588&amp;" "&amp;O588&amp;N588&amp;" "&amp;M589&amp;" "&amp;O589&amp;N589&amp;" "&amp;M590&amp;" "&amp;O590&amp;N590&amp;" "</f>
        <v xml:space="preserve">Капитальный ремонт разъединителей 110 кВ 2шт Замена опорно-стержневых изоляторов разъединителей 110 кВ 12шт Капитальный ремонт разъединителей 35 кВ 2шт Замена опорно-стержневых изоляторов разъединителей 35 кВ 18шт Замена ОПН, разрядников 35 кВ 2шт Замена выключателей 6-10 кВ 1шт </v>
      </c>
      <c r="N584" s="186"/>
      <c r="O584" s="188"/>
    </row>
    <row r="585" spans="1:155" s="25" customFormat="1" ht="11.25" hidden="1" customHeight="1" outlineLevel="2">
      <c r="A585" s="84"/>
      <c r="B585" s="84"/>
      <c r="C585" s="169"/>
      <c r="D585" s="84"/>
      <c r="E585" s="84"/>
      <c r="F585" s="124" t="s">
        <v>313</v>
      </c>
      <c r="G585" s="206"/>
      <c r="H585" s="169" t="s">
        <v>59</v>
      </c>
      <c r="I585" s="199"/>
      <c r="J585" s="84"/>
      <c r="K585" s="184" t="s">
        <v>56</v>
      </c>
      <c r="L585" s="184" t="s">
        <v>56</v>
      </c>
      <c r="M585" s="185" t="s">
        <v>84</v>
      </c>
      <c r="N585" s="169" t="s">
        <v>54</v>
      </c>
      <c r="O585" s="188">
        <v>2</v>
      </c>
    </row>
    <row r="586" spans="1:155" s="25" customFormat="1" ht="22.5" hidden="1" customHeight="1" outlineLevel="2">
      <c r="A586" s="84"/>
      <c r="B586" s="84"/>
      <c r="C586" s="169"/>
      <c r="D586" s="84"/>
      <c r="E586" s="84"/>
      <c r="F586" s="135"/>
      <c r="G586" s="207"/>
      <c r="H586" s="84" t="s">
        <v>1024</v>
      </c>
      <c r="I586" s="183"/>
      <c r="J586" s="84"/>
      <c r="K586" s="184" t="s">
        <v>56</v>
      </c>
      <c r="L586" s="184" t="s">
        <v>56</v>
      </c>
      <c r="M586" s="200" t="s">
        <v>87</v>
      </c>
      <c r="N586" s="186" t="s">
        <v>54</v>
      </c>
      <c r="O586" s="188">
        <v>12</v>
      </c>
    </row>
    <row r="587" spans="1:155" s="25" customFormat="1" ht="11.25" hidden="1" customHeight="1" outlineLevel="2">
      <c r="A587" s="84"/>
      <c r="B587" s="84"/>
      <c r="C587" s="169"/>
      <c r="D587" s="84"/>
      <c r="E587" s="84"/>
      <c r="F587" s="124" t="s">
        <v>315</v>
      </c>
      <c r="G587" s="206"/>
      <c r="H587" s="169" t="s">
        <v>59</v>
      </c>
      <c r="I587" s="183"/>
      <c r="J587" s="84"/>
      <c r="K587" s="184" t="s">
        <v>56</v>
      </c>
      <c r="L587" s="184" t="s">
        <v>56</v>
      </c>
      <c r="M587" s="185" t="s">
        <v>79</v>
      </c>
      <c r="N587" s="169" t="s">
        <v>54</v>
      </c>
      <c r="O587" s="188">
        <v>2</v>
      </c>
    </row>
    <row r="588" spans="1:155" s="25" customFormat="1" ht="22.5" hidden="1" customHeight="1" outlineLevel="2">
      <c r="A588" s="84"/>
      <c r="B588" s="84"/>
      <c r="C588" s="169"/>
      <c r="D588" s="84"/>
      <c r="E588" s="84"/>
      <c r="F588" s="135"/>
      <c r="G588" s="207"/>
      <c r="H588" s="169" t="s">
        <v>59</v>
      </c>
      <c r="I588" s="183"/>
      <c r="J588" s="84"/>
      <c r="K588" s="184" t="s">
        <v>56</v>
      </c>
      <c r="L588" s="184" t="s">
        <v>56</v>
      </c>
      <c r="M588" s="200" t="s">
        <v>80</v>
      </c>
      <c r="N588" s="186" t="s">
        <v>54</v>
      </c>
      <c r="O588" s="188">
        <f>12+6</f>
        <v>18</v>
      </c>
    </row>
    <row r="589" spans="1:155" s="25" customFormat="1" ht="11.25" hidden="1" customHeight="1" outlineLevel="2">
      <c r="A589" s="84"/>
      <c r="B589" s="84"/>
      <c r="C589" s="169"/>
      <c r="D589" s="84"/>
      <c r="E589" s="84"/>
      <c r="F589" s="205" t="s">
        <v>314</v>
      </c>
      <c r="G589" s="206"/>
      <c r="H589" s="169" t="s">
        <v>59</v>
      </c>
      <c r="I589" s="183"/>
      <c r="J589" s="84"/>
      <c r="K589" s="184" t="s">
        <v>56</v>
      </c>
      <c r="L589" s="184" t="s">
        <v>56</v>
      </c>
      <c r="M589" s="200" t="s">
        <v>90</v>
      </c>
      <c r="N589" s="169" t="s">
        <v>54</v>
      </c>
      <c r="O589" s="188">
        <v>2</v>
      </c>
    </row>
    <row r="590" spans="1:155" s="25" customFormat="1" ht="11.25" hidden="1" customHeight="1" outlineLevel="2">
      <c r="A590" s="84"/>
      <c r="B590" s="84"/>
      <c r="C590" s="169"/>
      <c r="D590" s="84"/>
      <c r="E590" s="84"/>
      <c r="F590" s="205" t="s">
        <v>881</v>
      </c>
      <c r="G590" s="206"/>
      <c r="H590" s="169" t="s">
        <v>59</v>
      </c>
      <c r="I590" s="183"/>
      <c r="J590" s="84"/>
      <c r="K590" s="84" t="s">
        <v>57</v>
      </c>
      <c r="L590" s="184" t="s">
        <v>316</v>
      </c>
      <c r="M590" s="200" t="s">
        <v>161</v>
      </c>
      <c r="N590" s="186" t="s">
        <v>54</v>
      </c>
      <c r="O590" s="188">
        <v>1</v>
      </c>
    </row>
    <row r="591" spans="1:155" s="25" customFormat="1" ht="36" customHeight="1" outlineLevel="1" collapsed="1">
      <c r="A591" s="201" t="s">
        <v>969</v>
      </c>
      <c r="B591" s="84">
        <v>110</v>
      </c>
      <c r="C591" s="169" t="s">
        <v>439</v>
      </c>
      <c r="D591" s="84" t="s">
        <v>156</v>
      </c>
      <c r="E591" s="169" t="s">
        <v>419</v>
      </c>
      <c r="F591" s="168" t="s">
        <v>418</v>
      </c>
      <c r="G591" s="169"/>
      <c r="H591" s="169" t="s">
        <v>59</v>
      </c>
      <c r="I591" s="169"/>
      <c r="J591" s="184" t="s">
        <v>33</v>
      </c>
      <c r="K591" s="184" t="s">
        <v>53</v>
      </c>
      <c r="L591" s="184" t="s">
        <v>55</v>
      </c>
      <c r="M591" s="203" t="str">
        <f>M592&amp;" "&amp;O592&amp;N592&amp;" "</f>
        <v xml:space="preserve">Капитальный ремонт выключателей 110 кВ 3шт </v>
      </c>
      <c r="N591" s="186"/>
      <c r="O591" s="188"/>
    </row>
    <row r="592" spans="1:155" s="25" customFormat="1" ht="22.5" hidden="1" customHeight="1" outlineLevel="2">
      <c r="A592" s="84"/>
      <c r="B592" s="84"/>
      <c r="C592" s="169"/>
      <c r="D592" s="84"/>
      <c r="E592" s="84"/>
      <c r="F592" s="168" t="s">
        <v>721</v>
      </c>
      <c r="G592" s="169"/>
      <c r="H592" s="199"/>
      <c r="I592" s="199"/>
      <c r="J592" s="84"/>
      <c r="K592" s="84"/>
      <c r="L592" s="84"/>
      <c r="M592" s="200" t="s">
        <v>440</v>
      </c>
      <c r="N592" s="84" t="s">
        <v>54</v>
      </c>
      <c r="O592" s="188">
        <v>3</v>
      </c>
    </row>
    <row r="593" spans="1:15" s="25" customFormat="1" ht="22.5" customHeight="1" outlineLevel="1" collapsed="1">
      <c r="A593" s="201" t="s">
        <v>970</v>
      </c>
      <c r="B593" s="84">
        <v>110</v>
      </c>
      <c r="C593" s="169" t="s">
        <v>439</v>
      </c>
      <c r="D593" s="84" t="s">
        <v>156</v>
      </c>
      <c r="E593" s="169" t="s">
        <v>723</v>
      </c>
      <c r="F593" s="168" t="s">
        <v>522</v>
      </c>
      <c r="G593" s="169"/>
      <c r="H593" s="169" t="s">
        <v>59</v>
      </c>
      <c r="I593" s="169"/>
      <c r="J593" s="184" t="s">
        <v>33</v>
      </c>
      <c r="K593" s="184" t="s">
        <v>49</v>
      </c>
      <c r="L593" s="184" t="s">
        <v>49</v>
      </c>
      <c r="M593" s="203" t="str">
        <f>M594&amp;" "&amp;O594&amp;N594&amp;" "</f>
        <v xml:space="preserve">Капитальный ремонт выключателей 110 кВ 1шт </v>
      </c>
      <c r="N593" s="186"/>
      <c r="O593" s="188"/>
    </row>
    <row r="594" spans="1:15" s="25" customFormat="1" ht="11.25" hidden="1" customHeight="1" outlineLevel="2">
      <c r="A594" s="84"/>
      <c r="B594" s="84"/>
      <c r="C594" s="169"/>
      <c r="D594" s="84"/>
      <c r="E594" s="84"/>
      <c r="F594" s="205" t="s">
        <v>724</v>
      </c>
      <c r="G594" s="206"/>
      <c r="H594" s="199"/>
      <c r="I594" s="199"/>
      <c r="J594" s="84"/>
      <c r="K594" s="84"/>
      <c r="L594" s="84"/>
      <c r="M594" s="200" t="s">
        <v>440</v>
      </c>
      <c r="N594" s="84" t="s">
        <v>54</v>
      </c>
      <c r="O594" s="188">
        <v>1</v>
      </c>
    </row>
    <row r="595" spans="1:15" s="25" customFormat="1" ht="22.5" customHeight="1" outlineLevel="1" collapsed="1">
      <c r="A595" s="201" t="s">
        <v>971</v>
      </c>
      <c r="B595" s="84">
        <v>110</v>
      </c>
      <c r="C595" s="169" t="s">
        <v>439</v>
      </c>
      <c r="D595" s="84" t="s">
        <v>156</v>
      </c>
      <c r="E595" s="169" t="s">
        <v>725</v>
      </c>
      <c r="F595" s="168" t="s">
        <v>536</v>
      </c>
      <c r="G595" s="169"/>
      <c r="H595" s="169" t="s">
        <v>59</v>
      </c>
      <c r="I595" s="169"/>
      <c r="J595" s="184" t="s">
        <v>33</v>
      </c>
      <c r="K595" s="184" t="s">
        <v>49</v>
      </c>
      <c r="L595" s="184" t="s">
        <v>49</v>
      </c>
      <c r="M595" s="203" t="str">
        <f>M596&amp;" "&amp;O596&amp;N596&amp;" "</f>
        <v xml:space="preserve">Капитальный ремонт выключателей 110 кВ 1шт </v>
      </c>
      <c r="N595" s="186"/>
      <c r="O595" s="188"/>
    </row>
    <row r="596" spans="1:15" s="25" customFormat="1" ht="11.25" hidden="1" customHeight="1" outlineLevel="2">
      <c r="A596" s="84"/>
      <c r="B596" s="84"/>
      <c r="C596" s="169"/>
      <c r="D596" s="84"/>
      <c r="E596" s="84"/>
      <c r="F596" s="205" t="s">
        <v>724</v>
      </c>
      <c r="G596" s="206"/>
      <c r="H596" s="199"/>
      <c r="I596" s="199"/>
      <c r="J596" s="84"/>
      <c r="K596" s="84"/>
      <c r="L596" s="84"/>
      <c r="M596" s="200" t="s">
        <v>440</v>
      </c>
      <c r="N596" s="84" t="s">
        <v>54</v>
      </c>
      <c r="O596" s="188">
        <v>1</v>
      </c>
    </row>
    <row r="597" spans="1:15" s="25" customFormat="1" ht="22.5" customHeight="1" outlineLevel="1" collapsed="1">
      <c r="A597" s="201" t="s">
        <v>972</v>
      </c>
      <c r="B597" s="84">
        <v>110</v>
      </c>
      <c r="C597" s="169" t="s">
        <v>439</v>
      </c>
      <c r="D597" s="84" t="s">
        <v>156</v>
      </c>
      <c r="E597" s="169" t="s">
        <v>726</v>
      </c>
      <c r="F597" s="168" t="s">
        <v>664</v>
      </c>
      <c r="G597" s="169"/>
      <c r="H597" s="169" t="s">
        <v>59</v>
      </c>
      <c r="I597" s="169"/>
      <c r="J597" s="184" t="s">
        <v>33</v>
      </c>
      <c r="K597" s="184" t="s">
        <v>55</v>
      </c>
      <c r="L597" s="184" t="s">
        <v>56</v>
      </c>
      <c r="M597" s="203" t="str">
        <f>M598&amp;" "&amp;O598&amp;N598&amp;" "&amp;M599&amp;" "&amp;O599&amp;N599&amp;" "</f>
        <v xml:space="preserve">Капитальный ремонт выключателей 110 кВ 2шт Замена вводов 110 кВ 2шт </v>
      </c>
      <c r="N597" s="186"/>
      <c r="O597" s="188"/>
    </row>
    <row r="598" spans="1:15" s="25" customFormat="1" ht="11.25" hidden="1" customHeight="1" outlineLevel="2">
      <c r="A598" s="201"/>
      <c r="B598" s="84"/>
      <c r="C598" s="169"/>
      <c r="D598" s="84"/>
      <c r="E598" s="84"/>
      <c r="F598" s="205" t="s">
        <v>883</v>
      </c>
      <c r="G598" s="206"/>
      <c r="H598" s="199"/>
      <c r="I598" s="199"/>
      <c r="J598" s="84"/>
      <c r="K598" s="84"/>
      <c r="L598" s="84"/>
      <c r="M598" s="200" t="s">
        <v>440</v>
      </c>
      <c r="N598" s="84" t="s">
        <v>54</v>
      </c>
      <c r="O598" s="188">
        <v>2</v>
      </c>
    </row>
    <row r="599" spans="1:15" s="25" customFormat="1" ht="11.25" hidden="1" customHeight="1" outlineLevel="2">
      <c r="A599" s="84"/>
      <c r="B599" s="84"/>
      <c r="C599" s="169"/>
      <c r="D599" s="84"/>
      <c r="E599" s="84"/>
      <c r="F599" s="205" t="s">
        <v>727</v>
      </c>
      <c r="G599" s="206"/>
      <c r="H599" s="199"/>
      <c r="I599" s="199"/>
      <c r="J599" s="84"/>
      <c r="K599" s="84"/>
      <c r="L599" s="84"/>
      <c r="M599" s="200" t="s">
        <v>722</v>
      </c>
      <c r="N599" s="84" t="s">
        <v>54</v>
      </c>
      <c r="O599" s="188">
        <v>2</v>
      </c>
    </row>
    <row r="600" spans="1:15" s="25" customFormat="1" ht="22.5" customHeight="1" outlineLevel="1" collapsed="1">
      <c r="A600" s="201" t="s">
        <v>973</v>
      </c>
      <c r="B600" s="84">
        <v>110</v>
      </c>
      <c r="C600" s="169" t="s">
        <v>439</v>
      </c>
      <c r="D600" s="84" t="s">
        <v>156</v>
      </c>
      <c r="E600" s="169" t="s">
        <v>442</v>
      </c>
      <c r="F600" s="168" t="s">
        <v>441</v>
      </c>
      <c r="G600" s="169"/>
      <c r="H600" s="169" t="s">
        <v>59</v>
      </c>
      <c r="I600" s="169"/>
      <c r="J600" s="184" t="s">
        <v>33</v>
      </c>
      <c r="K600" s="184" t="s">
        <v>51</v>
      </c>
      <c r="L600" s="184" t="s">
        <v>51</v>
      </c>
      <c r="M600" s="203" t="str">
        <f>M601&amp;" "&amp;O601&amp;N601&amp;" "</f>
        <v xml:space="preserve">Капитальный ремонт выключателей 35 кВ 1шт </v>
      </c>
      <c r="N600" s="186"/>
      <c r="O600" s="188"/>
    </row>
    <row r="601" spans="1:15" s="25" customFormat="1" ht="11.25" hidden="1" customHeight="1" outlineLevel="2">
      <c r="A601" s="84"/>
      <c r="B601" s="84"/>
      <c r="C601" s="169"/>
      <c r="D601" s="84"/>
      <c r="E601" s="84"/>
      <c r="F601" s="205" t="s">
        <v>443</v>
      </c>
      <c r="G601" s="206"/>
      <c r="H601" s="199"/>
      <c r="I601" s="199"/>
      <c r="J601" s="84"/>
      <c r="K601" s="84"/>
      <c r="L601" s="84"/>
      <c r="M601" s="200" t="s">
        <v>78</v>
      </c>
      <c r="N601" s="84" t="s">
        <v>54</v>
      </c>
      <c r="O601" s="188">
        <v>1</v>
      </c>
    </row>
    <row r="602" spans="1:15" s="25" customFormat="1" ht="22.5" customHeight="1" outlineLevel="1" collapsed="1">
      <c r="A602" s="201" t="s">
        <v>974</v>
      </c>
      <c r="B602" s="84">
        <v>110</v>
      </c>
      <c r="C602" s="169" t="s">
        <v>439</v>
      </c>
      <c r="D602" s="84" t="s">
        <v>156</v>
      </c>
      <c r="E602" s="169" t="s">
        <v>720</v>
      </c>
      <c r="F602" s="168" t="s">
        <v>319</v>
      </c>
      <c r="G602" s="169"/>
      <c r="H602" s="169" t="s">
        <v>59</v>
      </c>
      <c r="I602" s="169"/>
      <c r="J602" s="184" t="s">
        <v>33</v>
      </c>
      <c r="K602" s="184" t="s">
        <v>57</v>
      </c>
      <c r="L602" s="184" t="s">
        <v>57</v>
      </c>
      <c r="M602" s="203" t="str">
        <f>M603&amp;" "&amp;O603&amp;N603&amp;" "</f>
        <v xml:space="preserve">Капитальный ремонт выключателей 35 кВ 1шт </v>
      </c>
      <c r="N602" s="186"/>
      <c r="O602" s="188"/>
    </row>
    <row r="603" spans="1:15" s="25" customFormat="1" ht="11.25" hidden="1" customHeight="1" outlineLevel="2">
      <c r="A603" s="84"/>
      <c r="B603" s="84"/>
      <c r="C603" s="169"/>
      <c r="D603" s="84"/>
      <c r="E603" s="169"/>
      <c r="F603" s="168" t="s">
        <v>443</v>
      </c>
      <c r="G603" s="169"/>
      <c r="H603" s="199"/>
      <c r="I603" s="199"/>
      <c r="J603" s="84"/>
      <c r="K603" s="184"/>
      <c r="L603" s="184"/>
      <c r="M603" s="200" t="s">
        <v>78</v>
      </c>
      <c r="N603" s="84" t="s">
        <v>54</v>
      </c>
      <c r="O603" s="188">
        <v>1</v>
      </c>
    </row>
    <row r="604" spans="1:15" s="25" customFormat="1" ht="11.25" hidden="1" customHeight="1" outlineLevel="2">
      <c r="A604" s="84"/>
      <c r="B604" s="84"/>
      <c r="C604" s="169"/>
      <c r="D604" s="84"/>
      <c r="E604" s="169"/>
      <c r="F604" s="168"/>
      <c r="G604" s="169"/>
      <c r="H604" s="199"/>
      <c r="I604" s="199"/>
      <c r="J604" s="84"/>
      <c r="K604" s="184"/>
      <c r="L604" s="184"/>
      <c r="M604" s="200"/>
      <c r="N604" s="186"/>
      <c r="O604" s="188"/>
    </row>
    <row r="605" spans="1:15" s="25" customFormat="1" ht="48.75" customHeight="1" outlineLevel="1" collapsed="1">
      <c r="A605" s="201" t="s">
        <v>975</v>
      </c>
      <c r="B605" s="84">
        <v>35</v>
      </c>
      <c r="C605" s="169" t="s">
        <v>403</v>
      </c>
      <c r="D605" s="84" t="s">
        <v>156</v>
      </c>
      <c r="E605" s="169" t="s">
        <v>462</v>
      </c>
      <c r="F605" s="168" t="s">
        <v>463</v>
      </c>
      <c r="G605" s="169"/>
      <c r="H605" s="169" t="s">
        <v>59</v>
      </c>
      <c r="I605" s="169"/>
      <c r="J605" s="184" t="s">
        <v>33</v>
      </c>
      <c r="K605" s="184" t="s">
        <v>53</v>
      </c>
      <c r="L605" s="184" t="s">
        <v>53</v>
      </c>
      <c r="M605" s="203" t="str">
        <f>M606&amp;" "&amp;O606&amp;N606&amp;" "&amp;M607&amp;" "&amp;O607&amp;N607&amp;" "&amp;M608&amp;" "&amp;O608&amp;N608&amp;" "</f>
        <v xml:space="preserve">Капитальный ремонт разъединителей 35 кВ 5шт Замена опорно-стержневых изоляторов разъединителей 35 кВ 12шт Капитальный ремонт выключателей 6-10 кВ 8шт </v>
      </c>
      <c r="N605" s="186"/>
      <c r="O605" s="188"/>
    </row>
    <row r="606" spans="1:15" s="25" customFormat="1" ht="11.25" hidden="1" customHeight="1" outlineLevel="2">
      <c r="A606" s="84"/>
      <c r="B606" s="84"/>
      <c r="C606" s="169"/>
      <c r="D606" s="84"/>
      <c r="E606" s="84"/>
      <c r="F606" s="124" t="s">
        <v>465</v>
      </c>
      <c r="G606" s="206"/>
      <c r="H606" s="169"/>
      <c r="I606" s="209"/>
      <c r="J606" s="184"/>
      <c r="K606" s="184"/>
      <c r="L606" s="184"/>
      <c r="M606" s="185" t="s">
        <v>79</v>
      </c>
      <c r="N606" s="169" t="s">
        <v>54</v>
      </c>
      <c r="O606" s="188">
        <v>5</v>
      </c>
    </row>
    <row r="607" spans="1:15" s="25" customFormat="1" ht="22.5" hidden="1" customHeight="1" outlineLevel="2">
      <c r="A607" s="84"/>
      <c r="B607" s="84"/>
      <c r="C607" s="169"/>
      <c r="D607" s="84"/>
      <c r="E607" s="84"/>
      <c r="F607" s="135"/>
      <c r="G607" s="207"/>
      <c r="H607" s="169"/>
      <c r="I607" s="209"/>
      <c r="J607" s="184"/>
      <c r="K607" s="184"/>
      <c r="L607" s="184"/>
      <c r="M607" s="200" t="s">
        <v>80</v>
      </c>
      <c r="N607" s="186" t="s">
        <v>54</v>
      </c>
      <c r="O607" s="188">
        <v>12</v>
      </c>
    </row>
    <row r="608" spans="1:15" s="25" customFormat="1" ht="22.5" hidden="1" customHeight="1" outlineLevel="2">
      <c r="A608" s="84"/>
      <c r="B608" s="84"/>
      <c r="C608" s="169"/>
      <c r="D608" s="84"/>
      <c r="E608" s="84"/>
      <c r="F608" s="168" t="s">
        <v>464</v>
      </c>
      <c r="G608" s="169"/>
      <c r="H608" s="169"/>
      <c r="I608" s="209"/>
      <c r="J608" s="184"/>
      <c r="K608" s="184"/>
      <c r="L608" s="184"/>
      <c r="M608" s="200" t="s">
        <v>82</v>
      </c>
      <c r="N608" s="84" t="s">
        <v>54</v>
      </c>
      <c r="O608" s="188">
        <v>8</v>
      </c>
    </row>
    <row r="609" spans="1:15" s="25" customFormat="1" ht="33.75" customHeight="1" outlineLevel="1" collapsed="1">
      <c r="A609" s="201" t="s">
        <v>976</v>
      </c>
      <c r="B609" s="84">
        <v>35</v>
      </c>
      <c r="C609" s="169" t="s">
        <v>403</v>
      </c>
      <c r="D609" s="84" t="s">
        <v>156</v>
      </c>
      <c r="E609" s="169" t="s">
        <v>546</v>
      </c>
      <c r="F609" s="168" t="s">
        <v>545</v>
      </c>
      <c r="G609" s="169"/>
      <c r="H609" s="169" t="s">
        <v>59</v>
      </c>
      <c r="I609" s="169"/>
      <c r="J609" s="184" t="s">
        <v>33</v>
      </c>
      <c r="K609" s="184" t="s">
        <v>55</v>
      </c>
      <c r="L609" s="184" t="s">
        <v>55</v>
      </c>
      <c r="M609" s="203" t="str">
        <f>M610&amp;" "&amp;O610&amp;N610&amp;" "&amp;M611&amp;" "&amp;O611&amp;N611&amp;" "</f>
        <v xml:space="preserve">Капитальный ремонт разъединителей 35 кВ 3шт Замена проходных изоляторов 6-10 кВ 12шт </v>
      </c>
      <c r="N609" s="186"/>
      <c r="O609" s="188"/>
    </row>
    <row r="610" spans="1:15" s="25" customFormat="1" ht="11.25" hidden="1" customHeight="1" outlineLevel="2">
      <c r="A610" s="84"/>
      <c r="B610" s="84"/>
      <c r="C610" s="169"/>
      <c r="D610" s="84"/>
      <c r="E610" s="169"/>
      <c r="F610" s="205" t="s">
        <v>547</v>
      </c>
      <c r="G610" s="206"/>
      <c r="H610" s="169"/>
      <c r="I610" s="209"/>
      <c r="J610" s="184"/>
      <c r="K610" s="184"/>
      <c r="L610" s="184"/>
      <c r="M610" s="185" t="s">
        <v>79</v>
      </c>
      <c r="N610" s="169" t="s">
        <v>54</v>
      </c>
      <c r="O610" s="188">
        <v>3</v>
      </c>
    </row>
    <row r="611" spans="1:15" s="25" customFormat="1" ht="22.5" hidden="1" customHeight="1" outlineLevel="2">
      <c r="A611" s="84"/>
      <c r="B611" s="84"/>
      <c r="C611" s="169"/>
      <c r="D611" s="84"/>
      <c r="E611" s="169"/>
      <c r="F611" s="205" t="s">
        <v>553</v>
      </c>
      <c r="G611" s="206"/>
      <c r="H611" s="169"/>
      <c r="I611" s="209"/>
      <c r="J611" s="184"/>
      <c r="K611" s="184"/>
      <c r="L611" s="184"/>
      <c r="M611" s="185" t="s">
        <v>540</v>
      </c>
      <c r="N611" s="169" t="s">
        <v>54</v>
      </c>
      <c r="O611" s="188">
        <v>12</v>
      </c>
    </row>
    <row r="612" spans="1:15" s="25" customFormat="1" ht="38.25" customHeight="1" outlineLevel="1" collapsed="1">
      <c r="A612" s="201" t="s">
        <v>977</v>
      </c>
      <c r="B612" s="84">
        <v>35</v>
      </c>
      <c r="C612" s="169" t="s">
        <v>584</v>
      </c>
      <c r="D612" s="84" t="s">
        <v>156</v>
      </c>
      <c r="E612" s="169" t="s">
        <v>612</v>
      </c>
      <c r="F612" s="168" t="s">
        <v>611</v>
      </c>
      <c r="G612" s="169"/>
      <c r="H612" s="169" t="s">
        <v>58</v>
      </c>
      <c r="I612" s="169" t="s">
        <v>906</v>
      </c>
      <c r="J612" s="184" t="s">
        <v>33</v>
      </c>
      <c r="K612" s="184" t="s">
        <v>490</v>
      </c>
      <c r="L612" s="184" t="s">
        <v>490</v>
      </c>
      <c r="M612" s="203" t="str">
        <f>M613&amp;" "&amp;O613&amp;N613&amp;" "</f>
        <v xml:space="preserve">Замена выключателей 6-10 кВ 1шт </v>
      </c>
      <c r="N612" s="186"/>
      <c r="O612" s="188"/>
    </row>
    <row r="613" spans="1:15" s="25" customFormat="1" ht="22.5" hidden="1" customHeight="1" outlineLevel="2">
      <c r="A613" s="84"/>
      <c r="B613" s="84"/>
      <c r="C613" s="169"/>
      <c r="D613" s="84"/>
      <c r="E613" s="84"/>
      <c r="F613" s="168" t="s">
        <v>849</v>
      </c>
      <c r="G613" s="169"/>
      <c r="H613" s="169"/>
      <c r="I613" s="209"/>
      <c r="J613" s="184"/>
      <c r="K613" s="184"/>
      <c r="L613" s="184"/>
      <c r="M613" s="200" t="s">
        <v>161</v>
      </c>
      <c r="N613" s="186" t="s">
        <v>54</v>
      </c>
      <c r="O613" s="188">
        <v>1</v>
      </c>
    </row>
    <row r="614" spans="1:15" s="25" customFormat="1" ht="24.75" customHeight="1" outlineLevel="1" collapsed="1">
      <c r="A614" s="201" t="s">
        <v>978</v>
      </c>
      <c r="B614" s="84">
        <v>35</v>
      </c>
      <c r="C614" s="169" t="s">
        <v>584</v>
      </c>
      <c r="D614" s="84" t="s">
        <v>156</v>
      </c>
      <c r="E614" s="169" t="s">
        <v>632</v>
      </c>
      <c r="F614" s="168" t="s">
        <v>631</v>
      </c>
      <c r="G614" s="169"/>
      <c r="H614" s="169" t="s">
        <v>59</v>
      </c>
      <c r="I614" s="169"/>
      <c r="J614" s="184" t="s">
        <v>33</v>
      </c>
      <c r="K614" s="184" t="s">
        <v>57</v>
      </c>
      <c r="L614" s="184" t="s">
        <v>57</v>
      </c>
      <c r="M614" s="203" t="str">
        <f>M615&amp;" "&amp;O615&amp;N615&amp;" "</f>
        <v xml:space="preserve">Капитальный ремонт выключателей 6-10 кВ 5шт </v>
      </c>
      <c r="N614" s="204"/>
      <c r="O614" s="188"/>
    </row>
    <row r="615" spans="1:15" s="25" customFormat="1" ht="15.75" hidden="1" customHeight="1" outlineLevel="2">
      <c r="A615" s="84"/>
      <c r="B615" s="84"/>
      <c r="C615" s="169"/>
      <c r="D615" s="84"/>
      <c r="E615" s="84"/>
      <c r="F615" s="168" t="s">
        <v>850</v>
      </c>
      <c r="G615" s="169"/>
      <c r="H615" s="169"/>
      <c r="I615" s="209"/>
      <c r="J615" s="184"/>
      <c r="K615" s="184"/>
      <c r="L615" s="184"/>
      <c r="M615" s="200" t="s">
        <v>82</v>
      </c>
      <c r="N615" s="186" t="s">
        <v>54</v>
      </c>
      <c r="O615" s="188">
        <v>5</v>
      </c>
    </row>
    <row r="616" spans="1:15" s="25" customFormat="1" ht="31.5" customHeight="1" outlineLevel="1" collapsed="1">
      <c r="A616" s="201" t="s">
        <v>979</v>
      </c>
      <c r="B616" s="84">
        <v>35</v>
      </c>
      <c r="C616" s="169" t="s">
        <v>584</v>
      </c>
      <c r="D616" s="84" t="s">
        <v>156</v>
      </c>
      <c r="E616" s="169" t="s">
        <v>638</v>
      </c>
      <c r="F616" s="168" t="s">
        <v>637</v>
      </c>
      <c r="G616" s="169"/>
      <c r="H616" s="169" t="s">
        <v>59</v>
      </c>
      <c r="I616" s="169"/>
      <c r="J616" s="184" t="s">
        <v>33</v>
      </c>
      <c r="K616" s="184" t="s">
        <v>316</v>
      </c>
      <c r="L616" s="184" t="s">
        <v>316</v>
      </c>
      <c r="M616" s="203" t="str">
        <f>M617&amp;" "&amp;O617&amp;N617&amp;" "</f>
        <v xml:space="preserve">Капитальный ремонт выключателей 6-10 кВ 1шт </v>
      </c>
      <c r="N616" s="186"/>
      <c r="O616" s="188"/>
    </row>
    <row r="617" spans="1:15" s="25" customFormat="1" ht="15.75" hidden="1" customHeight="1" outlineLevel="2">
      <c r="A617" s="84"/>
      <c r="B617" s="84"/>
      <c r="C617" s="169"/>
      <c r="D617" s="84"/>
      <c r="E617" s="84"/>
      <c r="F617" s="168" t="s">
        <v>640</v>
      </c>
      <c r="G617" s="169"/>
      <c r="H617" s="169"/>
      <c r="I617" s="209"/>
      <c r="J617" s="184"/>
      <c r="K617" s="184"/>
      <c r="L617" s="184"/>
      <c r="M617" s="200" t="s">
        <v>82</v>
      </c>
      <c r="N617" s="186" t="s">
        <v>54</v>
      </c>
      <c r="O617" s="188">
        <v>1</v>
      </c>
    </row>
    <row r="618" spans="1:15" s="25" customFormat="1" ht="21" customHeight="1" outlineLevel="1" collapsed="1">
      <c r="A618" s="201" t="s">
        <v>980</v>
      </c>
      <c r="B618" s="84">
        <v>35</v>
      </c>
      <c r="C618" s="169" t="s">
        <v>584</v>
      </c>
      <c r="D618" s="84" t="s">
        <v>156</v>
      </c>
      <c r="E618" s="169" t="s">
        <v>648</v>
      </c>
      <c r="F618" s="168" t="s">
        <v>647</v>
      </c>
      <c r="G618" s="169"/>
      <c r="H618" s="169" t="s">
        <v>59</v>
      </c>
      <c r="I618" s="169"/>
      <c r="J618" s="184" t="s">
        <v>33</v>
      </c>
      <c r="K618" s="184" t="s">
        <v>511</v>
      </c>
      <c r="L618" s="184" t="s">
        <v>490</v>
      </c>
      <c r="M618" s="203" t="str">
        <f>M619&amp;" "&amp;O619&amp;N619&amp;" "</f>
        <v xml:space="preserve">Капитальный ремонт выключателей 6-10 кВ 1шт </v>
      </c>
      <c r="N618" s="186"/>
      <c r="O618" s="188"/>
    </row>
    <row r="619" spans="1:15" s="25" customFormat="1" ht="11.25" hidden="1" customHeight="1" outlineLevel="2">
      <c r="A619" s="84"/>
      <c r="B619" s="84"/>
      <c r="C619" s="169"/>
      <c r="D619" s="84"/>
      <c r="E619" s="84"/>
      <c r="F619" s="168" t="s">
        <v>650</v>
      </c>
      <c r="G619" s="169"/>
      <c r="H619" s="169"/>
      <c r="I619" s="209"/>
      <c r="J619" s="184"/>
      <c r="K619" s="184"/>
      <c r="L619" s="184"/>
      <c r="M619" s="200" t="s">
        <v>82</v>
      </c>
      <c r="N619" s="186" t="s">
        <v>54</v>
      </c>
      <c r="O619" s="188">
        <v>1</v>
      </c>
    </row>
    <row r="620" spans="1:15" s="25" customFormat="1" ht="22.5" customHeight="1" outlineLevel="1" collapsed="1">
      <c r="A620" s="201" t="s">
        <v>981</v>
      </c>
      <c r="B620" s="84">
        <v>35</v>
      </c>
      <c r="C620" s="169" t="s">
        <v>584</v>
      </c>
      <c r="D620" s="84" t="s">
        <v>156</v>
      </c>
      <c r="E620" s="169" t="s">
        <v>652</v>
      </c>
      <c r="F620" s="168" t="s">
        <v>651</v>
      </c>
      <c r="G620" s="169"/>
      <c r="H620" s="169" t="s">
        <v>59</v>
      </c>
      <c r="I620" s="169"/>
      <c r="J620" s="184" t="s">
        <v>33</v>
      </c>
      <c r="K620" s="184" t="s">
        <v>57</v>
      </c>
      <c r="L620" s="184" t="s">
        <v>57</v>
      </c>
      <c r="M620" s="203" t="str">
        <f>M621&amp;" "&amp;O621&amp;N621&amp;" "</f>
        <v xml:space="preserve">Капитальный ремонт выключателей 6-10 кВ 2шт </v>
      </c>
      <c r="N620" s="186"/>
      <c r="O620" s="188"/>
    </row>
    <row r="621" spans="1:15" s="25" customFormat="1" ht="11.25" hidden="1" customHeight="1" outlineLevel="2">
      <c r="A621" s="84"/>
      <c r="B621" s="84"/>
      <c r="C621" s="169"/>
      <c r="D621" s="84"/>
      <c r="E621" s="84"/>
      <c r="F621" s="168" t="s">
        <v>653</v>
      </c>
      <c r="G621" s="169"/>
      <c r="H621" s="169"/>
      <c r="I621" s="209"/>
      <c r="J621" s="184"/>
      <c r="K621" s="184"/>
      <c r="L621" s="184"/>
      <c r="M621" s="200" t="s">
        <v>82</v>
      </c>
      <c r="N621" s="186" t="s">
        <v>54</v>
      </c>
      <c r="O621" s="188">
        <v>2</v>
      </c>
    </row>
    <row r="622" spans="1:15" s="25" customFormat="1" ht="33.75" customHeight="1" outlineLevel="1" collapsed="1">
      <c r="A622" s="201" t="s">
        <v>982</v>
      </c>
      <c r="B622" s="84">
        <v>35</v>
      </c>
      <c r="C622" s="169" t="s">
        <v>584</v>
      </c>
      <c r="D622" s="84" t="s">
        <v>156</v>
      </c>
      <c r="E622" s="169" t="s">
        <v>446</v>
      </c>
      <c r="F622" s="168" t="s">
        <v>444</v>
      </c>
      <c r="G622" s="169"/>
      <c r="H622" s="84" t="s">
        <v>58</v>
      </c>
      <c r="I622" s="169" t="s">
        <v>1136</v>
      </c>
      <c r="J622" s="184" t="s">
        <v>33</v>
      </c>
      <c r="K622" s="184" t="s">
        <v>56</v>
      </c>
      <c r="L622" s="184" t="s">
        <v>56</v>
      </c>
      <c r="M622" s="203" t="str">
        <f>M623&amp;" "&amp;O623&amp;N623&amp;" "</f>
        <v xml:space="preserve">Замена выключателей 6-10 кВ 2шт </v>
      </c>
      <c r="N622" s="186"/>
      <c r="O622" s="188"/>
    </row>
    <row r="623" spans="1:15" s="25" customFormat="1" ht="22.5" hidden="1" customHeight="1" outlineLevel="2">
      <c r="A623" s="84"/>
      <c r="B623" s="84"/>
      <c r="C623" s="169"/>
      <c r="D623" s="84"/>
      <c r="E623" s="84"/>
      <c r="F623" s="205" t="s">
        <v>1184</v>
      </c>
      <c r="G623" s="206"/>
      <c r="H623" s="183"/>
      <c r="I623" s="183"/>
      <c r="J623" s="84"/>
      <c r="K623" s="84"/>
      <c r="L623" s="84"/>
      <c r="M623" s="185" t="s">
        <v>161</v>
      </c>
      <c r="N623" s="84" t="s">
        <v>54</v>
      </c>
      <c r="O623" s="188">
        <v>2</v>
      </c>
    </row>
    <row r="624" spans="1:15" s="25" customFormat="1" ht="33.75" customHeight="1" outlineLevel="1" collapsed="1">
      <c r="A624" s="201" t="s">
        <v>983</v>
      </c>
      <c r="B624" s="84">
        <v>35</v>
      </c>
      <c r="C624" s="169" t="s">
        <v>157</v>
      </c>
      <c r="D624" s="84" t="s">
        <v>156</v>
      </c>
      <c r="E624" s="169" t="s">
        <v>168</v>
      </c>
      <c r="F624" s="168" t="s">
        <v>232</v>
      </c>
      <c r="G624" s="169"/>
      <c r="H624" s="169" t="s">
        <v>59</v>
      </c>
      <c r="I624" s="169"/>
      <c r="J624" s="184" t="s">
        <v>33</v>
      </c>
      <c r="K624" s="184" t="s">
        <v>53</v>
      </c>
      <c r="L624" s="184" t="s">
        <v>55</v>
      </c>
      <c r="M624" s="203" t="str">
        <f>M625&amp;" "&amp;O625&amp;N625&amp;" "&amp;M626&amp;" "&amp;O626&amp;N626&amp;" "</f>
        <v xml:space="preserve">Замена опорно-стержневых изоляторов разъединителей 35 кВ 6шт Установка опорно-стержневых изоляторов разъединителей 35 кВ 3шт </v>
      </c>
      <c r="N624" s="186"/>
      <c r="O624" s="188"/>
    </row>
    <row r="625" spans="1:15" s="25" customFormat="1" ht="22.5" hidden="1" customHeight="1" outlineLevel="2">
      <c r="A625" s="84"/>
      <c r="B625" s="84"/>
      <c r="C625" s="169"/>
      <c r="D625" s="84"/>
      <c r="E625" s="84"/>
      <c r="F625" s="205" t="s">
        <v>233</v>
      </c>
      <c r="G625" s="206"/>
      <c r="H625" s="199"/>
      <c r="I625" s="199"/>
      <c r="J625" s="84"/>
      <c r="K625" s="84"/>
      <c r="L625" s="84"/>
      <c r="M625" s="200" t="s">
        <v>80</v>
      </c>
      <c r="N625" s="186" t="s">
        <v>54</v>
      </c>
      <c r="O625" s="188">
        <v>6</v>
      </c>
    </row>
    <row r="626" spans="1:15" s="25" customFormat="1" ht="22.5" hidden="1" customHeight="1" outlineLevel="2">
      <c r="A626" s="84"/>
      <c r="B626" s="84"/>
      <c r="C626" s="169"/>
      <c r="D626" s="84"/>
      <c r="E626" s="84"/>
      <c r="F626" s="205" t="s">
        <v>234</v>
      </c>
      <c r="G626" s="206"/>
      <c r="H626" s="199"/>
      <c r="I626" s="199"/>
      <c r="J626" s="84"/>
      <c r="K626" s="84"/>
      <c r="L626" s="84"/>
      <c r="M626" s="200" t="s">
        <v>235</v>
      </c>
      <c r="N626" s="186" t="s">
        <v>54</v>
      </c>
      <c r="O626" s="188">
        <v>3</v>
      </c>
    </row>
    <row r="627" spans="1:15" s="25" customFormat="1" ht="22.5" customHeight="1" outlineLevel="1" collapsed="1">
      <c r="A627" s="201" t="s">
        <v>984</v>
      </c>
      <c r="B627" s="84">
        <v>35</v>
      </c>
      <c r="C627" s="169" t="s">
        <v>157</v>
      </c>
      <c r="D627" s="84" t="s">
        <v>156</v>
      </c>
      <c r="E627" s="169" t="s">
        <v>189</v>
      </c>
      <c r="F627" s="168" t="s">
        <v>241</v>
      </c>
      <c r="G627" s="169"/>
      <c r="H627" s="169" t="s">
        <v>907</v>
      </c>
      <c r="I627" s="169" t="s">
        <v>908</v>
      </c>
      <c r="J627" s="184" t="s">
        <v>33</v>
      </c>
      <c r="K627" s="184" t="s">
        <v>53</v>
      </c>
      <c r="L627" s="184" t="s">
        <v>57</v>
      </c>
      <c r="M627" s="203" t="str">
        <f>M628&amp;" "&amp;O628&amp;N628&amp;" "&amp;M629&amp;" "&amp;O629&amp;N629&amp;" "</f>
        <v xml:space="preserve">Капитальный ремонт выключателей 35 кВ 1шт Замена привода выключателей 6-10 кВ 1шт </v>
      </c>
      <c r="N627" s="186"/>
      <c r="O627" s="188"/>
    </row>
    <row r="628" spans="1:15" s="25" customFormat="1" ht="22.5" hidden="1" customHeight="1" outlineLevel="2">
      <c r="A628" s="84"/>
      <c r="B628" s="84"/>
      <c r="C628" s="169"/>
      <c r="D628" s="84"/>
      <c r="E628" s="84"/>
      <c r="F628" s="205" t="s">
        <v>242</v>
      </c>
      <c r="G628" s="206"/>
      <c r="H628" s="169" t="s">
        <v>59</v>
      </c>
      <c r="I628" s="183"/>
      <c r="J628" s="84"/>
      <c r="K628" s="84"/>
      <c r="L628" s="84"/>
      <c r="M628" s="200" t="s">
        <v>78</v>
      </c>
      <c r="N628" s="84" t="s">
        <v>54</v>
      </c>
      <c r="O628" s="188">
        <v>1</v>
      </c>
    </row>
    <row r="629" spans="1:15" s="25" customFormat="1" ht="11.25" hidden="1" customHeight="1" outlineLevel="2">
      <c r="A629" s="84"/>
      <c r="B629" s="84"/>
      <c r="C629" s="169"/>
      <c r="D629" s="84"/>
      <c r="E629" s="84"/>
      <c r="F629" s="205" t="s">
        <v>882</v>
      </c>
      <c r="G629" s="206"/>
      <c r="H629" s="169" t="s">
        <v>58</v>
      </c>
      <c r="I629" s="169"/>
      <c r="J629" s="84"/>
      <c r="K629" s="84"/>
      <c r="L629" s="84"/>
      <c r="M629" s="200" t="s">
        <v>286</v>
      </c>
      <c r="N629" s="186" t="s">
        <v>54</v>
      </c>
      <c r="O629" s="188">
        <v>1</v>
      </c>
    </row>
    <row r="630" spans="1:15" s="25" customFormat="1" ht="22.5" customHeight="1" outlineLevel="1" collapsed="1">
      <c r="A630" s="201" t="s">
        <v>985</v>
      </c>
      <c r="B630" s="84">
        <v>35</v>
      </c>
      <c r="C630" s="169" t="s">
        <v>157</v>
      </c>
      <c r="D630" s="84" t="s">
        <v>156</v>
      </c>
      <c r="E630" s="169" t="s">
        <v>169</v>
      </c>
      <c r="F630" s="168" t="s">
        <v>170</v>
      </c>
      <c r="G630" s="169"/>
      <c r="H630" s="169" t="s">
        <v>59</v>
      </c>
      <c r="I630" s="169"/>
      <c r="J630" s="184" t="s">
        <v>33</v>
      </c>
      <c r="K630" s="184" t="s">
        <v>56</v>
      </c>
      <c r="L630" s="184" t="s">
        <v>56</v>
      </c>
      <c r="M630" s="203" t="str">
        <f>M631&amp;" "&amp;O631&amp;N631&amp;" "</f>
        <v xml:space="preserve">Замена опорно-стержневых изоляторов разъединителей 35 кВ 27шт </v>
      </c>
      <c r="N630" s="186"/>
      <c r="O630" s="188"/>
    </row>
    <row r="631" spans="1:15" s="25" customFormat="1" ht="22.5" hidden="1" customHeight="1" outlineLevel="2">
      <c r="A631" s="84"/>
      <c r="B631" s="84"/>
      <c r="C631" s="169"/>
      <c r="D631" s="84"/>
      <c r="E631" s="84"/>
      <c r="F631" s="205" t="s">
        <v>254</v>
      </c>
      <c r="G631" s="206"/>
      <c r="H631" s="183"/>
      <c r="I631" s="183"/>
      <c r="J631" s="84"/>
      <c r="K631" s="84"/>
      <c r="L631" s="84"/>
      <c r="M631" s="200" t="s">
        <v>80</v>
      </c>
      <c r="N631" s="186" t="s">
        <v>54</v>
      </c>
      <c r="O631" s="188">
        <f>12+15</f>
        <v>27</v>
      </c>
    </row>
    <row r="632" spans="1:15" s="25" customFormat="1" ht="33.75" customHeight="1" outlineLevel="1" collapsed="1">
      <c r="A632" s="201" t="s">
        <v>986</v>
      </c>
      <c r="B632" s="84">
        <v>35</v>
      </c>
      <c r="C632" s="169" t="s">
        <v>281</v>
      </c>
      <c r="D632" s="84" t="s">
        <v>156</v>
      </c>
      <c r="E632" s="169" t="s">
        <v>285</v>
      </c>
      <c r="F632" s="168" t="s">
        <v>284</v>
      </c>
      <c r="G632" s="169"/>
      <c r="H632" s="169" t="s">
        <v>59</v>
      </c>
      <c r="I632" s="169"/>
      <c r="J632" s="184" t="s">
        <v>33</v>
      </c>
      <c r="K632" s="184" t="s">
        <v>53</v>
      </c>
      <c r="L632" s="184" t="s">
        <v>53</v>
      </c>
      <c r="M632" s="203" t="str">
        <f>M633&amp;" "&amp;O633&amp;N633&amp;" "</f>
        <v xml:space="preserve">Замена привода выключателей 6-10 кВ 1шт </v>
      </c>
      <c r="N632" s="186"/>
      <c r="O632" s="188"/>
    </row>
    <row r="633" spans="1:15" s="25" customFormat="1" ht="11.25" hidden="1" customHeight="1" outlineLevel="2">
      <c r="A633" s="84"/>
      <c r="B633" s="201"/>
      <c r="C633" s="169"/>
      <c r="D633" s="84"/>
      <c r="E633" s="84"/>
      <c r="F633" s="205" t="s">
        <v>1181</v>
      </c>
      <c r="G633" s="206"/>
      <c r="H633" s="183"/>
      <c r="I633" s="183"/>
      <c r="J633" s="84"/>
      <c r="K633" s="184"/>
      <c r="L633" s="184"/>
      <c r="M633" s="200" t="s">
        <v>286</v>
      </c>
      <c r="N633" s="186" t="s">
        <v>54</v>
      </c>
      <c r="O633" s="188">
        <v>1</v>
      </c>
    </row>
    <row r="634" spans="1:15" s="25" customFormat="1" ht="33.75" customHeight="1" outlineLevel="1" collapsed="1">
      <c r="A634" s="201" t="s">
        <v>987</v>
      </c>
      <c r="B634" s="84">
        <v>35</v>
      </c>
      <c r="C634" s="169" t="s">
        <v>281</v>
      </c>
      <c r="D634" s="84" t="s">
        <v>156</v>
      </c>
      <c r="E634" s="169" t="s">
        <v>288</v>
      </c>
      <c r="F634" s="168" t="s">
        <v>287</v>
      </c>
      <c r="G634" s="169"/>
      <c r="H634" s="169" t="s">
        <v>59</v>
      </c>
      <c r="I634" s="169"/>
      <c r="J634" s="184" t="s">
        <v>33</v>
      </c>
      <c r="K634" s="184" t="s">
        <v>56</v>
      </c>
      <c r="L634" s="184" t="s">
        <v>57</v>
      </c>
      <c r="M634" s="203" t="str">
        <f>M635&amp;" "&amp;O635&amp;N635&amp;" "&amp;M636&amp;" "&amp;O636&amp;N636&amp;" "</f>
        <v xml:space="preserve">Замена привода выключателей 6-10 кВ 2шт Замена трансформаторов напряжения 6-10 кВ 1шт </v>
      </c>
      <c r="N634" s="186"/>
      <c r="O634" s="188"/>
    </row>
    <row r="635" spans="1:15" s="25" customFormat="1" ht="11.25" hidden="1" customHeight="1" outlineLevel="2">
      <c r="A635" s="84"/>
      <c r="B635" s="84"/>
      <c r="C635" s="169"/>
      <c r="D635" s="84"/>
      <c r="E635" s="84"/>
      <c r="F635" s="205" t="s">
        <v>1182</v>
      </c>
      <c r="G635" s="206"/>
      <c r="H635" s="183"/>
      <c r="I635" s="183"/>
      <c r="J635" s="84"/>
      <c r="K635" s="184"/>
      <c r="L635" s="184"/>
      <c r="M635" s="200" t="s">
        <v>286</v>
      </c>
      <c r="N635" s="186" t="s">
        <v>54</v>
      </c>
      <c r="O635" s="188">
        <v>2</v>
      </c>
    </row>
    <row r="636" spans="1:15" s="25" customFormat="1" ht="15.75" hidden="1" customHeight="1" outlineLevel="2">
      <c r="A636" s="84"/>
      <c r="B636" s="84"/>
      <c r="C636" s="169"/>
      <c r="D636" s="84"/>
      <c r="E636" s="84"/>
      <c r="F636" s="205" t="s">
        <v>289</v>
      </c>
      <c r="G636" s="206"/>
      <c r="H636" s="183"/>
      <c r="I636" s="183"/>
      <c r="J636" s="84"/>
      <c r="K636" s="184"/>
      <c r="L636" s="184"/>
      <c r="M636" s="200" t="s">
        <v>290</v>
      </c>
      <c r="N636" s="186" t="s">
        <v>54</v>
      </c>
      <c r="O636" s="188">
        <v>1</v>
      </c>
    </row>
    <row r="637" spans="1:15" s="25" customFormat="1" ht="22.5" customHeight="1" outlineLevel="1" collapsed="1">
      <c r="A637" s="201" t="s">
        <v>988</v>
      </c>
      <c r="B637" s="84">
        <v>35</v>
      </c>
      <c r="C637" s="169" t="s">
        <v>281</v>
      </c>
      <c r="D637" s="84" t="s">
        <v>156</v>
      </c>
      <c r="E637" s="169" t="s">
        <v>282</v>
      </c>
      <c r="F637" s="168" t="s">
        <v>280</v>
      </c>
      <c r="G637" s="169"/>
      <c r="H637" s="169" t="s">
        <v>59</v>
      </c>
      <c r="I637" s="169"/>
      <c r="J637" s="184" t="s">
        <v>33</v>
      </c>
      <c r="K637" s="184" t="s">
        <v>55</v>
      </c>
      <c r="L637" s="184" t="s">
        <v>55</v>
      </c>
      <c r="M637" s="203" t="str">
        <f>M638&amp;" "&amp;O638&amp;N638&amp;" "</f>
        <v xml:space="preserve">Замена трансформаторов тока 6-10 кВ 4шт </v>
      </c>
      <c r="N637" s="186"/>
      <c r="O637" s="188"/>
    </row>
    <row r="638" spans="1:15" s="25" customFormat="1" ht="22.5" hidden="1" customHeight="1" outlineLevel="2">
      <c r="A638" s="84"/>
      <c r="B638" s="84"/>
      <c r="C638" s="169"/>
      <c r="D638" s="84"/>
      <c r="E638" s="84"/>
      <c r="F638" s="205" t="s">
        <v>295</v>
      </c>
      <c r="G638" s="206"/>
      <c r="H638" s="183"/>
      <c r="I638" s="183"/>
      <c r="J638" s="84"/>
      <c r="K638" s="84"/>
      <c r="L638" s="84"/>
      <c r="M638" s="200" t="s">
        <v>283</v>
      </c>
      <c r="N638" s="84" t="s">
        <v>54</v>
      </c>
      <c r="O638" s="188">
        <v>4</v>
      </c>
    </row>
    <row r="639" spans="1:15" s="25" customFormat="1" ht="44.25" customHeight="1" outlineLevel="1" collapsed="1">
      <c r="A639" s="201" t="s">
        <v>1272</v>
      </c>
      <c r="B639" s="84">
        <v>35</v>
      </c>
      <c r="C639" s="169" t="s">
        <v>281</v>
      </c>
      <c r="D639" s="84" t="s">
        <v>156</v>
      </c>
      <c r="E639" s="169" t="s">
        <v>297</v>
      </c>
      <c r="F639" s="168" t="s">
        <v>296</v>
      </c>
      <c r="G639" s="169"/>
      <c r="H639" s="169" t="s">
        <v>59</v>
      </c>
      <c r="I639" s="169"/>
      <c r="J639" s="184" t="s">
        <v>33</v>
      </c>
      <c r="K639" s="184" t="s">
        <v>56</v>
      </c>
      <c r="L639" s="184" t="s">
        <v>56</v>
      </c>
      <c r="M639" s="203" t="str">
        <f>M640&amp;" "&amp;O640&amp;N640&amp;" "</f>
        <v xml:space="preserve">Замена трансформаторов тока 6-10 кВ 2шт </v>
      </c>
      <c r="N639" s="186"/>
      <c r="O639" s="188"/>
    </row>
    <row r="640" spans="1:15" s="25" customFormat="1" ht="11.25" hidden="1" customHeight="1" outlineLevel="2">
      <c r="A640" s="84"/>
      <c r="B640" s="84"/>
      <c r="C640" s="169"/>
      <c r="D640" s="84"/>
      <c r="E640" s="84"/>
      <c r="F640" s="208" t="s">
        <v>298</v>
      </c>
      <c r="G640" s="169"/>
      <c r="H640" s="169"/>
      <c r="I640" s="183"/>
      <c r="J640" s="84"/>
      <c r="K640" s="84"/>
      <c r="L640" s="84"/>
      <c r="M640" s="200" t="s">
        <v>283</v>
      </c>
      <c r="N640" s="84" t="s">
        <v>54</v>
      </c>
      <c r="O640" s="188">
        <v>2</v>
      </c>
    </row>
    <row r="641" spans="1:15" s="25" customFormat="1" ht="22.5" customHeight="1" outlineLevel="1" collapsed="1">
      <c r="A641" s="201" t="s">
        <v>989</v>
      </c>
      <c r="B641" s="84">
        <v>35</v>
      </c>
      <c r="C641" s="169" t="s">
        <v>281</v>
      </c>
      <c r="D641" s="84" t="s">
        <v>156</v>
      </c>
      <c r="E641" s="169" t="s">
        <v>300</v>
      </c>
      <c r="F641" s="168" t="s">
        <v>299</v>
      </c>
      <c r="G641" s="169"/>
      <c r="H641" s="169" t="s">
        <v>59</v>
      </c>
      <c r="I641" s="169"/>
      <c r="J641" s="184" t="s">
        <v>33</v>
      </c>
      <c r="K641" s="184" t="s">
        <v>56</v>
      </c>
      <c r="L641" s="184" t="s">
        <v>490</v>
      </c>
      <c r="M641" s="203" t="str">
        <f>M642&amp;" "&amp;O642&amp;N642&amp;" "</f>
        <v xml:space="preserve">Замена выключателей 6-10 кВ 1шт </v>
      </c>
      <c r="N641" s="186"/>
      <c r="O641" s="188"/>
    </row>
    <row r="642" spans="1:15" s="25" customFormat="1" ht="11.25" hidden="1" customHeight="1" outlineLevel="2">
      <c r="A642" s="84"/>
      <c r="B642" s="84"/>
      <c r="C642" s="169"/>
      <c r="D642" s="84"/>
      <c r="E642" s="84"/>
      <c r="F642" s="205" t="s">
        <v>1180</v>
      </c>
      <c r="G642" s="206"/>
      <c r="H642" s="183"/>
      <c r="I642" s="183"/>
      <c r="J642" s="84"/>
      <c r="K642" s="84"/>
      <c r="L642" s="84"/>
      <c r="M642" s="200" t="s">
        <v>161</v>
      </c>
      <c r="N642" s="186" t="s">
        <v>54</v>
      </c>
      <c r="O642" s="188">
        <v>1</v>
      </c>
    </row>
    <row r="643" spans="1:15" s="25" customFormat="1" ht="33.75" customHeight="1" outlineLevel="1" collapsed="1">
      <c r="A643" s="201" t="s">
        <v>990</v>
      </c>
      <c r="B643" s="84">
        <v>35</v>
      </c>
      <c r="C643" s="169" t="s">
        <v>302</v>
      </c>
      <c r="D643" s="84" t="s">
        <v>156</v>
      </c>
      <c r="E643" s="169" t="s">
        <v>301</v>
      </c>
      <c r="F643" s="168" t="s">
        <v>303</v>
      </c>
      <c r="G643" s="169"/>
      <c r="H643" s="169" t="s">
        <v>59</v>
      </c>
      <c r="I643" s="169"/>
      <c r="J643" s="184" t="s">
        <v>33</v>
      </c>
      <c r="K643" s="184" t="s">
        <v>51</v>
      </c>
      <c r="L643" s="184" t="s">
        <v>51</v>
      </c>
      <c r="M643" s="203" t="str">
        <f>M644&amp;" "&amp;O644&amp;N644&amp;" "&amp;M645&amp;" "&amp;O645&amp;N645&amp;" "</f>
        <v xml:space="preserve">Замена опорно-стержневых изоляторов разъединителей 35 кВ 6шт Установка датчиков тока 35 кВ 6шт </v>
      </c>
      <c r="N643" s="186"/>
      <c r="O643" s="188"/>
    </row>
    <row r="644" spans="1:15" s="25" customFormat="1" ht="22.5" hidden="1" customHeight="1" outlineLevel="2">
      <c r="A644" s="201"/>
      <c r="B644" s="84"/>
      <c r="C644" s="169"/>
      <c r="D644" s="84"/>
      <c r="E644" s="84"/>
      <c r="F644" s="205" t="s">
        <v>304</v>
      </c>
      <c r="G644" s="206"/>
      <c r="H644" s="183"/>
      <c r="I644" s="183"/>
      <c r="J644" s="84"/>
      <c r="K644" s="84"/>
      <c r="L644" s="84"/>
      <c r="M644" s="200" t="s">
        <v>80</v>
      </c>
      <c r="N644" s="186" t="s">
        <v>54</v>
      </c>
      <c r="O644" s="188">
        <v>6</v>
      </c>
    </row>
    <row r="645" spans="1:15" s="25" customFormat="1" ht="11.25" hidden="1" customHeight="1" outlineLevel="2">
      <c r="A645" s="84"/>
      <c r="B645" s="84"/>
      <c r="C645" s="169"/>
      <c r="D645" s="84"/>
      <c r="E645" s="84"/>
      <c r="F645" s="205" t="s">
        <v>179</v>
      </c>
      <c r="G645" s="206"/>
      <c r="H645" s="183"/>
      <c r="I645" s="183"/>
      <c r="J645" s="84"/>
      <c r="K645" s="184"/>
      <c r="L645" s="184"/>
      <c r="M645" s="200" t="s">
        <v>307</v>
      </c>
      <c r="N645" s="186" t="s">
        <v>54</v>
      </c>
      <c r="O645" s="188">
        <v>6</v>
      </c>
    </row>
    <row r="646" spans="1:15" s="25" customFormat="1" ht="22.5" customHeight="1" outlineLevel="1" collapsed="1">
      <c r="A646" s="201" t="s">
        <v>991</v>
      </c>
      <c r="B646" s="84">
        <v>35</v>
      </c>
      <c r="C646" s="169" t="s">
        <v>302</v>
      </c>
      <c r="D646" s="84" t="s">
        <v>156</v>
      </c>
      <c r="E646" s="169" t="s">
        <v>306</v>
      </c>
      <c r="F646" s="168" t="s">
        <v>305</v>
      </c>
      <c r="G646" s="169"/>
      <c r="H646" s="169" t="s">
        <v>59</v>
      </c>
      <c r="I646" s="169"/>
      <c r="J646" s="184" t="s">
        <v>33</v>
      </c>
      <c r="K646" s="184" t="s">
        <v>51</v>
      </c>
      <c r="L646" s="184" t="s">
        <v>51</v>
      </c>
      <c r="M646" s="203" t="str">
        <f>M647&amp;" "&amp;O647&amp;N647&amp;" "</f>
        <v xml:space="preserve">Установка датчиков тока 35 кВ 6шт </v>
      </c>
      <c r="N646" s="186"/>
      <c r="O646" s="188"/>
    </row>
    <row r="647" spans="1:15" s="25" customFormat="1" ht="11.25" hidden="1" customHeight="1" outlineLevel="2">
      <c r="A647" s="84"/>
      <c r="B647" s="84"/>
      <c r="C647" s="169"/>
      <c r="D647" s="84"/>
      <c r="E647" s="84"/>
      <c r="F647" s="205" t="s">
        <v>179</v>
      </c>
      <c r="G647" s="206"/>
      <c r="H647" s="183"/>
      <c r="I647" s="183"/>
      <c r="J647" s="84"/>
      <c r="K647" s="184"/>
      <c r="L647" s="184"/>
      <c r="M647" s="200" t="s">
        <v>307</v>
      </c>
      <c r="N647" s="186" t="s">
        <v>54</v>
      </c>
      <c r="O647" s="188">
        <v>6</v>
      </c>
    </row>
    <row r="648" spans="1:15" s="25" customFormat="1" ht="33.75" customHeight="1" outlineLevel="1" collapsed="1">
      <c r="A648" s="201" t="s">
        <v>2895</v>
      </c>
      <c r="B648" s="84">
        <v>35</v>
      </c>
      <c r="C648" s="169" t="s">
        <v>302</v>
      </c>
      <c r="D648" s="84" t="s">
        <v>156</v>
      </c>
      <c r="E648" s="169" t="s">
        <v>310</v>
      </c>
      <c r="F648" s="168" t="s">
        <v>309</v>
      </c>
      <c r="G648" s="169"/>
      <c r="H648" s="169" t="s">
        <v>59</v>
      </c>
      <c r="I648" s="169"/>
      <c r="J648" s="184" t="s">
        <v>33</v>
      </c>
      <c r="K648" s="184" t="s">
        <v>53</v>
      </c>
      <c r="L648" s="184" t="s">
        <v>53</v>
      </c>
      <c r="M648" s="203" t="str">
        <f>M649&amp;" "&amp;O649&amp;N649&amp;" "&amp;M650&amp;" "&amp;O650&amp;N650&amp;" "</f>
        <v xml:space="preserve">Капитальный ремонт разъединителей 35 кВ 2шт Замена опорно-стержневых изоляторов разъединителей 35 кВ 12шт </v>
      </c>
      <c r="N648" s="186"/>
      <c r="O648" s="188"/>
    </row>
    <row r="649" spans="1:15" s="25" customFormat="1" ht="11.25" hidden="1" customHeight="1" outlineLevel="2">
      <c r="A649" s="84"/>
      <c r="B649" s="84"/>
      <c r="C649" s="169"/>
      <c r="D649" s="84"/>
      <c r="E649" s="84"/>
      <c r="F649" s="124" t="s">
        <v>308</v>
      </c>
      <c r="G649" s="206"/>
      <c r="H649" s="183"/>
      <c r="I649" s="183"/>
      <c r="J649" s="84"/>
      <c r="K649" s="84"/>
      <c r="L649" s="84"/>
      <c r="M649" s="185" t="s">
        <v>79</v>
      </c>
      <c r="N649" s="169" t="s">
        <v>54</v>
      </c>
      <c r="O649" s="188">
        <v>2</v>
      </c>
    </row>
    <row r="650" spans="1:15" s="25" customFormat="1" ht="22.5" hidden="1" customHeight="1" outlineLevel="2">
      <c r="A650" s="84"/>
      <c r="B650" s="84"/>
      <c r="C650" s="169"/>
      <c r="D650" s="84"/>
      <c r="E650" s="84"/>
      <c r="F650" s="135"/>
      <c r="G650" s="207"/>
      <c r="H650" s="183"/>
      <c r="I650" s="183"/>
      <c r="J650" s="84"/>
      <c r="K650" s="84"/>
      <c r="L650" s="84"/>
      <c r="M650" s="200" t="s">
        <v>80</v>
      </c>
      <c r="N650" s="186" t="s">
        <v>54</v>
      </c>
      <c r="O650" s="188">
        <v>12</v>
      </c>
    </row>
    <row r="651" spans="1:15" s="25" customFormat="1" ht="25.5" customHeight="1" outlineLevel="1" collapsed="1">
      <c r="A651" s="201" t="s">
        <v>2896</v>
      </c>
      <c r="B651" s="84">
        <v>35</v>
      </c>
      <c r="C651" s="169" t="s">
        <v>439</v>
      </c>
      <c r="D651" s="84" t="s">
        <v>156</v>
      </c>
      <c r="E651" s="169" t="s">
        <v>446</v>
      </c>
      <c r="F651" s="168" t="s">
        <v>444</v>
      </c>
      <c r="G651" s="169"/>
      <c r="H651" s="169" t="s">
        <v>59</v>
      </c>
      <c r="I651" s="169"/>
      <c r="J651" s="184" t="s">
        <v>33</v>
      </c>
      <c r="K651" s="184" t="s">
        <v>57</v>
      </c>
      <c r="L651" s="184" t="s">
        <v>57</v>
      </c>
      <c r="M651" s="203" t="str">
        <f>M652&amp;" "&amp;O652&amp;N652&amp;" "</f>
        <v xml:space="preserve">Капитальный ремонт выключателей 35 кВ 2шт </v>
      </c>
      <c r="N651" s="186"/>
      <c r="O651" s="188"/>
    </row>
    <row r="652" spans="1:15" s="25" customFormat="1" ht="11.25" hidden="1" customHeight="1" outlineLevel="2">
      <c r="A652" s="84"/>
      <c r="B652" s="84"/>
      <c r="C652" s="169"/>
      <c r="D652" s="84"/>
      <c r="E652" s="84"/>
      <c r="F652" s="205" t="s">
        <v>445</v>
      </c>
      <c r="G652" s="206"/>
      <c r="H652" s="199"/>
      <c r="I652" s="199"/>
      <c r="J652" s="84"/>
      <c r="K652" s="84"/>
      <c r="L652" s="84"/>
      <c r="M652" s="200" t="s">
        <v>78</v>
      </c>
      <c r="N652" s="84" t="s">
        <v>54</v>
      </c>
      <c r="O652" s="188">
        <v>2</v>
      </c>
    </row>
    <row r="653" spans="1:15" s="25" customFormat="1" ht="25.5" customHeight="1" outlineLevel="1" collapsed="1">
      <c r="A653" s="201" t="s">
        <v>2897</v>
      </c>
      <c r="B653" s="84">
        <v>35</v>
      </c>
      <c r="C653" s="169" t="s">
        <v>439</v>
      </c>
      <c r="D653" s="84" t="s">
        <v>156</v>
      </c>
      <c r="E653" s="169" t="s">
        <v>729</v>
      </c>
      <c r="F653" s="168" t="s">
        <v>730</v>
      </c>
      <c r="G653" s="169"/>
      <c r="H653" s="169" t="s">
        <v>59</v>
      </c>
      <c r="I653" s="169"/>
      <c r="J653" s="184" t="s">
        <v>33</v>
      </c>
      <c r="K653" s="184" t="s">
        <v>57</v>
      </c>
      <c r="L653" s="184" t="s">
        <v>316</v>
      </c>
      <c r="M653" s="203" t="str">
        <f>M654&amp;" "&amp;O654&amp;N654&amp;" "</f>
        <v xml:space="preserve">Капитальный ремонт выключателей 35 кВ 2шт </v>
      </c>
      <c r="N653" s="186"/>
      <c r="O653" s="188"/>
    </row>
    <row r="654" spans="1:15" s="25" customFormat="1" ht="11.25" hidden="1" customHeight="1" outlineLevel="2">
      <c r="A654" s="84"/>
      <c r="B654" s="84"/>
      <c r="C654" s="169"/>
      <c r="D654" s="84"/>
      <c r="E654" s="84"/>
      <c r="F654" s="205" t="s">
        <v>728</v>
      </c>
      <c r="G654" s="206"/>
      <c r="H654" s="199"/>
      <c r="I654" s="199"/>
      <c r="J654" s="84"/>
      <c r="K654" s="84"/>
      <c r="L654" s="84"/>
      <c r="M654" s="200" t="s">
        <v>78</v>
      </c>
      <c r="N654" s="84" t="s">
        <v>54</v>
      </c>
      <c r="O654" s="188">
        <v>2</v>
      </c>
    </row>
    <row r="655" spans="1:15" s="25" customFormat="1" ht="25.5" customHeight="1" outlineLevel="1" collapsed="1">
      <c r="A655" s="201" t="s">
        <v>2898</v>
      </c>
      <c r="B655" s="84">
        <v>35</v>
      </c>
      <c r="C655" s="169" t="s">
        <v>439</v>
      </c>
      <c r="D655" s="84" t="s">
        <v>156</v>
      </c>
      <c r="E655" s="169" t="s">
        <v>318</v>
      </c>
      <c r="F655" s="168" t="s">
        <v>317</v>
      </c>
      <c r="G655" s="169"/>
      <c r="H655" s="169" t="s">
        <v>59</v>
      </c>
      <c r="I655" s="169"/>
      <c r="J655" s="184" t="s">
        <v>33</v>
      </c>
      <c r="K655" s="184" t="s">
        <v>56</v>
      </c>
      <c r="L655" s="184" t="s">
        <v>56</v>
      </c>
      <c r="M655" s="203" t="str">
        <f>M656&amp;" "&amp;O656&amp;N656&amp;" "</f>
        <v xml:space="preserve">Капитальный ремонт выключателей 35 кВ 1шт </v>
      </c>
      <c r="N655" s="186"/>
      <c r="O655" s="188"/>
    </row>
    <row r="656" spans="1:15" s="25" customFormat="1" ht="11.25" hidden="1" customHeight="1" outlineLevel="2">
      <c r="A656" s="84"/>
      <c r="B656" s="84"/>
      <c r="C656" s="169"/>
      <c r="D656" s="84"/>
      <c r="E656" s="84"/>
      <c r="F656" s="205" t="s">
        <v>443</v>
      </c>
      <c r="G656" s="206"/>
      <c r="H656" s="199"/>
      <c r="I656" s="199"/>
      <c r="J656" s="84"/>
      <c r="K656" s="84"/>
      <c r="L656" s="84"/>
      <c r="M656" s="200" t="s">
        <v>78</v>
      </c>
      <c r="N656" s="84" t="s">
        <v>54</v>
      </c>
      <c r="O656" s="188">
        <v>1</v>
      </c>
    </row>
    <row r="657" spans="1:15" s="25" customFormat="1" ht="31.5" customHeight="1" outlineLevel="1" collapsed="1">
      <c r="A657" s="201" t="s">
        <v>2899</v>
      </c>
      <c r="B657" s="84">
        <v>35</v>
      </c>
      <c r="C657" s="169" t="s">
        <v>439</v>
      </c>
      <c r="D657" s="84" t="s">
        <v>156</v>
      </c>
      <c r="E657" s="169" t="s">
        <v>448</v>
      </c>
      <c r="F657" s="168" t="s">
        <v>447</v>
      </c>
      <c r="G657" s="169"/>
      <c r="H657" s="169" t="s">
        <v>59</v>
      </c>
      <c r="I657" s="169"/>
      <c r="J657" s="184" t="s">
        <v>33</v>
      </c>
      <c r="K657" s="184" t="s">
        <v>56</v>
      </c>
      <c r="L657" s="184" t="s">
        <v>56</v>
      </c>
      <c r="M657" s="203" t="str">
        <f>M658&amp;" "&amp;O658&amp;N658&amp;" "</f>
        <v xml:space="preserve">Капитальный ремонт выключателей 35 кВ 2шт </v>
      </c>
      <c r="N657" s="186"/>
      <c r="O657" s="188"/>
    </row>
    <row r="658" spans="1:15" s="25" customFormat="1" ht="11.25" hidden="1" customHeight="1" outlineLevel="2">
      <c r="A658" s="84"/>
      <c r="B658" s="84"/>
      <c r="C658" s="169"/>
      <c r="D658" s="84"/>
      <c r="E658" s="84"/>
      <c r="F658" s="205" t="s">
        <v>445</v>
      </c>
      <c r="G658" s="206"/>
      <c r="H658" s="183"/>
      <c r="I658" s="183"/>
      <c r="J658" s="84"/>
      <c r="K658" s="84"/>
      <c r="L658" s="84"/>
      <c r="M658" s="200" t="s">
        <v>78</v>
      </c>
      <c r="N658" s="84" t="s">
        <v>54</v>
      </c>
      <c r="O658" s="188">
        <v>2</v>
      </c>
    </row>
    <row r="659" spans="1:15" s="25" customFormat="1" ht="32.25" customHeight="1" outlineLevel="1" collapsed="1">
      <c r="A659" s="201" t="s">
        <v>2900</v>
      </c>
      <c r="B659" s="84">
        <v>35</v>
      </c>
      <c r="C659" s="169" t="s">
        <v>439</v>
      </c>
      <c r="D659" s="84" t="s">
        <v>156</v>
      </c>
      <c r="E659" s="169" t="s">
        <v>450</v>
      </c>
      <c r="F659" s="168" t="s">
        <v>449</v>
      </c>
      <c r="G659" s="169"/>
      <c r="H659" s="169" t="s">
        <v>59</v>
      </c>
      <c r="I659" s="169"/>
      <c r="J659" s="184" t="s">
        <v>33</v>
      </c>
      <c r="K659" s="184" t="s">
        <v>51</v>
      </c>
      <c r="L659" s="184" t="s">
        <v>51</v>
      </c>
      <c r="M659" s="203" t="str">
        <f>M660&amp;" "&amp;O660&amp;N660&amp;" "</f>
        <v xml:space="preserve">Капитальный ремонт выключателей 35 кВ 2шт </v>
      </c>
      <c r="N659" s="186"/>
      <c r="O659" s="188"/>
    </row>
    <row r="660" spans="1:15" s="25" customFormat="1" ht="11.25" hidden="1" customHeight="1" outlineLevel="2">
      <c r="A660" s="27"/>
      <c r="B660" s="27"/>
      <c r="C660" s="28"/>
      <c r="D660" s="27"/>
      <c r="E660" s="27"/>
      <c r="F660" s="210" t="s">
        <v>731</v>
      </c>
      <c r="G660" s="211"/>
      <c r="H660" s="39"/>
      <c r="I660" s="39"/>
      <c r="J660" s="27"/>
      <c r="K660" s="27"/>
      <c r="L660" s="27"/>
      <c r="M660" s="34" t="s">
        <v>78</v>
      </c>
      <c r="N660" s="27" t="s">
        <v>54</v>
      </c>
      <c r="O660" s="38">
        <v>2</v>
      </c>
    </row>
    <row r="661" spans="1:15" s="25" customFormat="1" ht="11.25" customHeight="1" outlineLevel="1" collapsed="1">
      <c r="A661" s="27"/>
      <c r="B661" s="27"/>
      <c r="C661" s="28"/>
      <c r="D661" s="27"/>
      <c r="E661" s="27"/>
      <c r="F661" s="210"/>
      <c r="G661" s="211"/>
      <c r="H661" s="39"/>
      <c r="I661" s="39"/>
      <c r="J661" s="27"/>
      <c r="K661" s="194"/>
      <c r="L661" s="194"/>
      <c r="M661" s="34"/>
      <c r="N661" s="27"/>
      <c r="O661" s="179"/>
    </row>
    <row r="662" spans="1:15">
      <c r="A662" s="62" t="s">
        <v>65</v>
      </c>
      <c r="B662" s="62"/>
      <c r="C662" s="35"/>
      <c r="D662" s="27"/>
      <c r="E662" s="28"/>
      <c r="F662" s="35" t="s">
        <v>37</v>
      </c>
      <c r="G662" s="28"/>
      <c r="H662" s="28"/>
      <c r="I662" s="28"/>
      <c r="J662" s="26"/>
      <c r="K662" s="26"/>
      <c r="L662" s="26"/>
      <c r="M662" s="23"/>
      <c r="N662" s="33"/>
      <c r="O662" s="31"/>
    </row>
    <row r="663" spans="1:15" s="25" customFormat="1" ht="56.25" customHeight="1" outlineLevel="1">
      <c r="A663" s="36" t="s">
        <v>91</v>
      </c>
      <c r="B663" s="27">
        <v>110</v>
      </c>
      <c r="C663" s="27" t="s">
        <v>420</v>
      </c>
      <c r="D663" s="194" t="s">
        <v>156</v>
      </c>
      <c r="E663" s="194" t="s">
        <v>419</v>
      </c>
      <c r="F663" s="3" t="s">
        <v>418</v>
      </c>
      <c r="G663" s="28"/>
      <c r="H663" s="28" t="s">
        <v>59</v>
      </c>
      <c r="I663" s="28"/>
      <c r="J663" s="26" t="s">
        <v>50</v>
      </c>
      <c r="K663" s="26" t="s">
        <v>51</v>
      </c>
      <c r="L663" s="26" t="s">
        <v>56</v>
      </c>
      <c r="M663" s="32" t="str">
        <f>M664&amp;" "&amp;O664&amp;N664&amp;" "&amp;M665&amp;" "&amp;O665&amp;N665&amp;" "&amp;M666&amp;" "&amp;O666&amp;N666&amp;" "&amp;M667&amp;" "&amp;O667&amp;N667&amp;"  "</f>
        <v xml:space="preserve">Текущий ремонт трансформаторов 110 кВ 1шт Текущий ремонт ОПН, разрядников 110 кВ 7шт Текущий ремонт трансформаторов тока 110 кВ 3шт Текущий ремонт выключателей 6-10 кВ 2шт  </v>
      </c>
      <c r="N663" s="33"/>
      <c r="O663" s="38"/>
    </row>
    <row r="664" spans="1:15" s="25" customFormat="1" ht="11.25" hidden="1" customHeight="1" outlineLevel="2">
      <c r="A664" s="27"/>
      <c r="B664" s="27"/>
      <c r="C664" s="28"/>
      <c r="D664" s="27"/>
      <c r="E664" s="28"/>
      <c r="F664" s="35" t="s">
        <v>423</v>
      </c>
      <c r="G664" s="28">
        <v>84.506</v>
      </c>
      <c r="H664" s="28"/>
      <c r="I664" s="28"/>
      <c r="J664" s="26"/>
      <c r="K664" s="26"/>
      <c r="L664" s="26"/>
      <c r="M664" s="23" t="s">
        <v>103</v>
      </c>
      <c r="N664" s="33" t="s">
        <v>54</v>
      </c>
      <c r="O664" s="38">
        <v>1</v>
      </c>
    </row>
    <row r="665" spans="1:15" s="25" customFormat="1" ht="22.5" hidden="1" customHeight="1" outlineLevel="2">
      <c r="A665" s="27"/>
      <c r="B665" s="27"/>
      <c r="C665" s="28"/>
      <c r="D665" s="27"/>
      <c r="E665" s="28"/>
      <c r="F665" s="35" t="s">
        <v>424</v>
      </c>
      <c r="G665" s="28"/>
      <c r="H665" s="28"/>
      <c r="I665" s="28"/>
      <c r="J665" s="26"/>
      <c r="K665" s="26"/>
      <c r="L665" s="26"/>
      <c r="M665" s="34" t="s">
        <v>172</v>
      </c>
      <c r="N665" s="33" t="s">
        <v>54</v>
      </c>
      <c r="O665" s="38">
        <v>7</v>
      </c>
    </row>
    <row r="666" spans="1:15" s="25" customFormat="1" ht="11.25" hidden="1" customHeight="1" outlineLevel="2">
      <c r="A666" s="27"/>
      <c r="B666" s="27"/>
      <c r="C666" s="28"/>
      <c r="D666" s="27"/>
      <c r="E666" s="28"/>
      <c r="F666" s="35" t="s">
        <v>425</v>
      </c>
      <c r="G666" s="28"/>
      <c r="H666" s="28"/>
      <c r="I666" s="28"/>
      <c r="J666" s="26"/>
      <c r="K666" s="26"/>
      <c r="L666" s="26"/>
      <c r="M666" s="23" t="s">
        <v>426</v>
      </c>
      <c r="N666" s="33" t="s">
        <v>54</v>
      </c>
      <c r="O666" s="38">
        <v>3</v>
      </c>
    </row>
    <row r="667" spans="1:15" s="25" customFormat="1" ht="11.25" hidden="1" customHeight="1" outlineLevel="2">
      <c r="A667" s="27"/>
      <c r="B667" s="27"/>
      <c r="C667" s="28"/>
      <c r="D667" s="27"/>
      <c r="E667" s="28"/>
      <c r="F667" s="35" t="s">
        <v>427</v>
      </c>
      <c r="G667" s="28"/>
      <c r="H667" s="28"/>
      <c r="I667" s="28"/>
      <c r="J667" s="26"/>
      <c r="K667" s="26"/>
      <c r="L667" s="26"/>
      <c r="M667" s="34" t="s">
        <v>109</v>
      </c>
      <c r="N667" s="27" t="s">
        <v>54</v>
      </c>
      <c r="O667" s="38">
        <v>2</v>
      </c>
    </row>
    <row r="668" spans="1:15" s="25" customFormat="1" ht="78.75" customHeight="1" outlineLevel="1" collapsed="1">
      <c r="A668" s="36" t="s">
        <v>93</v>
      </c>
      <c r="B668" s="27">
        <v>110</v>
      </c>
      <c r="C668" s="27" t="s">
        <v>420</v>
      </c>
      <c r="D668" s="27" t="s">
        <v>156</v>
      </c>
      <c r="E668" s="27" t="s">
        <v>429</v>
      </c>
      <c r="F668" s="35" t="s">
        <v>428</v>
      </c>
      <c r="G668" s="28"/>
      <c r="H668" s="28" t="s">
        <v>59</v>
      </c>
      <c r="I668" s="28"/>
      <c r="J668" s="26" t="s">
        <v>50</v>
      </c>
      <c r="K668" s="26" t="s">
        <v>51</v>
      </c>
      <c r="L668" s="26" t="s">
        <v>56</v>
      </c>
      <c r="M668" s="32" t="str">
        <f>M669&amp;" "&amp;O669&amp;N669&amp;" "&amp;M670&amp;" "&amp;O670&amp;N670&amp;" "&amp;M671&amp;" "&amp;O671&amp;N671&amp;" "&amp;M672&amp;" "&amp;O672&amp;N672&amp;" "&amp;M673&amp;" "&amp;O673&amp;N673&amp;" "&amp;M674&amp;" "&amp;O674&amp;N674&amp;"  "</f>
        <v xml:space="preserve">Текущий ремонт трансформаторов 110 кВ 1шт Текущий ремонт заземлителей 110 кВ 1шт Текущий ремонт ОПН, разрядников 110 кВ 4шт Текущий ремонт трансформаторов напряжения 110 кВ 6шт Текущий ремонт разъема 6-10 кВ 1шт Текущий ремонт выключателей 6-10 кВ 1шт  </v>
      </c>
      <c r="N668" s="33"/>
      <c r="O668" s="38"/>
    </row>
    <row r="669" spans="1:15" s="25" customFormat="1" ht="11.25" hidden="1" customHeight="1" outlineLevel="2">
      <c r="A669" s="27"/>
      <c r="B669" s="27"/>
      <c r="C669" s="28"/>
      <c r="D669" s="27"/>
      <c r="E669" s="28"/>
      <c r="F669" s="35" t="s">
        <v>432</v>
      </c>
      <c r="G669" s="28">
        <v>87.331000000000003</v>
      </c>
      <c r="H669" s="28"/>
      <c r="I669" s="28"/>
      <c r="J669" s="26"/>
      <c r="K669" s="26"/>
      <c r="L669" s="26"/>
      <c r="M669" s="23" t="s">
        <v>103</v>
      </c>
      <c r="N669" s="33" t="s">
        <v>54</v>
      </c>
      <c r="O669" s="38">
        <v>1</v>
      </c>
    </row>
    <row r="670" spans="1:15" s="25" customFormat="1" ht="11.25" hidden="1" customHeight="1" outlineLevel="2">
      <c r="A670" s="27"/>
      <c r="B670" s="27"/>
      <c r="C670" s="28"/>
      <c r="D670" s="27"/>
      <c r="E670" s="28"/>
      <c r="F670" s="35" t="s">
        <v>268</v>
      </c>
      <c r="G670" s="28"/>
      <c r="H670" s="28"/>
      <c r="I670" s="28"/>
      <c r="J670" s="26"/>
      <c r="K670" s="26"/>
      <c r="L670" s="26"/>
      <c r="M670" s="23" t="s">
        <v>434</v>
      </c>
      <c r="N670" s="33" t="s">
        <v>54</v>
      </c>
      <c r="O670" s="38">
        <v>1</v>
      </c>
    </row>
    <row r="671" spans="1:15" s="25" customFormat="1" ht="11.25" hidden="1" customHeight="1" outlineLevel="2">
      <c r="A671" s="27"/>
      <c r="B671" s="27"/>
      <c r="C671" s="28"/>
      <c r="D671" s="27"/>
      <c r="E671" s="28"/>
      <c r="F671" s="35" t="s">
        <v>433</v>
      </c>
      <c r="G671" s="28"/>
      <c r="H671" s="28"/>
      <c r="I671" s="28"/>
      <c r="J671" s="26"/>
      <c r="K671" s="26"/>
      <c r="L671" s="26"/>
      <c r="M671" s="34" t="s">
        <v>172</v>
      </c>
      <c r="N671" s="33" t="s">
        <v>54</v>
      </c>
      <c r="O671" s="38">
        <v>4</v>
      </c>
    </row>
    <row r="672" spans="1:15" s="25" customFormat="1" ht="22.5" hidden="1" customHeight="1" outlineLevel="2">
      <c r="A672" s="27"/>
      <c r="B672" s="27"/>
      <c r="C672" s="28"/>
      <c r="D672" s="27"/>
      <c r="E672" s="28"/>
      <c r="F672" s="35" t="s">
        <v>435</v>
      </c>
      <c r="G672" s="28"/>
      <c r="H672" s="28"/>
      <c r="I672" s="28"/>
      <c r="J672" s="26"/>
      <c r="K672" s="26"/>
      <c r="L672" s="26"/>
      <c r="M672" s="23" t="s">
        <v>106</v>
      </c>
      <c r="N672" s="33" t="s">
        <v>54</v>
      </c>
      <c r="O672" s="38">
        <v>6</v>
      </c>
    </row>
    <row r="673" spans="1:15" s="25" customFormat="1" ht="11.25" hidden="1" customHeight="1" outlineLevel="2">
      <c r="A673" s="27"/>
      <c r="B673" s="27"/>
      <c r="C673" s="28"/>
      <c r="D673" s="27"/>
      <c r="E673" s="28"/>
      <c r="F673" s="35" t="s">
        <v>438</v>
      </c>
      <c r="G673" s="28"/>
      <c r="H673" s="28"/>
      <c r="I673" s="28"/>
      <c r="J673" s="26"/>
      <c r="K673" s="26"/>
      <c r="L673" s="26"/>
      <c r="M673" s="23" t="s">
        <v>437</v>
      </c>
      <c r="N673" s="33" t="s">
        <v>54</v>
      </c>
      <c r="O673" s="38">
        <v>1</v>
      </c>
    </row>
    <row r="674" spans="1:15" s="25" customFormat="1" ht="11.25" hidden="1" customHeight="1" outlineLevel="2">
      <c r="A674" s="27"/>
      <c r="B674" s="27"/>
      <c r="C674" s="28"/>
      <c r="D674" s="27"/>
      <c r="E674" s="28"/>
      <c r="F674" s="35" t="s">
        <v>436</v>
      </c>
      <c r="G674" s="28"/>
      <c r="H674" s="28"/>
      <c r="I674" s="28"/>
      <c r="J674" s="26"/>
      <c r="K674" s="26"/>
      <c r="L674" s="26"/>
      <c r="M674" s="34" t="s">
        <v>109</v>
      </c>
      <c r="N674" s="27" t="s">
        <v>54</v>
      </c>
      <c r="O674" s="38">
        <v>1</v>
      </c>
    </row>
    <row r="675" spans="1:15" s="25" customFormat="1" ht="33.75" customHeight="1" outlineLevel="1" collapsed="1">
      <c r="A675" s="36" t="s">
        <v>95</v>
      </c>
      <c r="B675" s="27">
        <v>110</v>
      </c>
      <c r="C675" s="28" t="s">
        <v>403</v>
      </c>
      <c r="D675" s="27" t="s">
        <v>156</v>
      </c>
      <c r="E675" s="28" t="s">
        <v>451</v>
      </c>
      <c r="F675" s="35" t="s">
        <v>452</v>
      </c>
      <c r="G675" s="28"/>
      <c r="H675" s="28" t="s">
        <v>59</v>
      </c>
      <c r="I675" s="28"/>
      <c r="J675" s="26" t="s">
        <v>50</v>
      </c>
      <c r="K675" s="26" t="s">
        <v>51</v>
      </c>
      <c r="L675" s="26" t="s">
        <v>51</v>
      </c>
      <c r="M675" s="32" t="str">
        <f>M676&amp;" "&amp;O676&amp;N676&amp;" "&amp;M677&amp;" "&amp;O677&amp;N677&amp;" "</f>
        <v xml:space="preserve">Текущий ремонт разъема 6-10 кВ 1шт Текущий ремонт трансформаторов СН 6-10 кВ 1шт. </v>
      </c>
      <c r="N675" s="33"/>
      <c r="O675" s="38"/>
    </row>
    <row r="676" spans="1:15" s="25" customFormat="1" ht="11.25" hidden="1" customHeight="1" outlineLevel="2">
      <c r="A676" s="27"/>
      <c r="B676" s="27"/>
      <c r="C676" s="28"/>
      <c r="D676" s="27"/>
      <c r="E676" s="28"/>
      <c r="F676" s="35" t="s">
        <v>453</v>
      </c>
      <c r="G676" s="28"/>
      <c r="H676" s="28"/>
      <c r="I676" s="28"/>
      <c r="J676" s="26"/>
      <c r="K676" s="26"/>
      <c r="L676" s="26"/>
      <c r="M676" s="23" t="s">
        <v>437</v>
      </c>
      <c r="N676" s="33" t="s">
        <v>54</v>
      </c>
      <c r="O676" s="38">
        <v>1</v>
      </c>
    </row>
    <row r="677" spans="1:15" s="25" customFormat="1" ht="14.25" hidden="1" customHeight="1" outlineLevel="2">
      <c r="A677" s="27"/>
      <c r="B677" s="27"/>
      <c r="C677" s="28"/>
      <c r="D677" s="27"/>
      <c r="E677" s="28"/>
      <c r="F677" s="35" t="s">
        <v>454</v>
      </c>
      <c r="G677" s="28"/>
      <c r="H677" s="28"/>
      <c r="I677" s="28"/>
      <c r="J677" s="26"/>
      <c r="K677" s="26"/>
      <c r="L677" s="26"/>
      <c r="M677" s="23" t="s">
        <v>92</v>
      </c>
      <c r="N677" s="33" t="s">
        <v>52</v>
      </c>
      <c r="O677" s="38">
        <v>1</v>
      </c>
    </row>
    <row r="678" spans="1:15" s="25" customFormat="1" ht="56.25" customHeight="1" outlineLevel="1" collapsed="1">
      <c r="A678" s="36" t="s">
        <v>96</v>
      </c>
      <c r="B678" s="27">
        <v>110</v>
      </c>
      <c r="C678" s="28" t="s">
        <v>403</v>
      </c>
      <c r="D678" s="27" t="s">
        <v>156</v>
      </c>
      <c r="E678" s="212" t="s">
        <v>456</v>
      </c>
      <c r="F678" s="35" t="s">
        <v>455</v>
      </c>
      <c r="G678" s="28"/>
      <c r="H678" s="28" t="s">
        <v>59</v>
      </c>
      <c r="I678" s="28"/>
      <c r="J678" s="26" t="s">
        <v>50</v>
      </c>
      <c r="K678" s="26" t="s">
        <v>53</v>
      </c>
      <c r="L678" s="26" t="s">
        <v>53</v>
      </c>
      <c r="M678" s="32" t="str">
        <f>M679&amp;" "&amp;O679&amp;N679&amp;" "&amp;M680&amp;" "&amp;O680&amp;N680&amp;" "&amp;M681&amp;" "&amp;O681&amp;N681&amp;" "&amp;M682&amp;" "&amp;O682&amp;N682&amp;" "</f>
        <v xml:space="preserve">Текущий ремонт трансформаторов 110 кВ 1шт Текущий ремонт разъединителей (ОД и КЗ) 110 кВ 1групп Текущий ремонт ОПН, разрядников 110 кВ 3шт Текущий ремонт разъединителей 6-10 кВ 2шт </v>
      </c>
      <c r="N678" s="33"/>
      <c r="O678" s="38"/>
    </row>
    <row r="679" spans="1:15" s="25" customFormat="1" ht="11.25" hidden="1" customHeight="1" outlineLevel="2">
      <c r="A679" s="27"/>
      <c r="B679" s="27"/>
      <c r="C679" s="28"/>
      <c r="D679" s="27"/>
      <c r="E679" s="28"/>
      <c r="F679" s="35" t="s">
        <v>238</v>
      </c>
      <c r="G679" s="28">
        <v>90.138000000000005</v>
      </c>
      <c r="H679" s="28"/>
      <c r="I679" s="28"/>
      <c r="J679" s="26"/>
      <c r="K679" s="26"/>
      <c r="L679" s="26"/>
      <c r="M679" s="23" t="s">
        <v>103</v>
      </c>
      <c r="N679" s="33" t="s">
        <v>54</v>
      </c>
      <c r="O679" s="38">
        <v>1</v>
      </c>
    </row>
    <row r="680" spans="1:15" s="25" customFormat="1" ht="11.25" hidden="1" customHeight="1" outlineLevel="2">
      <c r="A680" s="27"/>
      <c r="B680" s="27"/>
      <c r="C680" s="28"/>
      <c r="D680" s="27"/>
      <c r="E680" s="28"/>
      <c r="F680" s="35" t="s">
        <v>459</v>
      </c>
      <c r="G680" s="28"/>
      <c r="H680" s="40"/>
      <c r="I680" s="40"/>
      <c r="J680" s="27"/>
      <c r="K680" s="27"/>
      <c r="L680" s="27"/>
      <c r="M680" s="23" t="s">
        <v>182</v>
      </c>
      <c r="N680" s="28" t="s">
        <v>76</v>
      </c>
      <c r="O680" s="38">
        <v>1</v>
      </c>
    </row>
    <row r="681" spans="1:15" s="25" customFormat="1" ht="11.25" hidden="1" customHeight="1" outlineLevel="2">
      <c r="A681" s="27"/>
      <c r="B681" s="27"/>
      <c r="C681" s="28"/>
      <c r="D681" s="27"/>
      <c r="E681" s="28"/>
      <c r="F681" s="35" t="s">
        <v>460</v>
      </c>
      <c r="G681" s="28"/>
      <c r="H681" s="28"/>
      <c r="I681" s="28"/>
      <c r="J681" s="26"/>
      <c r="K681" s="26"/>
      <c r="L681" s="26"/>
      <c r="M681" s="34" t="s">
        <v>172</v>
      </c>
      <c r="N681" s="33" t="s">
        <v>54</v>
      </c>
      <c r="O681" s="38">
        <v>3</v>
      </c>
    </row>
    <row r="682" spans="1:15" s="25" customFormat="1" ht="11.25" hidden="1" customHeight="1" outlineLevel="2">
      <c r="A682" s="27"/>
      <c r="B682" s="27"/>
      <c r="C682" s="28"/>
      <c r="D682" s="27"/>
      <c r="E682" s="28"/>
      <c r="F682" s="35" t="s">
        <v>461</v>
      </c>
      <c r="G682" s="28"/>
      <c r="H682" s="28"/>
      <c r="I682" s="28"/>
      <c r="J682" s="26"/>
      <c r="K682" s="26"/>
      <c r="L682" s="26"/>
      <c r="M682" s="23" t="s">
        <v>279</v>
      </c>
      <c r="N682" s="33" t="s">
        <v>54</v>
      </c>
      <c r="O682" s="38">
        <v>2</v>
      </c>
    </row>
    <row r="683" spans="1:15" s="25" customFormat="1" ht="133.5" customHeight="1" outlineLevel="1" collapsed="1">
      <c r="A683" s="36" t="s">
        <v>98</v>
      </c>
      <c r="B683" s="27">
        <v>110</v>
      </c>
      <c r="C683" s="28" t="s">
        <v>403</v>
      </c>
      <c r="D683" s="27" t="s">
        <v>156</v>
      </c>
      <c r="E683" s="28" t="s">
        <v>523</v>
      </c>
      <c r="F683" s="35" t="s">
        <v>522</v>
      </c>
      <c r="G683" s="28"/>
      <c r="H683" s="28" t="s">
        <v>59</v>
      </c>
      <c r="I683" s="28"/>
      <c r="J683" s="26" t="s">
        <v>50</v>
      </c>
      <c r="K683" s="26" t="s">
        <v>55</v>
      </c>
      <c r="L683" s="26" t="s">
        <v>55</v>
      </c>
      <c r="M683" s="32" t="str">
        <f>M684&amp;" "&amp;O684&amp;N684&amp;" "&amp;M685&amp;" "&amp;O685&amp;N685&amp;" "&amp;M686&amp;" "&amp;O686&amp;N686&amp;" "&amp;M687&amp;" "&amp;O687&amp;N687&amp;" "&amp;M688&amp;" "&amp;O688&amp;N688&amp;" "&amp;M689&amp;" "&amp;O689&amp;N689&amp;" "&amp;M690&amp;" "&amp;O690&amp;N690&amp;" "&amp;M691&amp;" "&amp;O691&amp;N691&amp;" "&amp;M692&amp;" "&amp;O692&amp;N692&amp;" "</f>
        <v xml:space="preserve">Текущий ремонт разъединителей 110 кВ 2шт Текущий ремонт выключателей 35 кВ 1шт Текущий ремонт трансформаторов напряжения 35 кВ 6шт Текущий ремонт трансформаторов тока 35 кВ 6шт Текущий ремонт ОПН, разрядников 110 кВ 6шт Текущий ремонт ОПН, разрядников 35 кВ 6шт Текущий ремонт ОПН, разрядников 6-10 кВ 6шт Текущий ремонт трансформаторов напряжения 6-10 кВ 2шт Текущий ремонт трансформаторов СН 6-10 кВ 1шт. </v>
      </c>
      <c r="N683" s="33"/>
      <c r="O683" s="38"/>
    </row>
    <row r="684" spans="1:15" s="25" customFormat="1" ht="11.25" hidden="1" customHeight="1" outlineLevel="2">
      <c r="A684" s="27"/>
      <c r="B684" s="27"/>
      <c r="C684" s="28"/>
      <c r="D684" s="27"/>
      <c r="E684" s="28"/>
      <c r="F684" s="35" t="s">
        <v>526</v>
      </c>
      <c r="G684" s="28"/>
      <c r="H684" s="28"/>
      <c r="I684" s="28"/>
      <c r="J684" s="26"/>
      <c r="K684" s="26"/>
      <c r="L684" s="26"/>
      <c r="M684" s="23" t="s">
        <v>527</v>
      </c>
      <c r="N684" s="33" t="s">
        <v>54</v>
      </c>
      <c r="O684" s="38">
        <v>2</v>
      </c>
    </row>
    <row r="685" spans="1:15" s="25" customFormat="1" ht="11.25" hidden="1" customHeight="1" outlineLevel="2">
      <c r="A685" s="27"/>
      <c r="B685" s="27"/>
      <c r="C685" s="28"/>
      <c r="D685" s="27"/>
      <c r="E685" s="28"/>
      <c r="F685" s="35" t="s">
        <v>242</v>
      </c>
      <c r="G685" s="28"/>
      <c r="H685" s="28"/>
      <c r="I685" s="28"/>
      <c r="J685" s="26"/>
      <c r="K685" s="26"/>
      <c r="L685" s="26"/>
      <c r="M685" s="34" t="s">
        <v>99</v>
      </c>
      <c r="N685" s="33" t="s">
        <v>54</v>
      </c>
      <c r="O685" s="38">
        <v>1</v>
      </c>
    </row>
    <row r="686" spans="1:15" s="25" customFormat="1" ht="22.5" hidden="1" customHeight="1" outlineLevel="2">
      <c r="A686" s="27"/>
      <c r="B686" s="27"/>
      <c r="C686" s="28"/>
      <c r="D686" s="27"/>
      <c r="E686" s="28"/>
      <c r="F686" s="35" t="s">
        <v>528</v>
      </c>
      <c r="G686" s="28"/>
      <c r="H686" s="28"/>
      <c r="I686" s="28"/>
      <c r="J686" s="26"/>
      <c r="K686" s="26"/>
      <c r="L686" s="26"/>
      <c r="M686" s="23" t="s">
        <v>100</v>
      </c>
      <c r="N686" s="33" t="s">
        <v>54</v>
      </c>
      <c r="O686" s="38">
        <v>6</v>
      </c>
    </row>
    <row r="687" spans="1:15" s="25" customFormat="1" ht="11.25" hidden="1" customHeight="1" outlineLevel="2">
      <c r="A687" s="27"/>
      <c r="B687" s="27"/>
      <c r="C687" s="28"/>
      <c r="D687" s="27"/>
      <c r="E687" s="28"/>
      <c r="F687" s="35" t="s">
        <v>531</v>
      </c>
      <c r="G687" s="28"/>
      <c r="H687" s="28"/>
      <c r="I687" s="28"/>
      <c r="J687" s="26"/>
      <c r="K687" s="26"/>
      <c r="L687" s="26"/>
      <c r="M687" s="23" t="s">
        <v>532</v>
      </c>
      <c r="N687" s="33" t="s">
        <v>54</v>
      </c>
      <c r="O687" s="38">
        <v>6</v>
      </c>
    </row>
    <row r="688" spans="1:15" s="25" customFormat="1" ht="11.25" hidden="1" customHeight="1" outlineLevel="2">
      <c r="A688" s="27"/>
      <c r="B688" s="27"/>
      <c r="C688" s="28"/>
      <c r="D688" s="27"/>
      <c r="E688" s="28"/>
      <c r="F688" s="35" t="s">
        <v>533</v>
      </c>
      <c r="G688" s="28"/>
      <c r="H688" s="28"/>
      <c r="I688" s="28"/>
      <c r="J688" s="26"/>
      <c r="K688" s="26"/>
      <c r="L688" s="26"/>
      <c r="M688" s="34" t="s">
        <v>172</v>
      </c>
      <c r="N688" s="33" t="s">
        <v>54</v>
      </c>
      <c r="O688" s="38">
        <v>6</v>
      </c>
    </row>
    <row r="689" spans="1:15" s="25" customFormat="1" ht="11.25" hidden="1" customHeight="1" outlineLevel="2">
      <c r="A689" s="27"/>
      <c r="B689" s="27"/>
      <c r="C689" s="28"/>
      <c r="D689" s="27"/>
      <c r="E689" s="28"/>
      <c r="F689" s="35" t="s">
        <v>534</v>
      </c>
      <c r="G689" s="28"/>
      <c r="H689" s="28"/>
      <c r="I689" s="28"/>
      <c r="J689" s="26"/>
      <c r="K689" s="26"/>
      <c r="L689" s="26"/>
      <c r="M689" s="34" t="s">
        <v>173</v>
      </c>
      <c r="N689" s="33" t="s">
        <v>54</v>
      </c>
      <c r="O689" s="38">
        <v>6</v>
      </c>
    </row>
    <row r="690" spans="1:15" s="25" customFormat="1" ht="11.25" hidden="1" customHeight="1" outlineLevel="2">
      <c r="A690" s="27"/>
      <c r="B690" s="27"/>
      <c r="C690" s="28"/>
      <c r="D690" s="27"/>
      <c r="E690" s="28"/>
      <c r="F690" s="35" t="s">
        <v>535</v>
      </c>
      <c r="G690" s="28"/>
      <c r="H690" s="28"/>
      <c r="I690" s="28"/>
      <c r="J690" s="26"/>
      <c r="K690" s="26"/>
      <c r="L690" s="26"/>
      <c r="M690" s="34" t="s">
        <v>174</v>
      </c>
      <c r="N690" s="33" t="s">
        <v>54</v>
      </c>
      <c r="O690" s="38">
        <v>6</v>
      </c>
    </row>
    <row r="691" spans="1:15" s="25" customFormat="1" ht="22.5" hidden="1" customHeight="1" outlineLevel="2">
      <c r="A691" s="27"/>
      <c r="B691" s="27"/>
      <c r="C691" s="28"/>
      <c r="D691" s="27"/>
      <c r="E691" s="28"/>
      <c r="F691" s="35" t="s">
        <v>530</v>
      </c>
      <c r="G691" s="28"/>
      <c r="H691" s="28"/>
      <c r="I691" s="28"/>
      <c r="J691" s="26"/>
      <c r="K691" s="26"/>
      <c r="L691" s="26"/>
      <c r="M691" s="23" t="s">
        <v>97</v>
      </c>
      <c r="N691" s="33" t="s">
        <v>54</v>
      </c>
      <c r="O691" s="38">
        <v>2</v>
      </c>
    </row>
    <row r="692" spans="1:15" s="25" customFormat="1" ht="11.25" hidden="1" customHeight="1" outlineLevel="2">
      <c r="A692" s="27"/>
      <c r="B692" s="27"/>
      <c r="C692" s="28"/>
      <c r="D692" s="27"/>
      <c r="E692" s="28"/>
      <c r="F692" s="35" t="s">
        <v>529</v>
      </c>
      <c r="G692" s="28"/>
      <c r="H692" s="28"/>
      <c r="I692" s="28"/>
      <c r="J692" s="26"/>
      <c r="K692" s="26"/>
      <c r="L692" s="26"/>
      <c r="M692" s="23" t="s">
        <v>92</v>
      </c>
      <c r="N692" s="33" t="s">
        <v>52</v>
      </c>
      <c r="O692" s="38">
        <v>1</v>
      </c>
    </row>
    <row r="693" spans="1:15" s="25" customFormat="1" ht="56.25" customHeight="1" outlineLevel="1" collapsed="1">
      <c r="A693" s="36" t="s">
        <v>101</v>
      </c>
      <c r="B693" s="27">
        <v>110</v>
      </c>
      <c r="C693" s="28" t="s">
        <v>403</v>
      </c>
      <c r="D693" s="27" t="s">
        <v>156</v>
      </c>
      <c r="E693" s="28" t="s">
        <v>537</v>
      </c>
      <c r="F693" s="35" t="s">
        <v>536</v>
      </c>
      <c r="G693" s="28"/>
      <c r="H693" s="28" t="s">
        <v>59</v>
      </c>
      <c r="I693" s="28"/>
      <c r="J693" s="26" t="s">
        <v>50</v>
      </c>
      <c r="K693" s="26" t="s">
        <v>51</v>
      </c>
      <c r="L693" s="26" t="s">
        <v>51</v>
      </c>
      <c r="M693" s="32" t="str">
        <f>M694&amp;" "&amp;O694&amp;N694&amp;" "&amp;M695&amp;" "&amp;O695&amp;N695&amp;" "&amp;M696&amp;" "&amp;O696&amp;N696&amp;" "&amp;M697&amp;" "&amp;O697&amp;N697&amp;" "</f>
        <v xml:space="preserve">Текущий ремонт заземлителей 110 кВ 2шт Текущий ремонт ОПН, разрядников 110 кВ 6шт. Текущий ремонт ОПН, разрядников 35 кВ 6шт. Текущий ремонт ОПН, разрядников 6-10 кВ 6шт. </v>
      </c>
      <c r="N693" s="33"/>
      <c r="O693" s="38"/>
    </row>
    <row r="694" spans="1:15" s="25" customFormat="1" ht="11.25" hidden="1" customHeight="1" outlineLevel="2">
      <c r="A694" s="27"/>
      <c r="B694" s="27"/>
      <c r="C694" s="28"/>
      <c r="D694" s="27"/>
      <c r="E694" s="28"/>
      <c r="F694" s="35" t="s">
        <v>175</v>
      </c>
      <c r="G694" s="28"/>
      <c r="H694" s="28"/>
      <c r="I694" s="28"/>
      <c r="J694" s="26"/>
      <c r="K694" s="26"/>
      <c r="L694" s="26"/>
      <c r="M694" s="23" t="s">
        <v>434</v>
      </c>
      <c r="N694" s="33" t="s">
        <v>54</v>
      </c>
      <c r="O694" s="38">
        <v>2</v>
      </c>
    </row>
    <row r="695" spans="1:15" s="25" customFormat="1" ht="11.25" hidden="1" customHeight="1" outlineLevel="2">
      <c r="A695" s="27"/>
      <c r="B695" s="27"/>
      <c r="C695" s="28"/>
      <c r="D695" s="27"/>
      <c r="E695" s="28"/>
      <c r="F695" s="35" t="s">
        <v>176</v>
      </c>
      <c r="G695" s="28"/>
      <c r="H695" s="28"/>
      <c r="I695" s="28"/>
      <c r="J695" s="26"/>
      <c r="K695" s="26"/>
      <c r="L695" s="26"/>
      <c r="M695" s="34" t="s">
        <v>172</v>
      </c>
      <c r="N695" s="33" t="s">
        <v>52</v>
      </c>
      <c r="O695" s="38">
        <v>6</v>
      </c>
    </row>
    <row r="696" spans="1:15" s="25" customFormat="1" ht="11.25" hidden="1" customHeight="1" outlineLevel="2">
      <c r="A696" s="27"/>
      <c r="B696" s="27"/>
      <c r="C696" s="28"/>
      <c r="D696" s="27"/>
      <c r="E696" s="28"/>
      <c r="F696" s="35" t="s">
        <v>179</v>
      </c>
      <c r="G696" s="28"/>
      <c r="H696" s="28"/>
      <c r="I696" s="28"/>
      <c r="J696" s="26"/>
      <c r="K696" s="26"/>
      <c r="L696" s="26"/>
      <c r="M696" s="34" t="s">
        <v>173</v>
      </c>
      <c r="N696" s="33" t="s">
        <v>52</v>
      </c>
      <c r="O696" s="38">
        <v>6</v>
      </c>
    </row>
    <row r="697" spans="1:15" s="25" customFormat="1" ht="11.25" hidden="1" customHeight="1" outlineLevel="2">
      <c r="A697" s="27"/>
      <c r="B697" s="27"/>
      <c r="C697" s="28"/>
      <c r="D697" s="27"/>
      <c r="E697" s="28"/>
      <c r="F697" s="35" t="s">
        <v>180</v>
      </c>
      <c r="G697" s="28"/>
      <c r="H697" s="28"/>
      <c r="I697" s="28"/>
      <c r="J697" s="26"/>
      <c r="K697" s="26"/>
      <c r="L697" s="26"/>
      <c r="M697" s="34" t="s">
        <v>174</v>
      </c>
      <c r="N697" s="33" t="s">
        <v>52</v>
      </c>
      <c r="O697" s="38">
        <v>6</v>
      </c>
    </row>
    <row r="698" spans="1:15" s="25" customFormat="1" ht="43.5" customHeight="1" outlineLevel="1" collapsed="1">
      <c r="A698" s="36" t="s">
        <v>102</v>
      </c>
      <c r="B698" s="27">
        <v>110</v>
      </c>
      <c r="C698" s="28" t="s">
        <v>584</v>
      </c>
      <c r="D698" s="27" t="s">
        <v>156</v>
      </c>
      <c r="E698" s="28" t="s">
        <v>585</v>
      </c>
      <c r="F698" s="35" t="s">
        <v>583</v>
      </c>
      <c r="G698" s="28"/>
      <c r="H698" s="28" t="s">
        <v>59</v>
      </c>
      <c r="I698" s="28"/>
      <c r="J698" s="26" t="s">
        <v>50</v>
      </c>
      <c r="K698" s="26" t="s">
        <v>55</v>
      </c>
      <c r="L698" s="26" t="s">
        <v>55</v>
      </c>
      <c r="M698" s="32" t="str">
        <f>M699&amp;" "&amp;O699&amp;N699&amp;" "</f>
        <v xml:space="preserve">Текущий ремонт выключателей 35 кВ 2шт </v>
      </c>
      <c r="N698" s="33"/>
      <c r="O698" s="38"/>
    </row>
    <row r="699" spans="1:15" s="25" customFormat="1" ht="11.25" hidden="1" customHeight="1" outlineLevel="2">
      <c r="A699" s="27"/>
      <c r="B699" s="27"/>
      <c r="C699" s="28"/>
      <c r="D699" s="27"/>
      <c r="E699" s="28"/>
      <c r="F699" s="35" t="s">
        <v>586</v>
      </c>
      <c r="G699" s="28"/>
      <c r="H699" s="28"/>
      <c r="I699" s="28"/>
      <c r="J699" s="26"/>
      <c r="K699" s="26"/>
      <c r="L699" s="26"/>
      <c r="M699" s="34" t="s">
        <v>99</v>
      </c>
      <c r="N699" s="33" t="s">
        <v>54</v>
      </c>
      <c r="O699" s="38">
        <v>2</v>
      </c>
    </row>
    <row r="700" spans="1:15" s="25" customFormat="1" ht="45" customHeight="1" outlineLevel="1" collapsed="1">
      <c r="A700" s="36" t="s">
        <v>104</v>
      </c>
      <c r="B700" s="27">
        <v>110</v>
      </c>
      <c r="C700" s="28" t="s">
        <v>584</v>
      </c>
      <c r="D700" s="27" t="s">
        <v>156</v>
      </c>
      <c r="E700" s="28" t="s">
        <v>593</v>
      </c>
      <c r="F700" s="35" t="s">
        <v>592</v>
      </c>
      <c r="G700" s="28"/>
      <c r="H700" s="28" t="s">
        <v>59</v>
      </c>
      <c r="I700" s="28"/>
      <c r="J700" s="26" t="s">
        <v>50</v>
      </c>
      <c r="K700" s="26" t="s">
        <v>55</v>
      </c>
      <c r="L700" s="26" t="s">
        <v>55</v>
      </c>
      <c r="M700" s="32" t="str">
        <f>M701&amp;" "&amp;O701&amp;N701&amp;" "</f>
        <v xml:space="preserve">Текущий ремонт выключателей 35 кВ 1шт </v>
      </c>
      <c r="N700" s="33"/>
      <c r="O700" s="38"/>
    </row>
    <row r="701" spans="1:15" s="25" customFormat="1" ht="11.25" hidden="1" customHeight="1" outlineLevel="2">
      <c r="A701" s="27"/>
      <c r="B701" s="27"/>
      <c r="C701" s="28"/>
      <c r="D701" s="27"/>
      <c r="E701" s="28"/>
      <c r="F701" s="35" t="s">
        <v>594</v>
      </c>
      <c r="G701" s="28"/>
      <c r="H701" s="28"/>
      <c r="I701" s="28"/>
      <c r="J701" s="26"/>
      <c r="K701" s="26"/>
      <c r="L701" s="26"/>
      <c r="M701" s="34" t="s">
        <v>99</v>
      </c>
      <c r="N701" s="33" t="s">
        <v>54</v>
      </c>
      <c r="O701" s="38">
        <v>1</v>
      </c>
    </row>
    <row r="702" spans="1:15" s="25" customFormat="1" ht="45" customHeight="1" outlineLevel="1" collapsed="1">
      <c r="A702" s="36" t="s">
        <v>105</v>
      </c>
      <c r="B702" s="27">
        <v>110</v>
      </c>
      <c r="C702" s="28" t="s">
        <v>584</v>
      </c>
      <c r="D702" s="27" t="s">
        <v>156</v>
      </c>
      <c r="E702" s="28" t="s">
        <v>600</v>
      </c>
      <c r="F702" s="35" t="s">
        <v>599</v>
      </c>
      <c r="G702" s="28"/>
      <c r="H702" s="28" t="s">
        <v>59</v>
      </c>
      <c r="I702" s="28"/>
      <c r="J702" s="26" t="s">
        <v>50</v>
      </c>
      <c r="K702" s="26" t="s">
        <v>56</v>
      </c>
      <c r="L702" s="26" t="s">
        <v>56</v>
      </c>
      <c r="M702" s="32" t="str">
        <f>M703&amp;" "&amp;O703&amp;N703&amp;" "&amp;M704&amp;" "&amp;O704&amp;N704&amp;" "&amp;M705&amp;" "&amp;O705&amp;N705&amp;" "</f>
        <v xml:space="preserve">Текущий ремонт трансформаторов 110 кВ 2шт Текущий ремонт выключателей 110 кВ 3шт Текущий ремонт выключателей 6-10 кВ 1шт </v>
      </c>
      <c r="N702" s="33"/>
      <c r="O702" s="38"/>
    </row>
    <row r="703" spans="1:15" s="25" customFormat="1" ht="11.25" hidden="1" customHeight="1" outlineLevel="2">
      <c r="A703" s="27"/>
      <c r="B703" s="27"/>
      <c r="C703" s="28"/>
      <c r="D703" s="27"/>
      <c r="E703" s="28"/>
      <c r="F703" s="35" t="s">
        <v>601</v>
      </c>
      <c r="G703" s="28" t="s">
        <v>2836</v>
      </c>
      <c r="H703" s="28"/>
      <c r="I703" s="28"/>
      <c r="J703" s="26"/>
      <c r="K703" s="26"/>
      <c r="L703" s="26"/>
      <c r="M703" s="23" t="s">
        <v>103</v>
      </c>
      <c r="N703" s="33" t="s">
        <v>54</v>
      </c>
      <c r="O703" s="38">
        <v>2</v>
      </c>
    </row>
    <row r="704" spans="1:15" s="25" customFormat="1" ht="11.25" hidden="1" customHeight="1" outlineLevel="2">
      <c r="A704" s="27"/>
      <c r="B704" s="27"/>
      <c r="C704" s="28"/>
      <c r="D704" s="27"/>
      <c r="E704" s="28"/>
      <c r="F704" s="35" t="s">
        <v>602</v>
      </c>
      <c r="G704" s="28"/>
      <c r="H704" s="28"/>
      <c r="I704" s="28"/>
      <c r="J704" s="26"/>
      <c r="K704" s="26"/>
      <c r="L704" s="26"/>
      <c r="M704" s="34" t="s">
        <v>107</v>
      </c>
      <c r="N704" s="33" t="s">
        <v>54</v>
      </c>
      <c r="O704" s="38">
        <v>3</v>
      </c>
    </row>
    <row r="705" spans="1:15" s="25" customFormat="1" ht="11.25" hidden="1" customHeight="1" outlineLevel="2">
      <c r="A705" s="27"/>
      <c r="B705" s="27"/>
      <c r="C705" s="28"/>
      <c r="D705" s="27"/>
      <c r="E705" s="28"/>
      <c r="F705" s="35" t="s">
        <v>778</v>
      </c>
      <c r="G705" s="28"/>
      <c r="H705" s="28"/>
      <c r="I705" s="28"/>
      <c r="J705" s="26"/>
      <c r="K705" s="26"/>
      <c r="L705" s="26"/>
      <c r="M705" s="34" t="s">
        <v>109</v>
      </c>
      <c r="N705" s="27" t="s">
        <v>54</v>
      </c>
      <c r="O705" s="38">
        <v>1</v>
      </c>
    </row>
    <row r="706" spans="1:15" s="25" customFormat="1" ht="45" customHeight="1" outlineLevel="1" collapsed="1">
      <c r="A706" s="36" t="s">
        <v>909</v>
      </c>
      <c r="B706" s="27">
        <v>110</v>
      </c>
      <c r="C706" s="28" t="s">
        <v>584</v>
      </c>
      <c r="D706" s="27" t="s">
        <v>156</v>
      </c>
      <c r="E706" s="28" t="s">
        <v>609</v>
      </c>
      <c r="F706" s="35" t="s">
        <v>608</v>
      </c>
      <c r="G706" s="28"/>
      <c r="H706" s="28" t="s">
        <v>59</v>
      </c>
      <c r="I706" s="28"/>
      <c r="J706" s="26" t="s">
        <v>50</v>
      </c>
      <c r="K706" s="26" t="s">
        <v>478</v>
      </c>
      <c r="L706" s="26" t="s">
        <v>478</v>
      </c>
      <c r="M706" s="32" t="str">
        <f>M707&amp;" "&amp;O707&amp;N707&amp;" "</f>
        <v xml:space="preserve">Текущий ремонт трансформаторов 110 кВ 2шт </v>
      </c>
      <c r="N706" s="33"/>
      <c r="O706" s="38"/>
    </row>
    <row r="707" spans="1:15" s="25" customFormat="1" ht="11.25" hidden="1" customHeight="1" outlineLevel="2">
      <c r="A707" s="27"/>
      <c r="B707" s="27"/>
      <c r="C707" s="28"/>
      <c r="D707" s="27"/>
      <c r="E707" s="28"/>
      <c r="F707" s="35" t="s">
        <v>610</v>
      </c>
      <c r="G707" s="28" t="s">
        <v>2837</v>
      </c>
      <c r="H707" s="28"/>
      <c r="I707" s="28"/>
      <c r="J707" s="26"/>
      <c r="K707" s="26"/>
      <c r="L707" s="26"/>
      <c r="M707" s="23" t="s">
        <v>103</v>
      </c>
      <c r="N707" s="33" t="s">
        <v>54</v>
      </c>
      <c r="O707" s="38">
        <v>2</v>
      </c>
    </row>
    <row r="708" spans="1:15" s="25" customFormat="1" ht="45" customHeight="1" outlineLevel="1" collapsed="1">
      <c r="A708" s="36" t="s">
        <v>910</v>
      </c>
      <c r="B708" s="27">
        <v>110</v>
      </c>
      <c r="C708" s="28" t="s">
        <v>584</v>
      </c>
      <c r="D708" s="27" t="s">
        <v>156</v>
      </c>
      <c r="E708" s="28" t="s">
        <v>617</v>
      </c>
      <c r="F708" s="35" t="s">
        <v>616</v>
      </c>
      <c r="G708" s="28"/>
      <c r="H708" s="28" t="s">
        <v>59</v>
      </c>
      <c r="I708" s="28"/>
      <c r="J708" s="26" t="s">
        <v>50</v>
      </c>
      <c r="K708" s="26" t="s">
        <v>55</v>
      </c>
      <c r="L708" s="26" t="s">
        <v>56</v>
      </c>
      <c r="M708" s="32" t="str">
        <f>M709&amp;" "&amp;O709&amp;N709&amp;" "&amp;M710&amp;" "&amp;O710&amp;N710&amp;" "&amp;M711&amp;" "&amp;O711&amp;N711&amp;" "</f>
        <v xml:space="preserve">Текущий ремонт трансформаторов 110 кВ 2шт Текущий ремонт заземлителей 110 кВ 2шт Текущий ремонт ОПН, разрядников 35 кВ 2шт </v>
      </c>
      <c r="N708" s="33"/>
      <c r="O708" s="38"/>
    </row>
    <row r="709" spans="1:15" s="25" customFormat="1" ht="11.25" hidden="1" customHeight="1" outlineLevel="2">
      <c r="A709" s="27"/>
      <c r="B709" s="28"/>
      <c r="C709" s="35"/>
      <c r="D709" s="27"/>
      <c r="E709" s="28"/>
      <c r="F709" s="35" t="s">
        <v>618</v>
      </c>
      <c r="G709" s="28" t="s">
        <v>2838</v>
      </c>
      <c r="H709" s="28"/>
      <c r="I709" s="28"/>
      <c r="J709" s="26"/>
      <c r="K709" s="26"/>
      <c r="L709" s="26"/>
      <c r="M709" s="23" t="s">
        <v>103</v>
      </c>
      <c r="N709" s="33" t="s">
        <v>54</v>
      </c>
      <c r="O709" s="38">
        <v>2</v>
      </c>
    </row>
    <row r="710" spans="1:15" s="25" customFormat="1" ht="11.25" hidden="1" customHeight="1" outlineLevel="2">
      <c r="A710" s="27"/>
      <c r="B710" s="27"/>
      <c r="C710" s="28"/>
      <c r="D710" s="27"/>
      <c r="E710" s="28"/>
      <c r="F710" s="35" t="s">
        <v>175</v>
      </c>
      <c r="G710" s="28"/>
      <c r="H710" s="28"/>
      <c r="I710" s="28"/>
      <c r="J710" s="26"/>
      <c r="K710" s="26"/>
      <c r="L710" s="26"/>
      <c r="M710" s="23" t="s">
        <v>434</v>
      </c>
      <c r="N710" s="33" t="s">
        <v>54</v>
      </c>
      <c r="O710" s="38">
        <v>2</v>
      </c>
    </row>
    <row r="711" spans="1:15" s="25" customFormat="1" ht="11.25" hidden="1" customHeight="1" outlineLevel="2">
      <c r="A711" s="27"/>
      <c r="B711" s="27"/>
      <c r="C711" s="28"/>
      <c r="D711" s="27"/>
      <c r="E711" s="28"/>
      <c r="F711" s="35" t="s">
        <v>619</v>
      </c>
      <c r="G711" s="28"/>
      <c r="H711" s="28"/>
      <c r="I711" s="28"/>
      <c r="J711" s="26"/>
      <c r="K711" s="26"/>
      <c r="L711" s="26"/>
      <c r="M711" s="34" t="s">
        <v>173</v>
      </c>
      <c r="N711" s="33" t="s">
        <v>54</v>
      </c>
      <c r="O711" s="38">
        <v>2</v>
      </c>
    </row>
    <row r="712" spans="1:15" s="25" customFormat="1" ht="67.5" customHeight="1" outlineLevel="1" collapsed="1">
      <c r="A712" s="36" t="s">
        <v>911</v>
      </c>
      <c r="B712" s="27">
        <v>110</v>
      </c>
      <c r="C712" s="28" t="s">
        <v>584</v>
      </c>
      <c r="D712" s="27" t="s">
        <v>156</v>
      </c>
      <c r="E712" s="28" t="s">
        <v>621</v>
      </c>
      <c r="F712" s="35" t="s">
        <v>620</v>
      </c>
      <c r="G712" s="28"/>
      <c r="H712" s="28" t="s">
        <v>59</v>
      </c>
      <c r="I712" s="28"/>
      <c r="J712" s="26" t="s">
        <v>50</v>
      </c>
      <c r="K712" s="26" t="s">
        <v>55</v>
      </c>
      <c r="L712" s="26" t="s">
        <v>55</v>
      </c>
      <c r="M712" s="32" t="str">
        <f>M713&amp;" "&amp;O713&amp;N713&amp;" "&amp;M714&amp;" "&amp;O714&amp;N714&amp;" "&amp;M715&amp;" "&amp;O715&amp;N715&amp;" "&amp;M716&amp;" "&amp;O716&amp;N716&amp;" "&amp;M717&amp;" "&amp;O717&amp;N717&amp;" "</f>
        <v xml:space="preserve">Текущий ремонт трансформаторов 110 кВ 2шт Текущий ремонт заземлителей 110 кВ 2шт Текущий ремонт выключателей 110 кВ 1шт Текущий ремонт ОПН, разрядников 35 кВ 2шт Текущий ремонт выключателей 6-10 кВ 3шт </v>
      </c>
      <c r="N712" s="33"/>
      <c r="O712" s="38"/>
    </row>
    <row r="713" spans="1:15" s="25" customFormat="1" ht="22.5" hidden="1" customHeight="1" outlineLevel="2">
      <c r="A713" s="27"/>
      <c r="B713" s="28"/>
      <c r="C713" s="28"/>
      <c r="D713" s="35"/>
      <c r="E713" s="28"/>
      <c r="F713" s="35" t="s">
        <v>622</v>
      </c>
      <c r="G713" s="28" t="s">
        <v>2839</v>
      </c>
      <c r="H713" s="28"/>
      <c r="I713" s="28"/>
      <c r="J713" s="26"/>
      <c r="K713" s="26"/>
      <c r="L713" s="26"/>
      <c r="M713" s="23" t="s">
        <v>103</v>
      </c>
      <c r="N713" s="33" t="s">
        <v>54</v>
      </c>
      <c r="O713" s="38">
        <v>2</v>
      </c>
    </row>
    <row r="714" spans="1:15" s="25" customFormat="1" ht="11.25" hidden="1" customHeight="1" outlineLevel="2">
      <c r="A714" s="27"/>
      <c r="B714" s="27"/>
      <c r="C714" s="28"/>
      <c r="D714" s="27"/>
      <c r="E714" s="28"/>
      <c r="F714" s="35" t="s">
        <v>175</v>
      </c>
      <c r="G714" s="28"/>
      <c r="H714" s="28"/>
      <c r="I714" s="28"/>
      <c r="J714" s="26"/>
      <c r="K714" s="26"/>
      <c r="L714" s="26"/>
      <c r="M714" s="23" t="s">
        <v>434</v>
      </c>
      <c r="N714" s="33" t="s">
        <v>54</v>
      </c>
      <c r="O714" s="38">
        <v>2</v>
      </c>
    </row>
    <row r="715" spans="1:15" s="25" customFormat="1" ht="11.25" hidden="1" customHeight="1" outlineLevel="2">
      <c r="A715" s="27"/>
      <c r="B715" s="27"/>
      <c r="C715" s="28"/>
      <c r="D715" s="27"/>
      <c r="E715" s="28"/>
      <c r="F715" s="35" t="s">
        <v>2813</v>
      </c>
      <c r="G715" s="28"/>
      <c r="H715" s="28"/>
      <c r="I715" s="28"/>
      <c r="J715" s="26"/>
      <c r="K715" s="26"/>
      <c r="L715" s="26"/>
      <c r="M715" s="34" t="s">
        <v>107</v>
      </c>
      <c r="N715" s="33" t="s">
        <v>54</v>
      </c>
      <c r="O715" s="38">
        <v>1</v>
      </c>
    </row>
    <row r="716" spans="1:15" s="25" customFormat="1" ht="11.25" hidden="1" customHeight="1" outlineLevel="2">
      <c r="A716" s="27"/>
      <c r="B716" s="27"/>
      <c r="C716" s="28"/>
      <c r="D716" s="27"/>
      <c r="E716" s="28"/>
      <c r="F716" s="35" t="s">
        <v>619</v>
      </c>
      <c r="G716" s="28"/>
      <c r="H716" s="28"/>
      <c r="I716" s="28"/>
      <c r="J716" s="26"/>
      <c r="K716" s="26"/>
      <c r="L716" s="26"/>
      <c r="M716" s="34" t="s">
        <v>173</v>
      </c>
      <c r="N716" s="33" t="s">
        <v>54</v>
      </c>
      <c r="O716" s="38">
        <v>2</v>
      </c>
    </row>
    <row r="717" spans="1:15" s="25" customFormat="1" ht="11.25" hidden="1" customHeight="1" outlineLevel="2">
      <c r="A717" s="27"/>
      <c r="B717" s="27"/>
      <c r="C717" s="28"/>
      <c r="D717" s="27"/>
      <c r="E717" s="28"/>
      <c r="F717" s="35" t="s">
        <v>623</v>
      </c>
      <c r="G717" s="28"/>
      <c r="H717" s="28"/>
      <c r="I717" s="28"/>
      <c r="J717" s="26"/>
      <c r="K717" s="26"/>
      <c r="L717" s="26"/>
      <c r="M717" s="34" t="s">
        <v>109</v>
      </c>
      <c r="N717" s="27" t="s">
        <v>54</v>
      </c>
      <c r="O717" s="38">
        <v>3</v>
      </c>
    </row>
    <row r="718" spans="1:15" s="25" customFormat="1" ht="45" customHeight="1" outlineLevel="1" collapsed="1">
      <c r="A718" s="36" t="s">
        <v>912</v>
      </c>
      <c r="B718" s="27">
        <v>110</v>
      </c>
      <c r="C718" s="28" t="s">
        <v>584</v>
      </c>
      <c r="D718" s="27" t="s">
        <v>156</v>
      </c>
      <c r="E718" s="28" t="s">
        <v>628</v>
      </c>
      <c r="F718" s="35" t="s">
        <v>626</v>
      </c>
      <c r="G718" s="28"/>
      <c r="H718" s="28" t="s">
        <v>59</v>
      </c>
      <c r="I718" s="28"/>
      <c r="J718" s="26" t="s">
        <v>50</v>
      </c>
      <c r="K718" s="26" t="s">
        <v>55</v>
      </c>
      <c r="L718" s="26" t="s">
        <v>55</v>
      </c>
      <c r="M718" s="32" t="str">
        <f>M719&amp;" "&amp;O719&amp;N719&amp;" "&amp;M720&amp;" "&amp;O720&amp;N720&amp;" "</f>
        <v xml:space="preserve">Текущий ремонт трансформаторов 110 кВ 2шт Текущий ремонт выключателей 6-10 кВ 3шт </v>
      </c>
      <c r="N718" s="33"/>
      <c r="O718" s="38"/>
    </row>
    <row r="719" spans="1:15" s="25" customFormat="1" ht="11.25" hidden="1" customHeight="1" outlineLevel="2">
      <c r="A719" s="27"/>
      <c r="B719" s="28"/>
      <c r="C719" s="28"/>
      <c r="D719" s="35"/>
      <c r="E719" s="28"/>
      <c r="F719" s="35" t="s">
        <v>627</v>
      </c>
      <c r="G719" s="28" t="s">
        <v>2840</v>
      </c>
      <c r="H719" s="28"/>
      <c r="I719" s="28"/>
      <c r="J719" s="26"/>
      <c r="K719" s="26"/>
      <c r="L719" s="26"/>
      <c r="M719" s="23" t="s">
        <v>103</v>
      </c>
      <c r="N719" s="33" t="s">
        <v>54</v>
      </c>
      <c r="O719" s="38">
        <v>2</v>
      </c>
    </row>
    <row r="720" spans="1:15" s="25" customFormat="1" ht="11.25" hidden="1" customHeight="1" outlineLevel="2">
      <c r="A720" s="27"/>
      <c r="B720" s="27"/>
      <c r="C720" s="28"/>
      <c r="D720" s="27"/>
      <c r="E720" s="28"/>
      <c r="F720" s="35" t="s">
        <v>777</v>
      </c>
      <c r="G720" s="28"/>
      <c r="H720" s="28"/>
      <c r="I720" s="28"/>
      <c r="J720" s="26"/>
      <c r="K720" s="26"/>
      <c r="L720" s="26"/>
      <c r="M720" s="34" t="s">
        <v>109</v>
      </c>
      <c r="N720" s="27" t="s">
        <v>54</v>
      </c>
      <c r="O720" s="38">
        <v>3</v>
      </c>
    </row>
    <row r="721" spans="1:15" s="25" customFormat="1" ht="45" customHeight="1" outlineLevel="1" collapsed="1">
      <c r="A721" s="36" t="s">
        <v>913</v>
      </c>
      <c r="B721" s="27">
        <v>110</v>
      </c>
      <c r="C721" s="28" t="s">
        <v>584</v>
      </c>
      <c r="D721" s="27" t="s">
        <v>156</v>
      </c>
      <c r="E721" s="28" t="s">
        <v>641</v>
      </c>
      <c r="F721" s="35" t="s">
        <v>642</v>
      </c>
      <c r="G721" s="28"/>
      <c r="H721" s="28" t="s">
        <v>59</v>
      </c>
      <c r="I721" s="28"/>
      <c r="J721" s="26" t="s">
        <v>50</v>
      </c>
      <c r="K721" s="26" t="s">
        <v>49</v>
      </c>
      <c r="L721" s="26" t="s">
        <v>49</v>
      </c>
      <c r="M721" s="32" t="str">
        <f>M722&amp;" "&amp;O722&amp;N722&amp;" "</f>
        <v xml:space="preserve">Текущий ремонт трансформаторов 110 кВ 2шт </v>
      </c>
      <c r="N721" s="33"/>
      <c r="O721" s="38"/>
    </row>
    <row r="722" spans="1:15" s="25" customFormat="1" ht="11.25" hidden="1" customHeight="1" outlineLevel="2">
      <c r="A722" s="27"/>
      <c r="B722" s="28"/>
      <c r="C722" s="28"/>
      <c r="D722" s="35"/>
      <c r="E722" s="28"/>
      <c r="F722" s="35" t="s">
        <v>643</v>
      </c>
      <c r="G722" s="28" t="s">
        <v>2841</v>
      </c>
      <c r="H722" s="28"/>
      <c r="I722" s="28"/>
      <c r="J722" s="26"/>
      <c r="K722" s="26"/>
      <c r="L722" s="26"/>
      <c r="M722" s="23" t="s">
        <v>103</v>
      </c>
      <c r="N722" s="33" t="s">
        <v>54</v>
      </c>
      <c r="O722" s="38">
        <v>2</v>
      </c>
    </row>
    <row r="723" spans="1:15" s="25" customFormat="1" ht="45" customHeight="1" outlineLevel="1" collapsed="1">
      <c r="A723" s="36" t="s">
        <v>914</v>
      </c>
      <c r="B723" s="27">
        <v>110</v>
      </c>
      <c r="C723" s="28" t="s">
        <v>584</v>
      </c>
      <c r="D723" s="27" t="s">
        <v>156</v>
      </c>
      <c r="E723" s="28" t="s">
        <v>655</v>
      </c>
      <c r="F723" s="35" t="s">
        <v>654</v>
      </c>
      <c r="G723" s="28"/>
      <c r="H723" s="28" t="s">
        <v>59</v>
      </c>
      <c r="I723" s="28"/>
      <c r="J723" s="26" t="s">
        <v>50</v>
      </c>
      <c r="K723" s="26" t="s">
        <v>49</v>
      </c>
      <c r="L723" s="26" t="s">
        <v>49</v>
      </c>
      <c r="M723" s="32" t="str">
        <f>M724&amp;" "&amp;O724&amp;N724&amp;" "</f>
        <v xml:space="preserve">Текущий ремонт трансформаторов 110 кВ 1шт </v>
      </c>
      <c r="N723" s="33"/>
      <c r="O723" s="38"/>
    </row>
    <row r="724" spans="1:15" s="25" customFormat="1" ht="11.25" hidden="1" customHeight="1" outlineLevel="2">
      <c r="A724" s="27"/>
      <c r="B724" s="28"/>
      <c r="C724" s="28"/>
      <c r="D724" s="35"/>
      <c r="E724" s="28"/>
      <c r="F724" s="35" t="s">
        <v>774</v>
      </c>
      <c r="G724" s="28" t="s">
        <v>2842</v>
      </c>
      <c r="H724" s="28"/>
      <c r="I724" s="28"/>
      <c r="J724" s="26"/>
      <c r="K724" s="26"/>
      <c r="L724" s="26"/>
      <c r="M724" s="23" t="s">
        <v>103</v>
      </c>
      <c r="N724" s="33" t="s">
        <v>54</v>
      </c>
      <c r="O724" s="38">
        <v>1</v>
      </c>
    </row>
    <row r="725" spans="1:15" s="25" customFormat="1" ht="45" customHeight="1" outlineLevel="1" collapsed="1">
      <c r="A725" s="36" t="s">
        <v>915</v>
      </c>
      <c r="B725" s="27">
        <v>110</v>
      </c>
      <c r="C725" s="28" t="s">
        <v>584</v>
      </c>
      <c r="D725" s="27" t="s">
        <v>156</v>
      </c>
      <c r="E725" s="28" t="s">
        <v>657</v>
      </c>
      <c r="F725" s="35" t="s">
        <v>656</v>
      </c>
      <c r="G725" s="28"/>
      <c r="H725" s="28" t="s">
        <v>59</v>
      </c>
      <c r="I725" s="28"/>
      <c r="J725" s="26" t="s">
        <v>50</v>
      </c>
      <c r="K725" s="26" t="s">
        <v>57</v>
      </c>
      <c r="L725" s="26" t="s">
        <v>57</v>
      </c>
      <c r="M725" s="32" t="str">
        <f>M726&amp;" "&amp;O726&amp;N726&amp;" "</f>
        <v xml:space="preserve">Текущий ремонт выключателей 110 кВ 1шт </v>
      </c>
      <c r="N725" s="33"/>
      <c r="O725" s="38"/>
    </row>
    <row r="726" spans="1:15" s="25" customFormat="1" ht="11.25" hidden="1" customHeight="1" outlineLevel="2">
      <c r="A726" s="27"/>
      <c r="B726" s="28"/>
      <c r="C726" s="28"/>
      <c r="D726" s="35"/>
      <c r="E726" s="28"/>
      <c r="F726" s="35" t="s">
        <v>658</v>
      </c>
      <c r="G726" s="28"/>
      <c r="H726" s="28"/>
      <c r="I726" s="28"/>
      <c r="J726" s="26"/>
      <c r="K726" s="26"/>
      <c r="L726" s="26"/>
      <c r="M726" s="34" t="s">
        <v>107</v>
      </c>
      <c r="N726" s="33" t="s">
        <v>54</v>
      </c>
      <c r="O726" s="38">
        <v>1</v>
      </c>
    </row>
    <row r="727" spans="1:15" s="25" customFormat="1" ht="45" customHeight="1" outlineLevel="1" collapsed="1">
      <c r="A727" s="36" t="s">
        <v>916</v>
      </c>
      <c r="B727" s="27">
        <v>110</v>
      </c>
      <c r="C727" s="28" t="s">
        <v>584</v>
      </c>
      <c r="D727" s="27" t="s">
        <v>156</v>
      </c>
      <c r="E727" s="28" t="s">
        <v>662</v>
      </c>
      <c r="F727" s="35" t="s">
        <v>661</v>
      </c>
      <c r="G727" s="28"/>
      <c r="H727" s="28" t="s">
        <v>59</v>
      </c>
      <c r="I727" s="28"/>
      <c r="J727" s="26" t="s">
        <v>50</v>
      </c>
      <c r="K727" s="26" t="s">
        <v>478</v>
      </c>
      <c r="L727" s="26" t="s">
        <v>478</v>
      </c>
      <c r="M727" s="32" t="str">
        <f>M728&amp;" "&amp;O728&amp;N728&amp;" "</f>
        <v xml:space="preserve">Текущий ремонт выключателей 6-10 кВ 14шт </v>
      </c>
      <c r="N727" s="33"/>
      <c r="O727" s="38"/>
    </row>
    <row r="728" spans="1:15" s="25" customFormat="1" ht="45" hidden="1" customHeight="1" outlineLevel="2">
      <c r="A728" s="27"/>
      <c r="B728" s="28"/>
      <c r="C728" s="28"/>
      <c r="D728" s="35"/>
      <c r="E728" s="28"/>
      <c r="F728" s="35" t="s">
        <v>773</v>
      </c>
      <c r="G728" s="28"/>
      <c r="H728" s="28"/>
      <c r="I728" s="28"/>
      <c r="J728" s="26"/>
      <c r="K728" s="26"/>
      <c r="L728" s="26"/>
      <c r="M728" s="34" t="s">
        <v>109</v>
      </c>
      <c r="N728" s="27" t="s">
        <v>54</v>
      </c>
      <c r="O728" s="38">
        <f>7+7</f>
        <v>14</v>
      </c>
    </row>
    <row r="729" spans="1:15" s="25" customFormat="1" ht="45" customHeight="1" outlineLevel="1" collapsed="1">
      <c r="A729" s="36" t="s">
        <v>917</v>
      </c>
      <c r="B729" s="27">
        <v>110</v>
      </c>
      <c r="C729" s="28" t="s">
        <v>584</v>
      </c>
      <c r="D729" s="27" t="s">
        <v>156</v>
      </c>
      <c r="E729" s="28" t="s">
        <v>782</v>
      </c>
      <c r="F729" s="35" t="s">
        <v>669</v>
      </c>
      <c r="G729" s="28"/>
      <c r="H729" s="28" t="s">
        <v>59</v>
      </c>
      <c r="I729" s="28"/>
      <c r="J729" s="26" t="s">
        <v>50</v>
      </c>
      <c r="K729" s="26" t="s">
        <v>51</v>
      </c>
      <c r="L729" s="26" t="s">
        <v>316</v>
      </c>
      <c r="M729" s="32" t="str">
        <f>M730&amp;" "&amp;O730&amp;N730&amp;" "&amp;M731&amp;" "&amp;O731&amp;N731&amp;" "</f>
        <v xml:space="preserve">Текущий ремонт трансформаторов 110 кВ 1шт Текущий ремонт выключателей 6-10 кВ 3шт </v>
      </c>
      <c r="N729" s="33"/>
      <c r="O729" s="38"/>
    </row>
    <row r="730" spans="1:15" s="25" customFormat="1" ht="22.5" hidden="1" customHeight="1" outlineLevel="2">
      <c r="A730" s="27"/>
      <c r="B730" s="28"/>
      <c r="C730" s="28"/>
      <c r="D730" s="35"/>
      <c r="E730" s="28"/>
      <c r="F730" s="35" t="s">
        <v>672</v>
      </c>
      <c r="G730" s="28">
        <v>83.063999999999993</v>
      </c>
      <c r="H730" s="28"/>
      <c r="I730" s="28"/>
      <c r="J730" s="26"/>
      <c r="K730" s="26" t="s">
        <v>51</v>
      </c>
      <c r="L730" s="26" t="s">
        <v>51</v>
      </c>
      <c r="M730" s="23" t="s">
        <v>103</v>
      </c>
      <c r="N730" s="33" t="s">
        <v>54</v>
      </c>
      <c r="O730" s="38">
        <v>1</v>
      </c>
    </row>
    <row r="731" spans="1:15" s="25" customFormat="1" ht="11.25" hidden="1" customHeight="1" outlineLevel="2">
      <c r="A731" s="27"/>
      <c r="B731" s="28"/>
      <c r="C731" s="28"/>
      <c r="D731" s="35"/>
      <c r="E731" s="28"/>
      <c r="F731" s="35" t="s">
        <v>783</v>
      </c>
      <c r="G731" s="28"/>
      <c r="H731" s="28"/>
      <c r="I731" s="28"/>
      <c r="J731" s="26"/>
      <c r="K731" s="26" t="s">
        <v>316</v>
      </c>
      <c r="L731" s="26" t="s">
        <v>316</v>
      </c>
      <c r="M731" s="34" t="s">
        <v>109</v>
      </c>
      <c r="N731" s="27" t="s">
        <v>54</v>
      </c>
      <c r="O731" s="38">
        <v>3</v>
      </c>
    </row>
    <row r="732" spans="1:15" s="25" customFormat="1" ht="112.5" customHeight="1" outlineLevel="1" collapsed="1">
      <c r="A732" s="36" t="s">
        <v>918</v>
      </c>
      <c r="B732" s="27">
        <v>110</v>
      </c>
      <c r="C732" s="28" t="s">
        <v>157</v>
      </c>
      <c r="D732" s="27" t="s">
        <v>156</v>
      </c>
      <c r="E732" s="28" t="s">
        <v>222</v>
      </c>
      <c r="F732" s="35" t="s">
        <v>163</v>
      </c>
      <c r="G732" s="28"/>
      <c r="H732" s="28" t="s">
        <v>59</v>
      </c>
      <c r="I732" s="28"/>
      <c r="J732" s="26" t="s">
        <v>50</v>
      </c>
      <c r="K732" s="26" t="s">
        <v>51</v>
      </c>
      <c r="L732" s="26" t="s">
        <v>51</v>
      </c>
      <c r="M732" s="32" t="str">
        <f>M733&amp;" "&amp;O733&amp;N733&amp;" "&amp;M734&amp;" "&amp;O734&amp;N734&amp;" "&amp;M735&amp;" "&amp;O735&amp;N735&amp;" "&amp;M736&amp;" "&amp;O736&amp;N736&amp;" "&amp;M737&amp;" "&amp;O737&amp;N737&amp;" "&amp;M738&amp;" "&amp;O738&amp;N738&amp;" "&amp;M739&amp;" "&amp;O739&amp;N739&amp;" "&amp;M740&amp;" "&amp;O740&amp;N740&amp;"  "</f>
        <v xml:space="preserve">Текущий ремонт трансформаторов 110 кВ 1шт Текущий ремонт выключателей 110 кВ 1шт Текущий ремонт трансформаторов напряжения 35 кВ 3шт Текущий ремонт выключателей 35 кВ 1шт Текущий ремонт ОПН, разрядников 110 кВ 6шт Текущий ремонт ОПН, разрядников 35 кВ 10шт Текущий ремонт трансформаторов напряжения 6-10 кВ 1шт Текущий ремонт трансформаторов СН 6-10 кВ 1шт.  </v>
      </c>
      <c r="N732" s="33"/>
      <c r="O732" s="38"/>
    </row>
    <row r="733" spans="1:15" s="25" customFormat="1" ht="11.25" hidden="1" customHeight="1" outlineLevel="2">
      <c r="A733" s="27"/>
      <c r="B733" s="28"/>
      <c r="C733" s="35"/>
      <c r="D733" s="27"/>
      <c r="E733" s="28"/>
      <c r="F733" s="35" t="s">
        <v>238</v>
      </c>
      <c r="G733" s="28">
        <v>74.441999999999993</v>
      </c>
      <c r="H733" s="28"/>
      <c r="I733" s="28"/>
      <c r="J733" s="26"/>
      <c r="K733" s="26"/>
      <c r="L733" s="26"/>
      <c r="M733" s="23" t="s">
        <v>103</v>
      </c>
      <c r="N733" s="33" t="s">
        <v>54</v>
      </c>
      <c r="O733" s="38">
        <v>1</v>
      </c>
    </row>
    <row r="734" spans="1:15" s="25" customFormat="1" ht="11.25" hidden="1" customHeight="1" outlineLevel="2">
      <c r="A734" s="27"/>
      <c r="B734" s="28"/>
      <c r="C734" s="35"/>
      <c r="D734" s="27"/>
      <c r="E734" s="28"/>
      <c r="F734" s="35" t="s">
        <v>219</v>
      </c>
      <c r="G734" s="28"/>
      <c r="H734" s="28"/>
      <c r="I734" s="28"/>
      <c r="J734" s="26"/>
      <c r="K734" s="26"/>
      <c r="L734" s="26"/>
      <c r="M734" s="34" t="s">
        <v>107</v>
      </c>
      <c r="N734" s="33" t="s">
        <v>54</v>
      </c>
      <c r="O734" s="38">
        <v>1</v>
      </c>
    </row>
    <row r="735" spans="1:15" s="25" customFormat="1" ht="22.5" hidden="1" customHeight="1" outlineLevel="2">
      <c r="A735" s="27"/>
      <c r="B735" s="27"/>
      <c r="C735" s="28"/>
      <c r="D735" s="27"/>
      <c r="E735" s="28"/>
      <c r="F735" s="35" t="s">
        <v>220</v>
      </c>
      <c r="G735" s="28"/>
      <c r="H735" s="28"/>
      <c r="I735" s="28"/>
      <c r="J735" s="26"/>
      <c r="K735" s="26"/>
      <c r="L735" s="26"/>
      <c r="M735" s="23" t="s">
        <v>100</v>
      </c>
      <c r="N735" s="33" t="s">
        <v>54</v>
      </c>
      <c r="O735" s="38">
        <v>3</v>
      </c>
    </row>
    <row r="736" spans="1:15" s="25" customFormat="1" ht="11.25" hidden="1" customHeight="1" outlineLevel="2">
      <c r="A736" s="27"/>
      <c r="B736" s="27"/>
      <c r="C736" s="28"/>
      <c r="D736" s="27"/>
      <c r="E736" s="28"/>
      <c r="F736" s="35" t="s">
        <v>217</v>
      </c>
      <c r="G736" s="28"/>
      <c r="H736" s="28"/>
      <c r="I736" s="28"/>
      <c r="J736" s="26"/>
      <c r="K736" s="26"/>
      <c r="L736" s="26"/>
      <c r="M736" s="34" t="s">
        <v>99</v>
      </c>
      <c r="N736" s="33" t="s">
        <v>54</v>
      </c>
      <c r="O736" s="38">
        <v>1</v>
      </c>
    </row>
    <row r="737" spans="1:15" s="25" customFormat="1" ht="11.25" hidden="1" customHeight="1" outlineLevel="2">
      <c r="A737" s="27"/>
      <c r="B737" s="27"/>
      <c r="C737" s="28"/>
      <c r="D737" s="27"/>
      <c r="E737" s="28"/>
      <c r="F737" s="35" t="s">
        <v>176</v>
      </c>
      <c r="G737" s="28"/>
      <c r="H737" s="28"/>
      <c r="I737" s="28"/>
      <c r="J737" s="26"/>
      <c r="K737" s="26"/>
      <c r="L737" s="26"/>
      <c r="M737" s="34" t="s">
        <v>172</v>
      </c>
      <c r="N737" s="33" t="s">
        <v>54</v>
      </c>
      <c r="O737" s="38">
        <v>6</v>
      </c>
    </row>
    <row r="738" spans="1:15" s="25" customFormat="1" ht="22.5" hidden="1" customHeight="1" outlineLevel="2">
      <c r="A738" s="27"/>
      <c r="B738" s="27"/>
      <c r="C738" s="28"/>
      <c r="D738" s="27"/>
      <c r="E738" s="28"/>
      <c r="F738" s="35" t="s">
        <v>221</v>
      </c>
      <c r="G738" s="28"/>
      <c r="H738" s="28"/>
      <c r="I738" s="28"/>
      <c r="J738" s="26"/>
      <c r="K738" s="26"/>
      <c r="L738" s="26"/>
      <c r="M738" s="34" t="s">
        <v>173</v>
      </c>
      <c r="N738" s="33" t="s">
        <v>54</v>
      </c>
      <c r="O738" s="38">
        <v>10</v>
      </c>
    </row>
    <row r="739" spans="1:15" s="25" customFormat="1" ht="22.5" hidden="1" customHeight="1" outlineLevel="2">
      <c r="A739" s="27"/>
      <c r="B739" s="27"/>
      <c r="C739" s="28"/>
      <c r="D739" s="27"/>
      <c r="E739" s="28"/>
      <c r="F739" s="35" t="s">
        <v>223</v>
      </c>
      <c r="G739" s="28"/>
      <c r="H739" s="28"/>
      <c r="I739" s="28"/>
      <c r="J739" s="26"/>
      <c r="K739" s="26"/>
      <c r="L739" s="26"/>
      <c r="M739" s="23" t="s">
        <v>97</v>
      </c>
      <c r="N739" s="33" t="s">
        <v>54</v>
      </c>
      <c r="O739" s="38">
        <v>1</v>
      </c>
    </row>
    <row r="740" spans="1:15" s="25" customFormat="1" ht="16.5" hidden="1" customHeight="1" outlineLevel="2">
      <c r="A740" s="27"/>
      <c r="B740" s="27"/>
      <c r="C740" s="28"/>
      <c r="D740" s="27"/>
      <c r="E740" s="28"/>
      <c r="F740" s="35" t="s">
        <v>224</v>
      </c>
      <c r="G740" s="28"/>
      <c r="H740" s="28"/>
      <c r="I740" s="28"/>
      <c r="J740" s="26"/>
      <c r="K740" s="26"/>
      <c r="L740" s="26"/>
      <c r="M740" s="23" t="s">
        <v>92</v>
      </c>
      <c r="N740" s="33" t="s">
        <v>52</v>
      </c>
      <c r="O740" s="38">
        <v>1</v>
      </c>
    </row>
    <row r="741" spans="1:15" s="25" customFormat="1" ht="45" customHeight="1" outlineLevel="1" collapsed="1">
      <c r="A741" s="36" t="s">
        <v>919</v>
      </c>
      <c r="B741" s="27">
        <v>110</v>
      </c>
      <c r="C741" s="28" t="s">
        <v>157</v>
      </c>
      <c r="D741" s="27" t="s">
        <v>156</v>
      </c>
      <c r="E741" s="28" t="s">
        <v>226</v>
      </c>
      <c r="F741" s="35" t="s">
        <v>184</v>
      </c>
      <c r="G741" s="28"/>
      <c r="H741" s="28" t="s">
        <v>59</v>
      </c>
      <c r="I741" s="28"/>
      <c r="J741" s="26" t="s">
        <v>50</v>
      </c>
      <c r="K741" s="26" t="s">
        <v>56</v>
      </c>
      <c r="L741" s="26" t="s">
        <v>56</v>
      </c>
      <c r="M741" s="32" t="str">
        <f>M742&amp;" "&amp;O742&amp;N742&amp;" "&amp;M743&amp;" "&amp;O743&amp;N743&amp;" "&amp;M744&amp;" "&amp;O744&amp;N744&amp;" "</f>
        <v xml:space="preserve">Текущий ремонт трансформаторов 110 кВ 1шт Текущий ремонт ОПН, разрядников 110 кВ 3шт Текущий ремонт ОПН, разрядников 6-10 кВ 3шт </v>
      </c>
      <c r="N741" s="33"/>
      <c r="O741" s="38"/>
    </row>
    <row r="742" spans="1:15" s="25" customFormat="1" ht="11.25" hidden="1" customHeight="1" outlineLevel="2">
      <c r="A742" s="27"/>
      <c r="B742" s="28"/>
      <c r="C742" s="35"/>
      <c r="D742" s="27"/>
      <c r="E742" s="28"/>
      <c r="F742" s="35" t="s">
        <v>225</v>
      </c>
      <c r="G742" s="28">
        <v>84.986999999999995</v>
      </c>
      <c r="H742" s="28"/>
      <c r="I742" s="28"/>
      <c r="J742" s="26"/>
      <c r="K742" s="26"/>
      <c r="L742" s="26"/>
      <c r="M742" s="23" t="s">
        <v>103</v>
      </c>
      <c r="N742" s="33" t="s">
        <v>54</v>
      </c>
      <c r="O742" s="38">
        <v>1</v>
      </c>
    </row>
    <row r="743" spans="1:15" s="25" customFormat="1" ht="11.25" hidden="1" customHeight="1" outlineLevel="2">
      <c r="A743" s="27"/>
      <c r="B743" s="27"/>
      <c r="C743" s="28"/>
      <c r="D743" s="27"/>
      <c r="E743" s="28"/>
      <c r="F743" s="35" t="s">
        <v>177</v>
      </c>
      <c r="G743" s="28"/>
      <c r="H743" s="28"/>
      <c r="I743" s="28"/>
      <c r="J743" s="26"/>
      <c r="K743" s="26"/>
      <c r="L743" s="26"/>
      <c r="M743" s="34" t="s">
        <v>172</v>
      </c>
      <c r="N743" s="33" t="s">
        <v>54</v>
      </c>
      <c r="O743" s="38">
        <v>3</v>
      </c>
    </row>
    <row r="744" spans="1:15" s="25" customFormat="1" ht="11.25" hidden="1" customHeight="1" outlineLevel="2">
      <c r="A744" s="27"/>
      <c r="B744" s="27"/>
      <c r="C744" s="28"/>
      <c r="D744" s="27"/>
      <c r="E744" s="28"/>
      <c r="F744" s="35" t="s">
        <v>185</v>
      </c>
      <c r="G744" s="28"/>
      <c r="H744" s="28"/>
      <c r="I744" s="28"/>
      <c r="J744" s="26"/>
      <c r="K744" s="26"/>
      <c r="L744" s="26"/>
      <c r="M744" s="34" t="s">
        <v>174</v>
      </c>
      <c r="N744" s="33" t="s">
        <v>54</v>
      </c>
      <c r="O744" s="38">
        <v>3</v>
      </c>
    </row>
    <row r="745" spans="1:15" s="25" customFormat="1" ht="56.25" customHeight="1" outlineLevel="1" collapsed="1">
      <c r="A745" s="36" t="s">
        <v>920</v>
      </c>
      <c r="B745" s="27">
        <v>110</v>
      </c>
      <c r="C745" s="28" t="s">
        <v>157</v>
      </c>
      <c r="D745" s="27" t="s">
        <v>156</v>
      </c>
      <c r="E745" s="28" t="s">
        <v>166</v>
      </c>
      <c r="F745" s="35" t="s">
        <v>188</v>
      </c>
      <c r="G745" s="28"/>
      <c r="H745" s="28" t="s">
        <v>59</v>
      </c>
      <c r="I745" s="28"/>
      <c r="J745" s="26" t="s">
        <v>50</v>
      </c>
      <c r="K745" s="26" t="s">
        <v>57</v>
      </c>
      <c r="L745" s="26" t="s">
        <v>57</v>
      </c>
      <c r="M745" s="32" t="str">
        <f>M746&amp;" "&amp;O746&amp;N746&amp;" "&amp;M747&amp;" "&amp;O747&amp;N747&amp;" "&amp;M748&amp;" "&amp;O748&amp;N748&amp;" "&amp;M749&amp;" "&amp;O749&amp;N749&amp;" "</f>
        <v xml:space="preserve">Текущий ремонт трансформаторов 110 кВ 1шт Текущий ремонт ОПН, разрядников 110 кВ 4шт Текущий ремонт выключателей 6-10 кВ 1шт Текущий ремонт трансформаторов напряжения 6-10 кВ 1шт </v>
      </c>
      <c r="N745" s="33"/>
      <c r="O745" s="38"/>
    </row>
    <row r="746" spans="1:15" s="25" customFormat="1" ht="11.25" hidden="1" customHeight="1" outlineLevel="2">
      <c r="A746" s="27"/>
      <c r="B746" s="27"/>
      <c r="C746" s="28"/>
      <c r="D746" s="27"/>
      <c r="E746" s="28"/>
      <c r="F746" s="35" t="s">
        <v>187</v>
      </c>
      <c r="G746" s="28">
        <v>87.078999999999994</v>
      </c>
      <c r="H746" s="28"/>
      <c r="I746" s="28"/>
      <c r="J746" s="26"/>
      <c r="K746" s="26"/>
      <c r="L746" s="26"/>
      <c r="M746" s="23" t="s">
        <v>103</v>
      </c>
      <c r="N746" s="33" t="s">
        <v>54</v>
      </c>
      <c r="O746" s="38">
        <v>1</v>
      </c>
    </row>
    <row r="747" spans="1:15" s="25" customFormat="1" ht="11.25" hidden="1" customHeight="1" outlineLevel="2">
      <c r="A747" s="27"/>
      <c r="B747" s="27"/>
      <c r="C747" s="28"/>
      <c r="D747" s="27"/>
      <c r="E747" s="28"/>
      <c r="F747" s="35" t="s">
        <v>228</v>
      </c>
      <c r="G747" s="28"/>
      <c r="H747" s="28"/>
      <c r="I747" s="28"/>
      <c r="J747" s="26"/>
      <c r="K747" s="26"/>
      <c r="L747" s="26"/>
      <c r="M747" s="34" t="s">
        <v>172</v>
      </c>
      <c r="N747" s="33" t="s">
        <v>54</v>
      </c>
      <c r="O747" s="38">
        <v>4</v>
      </c>
    </row>
    <row r="748" spans="1:15" s="25" customFormat="1" ht="11.25" hidden="1" customHeight="1" outlineLevel="2">
      <c r="A748" s="27"/>
      <c r="B748" s="27"/>
      <c r="C748" s="28"/>
      <c r="D748" s="27"/>
      <c r="E748" s="28"/>
      <c r="F748" s="35" t="s">
        <v>230</v>
      </c>
      <c r="G748" s="28"/>
      <c r="H748" s="28"/>
      <c r="I748" s="28"/>
      <c r="J748" s="26"/>
      <c r="K748" s="26"/>
      <c r="L748" s="26"/>
      <c r="M748" s="34" t="s">
        <v>109</v>
      </c>
      <c r="N748" s="27" t="s">
        <v>54</v>
      </c>
      <c r="O748" s="38">
        <v>1</v>
      </c>
    </row>
    <row r="749" spans="1:15" s="25" customFormat="1" ht="22.5" hidden="1" customHeight="1" outlineLevel="2">
      <c r="A749" s="27"/>
      <c r="B749" s="27"/>
      <c r="C749" s="28"/>
      <c r="D749" s="27"/>
      <c r="E749" s="28"/>
      <c r="F749" s="35" t="s">
        <v>231</v>
      </c>
      <c r="G749" s="28"/>
      <c r="H749" s="28"/>
      <c r="I749" s="28"/>
      <c r="J749" s="26"/>
      <c r="K749" s="26"/>
      <c r="L749" s="26"/>
      <c r="M749" s="23" t="s">
        <v>97</v>
      </c>
      <c r="N749" s="33" t="s">
        <v>54</v>
      </c>
      <c r="O749" s="38">
        <v>1</v>
      </c>
    </row>
    <row r="750" spans="1:15" s="25" customFormat="1" ht="45" customHeight="1" outlineLevel="1" collapsed="1">
      <c r="A750" s="36" t="s">
        <v>921</v>
      </c>
      <c r="B750" s="27">
        <v>110</v>
      </c>
      <c r="C750" s="28" t="s">
        <v>157</v>
      </c>
      <c r="D750" s="27" t="s">
        <v>156</v>
      </c>
      <c r="E750" s="28" t="s">
        <v>164</v>
      </c>
      <c r="F750" s="35" t="s">
        <v>165</v>
      </c>
      <c r="G750" s="28"/>
      <c r="H750" s="28" t="s">
        <v>59</v>
      </c>
      <c r="I750" s="28"/>
      <c r="J750" s="26" t="s">
        <v>50</v>
      </c>
      <c r="K750" s="26" t="s">
        <v>57</v>
      </c>
      <c r="L750" s="26" t="s">
        <v>57</v>
      </c>
      <c r="M750" s="32" t="str">
        <f>M751&amp;" "&amp;O751&amp;N751&amp;" "&amp;M752&amp;" "&amp;O752&amp;N752&amp;" "&amp;M753&amp;" "&amp;O753&amp;N753&amp;" "</f>
        <v xml:space="preserve">Текущий ремонт выключателей 110 кВ 2шт Текущий ремонт ОПН, разрядников 110 кВ 3шт Текущий ремонт ОПН, разрядников 35 кВ 4шт </v>
      </c>
      <c r="N750" s="33"/>
      <c r="O750" s="38"/>
    </row>
    <row r="751" spans="1:15" s="25" customFormat="1" ht="11.25" hidden="1" customHeight="1" outlineLevel="2">
      <c r="A751" s="27"/>
      <c r="B751" s="27"/>
      <c r="C751" s="28"/>
      <c r="D751" s="27"/>
      <c r="E751" s="28"/>
      <c r="F751" s="35" t="s">
        <v>237</v>
      </c>
      <c r="G751" s="28"/>
      <c r="H751" s="28"/>
      <c r="I751" s="28"/>
      <c r="J751" s="26"/>
      <c r="K751" s="26"/>
      <c r="L751" s="26"/>
      <c r="M751" s="34" t="s">
        <v>107</v>
      </c>
      <c r="N751" s="33" t="s">
        <v>54</v>
      </c>
      <c r="O751" s="38">
        <v>2</v>
      </c>
    </row>
    <row r="752" spans="1:15" s="25" customFormat="1" ht="11.25" hidden="1" customHeight="1" outlineLevel="2">
      <c r="A752" s="27"/>
      <c r="B752" s="27"/>
      <c r="C752" s="28"/>
      <c r="D752" s="27"/>
      <c r="E752" s="28"/>
      <c r="F752" s="35" t="s">
        <v>240</v>
      </c>
      <c r="G752" s="28"/>
      <c r="H752" s="40"/>
      <c r="I752" s="40"/>
      <c r="J752" s="27"/>
      <c r="K752" s="27"/>
      <c r="L752" s="27"/>
      <c r="M752" s="34" t="s">
        <v>172</v>
      </c>
      <c r="N752" s="33" t="s">
        <v>54</v>
      </c>
      <c r="O752" s="38">
        <v>3</v>
      </c>
    </row>
    <row r="753" spans="1:15" s="25" customFormat="1" ht="11.25" hidden="1" customHeight="1" outlineLevel="2">
      <c r="A753" s="27"/>
      <c r="B753" s="27"/>
      <c r="C753" s="28"/>
      <c r="D753" s="27"/>
      <c r="E753" s="28"/>
      <c r="F753" s="35" t="s">
        <v>239</v>
      </c>
      <c r="G753" s="28"/>
      <c r="H753" s="28"/>
      <c r="I753" s="28"/>
      <c r="J753" s="26"/>
      <c r="K753" s="26"/>
      <c r="L753" s="26"/>
      <c r="M753" s="34" t="s">
        <v>173</v>
      </c>
      <c r="N753" s="33" t="s">
        <v>54</v>
      </c>
      <c r="O753" s="38">
        <v>4</v>
      </c>
    </row>
    <row r="754" spans="1:15" s="25" customFormat="1" ht="90" customHeight="1" outlineLevel="1" collapsed="1">
      <c r="A754" s="36" t="s">
        <v>922</v>
      </c>
      <c r="B754" s="27">
        <v>110</v>
      </c>
      <c r="C754" s="28" t="s">
        <v>157</v>
      </c>
      <c r="D754" s="27" t="s">
        <v>156</v>
      </c>
      <c r="E754" s="28" t="s">
        <v>248</v>
      </c>
      <c r="F754" s="35" t="s">
        <v>186</v>
      </c>
      <c r="G754" s="28"/>
      <c r="H754" s="28" t="s">
        <v>59</v>
      </c>
      <c r="I754" s="28"/>
      <c r="J754" s="26" t="s">
        <v>50</v>
      </c>
      <c r="K754" s="26" t="s">
        <v>56</v>
      </c>
      <c r="L754" s="26" t="s">
        <v>56</v>
      </c>
      <c r="M754" s="32" t="str">
        <f>M755&amp;" "&amp;O755&amp;N755&amp;" "&amp;M756&amp;" "&amp;O756&amp;N756&amp;" "&amp;M757&amp;" "&amp;O757&amp;N757&amp;" "&amp;M758&amp;" "&amp;O758&amp;N758&amp;"  "&amp;M759&amp;" "&amp;O759&amp;N759&amp;" "&amp;M760&amp;" "&amp;O760&amp;N760&amp;" "</f>
        <v xml:space="preserve">Текущий ремонт трансформаторов 110 кВ 1шт Текущий ремонт ОПН, разрядников 110 кВ 6шт Текущий ремонт трансформаторов напряжения 110 кВ 3шт Текущий ремонт ОПН, разрядников 35 кВ 8шт  Текущий ремонт делительных трансформаторов 6-10 кВ 1шт Текущий ремонт трансформаторов напряжения 6-10 кВ 1шт </v>
      </c>
      <c r="N754" s="33"/>
      <c r="O754" s="38"/>
    </row>
    <row r="755" spans="1:15" s="25" customFormat="1" ht="11.25" hidden="1" customHeight="1" outlineLevel="2">
      <c r="A755" s="27"/>
      <c r="B755" s="27"/>
      <c r="C755" s="28"/>
      <c r="D755" s="27"/>
      <c r="E755" s="28"/>
      <c r="F755" s="35" t="s">
        <v>171</v>
      </c>
      <c r="G755" s="28">
        <v>82.85</v>
      </c>
      <c r="H755" s="28"/>
      <c r="I755" s="28"/>
      <c r="J755" s="26"/>
      <c r="K755" s="26"/>
      <c r="L755" s="26"/>
      <c r="M755" s="23" t="s">
        <v>103</v>
      </c>
      <c r="N755" s="33" t="s">
        <v>54</v>
      </c>
      <c r="O755" s="38">
        <v>1</v>
      </c>
    </row>
    <row r="756" spans="1:15" s="25" customFormat="1" ht="11.25" hidden="1" customHeight="1" outlineLevel="2">
      <c r="A756" s="27"/>
      <c r="B756" s="27"/>
      <c r="C756" s="28"/>
      <c r="D756" s="27"/>
      <c r="E756" s="28"/>
      <c r="F756" s="35" t="s">
        <v>176</v>
      </c>
      <c r="G756" s="28"/>
      <c r="H756" s="28"/>
      <c r="I756" s="28"/>
      <c r="J756" s="26"/>
      <c r="K756" s="26"/>
      <c r="L756" s="26"/>
      <c r="M756" s="34" t="s">
        <v>172</v>
      </c>
      <c r="N756" s="33" t="s">
        <v>54</v>
      </c>
      <c r="O756" s="38">
        <v>6</v>
      </c>
    </row>
    <row r="757" spans="1:15" s="25" customFormat="1" ht="22.5" hidden="1" customHeight="1" outlineLevel="2">
      <c r="A757" s="27"/>
      <c r="B757" s="27"/>
      <c r="C757" s="28"/>
      <c r="D757" s="27"/>
      <c r="E757" s="28"/>
      <c r="F757" s="35" t="s">
        <v>244</v>
      </c>
      <c r="G757" s="28"/>
      <c r="H757" s="28"/>
      <c r="I757" s="28"/>
      <c r="J757" s="26"/>
      <c r="K757" s="26"/>
      <c r="L757" s="26"/>
      <c r="M757" s="23" t="s">
        <v>106</v>
      </c>
      <c r="N757" s="33" t="s">
        <v>54</v>
      </c>
      <c r="O757" s="38">
        <v>3</v>
      </c>
    </row>
    <row r="758" spans="1:15" s="25" customFormat="1" ht="11.25" hidden="1" customHeight="1" outlineLevel="2">
      <c r="A758" s="27"/>
      <c r="B758" s="27"/>
      <c r="C758" s="28"/>
      <c r="D758" s="27"/>
      <c r="E758" s="28"/>
      <c r="F758" s="35" t="s">
        <v>243</v>
      </c>
      <c r="G758" s="28"/>
      <c r="H758" s="28"/>
      <c r="I758" s="28"/>
      <c r="J758" s="26"/>
      <c r="K758" s="26"/>
      <c r="L758" s="26"/>
      <c r="M758" s="34" t="s">
        <v>173</v>
      </c>
      <c r="N758" s="33" t="s">
        <v>54</v>
      </c>
      <c r="O758" s="38">
        <v>8</v>
      </c>
    </row>
    <row r="759" spans="1:15" s="25" customFormat="1" ht="22.5" hidden="1" customHeight="1" outlineLevel="2">
      <c r="A759" s="27"/>
      <c r="B759" s="27"/>
      <c r="C759" s="28"/>
      <c r="D759" s="27"/>
      <c r="E759" s="28"/>
      <c r="F759" s="35" t="s">
        <v>245</v>
      </c>
      <c r="G759" s="28"/>
      <c r="H759" s="28"/>
      <c r="I759" s="28"/>
      <c r="J759" s="26"/>
      <c r="K759" s="26"/>
      <c r="L759" s="26"/>
      <c r="M759" s="23" t="s">
        <v>246</v>
      </c>
      <c r="N759" s="33" t="s">
        <v>54</v>
      </c>
      <c r="O759" s="38">
        <v>1</v>
      </c>
    </row>
    <row r="760" spans="1:15" s="25" customFormat="1" ht="22.5" hidden="1" customHeight="1" outlineLevel="2">
      <c r="A760" s="27"/>
      <c r="B760" s="27"/>
      <c r="C760" s="28"/>
      <c r="D760" s="27"/>
      <c r="E760" s="28"/>
      <c r="F760" s="35" t="s">
        <v>247</v>
      </c>
      <c r="G760" s="28"/>
      <c r="H760" s="28"/>
      <c r="I760" s="28"/>
      <c r="J760" s="26"/>
      <c r="K760" s="26"/>
      <c r="L760" s="26"/>
      <c r="M760" s="23" t="s">
        <v>97</v>
      </c>
      <c r="N760" s="33" t="s">
        <v>54</v>
      </c>
      <c r="O760" s="38">
        <v>1</v>
      </c>
    </row>
    <row r="761" spans="1:15" s="25" customFormat="1" ht="90" customHeight="1" outlineLevel="1" collapsed="1">
      <c r="A761" s="36" t="s">
        <v>923</v>
      </c>
      <c r="B761" s="27">
        <v>110</v>
      </c>
      <c r="C761" s="28" t="s">
        <v>157</v>
      </c>
      <c r="D761" s="27" t="s">
        <v>156</v>
      </c>
      <c r="E761" s="28" t="s">
        <v>249</v>
      </c>
      <c r="F761" s="35" t="s">
        <v>211</v>
      </c>
      <c r="G761" s="28"/>
      <c r="H761" s="28" t="s">
        <v>59</v>
      </c>
      <c r="I761" s="28"/>
      <c r="J761" s="26" t="s">
        <v>50</v>
      </c>
      <c r="K761" s="26" t="s">
        <v>53</v>
      </c>
      <c r="L761" s="26" t="s">
        <v>53</v>
      </c>
      <c r="M761" s="32" t="str">
        <f>M762&amp;" "&amp;O762&amp;N762&amp;" "&amp;M763&amp;" "&amp;O763&amp;N763&amp;" "&amp;M764&amp;" "&amp;O764&amp;N764&amp;" "&amp;M765&amp;" "&amp;O765&amp;N765&amp;"  "&amp;M766&amp;" "&amp;O766&amp;N766&amp;" "&amp;M767&amp;" "&amp;O767&amp;N767&amp;" "</f>
        <v xml:space="preserve">Текущий ремонт трансформаторов 110 кВ 2шт Текущий ремонт разъединителей (ОД и КЗ) 110 кВ 2групп Текущий ремонт ОПН, разрядников 110 кВ 6шт Текущий ремонт ОПН, разрядников 35 кВ 8шт  Текущий ремонт ОПН, разрядников 6-10 кВ 6шт Текущий ремонт трансформаторов напряжения 35 кВ 6шт </v>
      </c>
      <c r="N761" s="33"/>
      <c r="O761" s="38"/>
    </row>
    <row r="762" spans="1:15" s="25" customFormat="1" ht="11.25" hidden="1" customHeight="1" outlineLevel="2">
      <c r="A762" s="27"/>
      <c r="B762" s="27"/>
      <c r="C762" s="28"/>
      <c r="D762" s="27"/>
      <c r="E762" s="28"/>
      <c r="F762" s="35" t="s">
        <v>252</v>
      </c>
      <c r="G762" s="28" t="s">
        <v>2843</v>
      </c>
      <c r="H762" s="28"/>
      <c r="I762" s="28"/>
      <c r="J762" s="26"/>
      <c r="K762" s="26"/>
      <c r="L762" s="26"/>
      <c r="M762" s="23" t="s">
        <v>103</v>
      </c>
      <c r="N762" s="33" t="s">
        <v>54</v>
      </c>
      <c r="O762" s="38">
        <v>2</v>
      </c>
    </row>
    <row r="763" spans="1:15" s="25" customFormat="1" ht="22.5" hidden="1" customHeight="1" outlineLevel="2">
      <c r="A763" s="27"/>
      <c r="B763" s="27"/>
      <c r="C763" s="28"/>
      <c r="D763" s="27"/>
      <c r="E763" s="28"/>
      <c r="F763" s="35" t="s">
        <v>181</v>
      </c>
      <c r="G763" s="28"/>
      <c r="H763" s="40"/>
      <c r="I763" s="40"/>
      <c r="J763" s="27"/>
      <c r="K763" s="27"/>
      <c r="L763" s="27"/>
      <c r="M763" s="23" t="s">
        <v>182</v>
      </c>
      <c r="N763" s="28" t="s">
        <v>76</v>
      </c>
      <c r="O763" s="38">
        <v>2</v>
      </c>
    </row>
    <row r="764" spans="1:15" s="25" customFormat="1" ht="11.25" hidden="1" customHeight="1" outlineLevel="2">
      <c r="A764" s="27"/>
      <c r="B764" s="27"/>
      <c r="C764" s="28"/>
      <c r="D764" s="27"/>
      <c r="E764" s="28"/>
      <c r="F764" s="35" t="s">
        <v>176</v>
      </c>
      <c r="G764" s="28"/>
      <c r="H764" s="40"/>
      <c r="I764" s="40"/>
      <c r="J764" s="27"/>
      <c r="K764" s="26"/>
      <c r="L764" s="26"/>
      <c r="M764" s="34" t="s">
        <v>172</v>
      </c>
      <c r="N764" s="33" t="s">
        <v>54</v>
      </c>
      <c r="O764" s="38">
        <v>6</v>
      </c>
    </row>
    <row r="765" spans="1:15" s="25" customFormat="1" ht="11.25" hidden="1" customHeight="1" outlineLevel="2">
      <c r="A765" s="27"/>
      <c r="B765" s="27"/>
      <c r="C765" s="28"/>
      <c r="D765" s="27"/>
      <c r="E765" s="28"/>
      <c r="F765" s="35" t="s">
        <v>243</v>
      </c>
      <c r="G765" s="28"/>
      <c r="H765" s="28"/>
      <c r="I765" s="28"/>
      <c r="J765" s="26"/>
      <c r="K765" s="26"/>
      <c r="L765" s="26"/>
      <c r="M765" s="34" t="s">
        <v>173</v>
      </c>
      <c r="N765" s="33" t="s">
        <v>54</v>
      </c>
      <c r="O765" s="38">
        <v>8</v>
      </c>
    </row>
    <row r="766" spans="1:15" s="25" customFormat="1" ht="11.25" hidden="1" customHeight="1" outlineLevel="2">
      <c r="A766" s="27"/>
      <c r="B766" s="27"/>
      <c r="C766" s="28"/>
      <c r="D766" s="27"/>
      <c r="E766" s="28"/>
      <c r="F766" s="35" t="s">
        <v>180</v>
      </c>
      <c r="G766" s="28"/>
      <c r="H766" s="28"/>
      <c r="I766" s="28"/>
      <c r="J766" s="26"/>
      <c r="K766" s="26"/>
      <c r="L766" s="26"/>
      <c r="M766" s="34" t="s">
        <v>174</v>
      </c>
      <c r="N766" s="33" t="s">
        <v>54</v>
      </c>
      <c r="O766" s="38">
        <v>6</v>
      </c>
    </row>
    <row r="767" spans="1:15" s="25" customFormat="1" ht="22.5" hidden="1" customHeight="1" outlineLevel="2">
      <c r="A767" s="27"/>
      <c r="B767" s="27"/>
      <c r="C767" s="28"/>
      <c r="D767" s="27"/>
      <c r="E767" s="28"/>
      <c r="F767" s="35" t="s">
        <v>253</v>
      </c>
      <c r="G767" s="28"/>
      <c r="H767" s="28"/>
      <c r="I767" s="28"/>
      <c r="J767" s="26"/>
      <c r="K767" s="26"/>
      <c r="L767" s="26"/>
      <c r="M767" s="23" t="s">
        <v>100</v>
      </c>
      <c r="N767" s="33" t="s">
        <v>54</v>
      </c>
      <c r="O767" s="38">
        <v>6</v>
      </c>
    </row>
    <row r="768" spans="1:15" s="25" customFormat="1" ht="56.25" customHeight="1" outlineLevel="1" collapsed="1">
      <c r="A768" s="36" t="s">
        <v>924</v>
      </c>
      <c r="B768" s="27">
        <v>110</v>
      </c>
      <c r="C768" s="28" t="s">
        <v>157</v>
      </c>
      <c r="D768" s="27" t="s">
        <v>156</v>
      </c>
      <c r="E768" s="28" t="s">
        <v>264</v>
      </c>
      <c r="F768" s="35" t="s">
        <v>257</v>
      </c>
      <c r="G768" s="28"/>
      <c r="H768" s="28" t="s">
        <v>59</v>
      </c>
      <c r="I768" s="28"/>
      <c r="J768" s="26" t="s">
        <v>50</v>
      </c>
      <c r="K768" s="26" t="s">
        <v>56</v>
      </c>
      <c r="L768" s="26" t="s">
        <v>56</v>
      </c>
      <c r="M768" s="32" t="str">
        <f>M769&amp;" "&amp;O769&amp;N769&amp;" "&amp;M770&amp;" "&amp;O770&amp;N770&amp;" "&amp;M771&amp;" "&amp;O771&amp;N771&amp;" "&amp;M772&amp;" "&amp;O772&amp;N772&amp;"  "</f>
        <v xml:space="preserve">Текущий ремонт трансформаторов 110 кВ 2шт Текущий ремонт ОПН, разрядников 110 кВ 8шт Текущий ремонт трансформаторов СН 6-10 кВ 2шт. Текущий ремонт выключателей 6-10 кВ 3шт  </v>
      </c>
      <c r="N768" s="33"/>
      <c r="O768" s="38"/>
    </row>
    <row r="769" spans="1:15" s="25" customFormat="1" ht="11.25" hidden="1" customHeight="1" outlineLevel="2">
      <c r="A769" s="27"/>
      <c r="B769" s="27"/>
      <c r="C769" s="28"/>
      <c r="D769" s="27"/>
      <c r="E769" s="28"/>
      <c r="F769" s="35" t="s">
        <v>260</v>
      </c>
      <c r="G769" s="28" t="s">
        <v>2844</v>
      </c>
      <c r="H769" s="28"/>
      <c r="I769" s="28"/>
      <c r="J769" s="26"/>
      <c r="K769" s="26"/>
      <c r="L769" s="26"/>
      <c r="M769" s="23" t="s">
        <v>103</v>
      </c>
      <c r="N769" s="33" t="s">
        <v>54</v>
      </c>
      <c r="O769" s="38">
        <v>2</v>
      </c>
    </row>
    <row r="770" spans="1:15" s="25" customFormat="1" ht="11.25" hidden="1" customHeight="1" outlineLevel="2">
      <c r="A770" s="27"/>
      <c r="B770" s="27"/>
      <c r="C770" s="28"/>
      <c r="D770" s="27"/>
      <c r="E770" s="28"/>
      <c r="F770" s="35" t="s">
        <v>261</v>
      </c>
      <c r="G770" s="28"/>
      <c r="H770" s="40"/>
      <c r="I770" s="40"/>
      <c r="J770" s="27"/>
      <c r="K770" s="27"/>
      <c r="L770" s="27"/>
      <c r="M770" s="34" t="s">
        <v>172</v>
      </c>
      <c r="N770" s="33" t="s">
        <v>54</v>
      </c>
      <c r="O770" s="38">
        <v>8</v>
      </c>
    </row>
    <row r="771" spans="1:15" s="25" customFormat="1" ht="22.5" hidden="1" customHeight="1" outlineLevel="2">
      <c r="A771" s="27"/>
      <c r="B771" s="27"/>
      <c r="C771" s="28"/>
      <c r="D771" s="27"/>
      <c r="E771" s="28"/>
      <c r="F771" s="35" t="s">
        <v>262</v>
      </c>
      <c r="G771" s="28"/>
      <c r="H771" s="40"/>
      <c r="I771" s="40"/>
      <c r="J771" s="27"/>
      <c r="K771" s="27"/>
      <c r="L771" s="27"/>
      <c r="M771" s="23" t="s">
        <v>92</v>
      </c>
      <c r="N771" s="33" t="s">
        <v>52</v>
      </c>
      <c r="O771" s="38">
        <v>2</v>
      </c>
    </row>
    <row r="772" spans="1:15" s="25" customFormat="1" ht="22.5" hidden="1" customHeight="1" outlineLevel="2">
      <c r="A772" s="27"/>
      <c r="B772" s="27"/>
      <c r="C772" s="28"/>
      <c r="D772" s="27"/>
      <c r="E772" s="28"/>
      <c r="F772" s="35" t="s">
        <v>263</v>
      </c>
      <c r="G772" s="28"/>
      <c r="H772" s="40"/>
      <c r="I772" s="40"/>
      <c r="J772" s="27"/>
      <c r="K772" s="27"/>
      <c r="L772" s="27"/>
      <c r="M772" s="34" t="s">
        <v>109</v>
      </c>
      <c r="N772" s="27" t="s">
        <v>54</v>
      </c>
      <c r="O772" s="38">
        <v>3</v>
      </c>
    </row>
    <row r="773" spans="1:15" s="25" customFormat="1" ht="33.75" customHeight="1" outlineLevel="1" collapsed="1">
      <c r="A773" s="36" t="s">
        <v>925</v>
      </c>
      <c r="B773" s="27">
        <v>110</v>
      </c>
      <c r="C773" s="28" t="s">
        <v>157</v>
      </c>
      <c r="D773" s="27" t="s">
        <v>156</v>
      </c>
      <c r="E773" s="28" t="s">
        <v>266</v>
      </c>
      <c r="F773" s="35" t="s">
        <v>265</v>
      </c>
      <c r="G773" s="28"/>
      <c r="H773" s="28" t="s">
        <v>59</v>
      </c>
      <c r="I773" s="28"/>
      <c r="J773" s="26" t="s">
        <v>50</v>
      </c>
      <c r="K773" s="26" t="s">
        <v>56</v>
      </c>
      <c r="L773" s="26" t="s">
        <v>56</v>
      </c>
      <c r="M773" s="32" t="str">
        <f>M774&amp;" "&amp;O774&amp;N774&amp;" "&amp;M775&amp;" "&amp;O775&amp;N775&amp;" "</f>
        <v xml:space="preserve">Текущий ремонт ОПН, разрядников 110 кВ 4шт Текущий ремонт трансформаторов напряжения 6-10 кВ 1шт </v>
      </c>
      <c r="N773" s="33"/>
      <c r="O773" s="38"/>
    </row>
    <row r="774" spans="1:15" s="25" customFormat="1" ht="11.25" hidden="1" customHeight="1" outlineLevel="2">
      <c r="A774" s="27"/>
      <c r="B774" s="27"/>
      <c r="C774" s="28"/>
      <c r="D774" s="27"/>
      <c r="E774" s="28"/>
      <c r="F774" s="35" t="s">
        <v>270</v>
      </c>
      <c r="G774" s="28"/>
      <c r="H774" s="28"/>
      <c r="I774" s="28"/>
      <c r="J774" s="26"/>
      <c r="K774" s="26"/>
      <c r="L774" s="26"/>
      <c r="M774" s="34" t="s">
        <v>172</v>
      </c>
      <c r="N774" s="33" t="s">
        <v>54</v>
      </c>
      <c r="O774" s="38">
        <v>4</v>
      </c>
    </row>
    <row r="775" spans="1:15" s="25" customFormat="1" ht="22.5" hidden="1" customHeight="1" outlineLevel="2">
      <c r="A775" s="27"/>
      <c r="B775" s="27"/>
      <c r="C775" s="28"/>
      <c r="D775" s="27"/>
      <c r="E775" s="28"/>
      <c r="F775" s="35" t="s">
        <v>271</v>
      </c>
      <c r="G775" s="28"/>
      <c r="H775" s="28"/>
      <c r="I775" s="28"/>
      <c r="J775" s="26"/>
      <c r="K775" s="26"/>
      <c r="L775" s="26"/>
      <c r="M775" s="23" t="s">
        <v>97</v>
      </c>
      <c r="N775" s="33" t="s">
        <v>54</v>
      </c>
      <c r="O775" s="38">
        <v>1</v>
      </c>
    </row>
    <row r="776" spans="1:15" s="25" customFormat="1" ht="56.25" customHeight="1" outlineLevel="1" collapsed="1">
      <c r="A776" s="36" t="s">
        <v>926</v>
      </c>
      <c r="B776" s="27">
        <v>110</v>
      </c>
      <c r="C776" s="28" t="s">
        <v>157</v>
      </c>
      <c r="D776" s="27" t="s">
        <v>156</v>
      </c>
      <c r="E776" s="28" t="s">
        <v>276</v>
      </c>
      <c r="F776" s="35" t="s">
        <v>272</v>
      </c>
      <c r="G776" s="28"/>
      <c r="H776" s="28" t="s">
        <v>59</v>
      </c>
      <c r="I776" s="28"/>
      <c r="J776" s="26" t="s">
        <v>50</v>
      </c>
      <c r="K776" s="26" t="s">
        <v>55</v>
      </c>
      <c r="L776" s="26" t="s">
        <v>55</v>
      </c>
      <c r="M776" s="32" t="str">
        <f>M777&amp;" "&amp;O777&amp;N777&amp;" "&amp;M778&amp;" "&amp;O778&amp;N778&amp;" "&amp;M779&amp;" "&amp;O779&amp;N779&amp;" "&amp;M780&amp;" "&amp;O780&amp;N780&amp;" "</f>
        <v xml:space="preserve">Текущий ремонт трансформаторов 110 кВ 1шт Текущий ремонт ОПН, разрядников 110 кВ 6шт Текущий ремонт ОПН, разрядников 35 кВ 8шт Текущий ремонт разъединителей 6-10 кВ 1шт </v>
      </c>
      <c r="N776" s="33"/>
      <c r="O776" s="38"/>
    </row>
    <row r="777" spans="1:15" s="25" customFormat="1" ht="11.25" hidden="1" customHeight="1" outlineLevel="2">
      <c r="A777" s="27"/>
      <c r="B777" s="27"/>
      <c r="C777" s="28"/>
      <c r="D777" s="27"/>
      <c r="E777" s="28"/>
      <c r="F777" s="35" t="s">
        <v>277</v>
      </c>
      <c r="G777" s="28">
        <v>87.331000000000003</v>
      </c>
      <c r="H777" s="28"/>
      <c r="I777" s="28"/>
      <c r="J777" s="26"/>
      <c r="K777" s="26"/>
      <c r="L777" s="26"/>
      <c r="M777" s="23" t="s">
        <v>103</v>
      </c>
      <c r="N777" s="33" t="s">
        <v>54</v>
      </c>
      <c r="O777" s="38">
        <v>1</v>
      </c>
    </row>
    <row r="778" spans="1:15" s="25" customFormat="1" ht="11.25" hidden="1" customHeight="1" outlineLevel="2">
      <c r="A778" s="27"/>
      <c r="B778" s="27"/>
      <c r="C778" s="28"/>
      <c r="D778" s="27"/>
      <c r="E778" s="28"/>
      <c r="F778" s="35" t="s">
        <v>176</v>
      </c>
      <c r="G778" s="28"/>
      <c r="H778" s="28"/>
      <c r="I778" s="28"/>
      <c r="J778" s="26"/>
      <c r="K778" s="26"/>
      <c r="L778" s="26"/>
      <c r="M778" s="34" t="s">
        <v>172</v>
      </c>
      <c r="N778" s="33" t="s">
        <v>54</v>
      </c>
      <c r="O778" s="38">
        <v>6</v>
      </c>
    </row>
    <row r="779" spans="1:15" s="25" customFormat="1" ht="11.25" hidden="1" customHeight="1" outlineLevel="2">
      <c r="A779" s="27"/>
      <c r="B779" s="27"/>
      <c r="C779" s="28"/>
      <c r="D779" s="27"/>
      <c r="E779" s="28"/>
      <c r="F779" s="35" t="s">
        <v>243</v>
      </c>
      <c r="G779" s="28"/>
      <c r="H779" s="28"/>
      <c r="I779" s="28"/>
      <c r="J779" s="26"/>
      <c r="K779" s="26"/>
      <c r="L779" s="26"/>
      <c r="M779" s="34" t="s">
        <v>173</v>
      </c>
      <c r="N779" s="33" t="s">
        <v>54</v>
      </c>
      <c r="O779" s="38">
        <v>8</v>
      </c>
    </row>
    <row r="780" spans="1:15" s="25" customFormat="1" ht="11.25" hidden="1" customHeight="1" outlineLevel="2">
      <c r="A780" s="27"/>
      <c r="B780" s="27"/>
      <c r="C780" s="28"/>
      <c r="D780" s="27"/>
      <c r="E780" s="28"/>
      <c r="F780" s="35" t="s">
        <v>278</v>
      </c>
      <c r="G780" s="28"/>
      <c r="H780" s="28"/>
      <c r="I780" s="28"/>
      <c r="J780" s="26"/>
      <c r="K780" s="26"/>
      <c r="L780" s="26"/>
      <c r="M780" s="34" t="s">
        <v>279</v>
      </c>
      <c r="N780" s="27" t="s">
        <v>54</v>
      </c>
      <c r="O780" s="38">
        <v>1</v>
      </c>
    </row>
    <row r="781" spans="1:15" s="25" customFormat="1" ht="56.25" customHeight="1" outlineLevel="1" collapsed="1">
      <c r="A781" s="36" t="s">
        <v>927</v>
      </c>
      <c r="B781" s="27">
        <v>110</v>
      </c>
      <c r="C781" s="28" t="s">
        <v>302</v>
      </c>
      <c r="D781" s="27" t="s">
        <v>156</v>
      </c>
      <c r="E781" s="28" t="s">
        <v>320</v>
      </c>
      <c r="F781" s="35" t="s">
        <v>319</v>
      </c>
      <c r="G781" s="28"/>
      <c r="H781" s="28" t="s">
        <v>59</v>
      </c>
      <c r="I781" s="28"/>
      <c r="J781" s="26" t="s">
        <v>50</v>
      </c>
      <c r="K781" s="26" t="s">
        <v>56</v>
      </c>
      <c r="L781" s="26" t="s">
        <v>56</v>
      </c>
      <c r="M781" s="32" t="str">
        <f>M782&amp;" "&amp;O782&amp;N782&amp;" "</f>
        <v xml:space="preserve">Текущий ремонт выключателей 6-10 кВ 3шт </v>
      </c>
      <c r="N781" s="33"/>
      <c r="O781" s="38"/>
    </row>
    <row r="782" spans="1:15" s="25" customFormat="1" ht="11.25" hidden="1" customHeight="1" outlineLevel="2">
      <c r="A782" s="27"/>
      <c r="B782" s="27"/>
      <c r="C782" s="28"/>
      <c r="D782" s="27"/>
      <c r="E782" s="28"/>
      <c r="F782" s="35" t="s">
        <v>321</v>
      </c>
      <c r="G782" s="28"/>
      <c r="H782" s="28"/>
      <c r="I782" s="28"/>
      <c r="J782" s="26"/>
      <c r="K782" s="26"/>
      <c r="L782" s="26"/>
      <c r="M782" s="34" t="s">
        <v>109</v>
      </c>
      <c r="N782" s="27" t="s">
        <v>54</v>
      </c>
      <c r="O782" s="38">
        <v>3</v>
      </c>
    </row>
    <row r="783" spans="1:15" s="25" customFormat="1" ht="45" customHeight="1" outlineLevel="1" collapsed="1">
      <c r="A783" s="36" t="s">
        <v>928</v>
      </c>
      <c r="B783" s="27">
        <v>110</v>
      </c>
      <c r="C783" s="28" t="s">
        <v>302</v>
      </c>
      <c r="D783" s="27" t="s">
        <v>156</v>
      </c>
      <c r="E783" s="28" t="s">
        <v>312</v>
      </c>
      <c r="F783" s="35" t="s">
        <v>311</v>
      </c>
      <c r="G783" s="28"/>
      <c r="H783" s="28" t="s">
        <v>59</v>
      </c>
      <c r="I783" s="28"/>
      <c r="J783" s="26" t="s">
        <v>50</v>
      </c>
      <c r="K783" s="26" t="s">
        <v>56</v>
      </c>
      <c r="L783" s="26" t="s">
        <v>56</v>
      </c>
      <c r="M783" s="32" t="str">
        <f>M784&amp;" "&amp;O784&amp;N784&amp;" "&amp;M785&amp;" "&amp;O785&amp;N785&amp;" "&amp;M786&amp;" "&amp;O786&amp;N786&amp;" "</f>
        <v xml:space="preserve">Текущий ремонт трансформаторов напряжения 35 кВ 6шт Текущий ремонт ОПН, разрядников 35 кВ 6шт Текущий ремонт выключателей 6-10 кВ 3шт </v>
      </c>
      <c r="N783" s="33"/>
      <c r="O783" s="38"/>
    </row>
    <row r="784" spans="1:15" s="25" customFormat="1" ht="22.5" hidden="1" customHeight="1" outlineLevel="2">
      <c r="A784" s="27"/>
      <c r="B784" s="27"/>
      <c r="C784" s="28"/>
      <c r="D784" s="27"/>
      <c r="E784" s="28"/>
      <c r="F784" s="35" t="s">
        <v>324</v>
      </c>
      <c r="G784" s="28"/>
      <c r="H784" s="28"/>
      <c r="I784" s="28"/>
      <c r="J784" s="26"/>
      <c r="K784" s="26"/>
      <c r="L784" s="26"/>
      <c r="M784" s="23" t="s">
        <v>100</v>
      </c>
      <c r="N784" s="33" t="s">
        <v>54</v>
      </c>
      <c r="O784" s="38">
        <v>6</v>
      </c>
    </row>
    <row r="785" spans="1:15" s="25" customFormat="1" ht="11.25" hidden="1" customHeight="1" outlineLevel="2">
      <c r="A785" s="27"/>
      <c r="B785" s="27"/>
      <c r="C785" s="28"/>
      <c r="D785" s="27"/>
      <c r="E785" s="28"/>
      <c r="F785" s="35" t="s">
        <v>325</v>
      </c>
      <c r="G785" s="28"/>
      <c r="H785" s="28"/>
      <c r="I785" s="28"/>
      <c r="J785" s="26"/>
      <c r="K785" s="26"/>
      <c r="L785" s="26"/>
      <c r="M785" s="34" t="s">
        <v>173</v>
      </c>
      <c r="N785" s="27" t="s">
        <v>54</v>
      </c>
      <c r="O785" s="38">
        <v>6</v>
      </c>
    </row>
    <row r="786" spans="1:15" s="25" customFormat="1" ht="22.5" hidden="1" customHeight="1" outlineLevel="2">
      <c r="A786" s="27"/>
      <c r="B786" s="27"/>
      <c r="C786" s="28"/>
      <c r="D786" s="27"/>
      <c r="E786" s="28"/>
      <c r="F786" s="35" t="s">
        <v>327</v>
      </c>
      <c r="G786" s="28"/>
      <c r="H786" s="28"/>
      <c r="I786" s="28"/>
      <c r="J786" s="26"/>
      <c r="K786" s="26"/>
      <c r="L786" s="26"/>
      <c r="M786" s="34" t="s">
        <v>109</v>
      </c>
      <c r="N786" s="27" t="s">
        <v>54</v>
      </c>
      <c r="O786" s="38">
        <v>3</v>
      </c>
    </row>
    <row r="787" spans="1:15" s="25" customFormat="1" ht="11.25" hidden="1" customHeight="1" outlineLevel="2">
      <c r="A787" s="27"/>
      <c r="B787" s="27"/>
      <c r="C787" s="28"/>
      <c r="D787" s="27"/>
      <c r="E787" s="28"/>
      <c r="F787" s="35"/>
      <c r="G787" s="28"/>
      <c r="H787" s="28"/>
      <c r="I787" s="28"/>
      <c r="J787" s="26"/>
      <c r="K787" s="26"/>
      <c r="L787" s="26"/>
      <c r="M787" s="23"/>
      <c r="N787" s="33"/>
      <c r="O787" s="38"/>
    </row>
    <row r="788" spans="1:15" s="25" customFormat="1" ht="33.75" customHeight="1" outlineLevel="1" collapsed="1">
      <c r="A788" s="36" t="s">
        <v>929</v>
      </c>
      <c r="B788" s="27">
        <v>35</v>
      </c>
      <c r="C788" s="28" t="s">
        <v>403</v>
      </c>
      <c r="D788" s="27" t="s">
        <v>156</v>
      </c>
      <c r="E788" s="28" t="s">
        <v>462</v>
      </c>
      <c r="F788" s="35" t="s">
        <v>463</v>
      </c>
      <c r="G788" s="28"/>
      <c r="H788" s="28" t="s">
        <v>59</v>
      </c>
      <c r="I788" s="28"/>
      <c r="J788" s="26" t="s">
        <v>50</v>
      </c>
      <c r="K788" s="26" t="s">
        <v>53</v>
      </c>
      <c r="L788" s="26" t="s">
        <v>53</v>
      </c>
      <c r="M788" s="32" t="str">
        <f>M789&amp;" "&amp;O789&amp;N789&amp;" "&amp;M790&amp;" "&amp;O790&amp;N790&amp;" "</f>
        <v xml:space="preserve">Текущий ремонт ОПН, разрядников 35 кВ 6шт Текущий ремонт ОПН, разрядников 6-10 кВ 6шт </v>
      </c>
      <c r="N788" s="33"/>
      <c r="O788" s="38"/>
    </row>
    <row r="789" spans="1:15" s="25" customFormat="1" ht="11.25" hidden="1" customHeight="1" outlineLevel="2">
      <c r="A789" s="27"/>
      <c r="B789" s="27"/>
      <c r="C789" s="28"/>
      <c r="D789" s="27"/>
      <c r="E789" s="28"/>
      <c r="F789" s="210" t="s">
        <v>179</v>
      </c>
      <c r="G789" s="211"/>
      <c r="H789" s="40"/>
      <c r="I789" s="40"/>
      <c r="J789" s="27"/>
      <c r="K789" s="26"/>
      <c r="L789" s="26"/>
      <c r="M789" s="34" t="s">
        <v>173</v>
      </c>
      <c r="N789" s="27" t="s">
        <v>54</v>
      </c>
      <c r="O789" s="38">
        <v>6</v>
      </c>
    </row>
    <row r="790" spans="1:15" s="25" customFormat="1" ht="11.25" hidden="1" customHeight="1" outlineLevel="2">
      <c r="A790" s="27"/>
      <c r="B790" s="27"/>
      <c r="C790" s="28"/>
      <c r="D790" s="27"/>
      <c r="E790" s="28"/>
      <c r="F790" s="35" t="s">
        <v>180</v>
      </c>
      <c r="G790" s="28"/>
      <c r="H790" s="28"/>
      <c r="I790" s="28"/>
      <c r="J790" s="26"/>
      <c r="K790" s="26"/>
      <c r="L790" s="26"/>
      <c r="M790" s="34" t="s">
        <v>174</v>
      </c>
      <c r="N790" s="33" t="s">
        <v>54</v>
      </c>
      <c r="O790" s="38">
        <v>6</v>
      </c>
    </row>
    <row r="791" spans="1:15" s="25" customFormat="1" ht="33.75" customHeight="1" outlineLevel="1" collapsed="1">
      <c r="A791" s="36" t="s">
        <v>930</v>
      </c>
      <c r="B791" s="27">
        <v>35</v>
      </c>
      <c r="C791" s="28" t="s">
        <v>403</v>
      </c>
      <c r="D791" s="27" t="s">
        <v>156</v>
      </c>
      <c r="E791" s="28" t="s">
        <v>546</v>
      </c>
      <c r="F791" s="35" t="s">
        <v>545</v>
      </c>
      <c r="G791" s="28"/>
      <c r="H791" s="28" t="s">
        <v>59</v>
      </c>
      <c r="I791" s="28"/>
      <c r="J791" s="26" t="s">
        <v>50</v>
      </c>
      <c r="K791" s="26" t="s">
        <v>55</v>
      </c>
      <c r="L791" s="26" t="s">
        <v>55</v>
      </c>
      <c r="M791" s="32" t="str">
        <f>M792&amp;" "&amp;O792&amp;N792&amp;" "&amp;M793&amp;" "&amp;O793&amp;N793&amp;" "</f>
        <v xml:space="preserve">Текущий ремонт трансформаторов напряжения 6-10 кВ 2шт Текущий ремонт трансформаторов СН 6-10 кВ 1шт. </v>
      </c>
      <c r="N791" s="33"/>
      <c r="O791" s="38"/>
    </row>
    <row r="792" spans="1:15" s="25" customFormat="1" ht="22.5" hidden="1" customHeight="1" outlineLevel="2">
      <c r="A792" s="27"/>
      <c r="B792" s="27"/>
      <c r="C792" s="28"/>
      <c r="D792" s="27"/>
      <c r="E792" s="28"/>
      <c r="F792" s="210" t="s">
        <v>550</v>
      </c>
      <c r="G792" s="211"/>
      <c r="H792" s="40"/>
      <c r="I792" s="40"/>
      <c r="J792" s="27"/>
      <c r="K792" s="26"/>
      <c r="L792" s="26"/>
      <c r="M792" s="23" t="s">
        <v>97</v>
      </c>
      <c r="N792" s="33" t="s">
        <v>54</v>
      </c>
      <c r="O792" s="38">
        <v>2</v>
      </c>
    </row>
    <row r="793" spans="1:15" s="25" customFormat="1" ht="14.25" hidden="1" customHeight="1" outlineLevel="2">
      <c r="A793" s="27"/>
      <c r="B793" s="27"/>
      <c r="C793" s="28"/>
      <c r="D793" s="27"/>
      <c r="E793" s="28"/>
      <c r="F793" s="35" t="s">
        <v>551</v>
      </c>
      <c r="G793" s="28"/>
      <c r="H793" s="28"/>
      <c r="I793" s="28"/>
      <c r="J793" s="26"/>
      <c r="K793" s="26"/>
      <c r="L793" s="26"/>
      <c r="M793" s="23" t="s">
        <v>92</v>
      </c>
      <c r="N793" s="33" t="s">
        <v>52</v>
      </c>
      <c r="O793" s="38">
        <v>1</v>
      </c>
    </row>
    <row r="794" spans="1:15" s="25" customFormat="1" ht="30.75" customHeight="1" outlineLevel="1" collapsed="1">
      <c r="A794" s="36" t="s">
        <v>931</v>
      </c>
      <c r="B794" s="27">
        <v>35</v>
      </c>
      <c r="C794" s="28" t="s">
        <v>584</v>
      </c>
      <c r="D794" s="27" t="s">
        <v>156</v>
      </c>
      <c r="E794" s="28" t="s">
        <v>590</v>
      </c>
      <c r="F794" s="35" t="s">
        <v>589</v>
      </c>
      <c r="G794" s="28"/>
      <c r="H794" s="28" t="s">
        <v>59</v>
      </c>
      <c r="I794" s="28"/>
      <c r="J794" s="26" t="s">
        <v>50</v>
      </c>
      <c r="K794" s="26" t="s">
        <v>51</v>
      </c>
      <c r="L794" s="26" t="s">
        <v>51</v>
      </c>
      <c r="M794" s="32" t="str">
        <f>M795&amp;" "&amp;O795&amp;N795&amp;" "&amp;M796&amp;" "&amp;O796&amp;N796&amp;" "</f>
        <v xml:space="preserve">Текущий ремонт трансформаторов 35 кВ 1шт Текущий ремонт выключателей 6-10 кВ 3шт </v>
      </c>
      <c r="N794" s="33"/>
      <c r="O794" s="38"/>
    </row>
    <row r="795" spans="1:15" s="25" customFormat="1" ht="11.25" hidden="1" customHeight="1" outlineLevel="2">
      <c r="A795" s="27"/>
      <c r="B795" s="27"/>
      <c r="C795" s="28"/>
      <c r="D795" s="27"/>
      <c r="E795" s="28"/>
      <c r="F795" s="210" t="s">
        <v>591</v>
      </c>
      <c r="G795" s="211"/>
      <c r="H795" s="40"/>
      <c r="I795" s="40"/>
      <c r="J795" s="27"/>
      <c r="K795" s="26"/>
      <c r="L795" s="26"/>
      <c r="M795" s="23" t="s">
        <v>94</v>
      </c>
      <c r="N795" s="33" t="s">
        <v>54</v>
      </c>
      <c r="O795" s="38">
        <v>1</v>
      </c>
    </row>
    <row r="796" spans="1:15" s="25" customFormat="1" ht="11.25" hidden="1" customHeight="1" outlineLevel="2">
      <c r="A796" s="27"/>
      <c r="B796" s="27"/>
      <c r="C796" s="28"/>
      <c r="D796" s="27"/>
      <c r="E796" s="28"/>
      <c r="F796" s="35" t="s">
        <v>775</v>
      </c>
      <c r="G796" s="28"/>
      <c r="H796" s="28"/>
      <c r="I796" s="28"/>
      <c r="J796" s="26"/>
      <c r="K796" s="26"/>
      <c r="L796" s="26"/>
      <c r="M796" s="34" t="s">
        <v>109</v>
      </c>
      <c r="N796" s="27" t="s">
        <v>54</v>
      </c>
      <c r="O796" s="38">
        <v>3</v>
      </c>
    </row>
    <row r="797" spans="1:15" s="25" customFormat="1" ht="21.75" customHeight="1" outlineLevel="1" collapsed="1">
      <c r="A797" s="36" t="s">
        <v>932</v>
      </c>
      <c r="B797" s="27">
        <v>35</v>
      </c>
      <c r="C797" s="28" t="s">
        <v>584</v>
      </c>
      <c r="D797" s="27" t="s">
        <v>156</v>
      </c>
      <c r="E797" s="28" t="s">
        <v>598</v>
      </c>
      <c r="F797" s="35" t="s">
        <v>596</v>
      </c>
      <c r="G797" s="28"/>
      <c r="H797" s="28" t="s">
        <v>59</v>
      </c>
      <c r="I797" s="28"/>
      <c r="J797" s="26" t="s">
        <v>50</v>
      </c>
      <c r="K797" s="26" t="s">
        <v>56</v>
      </c>
      <c r="L797" s="26" t="s">
        <v>56</v>
      </c>
      <c r="M797" s="32" t="str">
        <f>M798&amp;" "&amp;O798&amp;N798&amp;" "</f>
        <v xml:space="preserve">Текущий ремонт трансформаторов 35 кВ 2шт </v>
      </c>
      <c r="N797" s="33"/>
      <c r="O797" s="38"/>
    </row>
    <row r="798" spans="1:15" s="25" customFormat="1" ht="11.25" hidden="1" customHeight="1" outlineLevel="2">
      <c r="A798" s="27"/>
      <c r="B798" s="27"/>
      <c r="C798" s="28"/>
      <c r="D798" s="27"/>
      <c r="E798" s="28"/>
      <c r="F798" s="210" t="s">
        <v>597</v>
      </c>
      <c r="G798" s="211"/>
      <c r="H798" s="40"/>
      <c r="I798" s="40"/>
      <c r="J798" s="27"/>
      <c r="K798" s="26"/>
      <c r="L798" s="26"/>
      <c r="M798" s="23" t="s">
        <v>94</v>
      </c>
      <c r="N798" s="33" t="s">
        <v>54</v>
      </c>
      <c r="O798" s="38">
        <v>2</v>
      </c>
    </row>
    <row r="799" spans="1:15" s="25" customFormat="1" ht="22.5" customHeight="1" outlineLevel="1" collapsed="1">
      <c r="A799" s="36" t="s">
        <v>933</v>
      </c>
      <c r="B799" s="27">
        <v>35</v>
      </c>
      <c r="C799" s="28" t="s">
        <v>584</v>
      </c>
      <c r="D799" s="27" t="s">
        <v>156</v>
      </c>
      <c r="E799" s="28" t="s">
        <v>614</v>
      </c>
      <c r="F799" s="35" t="s">
        <v>613</v>
      </c>
      <c r="G799" s="28"/>
      <c r="H799" s="28" t="s">
        <v>59</v>
      </c>
      <c r="I799" s="28"/>
      <c r="J799" s="26" t="s">
        <v>50</v>
      </c>
      <c r="K799" s="26" t="s">
        <v>316</v>
      </c>
      <c r="L799" s="26" t="s">
        <v>316</v>
      </c>
      <c r="M799" s="32" t="str">
        <f>M800&amp;" "&amp;O800&amp;N800&amp;" "</f>
        <v xml:space="preserve">Текущий ремонт трансформаторов 35 кВ 2шт </v>
      </c>
      <c r="N799" s="33"/>
      <c r="O799" s="38"/>
    </row>
    <row r="800" spans="1:15" s="25" customFormat="1" ht="11.25" hidden="1" customHeight="1" outlineLevel="2">
      <c r="A800" s="27"/>
      <c r="B800" s="27"/>
      <c r="C800" s="28"/>
      <c r="D800" s="27"/>
      <c r="E800" s="28"/>
      <c r="F800" s="210" t="s">
        <v>615</v>
      </c>
      <c r="G800" s="211"/>
      <c r="H800" s="40"/>
      <c r="I800" s="40"/>
      <c r="J800" s="27"/>
      <c r="K800" s="26"/>
      <c r="L800" s="26"/>
      <c r="M800" s="23" t="s">
        <v>94</v>
      </c>
      <c r="N800" s="33" t="s">
        <v>54</v>
      </c>
      <c r="O800" s="38">
        <v>2</v>
      </c>
    </row>
    <row r="801" spans="1:15" s="25" customFormat="1" ht="33.75" customHeight="1" outlineLevel="1" collapsed="1">
      <c r="A801" s="36" t="s">
        <v>934</v>
      </c>
      <c r="B801" s="27">
        <v>35</v>
      </c>
      <c r="C801" s="28" t="s">
        <v>584</v>
      </c>
      <c r="D801" s="27" t="s">
        <v>156</v>
      </c>
      <c r="E801" s="28" t="s">
        <v>633</v>
      </c>
      <c r="F801" s="35" t="s">
        <v>631</v>
      </c>
      <c r="G801" s="28"/>
      <c r="H801" s="28" t="s">
        <v>59</v>
      </c>
      <c r="I801" s="28"/>
      <c r="J801" s="26" t="s">
        <v>50</v>
      </c>
      <c r="K801" s="26" t="s">
        <v>57</v>
      </c>
      <c r="L801" s="26" t="s">
        <v>57</v>
      </c>
      <c r="M801" s="32" t="str">
        <f>M802&amp;" "&amp;O802&amp;N802&amp;" "&amp;M803&amp;" "&amp;O803&amp;N803&amp;" "</f>
        <v xml:space="preserve">Текущий ремонт трансформаторов 35 кВ 2шт Текущий ремонт выключателей 35 кВ 4шт </v>
      </c>
      <c r="N801" s="33"/>
      <c r="O801" s="38"/>
    </row>
    <row r="802" spans="1:15" s="25" customFormat="1" ht="11.25" hidden="1" customHeight="1" outlineLevel="2">
      <c r="A802" s="27"/>
      <c r="B802" s="27"/>
      <c r="C802" s="28"/>
      <c r="D802" s="27"/>
      <c r="E802" s="28"/>
      <c r="F802" s="210" t="s">
        <v>615</v>
      </c>
      <c r="G802" s="211"/>
      <c r="H802" s="40"/>
      <c r="I802" s="40"/>
      <c r="J802" s="27"/>
      <c r="K802" s="26"/>
      <c r="L802" s="26"/>
      <c r="M802" s="23" t="s">
        <v>94</v>
      </c>
      <c r="N802" s="33" t="s">
        <v>54</v>
      </c>
      <c r="O802" s="38">
        <v>2</v>
      </c>
    </row>
    <row r="803" spans="1:15" s="25" customFormat="1" ht="22.5" hidden="1" customHeight="1" outlineLevel="2">
      <c r="A803" s="27"/>
      <c r="B803" s="27"/>
      <c r="C803" s="28"/>
      <c r="D803" s="27"/>
      <c r="E803" s="28"/>
      <c r="F803" s="35" t="s">
        <v>634</v>
      </c>
      <c r="G803" s="28"/>
      <c r="H803" s="28"/>
      <c r="I803" s="28"/>
      <c r="J803" s="26"/>
      <c r="K803" s="26"/>
      <c r="L803" s="26"/>
      <c r="M803" s="34" t="s">
        <v>99</v>
      </c>
      <c r="N803" s="33" t="s">
        <v>54</v>
      </c>
      <c r="O803" s="38">
        <v>4</v>
      </c>
    </row>
    <row r="804" spans="1:15" s="25" customFormat="1" ht="23.25" customHeight="1" outlineLevel="1" collapsed="1">
      <c r="A804" s="36" t="s">
        <v>935</v>
      </c>
      <c r="B804" s="27">
        <v>35</v>
      </c>
      <c r="C804" s="28" t="s">
        <v>584</v>
      </c>
      <c r="D804" s="27" t="s">
        <v>156</v>
      </c>
      <c r="E804" s="28" t="s">
        <v>636</v>
      </c>
      <c r="F804" s="35" t="s">
        <v>635</v>
      </c>
      <c r="G804" s="28"/>
      <c r="H804" s="28" t="s">
        <v>59</v>
      </c>
      <c r="I804" s="28"/>
      <c r="J804" s="26" t="s">
        <v>50</v>
      </c>
      <c r="K804" s="26" t="s">
        <v>316</v>
      </c>
      <c r="L804" s="26" t="s">
        <v>316</v>
      </c>
      <c r="M804" s="32" t="str">
        <f>M805&amp;" "&amp;O805&amp;N805&amp;" "&amp;M806&amp;" "&amp;O806&amp;N806&amp;" "</f>
        <v xml:space="preserve">Текущий ремонт выключателей 35 кВ 2шт Текущий ремонт выключателей 6-10 кВ 1шт </v>
      </c>
      <c r="N804" s="33"/>
      <c r="O804" s="38"/>
    </row>
    <row r="805" spans="1:15" s="25" customFormat="1" ht="11.25" hidden="1" customHeight="1" outlineLevel="2">
      <c r="A805" s="27"/>
      <c r="B805" s="27"/>
      <c r="C805" s="28"/>
      <c r="D805" s="27"/>
      <c r="E805" s="28"/>
      <c r="F805" s="210" t="s">
        <v>639</v>
      </c>
      <c r="G805" s="211"/>
      <c r="H805" s="40"/>
      <c r="I805" s="40"/>
      <c r="J805" s="27"/>
      <c r="K805" s="26"/>
      <c r="L805" s="26"/>
      <c r="M805" s="34" t="s">
        <v>99</v>
      </c>
      <c r="N805" s="33" t="s">
        <v>54</v>
      </c>
      <c r="O805" s="38">
        <v>2</v>
      </c>
    </row>
    <row r="806" spans="1:15" s="25" customFormat="1" ht="11.25" hidden="1" customHeight="1" outlineLevel="2">
      <c r="A806" s="27"/>
      <c r="B806" s="27"/>
      <c r="C806" s="28"/>
      <c r="D806" s="27"/>
      <c r="E806" s="28"/>
      <c r="F806" s="35" t="s">
        <v>781</v>
      </c>
      <c r="G806" s="28"/>
      <c r="H806" s="28"/>
      <c r="I806" s="28"/>
      <c r="J806" s="26"/>
      <c r="K806" s="26"/>
      <c r="L806" s="26"/>
      <c r="M806" s="34" t="s">
        <v>109</v>
      </c>
      <c r="N806" s="27" t="s">
        <v>54</v>
      </c>
      <c r="O806" s="38">
        <v>1</v>
      </c>
    </row>
    <row r="807" spans="1:15" s="25" customFormat="1" ht="40.5" customHeight="1" outlineLevel="1" collapsed="1">
      <c r="A807" s="36" t="s">
        <v>936</v>
      </c>
      <c r="B807" s="27">
        <v>35</v>
      </c>
      <c r="C807" s="28" t="s">
        <v>584</v>
      </c>
      <c r="D807" s="27" t="s">
        <v>156</v>
      </c>
      <c r="E807" s="28" t="s">
        <v>644</v>
      </c>
      <c r="F807" s="35" t="s">
        <v>645</v>
      </c>
      <c r="G807" s="28"/>
      <c r="H807" s="28" t="s">
        <v>59</v>
      </c>
      <c r="I807" s="28"/>
      <c r="J807" s="26" t="s">
        <v>50</v>
      </c>
      <c r="K807" s="26" t="s">
        <v>316</v>
      </c>
      <c r="L807" s="26" t="s">
        <v>316</v>
      </c>
      <c r="M807" s="32" t="str">
        <f>M808&amp;" "&amp;O808&amp;N808&amp;" "&amp;M809&amp;" "&amp;O809&amp;N809&amp;" "&amp;M810&amp;" "&amp;O810&amp;N810&amp;" "</f>
        <v xml:space="preserve">Текущий ремонт трансформаторов 35 кВ 2шт Текущий ремонт выключателей 35 кВ 2шт Текущий ремонт выключателей 6-10 кВ 1шт </v>
      </c>
      <c r="N807" s="33"/>
      <c r="O807" s="38"/>
    </row>
    <row r="808" spans="1:15" s="25" customFormat="1" ht="11.25" hidden="1" customHeight="1" outlineLevel="2">
      <c r="A808" s="27"/>
      <c r="B808" s="27"/>
      <c r="C808" s="28"/>
      <c r="D808" s="27"/>
      <c r="E808" s="28"/>
      <c r="F808" s="210" t="s">
        <v>646</v>
      </c>
      <c r="G808" s="211"/>
      <c r="H808" s="40"/>
      <c r="I808" s="40"/>
      <c r="J808" s="27"/>
      <c r="K808" s="26"/>
      <c r="L808" s="26"/>
      <c r="M808" s="23" t="s">
        <v>94</v>
      </c>
      <c r="N808" s="33" t="s">
        <v>54</v>
      </c>
      <c r="O808" s="38">
        <v>2</v>
      </c>
    </row>
    <row r="809" spans="1:15" s="25" customFormat="1" ht="11.25" hidden="1" customHeight="1" outlineLevel="2">
      <c r="A809" s="27"/>
      <c r="B809" s="27"/>
      <c r="C809" s="28"/>
      <c r="D809" s="27"/>
      <c r="E809" s="28"/>
      <c r="F809" s="35" t="s">
        <v>445</v>
      </c>
      <c r="G809" s="28"/>
      <c r="H809" s="28"/>
      <c r="I809" s="28"/>
      <c r="J809" s="26"/>
      <c r="K809" s="26"/>
      <c r="L809" s="26"/>
      <c r="M809" s="34" t="s">
        <v>99</v>
      </c>
      <c r="N809" s="33" t="s">
        <v>54</v>
      </c>
      <c r="O809" s="38">
        <v>2</v>
      </c>
    </row>
    <row r="810" spans="1:15" s="25" customFormat="1" ht="11.25" hidden="1" customHeight="1" outlineLevel="2">
      <c r="A810" s="27"/>
      <c r="B810" s="27"/>
      <c r="C810" s="28"/>
      <c r="D810" s="27"/>
      <c r="E810" s="28"/>
      <c r="F810" s="35" t="s">
        <v>779</v>
      </c>
      <c r="G810" s="28"/>
      <c r="H810" s="28"/>
      <c r="I810" s="28"/>
      <c r="J810" s="26"/>
      <c r="K810" s="26"/>
      <c r="L810" s="26"/>
      <c r="M810" s="34" t="s">
        <v>109</v>
      </c>
      <c r="N810" s="27" t="s">
        <v>54</v>
      </c>
      <c r="O810" s="38">
        <v>1</v>
      </c>
    </row>
    <row r="811" spans="1:15" s="25" customFormat="1" ht="31.5" customHeight="1" outlineLevel="1" collapsed="1">
      <c r="A811" s="36" t="s">
        <v>939</v>
      </c>
      <c r="B811" s="27">
        <v>35</v>
      </c>
      <c r="C811" s="28" t="s">
        <v>584</v>
      </c>
      <c r="D811" s="27" t="s">
        <v>156</v>
      </c>
      <c r="E811" s="28" t="s">
        <v>648</v>
      </c>
      <c r="F811" s="35" t="s">
        <v>647</v>
      </c>
      <c r="G811" s="28"/>
      <c r="H811" s="28" t="s">
        <v>59</v>
      </c>
      <c r="I811" s="28"/>
      <c r="J811" s="26" t="s">
        <v>50</v>
      </c>
      <c r="K811" s="26" t="s">
        <v>316</v>
      </c>
      <c r="L811" s="26" t="s">
        <v>316</v>
      </c>
      <c r="M811" s="32" t="str">
        <f>M812&amp;" "&amp;O812&amp;N812&amp;" "&amp;M813&amp;" "&amp;O813&amp;N813&amp;" "</f>
        <v xml:space="preserve">Текущий ремонт трансформаторов 35 кВ 2шт Текущий ремонт выключателей 6-10 кВ 2шт </v>
      </c>
      <c r="N811" s="33"/>
      <c r="O811" s="38"/>
    </row>
    <row r="812" spans="1:15" s="25" customFormat="1" ht="11.25" hidden="1" customHeight="1" outlineLevel="2">
      <c r="A812" s="27"/>
      <c r="B812" s="27"/>
      <c r="C812" s="28"/>
      <c r="D812" s="27"/>
      <c r="E812" s="28"/>
      <c r="F812" s="210" t="s">
        <v>649</v>
      </c>
      <c r="G812" s="211"/>
      <c r="H812" s="40"/>
      <c r="I812" s="40"/>
      <c r="J812" s="27"/>
      <c r="K812" s="26"/>
      <c r="L812" s="26"/>
      <c r="M812" s="23" t="s">
        <v>94</v>
      </c>
      <c r="N812" s="33" t="s">
        <v>54</v>
      </c>
      <c r="O812" s="38">
        <v>2</v>
      </c>
    </row>
    <row r="813" spans="1:15" s="25" customFormat="1" ht="11.25" hidden="1" customHeight="1" outlineLevel="2">
      <c r="A813" s="27"/>
      <c r="B813" s="27"/>
      <c r="C813" s="28"/>
      <c r="D813" s="27"/>
      <c r="E813" s="28"/>
      <c r="F813" s="35" t="s">
        <v>780</v>
      </c>
      <c r="G813" s="28"/>
      <c r="H813" s="28"/>
      <c r="I813" s="28"/>
      <c r="J813" s="26"/>
      <c r="K813" s="26"/>
      <c r="L813" s="26"/>
      <c r="M813" s="34" t="s">
        <v>109</v>
      </c>
      <c r="N813" s="27" t="s">
        <v>54</v>
      </c>
      <c r="O813" s="38">
        <v>2</v>
      </c>
    </row>
    <row r="814" spans="1:15" s="25" customFormat="1" ht="45" customHeight="1" outlineLevel="1" collapsed="1">
      <c r="A814" s="36" t="s">
        <v>940</v>
      </c>
      <c r="B814" s="27">
        <v>35</v>
      </c>
      <c r="C814" s="28" t="s">
        <v>157</v>
      </c>
      <c r="D814" s="27" t="s">
        <v>156</v>
      </c>
      <c r="E814" s="28" t="s">
        <v>213</v>
      </c>
      <c r="F814" s="35" t="s">
        <v>167</v>
      </c>
      <c r="G814" s="28"/>
      <c r="H814" s="28" t="s">
        <v>59</v>
      </c>
      <c r="I814" s="28"/>
      <c r="J814" s="26" t="s">
        <v>50</v>
      </c>
      <c r="K814" s="26" t="s">
        <v>49</v>
      </c>
      <c r="L814" s="26" t="s">
        <v>53</v>
      </c>
      <c r="M814" s="32" t="str">
        <f>M815&amp;" "&amp;O815&amp;N815&amp;" "&amp;M816&amp;" "&amp;O816&amp;N816&amp;" "&amp;M817&amp;" "&amp;O817&amp;N817&amp;" "</f>
        <v xml:space="preserve">Текущий ремонт трансформаторов 35 кВ 1шт Текущий ремонт ОПН, разрядников 35 кВ 6шт Текущий ремонт трансформаторов напряжения 6-10 кВ 2шт. </v>
      </c>
      <c r="N814" s="33"/>
      <c r="O814" s="38"/>
    </row>
    <row r="815" spans="1:15" s="25" customFormat="1" ht="11.25" hidden="1" customHeight="1" outlineLevel="2">
      <c r="A815" s="27"/>
      <c r="B815" s="27"/>
      <c r="C815" s="28"/>
      <c r="D815" s="27"/>
      <c r="E815" s="28"/>
      <c r="F815" s="35" t="s">
        <v>212</v>
      </c>
      <c r="G815" s="28"/>
      <c r="H815" s="28"/>
      <c r="I815" s="28"/>
      <c r="J815" s="26"/>
      <c r="K815" s="26" t="s">
        <v>53</v>
      </c>
      <c r="L815" s="26" t="s">
        <v>53</v>
      </c>
      <c r="M815" s="23" t="s">
        <v>94</v>
      </c>
      <c r="N815" s="33" t="s">
        <v>54</v>
      </c>
      <c r="O815" s="38">
        <v>1</v>
      </c>
    </row>
    <row r="816" spans="1:15" s="25" customFormat="1" ht="11.25" hidden="1" customHeight="1" outlineLevel="2">
      <c r="A816" s="27"/>
      <c r="B816" s="27"/>
      <c r="C816" s="28"/>
      <c r="D816" s="27"/>
      <c r="E816" s="28"/>
      <c r="F816" s="210" t="s">
        <v>179</v>
      </c>
      <c r="G816" s="211"/>
      <c r="H816" s="40"/>
      <c r="I816" s="40"/>
      <c r="J816" s="27"/>
      <c r="K816" s="26" t="s">
        <v>49</v>
      </c>
      <c r="L816" s="26" t="s">
        <v>49</v>
      </c>
      <c r="M816" s="34" t="s">
        <v>173</v>
      </c>
      <c r="N816" s="27" t="s">
        <v>54</v>
      </c>
      <c r="O816" s="38">
        <v>6</v>
      </c>
    </row>
    <row r="817" spans="1:15" s="25" customFormat="1" ht="22.5" hidden="1" customHeight="1" outlineLevel="2">
      <c r="A817" s="27"/>
      <c r="B817" s="27"/>
      <c r="C817" s="28"/>
      <c r="D817" s="27"/>
      <c r="E817" s="28"/>
      <c r="F817" s="35" t="s">
        <v>214</v>
      </c>
      <c r="G817" s="28"/>
      <c r="H817" s="28"/>
      <c r="I817" s="28"/>
      <c r="J817" s="26"/>
      <c r="K817" s="26" t="s">
        <v>49</v>
      </c>
      <c r="L817" s="26" t="s">
        <v>49</v>
      </c>
      <c r="M817" s="23" t="s">
        <v>97</v>
      </c>
      <c r="N817" s="33" t="s">
        <v>52</v>
      </c>
      <c r="O817" s="38">
        <v>2</v>
      </c>
    </row>
    <row r="818" spans="1:15" s="25" customFormat="1" ht="56.25" customHeight="1" outlineLevel="1" collapsed="1">
      <c r="A818" s="36" t="s">
        <v>941</v>
      </c>
      <c r="B818" s="27">
        <v>35</v>
      </c>
      <c r="C818" s="28" t="s">
        <v>157</v>
      </c>
      <c r="D818" s="27" t="s">
        <v>156</v>
      </c>
      <c r="E818" s="28" t="s">
        <v>168</v>
      </c>
      <c r="F818" s="35" t="s">
        <v>232</v>
      </c>
      <c r="G818" s="28"/>
      <c r="H818" s="28" t="s">
        <v>59</v>
      </c>
      <c r="I818" s="28"/>
      <c r="J818" s="26" t="s">
        <v>50</v>
      </c>
      <c r="K818" s="26" t="s">
        <v>53</v>
      </c>
      <c r="L818" s="26" t="s">
        <v>53</v>
      </c>
      <c r="M818" s="32" t="str">
        <f>M819&amp;" "&amp;O819&amp;N819&amp;" "&amp;M820&amp;" "&amp;O820&amp;N820&amp;" "</f>
        <v xml:space="preserve">Текущий ремонт ОПН, разрядников 35 кВ 3шт Текущий ремонт трансформаторов напряжения 6-10 кВ 1шт </v>
      </c>
      <c r="N818" s="33"/>
      <c r="O818" s="38"/>
    </row>
    <row r="819" spans="1:15" s="25" customFormat="1" ht="11.25" hidden="1" customHeight="1" outlineLevel="2">
      <c r="A819" s="27"/>
      <c r="B819" s="27"/>
      <c r="C819" s="28"/>
      <c r="D819" s="27"/>
      <c r="E819" s="28"/>
      <c r="F819" s="35" t="s">
        <v>178</v>
      </c>
      <c r="G819" s="28"/>
      <c r="H819" s="28"/>
      <c r="I819" s="28"/>
      <c r="J819" s="26"/>
      <c r="K819" s="26"/>
      <c r="L819" s="26"/>
      <c r="M819" s="34" t="s">
        <v>173</v>
      </c>
      <c r="N819" s="27" t="s">
        <v>54</v>
      </c>
      <c r="O819" s="38">
        <v>3</v>
      </c>
    </row>
    <row r="820" spans="1:15" s="25" customFormat="1" ht="22.5" hidden="1" customHeight="1" outlineLevel="2">
      <c r="A820" s="27"/>
      <c r="B820" s="27"/>
      <c r="C820" s="28"/>
      <c r="D820" s="27"/>
      <c r="E820" s="28"/>
      <c r="F820" s="35" t="s">
        <v>236</v>
      </c>
      <c r="G820" s="28"/>
      <c r="H820" s="40"/>
      <c r="I820" s="40"/>
      <c r="J820" s="27"/>
      <c r="K820" s="27"/>
      <c r="L820" s="27"/>
      <c r="M820" s="23" t="s">
        <v>97</v>
      </c>
      <c r="N820" s="33" t="s">
        <v>54</v>
      </c>
      <c r="O820" s="38">
        <v>1</v>
      </c>
    </row>
    <row r="821" spans="1:15" s="25" customFormat="1" ht="45" customHeight="1" outlineLevel="1" collapsed="1">
      <c r="A821" s="36" t="s">
        <v>942</v>
      </c>
      <c r="B821" s="27">
        <v>35</v>
      </c>
      <c r="C821" s="28" t="s">
        <v>157</v>
      </c>
      <c r="D821" s="27" t="s">
        <v>156</v>
      </c>
      <c r="E821" s="28" t="s">
        <v>169</v>
      </c>
      <c r="F821" s="35" t="s">
        <v>170</v>
      </c>
      <c r="G821" s="28"/>
      <c r="H821" s="28" t="s">
        <v>59</v>
      </c>
      <c r="I821" s="28"/>
      <c r="J821" s="26" t="s">
        <v>50</v>
      </c>
      <c r="K821" s="26" t="s">
        <v>49</v>
      </c>
      <c r="L821" s="26" t="s">
        <v>49</v>
      </c>
      <c r="M821" s="32" t="str">
        <f>M822&amp;" "&amp;O822&amp;N822&amp;" "&amp;M823&amp;" "&amp;O823&amp;N823&amp;" "&amp;M824&amp;" "&amp;O824&amp;N824&amp;" "</f>
        <v xml:space="preserve">Текущий ремонт ОПН, разрядников 35 кВ 6шт Текущий ремонт разъединителей 35 кВ 1шт Текущий ремонт трансформаторов СН 6-10 кВ 2шт. </v>
      </c>
      <c r="N821" s="33"/>
      <c r="O821" s="38"/>
    </row>
    <row r="822" spans="1:15" s="25" customFormat="1" ht="11.25" hidden="1" customHeight="1" outlineLevel="2">
      <c r="A822" s="27"/>
      <c r="B822" s="27"/>
      <c r="C822" s="28"/>
      <c r="D822" s="27"/>
      <c r="E822" s="28"/>
      <c r="F822" s="210" t="s">
        <v>179</v>
      </c>
      <c r="G822" s="211"/>
      <c r="H822" s="28"/>
      <c r="I822" s="28"/>
      <c r="J822" s="26"/>
      <c r="K822" s="26"/>
      <c r="L822" s="26"/>
      <c r="M822" s="34" t="s">
        <v>173</v>
      </c>
      <c r="N822" s="27" t="s">
        <v>54</v>
      </c>
      <c r="O822" s="38">
        <v>6</v>
      </c>
    </row>
    <row r="823" spans="1:15" s="25" customFormat="1" ht="11.25" hidden="1" customHeight="1" outlineLevel="2">
      <c r="A823" s="27"/>
      <c r="B823" s="27"/>
      <c r="C823" s="28"/>
      <c r="D823" s="27"/>
      <c r="E823" s="28"/>
      <c r="F823" s="35" t="s">
        <v>255</v>
      </c>
      <c r="G823" s="28"/>
      <c r="H823" s="28"/>
      <c r="I823" s="28"/>
      <c r="J823" s="26"/>
      <c r="K823" s="26"/>
      <c r="L823" s="26"/>
      <c r="M823" s="34" t="s">
        <v>108</v>
      </c>
      <c r="N823" s="27" t="s">
        <v>54</v>
      </c>
      <c r="O823" s="38">
        <v>1</v>
      </c>
    </row>
    <row r="824" spans="1:15" s="25" customFormat="1" ht="22.5" hidden="1" customHeight="1" outlineLevel="2">
      <c r="A824" s="27"/>
      <c r="B824" s="27"/>
      <c r="C824" s="28"/>
      <c r="D824" s="27"/>
      <c r="E824" s="28"/>
      <c r="F824" s="35" t="s">
        <v>256</v>
      </c>
      <c r="G824" s="28"/>
      <c r="H824" s="28"/>
      <c r="I824" s="28"/>
      <c r="J824" s="26"/>
      <c r="K824" s="26"/>
      <c r="L824" s="26"/>
      <c r="M824" s="23" t="s">
        <v>92</v>
      </c>
      <c r="N824" s="33" t="s">
        <v>52</v>
      </c>
      <c r="O824" s="38">
        <v>2</v>
      </c>
    </row>
    <row r="825" spans="1:15" s="25" customFormat="1" ht="66.75" customHeight="1" outlineLevel="1" collapsed="1">
      <c r="A825" s="36" t="s">
        <v>943</v>
      </c>
      <c r="B825" s="27">
        <v>35</v>
      </c>
      <c r="C825" s="28" t="s">
        <v>281</v>
      </c>
      <c r="D825" s="27" t="s">
        <v>156</v>
      </c>
      <c r="E825" s="28" t="s">
        <v>288</v>
      </c>
      <c r="F825" s="35" t="s">
        <v>287</v>
      </c>
      <c r="G825" s="28"/>
      <c r="H825" s="28" t="s">
        <v>59</v>
      </c>
      <c r="I825" s="28"/>
      <c r="J825" s="26" t="s">
        <v>50</v>
      </c>
      <c r="K825" s="26" t="s">
        <v>56</v>
      </c>
      <c r="L825" s="26" t="s">
        <v>56</v>
      </c>
      <c r="M825" s="32" t="str">
        <f>M826&amp;" "&amp;O826&amp;N826&amp;" "</f>
        <v xml:space="preserve">Текущий ремонт выключателей 6-10 кВ 4шт </v>
      </c>
      <c r="N825" s="33"/>
      <c r="O825" s="38"/>
    </row>
    <row r="826" spans="1:15" s="25" customFormat="1" ht="22.5" hidden="1" customHeight="1" outlineLevel="2">
      <c r="A826" s="27"/>
      <c r="B826" s="27"/>
      <c r="C826" s="28"/>
      <c r="D826" s="27"/>
      <c r="E826" s="28"/>
      <c r="F826" s="35" t="s">
        <v>291</v>
      </c>
      <c r="G826" s="28"/>
      <c r="H826" s="28"/>
      <c r="I826" s="28"/>
      <c r="J826" s="26"/>
      <c r="K826" s="26"/>
      <c r="L826" s="26"/>
      <c r="M826" s="34" t="s">
        <v>109</v>
      </c>
      <c r="N826" s="27" t="s">
        <v>54</v>
      </c>
      <c r="O826" s="38">
        <v>4</v>
      </c>
    </row>
    <row r="827" spans="1:15" s="25" customFormat="1" ht="22.5" customHeight="1" outlineLevel="1" collapsed="1">
      <c r="A827" s="36" t="s">
        <v>944</v>
      </c>
      <c r="B827" s="27">
        <v>35</v>
      </c>
      <c r="C827" s="28" t="s">
        <v>302</v>
      </c>
      <c r="D827" s="27" t="s">
        <v>156</v>
      </c>
      <c r="E827" s="28" t="s">
        <v>322</v>
      </c>
      <c r="F827" s="35" t="s">
        <v>305</v>
      </c>
      <c r="G827" s="28"/>
      <c r="H827" s="28" t="s">
        <v>59</v>
      </c>
      <c r="I827" s="28"/>
      <c r="J827" s="26" t="s">
        <v>50</v>
      </c>
      <c r="K827" s="26" t="s">
        <v>56</v>
      </c>
      <c r="L827" s="26" t="s">
        <v>56</v>
      </c>
      <c r="M827" s="32" t="str">
        <f>M828&amp;" "&amp;O828&amp;N828&amp;" "</f>
        <v xml:space="preserve">Текущий ремонт выключателей 6-10 кВ 3шт </v>
      </c>
      <c r="N827" s="33"/>
      <c r="O827" s="38"/>
    </row>
    <row r="828" spans="1:15" s="25" customFormat="1" ht="22.5" hidden="1" customHeight="1" outlineLevel="2">
      <c r="A828" s="27"/>
      <c r="B828" s="27"/>
      <c r="C828" s="28"/>
      <c r="D828" s="27"/>
      <c r="E828" s="28"/>
      <c r="F828" s="35" t="s">
        <v>323</v>
      </c>
      <c r="G828" s="28"/>
      <c r="H828" s="28"/>
      <c r="I828" s="28"/>
      <c r="J828" s="26"/>
      <c r="K828" s="26"/>
      <c r="L828" s="26"/>
      <c r="M828" s="34" t="s">
        <v>109</v>
      </c>
      <c r="N828" s="27" t="s">
        <v>54</v>
      </c>
      <c r="O828" s="38">
        <v>3</v>
      </c>
    </row>
    <row r="829" spans="1:15" s="25" customFormat="1" ht="45" customHeight="1" outlineLevel="1" collapsed="1">
      <c r="A829" s="36" t="s">
        <v>945</v>
      </c>
      <c r="B829" s="27">
        <v>35</v>
      </c>
      <c r="C829" s="28" t="s">
        <v>302</v>
      </c>
      <c r="D829" s="27" t="s">
        <v>156</v>
      </c>
      <c r="E829" s="28" t="s">
        <v>310</v>
      </c>
      <c r="F829" s="35" t="s">
        <v>309</v>
      </c>
      <c r="G829" s="28"/>
      <c r="H829" s="28" t="s">
        <v>59</v>
      </c>
      <c r="I829" s="28"/>
      <c r="J829" s="26" t="s">
        <v>50</v>
      </c>
      <c r="K829" s="26" t="s">
        <v>53</v>
      </c>
      <c r="L829" s="26" t="s">
        <v>53</v>
      </c>
      <c r="M829" s="32" t="str">
        <f>M830&amp;" "&amp;O830&amp;N830&amp;" "&amp;M831&amp;" "&amp;O831&amp;N831&amp;" "&amp;M832&amp;" "&amp;O832&amp;N832&amp;" "</f>
        <v xml:space="preserve">Текущий ремонт трансформаторов напряжения 35 кВ 6шт Текущий ремонт ОПН, разрядников 35 кВ 6шт Текущий ремонт выключателей 6-10 кВ 3шт </v>
      </c>
      <c r="N829" s="33"/>
      <c r="O829" s="38"/>
    </row>
    <row r="830" spans="1:15" s="25" customFormat="1" ht="22.5" customHeight="1" outlineLevel="1">
      <c r="A830" s="27"/>
      <c r="B830" s="27"/>
      <c r="C830" s="28"/>
      <c r="D830" s="27"/>
      <c r="E830" s="28"/>
      <c r="F830" s="35" t="s">
        <v>324</v>
      </c>
      <c r="G830" s="28"/>
      <c r="H830" s="28"/>
      <c r="I830" s="28"/>
      <c r="J830" s="26"/>
      <c r="K830" s="26"/>
      <c r="L830" s="26"/>
      <c r="M830" s="23" t="s">
        <v>100</v>
      </c>
      <c r="N830" s="33" t="s">
        <v>54</v>
      </c>
      <c r="O830" s="38">
        <v>6</v>
      </c>
    </row>
    <row r="831" spans="1:15" s="25" customFormat="1" ht="11.25" customHeight="1" outlineLevel="1">
      <c r="A831" s="27"/>
      <c r="B831" s="27"/>
      <c r="C831" s="28"/>
      <c r="D831" s="27"/>
      <c r="E831" s="28"/>
      <c r="F831" s="35" t="s">
        <v>325</v>
      </c>
      <c r="G831" s="28"/>
      <c r="H831" s="28"/>
      <c r="I831" s="28"/>
      <c r="J831" s="26"/>
      <c r="K831" s="26"/>
      <c r="L831" s="26"/>
      <c r="M831" s="34" t="s">
        <v>173</v>
      </c>
      <c r="N831" s="27" t="s">
        <v>54</v>
      </c>
      <c r="O831" s="38">
        <v>6</v>
      </c>
    </row>
    <row r="832" spans="1:15" s="25" customFormat="1" ht="11.25" customHeight="1" outlineLevel="1">
      <c r="A832" s="27"/>
      <c r="B832" s="27"/>
      <c r="C832" s="28"/>
      <c r="D832" s="27"/>
      <c r="E832" s="28"/>
      <c r="F832" s="35" t="s">
        <v>326</v>
      </c>
      <c r="G832" s="28"/>
      <c r="H832" s="28"/>
      <c r="I832" s="28"/>
      <c r="J832" s="26"/>
      <c r="K832" s="26"/>
      <c r="L832" s="26"/>
      <c r="M832" s="34" t="s">
        <v>109</v>
      </c>
      <c r="N832" s="27" t="s">
        <v>54</v>
      </c>
      <c r="O832" s="38">
        <v>3</v>
      </c>
    </row>
    <row r="833" spans="1:15">
      <c r="A833" s="27" t="s">
        <v>61</v>
      </c>
      <c r="B833" s="40"/>
      <c r="C833" s="35"/>
      <c r="D833" s="39"/>
      <c r="E833" s="3"/>
      <c r="F833" s="17" t="s">
        <v>4</v>
      </c>
      <c r="G833" s="18"/>
      <c r="H833" s="35"/>
      <c r="I833" s="35"/>
      <c r="J833" s="46"/>
      <c r="K833" s="26"/>
      <c r="L833" s="26"/>
      <c r="M833" s="167"/>
      <c r="N833" s="46"/>
      <c r="O833" s="26"/>
    </row>
    <row r="834" spans="1:15">
      <c r="A834" s="27" t="s">
        <v>38</v>
      </c>
      <c r="B834" s="40"/>
      <c r="C834" s="35"/>
      <c r="D834" s="39"/>
      <c r="E834" s="3"/>
      <c r="F834" s="35" t="s">
        <v>44</v>
      </c>
      <c r="G834" s="28"/>
      <c r="H834" s="35"/>
      <c r="I834" s="35"/>
      <c r="J834" s="46"/>
      <c r="K834" s="26"/>
      <c r="L834" s="26"/>
      <c r="M834" s="167"/>
      <c r="N834" s="46"/>
      <c r="O834" s="26"/>
    </row>
    <row r="835" spans="1:15" s="25" customFormat="1" ht="27" customHeight="1" outlineLevel="1">
      <c r="A835" s="6" t="s">
        <v>113</v>
      </c>
      <c r="B835" s="36" t="s">
        <v>159</v>
      </c>
      <c r="C835" s="28" t="s">
        <v>691</v>
      </c>
      <c r="D835" s="27" t="s">
        <v>156</v>
      </c>
      <c r="E835" s="28" t="s">
        <v>402</v>
      </c>
      <c r="F835" s="35" t="s">
        <v>401</v>
      </c>
      <c r="G835" s="28"/>
      <c r="H835" s="28" t="s">
        <v>59</v>
      </c>
      <c r="I835" s="28"/>
      <c r="J835" s="26" t="s">
        <v>33</v>
      </c>
      <c r="K835" s="26" t="s">
        <v>53</v>
      </c>
      <c r="L835" s="26" t="s">
        <v>53</v>
      </c>
      <c r="M835" s="32" t="str">
        <f>M836&amp;" "&amp;O836&amp;N836&amp;" "&amp;M837&amp;" "&amp;O837&amp;N837&amp;" "&amp;M838&amp;" "&amp;O838&amp;N838&amp;" "</f>
        <v xml:space="preserve">Текущий ремонт ТМ 1шт Ремонт РУ10-0,4 кВ 1шт Ремонт строительной части ТП 1шт </v>
      </c>
      <c r="N835" s="33"/>
      <c r="O835" s="38"/>
    </row>
    <row r="836" spans="1:15" s="25" customFormat="1" ht="11.25" hidden="1" customHeight="1" outlineLevel="2">
      <c r="A836" s="27"/>
      <c r="B836" s="36"/>
      <c r="C836" s="28"/>
      <c r="D836" s="27"/>
      <c r="E836" s="27"/>
      <c r="F836" s="35" t="s">
        <v>404</v>
      </c>
      <c r="G836" s="28"/>
      <c r="H836" s="28"/>
      <c r="I836" s="28"/>
      <c r="J836" s="26"/>
      <c r="K836" s="26"/>
      <c r="L836" s="26"/>
      <c r="M836" s="32" t="s">
        <v>332</v>
      </c>
      <c r="N836" s="33" t="s">
        <v>54</v>
      </c>
      <c r="O836" s="38">
        <v>1</v>
      </c>
    </row>
    <row r="837" spans="1:15" s="25" customFormat="1" ht="45" hidden="1" customHeight="1" outlineLevel="2">
      <c r="A837" s="27"/>
      <c r="B837" s="36"/>
      <c r="C837" s="28"/>
      <c r="D837" s="27"/>
      <c r="E837" s="27"/>
      <c r="F837" s="35" t="s">
        <v>2801</v>
      </c>
      <c r="G837" s="28"/>
      <c r="H837" s="28"/>
      <c r="I837" s="28"/>
      <c r="J837" s="26"/>
      <c r="K837" s="26"/>
      <c r="L837" s="26"/>
      <c r="M837" s="32" t="s">
        <v>351</v>
      </c>
      <c r="N837" s="33" t="s">
        <v>54</v>
      </c>
      <c r="O837" s="38">
        <v>1</v>
      </c>
    </row>
    <row r="838" spans="1:15" s="25" customFormat="1" ht="22.5" hidden="1" customHeight="1" outlineLevel="2">
      <c r="A838" s="27"/>
      <c r="B838" s="36"/>
      <c r="C838" s="28"/>
      <c r="D838" s="27"/>
      <c r="E838" s="27"/>
      <c r="F838" s="35" t="s">
        <v>405</v>
      </c>
      <c r="G838" s="28"/>
      <c r="H838" s="28"/>
      <c r="I838" s="28"/>
      <c r="J838" s="26"/>
      <c r="K838" s="26"/>
      <c r="L838" s="26"/>
      <c r="M838" s="32" t="s">
        <v>344</v>
      </c>
      <c r="N838" s="33" t="s">
        <v>54</v>
      </c>
      <c r="O838" s="38">
        <v>1</v>
      </c>
    </row>
    <row r="839" spans="1:15" s="25" customFormat="1" ht="24" customHeight="1" outlineLevel="1" collapsed="1">
      <c r="A839" s="6" t="s">
        <v>114</v>
      </c>
      <c r="B839" s="36" t="s">
        <v>159</v>
      </c>
      <c r="C839" s="28" t="s">
        <v>691</v>
      </c>
      <c r="D839" s="27" t="s">
        <v>156</v>
      </c>
      <c r="E839" s="28" t="s">
        <v>409</v>
      </c>
      <c r="F839" s="35" t="s">
        <v>406</v>
      </c>
      <c r="G839" s="28"/>
      <c r="H839" s="28" t="s">
        <v>59</v>
      </c>
      <c r="I839" s="28"/>
      <c r="J839" s="26" t="s">
        <v>33</v>
      </c>
      <c r="K839" s="26" t="s">
        <v>55</v>
      </c>
      <c r="L839" s="26" t="s">
        <v>55</v>
      </c>
      <c r="M839" s="32" t="str">
        <f>M840&amp;" "&amp;O840&amp;N840&amp;" "&amp;M841&amp;" "&amp;O841&amp;N841&amp;" "&amp;M842&amp;" "&amp;O842&amp;N842&amp;" "</f>
        <v xml:space="preserve">Замена ТМ 1шт Ремонт РУ10-0,4 кВ 1шт Ремонт строительной части ТП 1шт </v>
      </c>
      <c r="N839" s="33"/>
      <c r="O839" s="38"/>
    </row>
    <row r="840" spans="1:15" s="25" customFormat="1" ht="11.25" hidden="1" customHeight="1" outlineLevel="2" collapsed="1">
      <c r="A840" s="27"/>
      <c r="B840" s="36"/>
      <c r="C840" s="28"/>
      <c r="D840" s="27"/>
      <c r="E840" s="27"/>
      <c r="F840" s="35" t="s">
        <v>2703</v>
      </c>
      <c r="G840" s="28"/>
      <c r="H840" s="28"/>
      <c r="I840" s="28"/>
      <c r="J840" s="26"/>
      <c r="K840" s="26"/>
      <c r="L840" s="26"/>
      <c r="M840" s="32" t="s">
        <v>357</v>
      </c>
      <c r="N840" s="33" t="s">
        <v>54</v>
      </c>
      <c r="O840" s="38">
        <v>1</v>
      </c>
    </row>
    <row r="841" spans="1:15" s="25" customFormat="1" ht="45" hidden="1" customHeight="1" outlineLevel="2">
      <c r="A841" s="27"/>
      <c r="B841" s="36"/>
      <c r="C841" s="28"/>
      <c r="D841" s="27"/>
      <c r="E841" s="27"/>
      <c r="F841" s="35" t="s">
        <v>408</v>
      </c>
      <c r="G841" s="28"/>
      <c r="H841" s="28"/>
      <c r="I841" s="28"/>
      <c r="J841" s="26"/>
      <c r="K841" s="26"/>
      <c r="L841" s="26"/>
      <c r="M841" s="32" t="s">
        <v>351</v>
      </c>
      <c r="N841" s="33" t="s">
        <v>54</v>
      </c>
      <c r="O841" s="38">
        <v>1</v>
      </c>
    </row>
    <row r="842" spans="1:15" s="25" customFormat="1" ht="22.5" hidden="1" customHeight="1" outlineLevel="2">
      <c r="A842" s="27"/>
      <c r="B842" s="36"/>
      <c r="C842" s="28"/>
      <c r="D842" s="27"/>
      <c r="E842" s="27"/>
      <c r="F842" s="35" t="s">
        <v>407</v>
      </c>
      <c r="G842" s="28"/>
      <c r="H842" s="28"/>
      <c r="I842" s="28"/>
      <c r="J842" s="26"/>
      <c r="K842" s="26"/>
      <c r="L842" s="26"/>
      <c r="M842" s="32" t="s">
        <v>344</v>
      </c>
      <c r="N842" s="33" t="s">
        <v>54</v>
      </c>
      <c r="O842" s="38">
        <v>1</v>
      </c>
    </row>
    <row r="843" spans="1:15" s="25" customFormat="1" ht="28.5" customHeight="1" outlineLevel="1" collapsed="1">
      <c r="A843" s="6" t="s">
        <v>115</v>
      </c>
      <c r="B843" s="36" t="s">
        <v>159</v>
      </c>
      <c r="C843" s="28" t="s">
        <v>691</v>
      </c>
      <c r="D843" s="27" t="s">
        <v>156</v>
      </c>
      <c r="E843" s="28" t="s">
        <v>409</v>
      </c>
      <c r="F843" s="35" t="s">
        <v>410</v>
      </c>
      <c r="G843" s="28"/>
      <c r="H843" s="28" t="s">
        <v>59</v>
      </c>
      <c r="I843" s="28"/>
      <c r="J843" s="26" t="s">
        <v>33</v>
      </c>
      <c r="K843" s="26" t="s">
        <v>55</v>
      </c>
      <c r="L843" s="26" t="s">
        <v>55</v>
      </c>
      <c r="M843" s="32" t="str">
        <f>M844&amp;" "&amp;O844&amp;N844&amp;" "&amp;M845&amp;" "&amp;O845&amp;N845&amp;" "&amp;M846&amp;" "&amp;O846&amp;N846&amp;" "</f>
        <v xml:space="preserve">Текущий ремонт ТМ 1шт Ремонт РУ10-0,4 кВ 1шт Ремонт строительной части ТП 1шт </v>
      </c>
      <c r="N843" s="33"/>
      <c r="O843" s="38"/>
    </row>
    <row r="844" spans="1:15" s="25" customFormat="1" ht="11.25" hidden="1" customHeight="1" outlineLevel="2" collapsed="1">
      <c r="A844" s="27"/>
      <c r="B844" s="36"/>
      <c r="C844" s="28"/>
      <c r="D844" s="27"/>
      <c r="E844" s="27"/>
      <c r="F844" s="35" t="s">
        <v>369</v>
      </c>
      <c r="G844" s="28"/>
      <c r="H844" s="28"/>
      <c r="I844" s="28"/>
      <c r="J844" s="26"/>
      <c r="K844" s="26"/>
      <c r="L844" s="26"/>
      <c r="M844" s="32" t="s">
        <v>332</v>
      </c>
      <c r="N844" s="33" t="s">
        <v>54</v>
      </c>
      <c r="O844" s="38">
        <v>1</v>
      </c>
    </row>
    <row r="845" spans="1:15" s="25" customFormat="1" ht="67.5" hidden="1" customHeight="1" outlineLevel="2">
      <c r="A845" s="27"/>
      <c r="B845" s="36"/>
      <c r="C845" s="28"/>
      <c r="D845" s="27"/>
      <c r="E845" s="27"/>
      <c r="F845" s="35" t="s">
        <v>411</v>
      </c>
      <c r="G845" s="28"/>
      <c r="H845" s="28"/>
      <c r="I845" s="28"/>
      <c r="J845" s="26"/>
      <c r="K845" s="26"/>
      <c r="L845" s="26"/>
      <c r="M845" s="32" t="s">
        <v>351</v>
      </c>
      <c r="N845" s="33" t="s">
        <v>54</v>
      </c>
      <c r="O845" s="38">
        <v>1</v>
      </c>
    </row>
    <row r="846" spans="1:15" s="25" customFormat="1" ht="22.5" hidden="1" customHeight="1" outlineLevel="2">
      <c r="A846" s="27"/>
      <c r="B846" s="36"/>
      <c r="C846" s="28"/>
      <c r="D846" s="27"/>
      <c r="E846" s="27"/>
      <c r="F846" s="35" t="s">
        <v>407</v>
      </c>
      <c r="G846" s="28"/>
      <c r="H846" s="28"/>
      <c r="I846" s="28"/>
      <c r="J846" s="26"/>
      <c r="K846" s="26"/>
      <c r="L846" s="26"/>
      <c r="M846" s="32" t="s">
        <v>344</v>
      </c>
      <c r="N846" s="33" t="s">
        <v>54</v>
      </c>
      <c r="O846" s="38">
        <v>1</v>
      </c>
    </row>
    <row r="847" spans="1:15" s="25" customFormat="1" ht="27" customHeight="1" outlineLevel="1" collapsed="1">
      <c r="A847" s="6" t="s">
        <v>66</v>
      </c>
      <c r="B847" s="36" t="s">
        <v>159</v>
      </c>
      <c r="C847" s="28" t="s">
        <v>691</v>
      </c>
      <c r="D847" s="27" t="s">
        <v>156</v>
      </c>
      <c r="E847" s="28" t="s">
        <v>409</v>
      </c>
      <c r="F847" s="35" t="s">
        <v>412</v>
      </c>
      <c r="G847" s="28"/>
      <c r="H847" s="28" t="s">
        <v>59</v>
      </c>
      <c r="I847" s="28"/>
      <c r="J847" s="26" t="s">
        <v>33</v>
      </c>
      <c r="K847" s="26" t="s">
        <v>55</v>
      </c>
      <c r="L847" s="26" t="s">
        <v>55</v>
      </c>
      <c r="M847" s="32" t="str">
        <f>M848&amp;" "&amp;O848&amp;N848&amp;" "&amp;M849&amp;" "&amp;O849&amp;N849&amp;" "&amp;M850&amp;" "&amp;O850&amp;N850&amp;" "</f>
        <v xml:space="preserve">Текущий ремонт ТМ 1шт Ремонт РУ10-0,4 кВ 1шт Ремонт строительной части ТП 1шт </v>
      </c>
      <c r="N847" s="33"/>
      <c r="O847" s="38"/>
    </row>
    <row r="848" spans="1:15" s="25" customFormat="1" ht="11.25" hidden="1" customHeight="1" outlineLevel="2" collapsed="1">
      <c r="A848" s="27"/>
      <c r="B848" s="36"/>
      <c r="C848" s="28"/>
      <c r="D848" s="27"/>
      <c r="E848" s="27"/>
      <c r="F848" s="35" t="s">
        <v>369</v>
      </c>
      <c r="G848" s="28"/>
      <c r="H848" s="28"/>
      <c r="I848" s="28"/>
      <c r="J848" s="26"/>
      <c r="K848" s="26"/>
      <c r="L848" s="26"/>
      <c r="M848" s="32" t="s">
        <v>332</v>
      </c>
      <c r="N848" s="33" t="s">
        <v>54</v>
      </c>
      <c r="O848" s="38">
        <v>1</v>
      </c>
    </row>
    <row r="849" spans="1:15" s="25" customFormat="1" ht="22.5" hidden="1" customHeight="1" outlineLevel="2">
      <c r="A849" s="27"/>
      <c r="B849" s="36"/>
      <c r="C849" s="28"/>
      <c r="D849" s="27"/>
      <c r="E849" s="27"/>
      <c r="F849" s="35" t="s">
        <v>2802</v>
      </c>
      <c r="G849" s="28"/>
      <c r="H849" s="28"/>
      <c r="I849" s="28"/>
      <c r="J849" s="26"/>
      <c r="K849" s="26"/>
      <c r="L849" s="26"/>
      <c r="M849" s="32" t="s">
        <v>351</v>
      </c>
      <c r="N849" s="33" t="s">
        <v>54</v>
      </c>
      <c r="O849" s="38">
        <v>1</v>
      </c>
    </row>
    <row r="850" spans="1:15" s="25" customFormat="1" ht="22.5" hidden="1" customHeight="1" outlineLevel="2">
      <c r="A850" s="27"/>
      <c r="B850" s="36"/>
      <c r="C850" s="28"/>
      <c r="D850" s="27"/>
      <c r="E850" s="27"/>
      <c r="F850" s="35" t="s">
        <v>407</v>
      </c>
      <c r="G850" s="28"/>
      <c r="H850" s="28"/>
      <c r="I850" s="28"/>
      <c r="J850" s="26"/>
      <c r="K850" s="26"/>
      <c r="L850" s="26"/>
      <c r="M850" s="32" t="s">
        <v>344</v>
      </c>
      <c r="N850" s="33" t="s">
        <v>54</v>
      </c>
      <c r="O850" s="38">
        <v>1</v>
      </c>
    </row>
    <row r="851" spans="1:15" s="25" customFormat="1" ht="22.5" customHeight="1" outlineLevel="1" collapsed="1">
      <c r="A851" s="6" t="s">
        <v>116</v>
      </c>
      <c r="B851" s="36" t="s">
        <v>159</v>
      </c>
      <c r="C851" s="28" t="s">
        <v>691</v>
      </c>
      <c r="D851" s="27" t="s">
        <v>156</v>
      </c>
      <c r="E851" s="28" t="s">
        <v>402</v>
      </c>
      <c r="F851" s="35" t="s">
        <v>413</v>
      </c>
      <c r="G851" s="28"/>
      <c r="H851" s="28" t="s">
        <v>59</v>
      </c>
      <c r="I851" s="28"/>
      <c r="J851" s="26" t="s">
        <v>33</v>
      </c>
      <c r="K851" s="26" t="s">
        <v>56</v>
      </c>
      <c r="L851" s="26" t="s">
        <v>56</v>
      </c>
      <c r="M851" s="32" t="str">
        <f>M852&amp;" "&amp;O852&amp;N852&amp;" "&amp;M853&amp;" "&amp;O853&amp;N853&amp;" "&amp;M854&amp;" "&amp;O854&amp;N854&amp;" "</f>
        <v xml:space="preserve">Текущий ремонт ТМ 1шт Ремонт РУ10-0,4 кВ 1шт Ремонт строительной части ТП 1шт </v>
      </c>
      <c r="N851" s="33"/>
      <c r="O851" s="38"/>
    </row>
    <row r="852" spans="1:15" s="25" customFormat="1" ht="11.25" hidden="1" customHeight="1" outlineLevel="2" collapsed="1">
      <c r="A852" s="27"/>
      <c r="B852" s="36"/>
      <c r="C852" s="28"/>
      <c r="D852" s="27"/>
      <c r="E852" s="27"/>
      <c r="F852" s="35" t="s">
        <v>404</v>
      </c>
      <c r="G852" s="28"/>
      <c r="H852" s="28"/>
      <c r="I852" s="28"/>
      <c r="J852" s="26"/>
      <c r="K852" s="26"/>
      <c r="L852" s="26"/>
      <c r="M852" s="32" t="s">
        <v>332</v>
      </c>
      <c r="N852" s="33" t="s">
        <v>54</v>
      </c>
      <c r="O852" s="38">
        <v>1</v>
      </c>
    </row>
    <row r="853" spans="1:15" s="25" customFormat="1" ht="67.5" hidden="1" customHeight="1" outlineLevel="2">
      <c r="A853" s="27"/>
      <c r="B853" s="36"/>
      <c r="C853" s="28"/>
      <c r="D853" s="27"/>
      <c r="E853" s="27"/>
      <c r="F853" s="35" t="s">
        <v>414</v>
      </c>
      <c r="G853" s="28"/>
      <c r="H853" s="28"/>
      <c r="I853" s="28"/>
      <c r="J853" s="26"/>
      <c r="K853" s="26"/>
      <c r="L853" s="26"/>
      <c r="M853" s="32" t="s">
        <v>351</v>
      </c>
      <c r="N853" s="33" t="s">
        <v>54</v>
      </c>
      <c r="O853" s="38">
        <v>1</v>
      </c>
    </row>
    <row r="854" spans="1:15" s="25" customFormat="1" ht="22.5" hidden="1" customHeight="1" outlineLevel="2">
      <c r="A854" s="27"/>
      <c r="B854" s="36"/>
      <c r="C854" s="28"/>
      <c r="D854" s="27"/>
      <c r="E854" s="27"/>
      <c r="F854" s="35" t="s">
        <v>407</v>
      </c>
      <c r="G854" s="28"/>
      <c r="H854" s="28"/>
      <c r="I854" s="28"/>
      <c r="J854" s="26"/>
      <c r="K854" s="26"/>
      <c r="L854" s="26"/>
      <c r="M854" s="32" t="s">
        <v>344</v>
      </c>
      <c r="N854" s="33" t="s">
        <v>54</v>
      </c>
      <c r="O854" s="38">
        <v>1</v>
      </c>
    </row>
    <row r="855" spans="1:15" s="25" customFormat="1" ht="22.5" customHeight="1" outlineLevel="1" collapsed="1">
      <c r="A855" s="6" t="s">
        <v>1264</v>
      </c>
      <c r="B855" s="36" t="s">
        <v>159</v>
      </c>
      <c r="C855" s="28" t="s">
        <v>691</v>
      </c>
      <c r="D855" s="27" t="s">
        <v>156</v>
      </c>
      <c r="E855" s="28" t="s">
        <v>417</v>
      </c>
      <c r="F855" s="35" t="s">
        <v>416</v>
      </c>
      <c r="G855" s="28"/>
      <c r="H855" s="28" t="s">
        <v>59</v>
      </c>
      <c r="I855" s="28"/>
      <c r="J855" s="26" t="s">
        <v>33</v>
      </c>
      <c r="K855" s="26" t="s">
        <v>57</v>
      </c>
      <c r="L855" s="26" t="s">
        <v>57</v>
      </c>
      <c r="M855" s="32" t="str">
        <f>M856&amp;" "&amp;O856&amp;N856&amp;" "&amp;M857&amp;" "&amp;O857&amp;N857&amp;" "&amp;M858&amp;" "&amp;O858&amp;N858&amp;" "</f>
        <v xml:space="preserve">Текущий ремонт ТМ 1шт Ремонт РУ10-0,4 кВ 1шт Ремонт строительной части ТП 1шт </v>
      </c>
      <c r="N855" s="33"/>
      <c r="O855" s="38"/>
    </row>
    <row r="856" spans="1:15" s="25" customFormat="1" ht="11.25" hidden="1" customHeight="1" outlineLevel="2">
      <c r="A856" s="27"/>
      <c r="B856" s="36"/>
      <c r="C856" s="28"/>
      <c r="D856" s="27"/>
      <c r="E856" s="27"/>
      <c r="F856" s="35" t="s">
        <v>404</v>
      </c>
      <c r="G856" s="28"/>
      <c r="H856" s="28"/>
      <c r="I856" s="28"/>
      <c r="J856" s="26"/>
      <c r="K856" s="26"/>
      <c r="L856" s="26"/>
      <c r="M856" s="32" t="s">
        <v>332</v>
      </c>
      <c r="N856" s="33" t="s">
        <v>54</v>
      </c>
      <c r="O856" s="38">
        <v>1</v>
      </c>
    </row>
    <row r="857" spans="1:15" s="25" customFormat="1" ht="45" hidden="1" customHeight="1" outlineLevel="2">
      <c r="A857" s="27"/>
      <c r="B857" s="36"/>
      <c r="C857" s="28"/>
      <c r="D857" s="27"/>
      <c r="E857" s="27"/>
      <c r="F857" s="35" t="s">
        <v>408</v>
      </c>
      <c r="G857" s="28"/>
      <c r="H857" s="28"/>
      <c r="I857" s="28"/>
      <c r="J857" s="26"/>
      <c r="K857" s="26"/>
      <c r="L857" s="26"/>
      <c r="M857" s="32" t="s">
        <v>351</v>
      </c>
      <c r="N857" s="33" t="s">
        <v>54</v>
      </c>
      <c r="O857" s="38">
        <v>1</v>
      </c>
    </row>
    <row r="858" spans="1:15" s="25" customFormat="1" ht="22.5" hidden="1" customHeight="1" outlineLevel="2">
      <c r="A858" s="27"/>
      <c r="B858" s="36"/>
      <c r="C858" s="28"/>
      <c r="D858" s="27"/>
      <c r="E858" s="27"/>
      <c r="F858" s="35" t="s">
        <v>407</v>
      </c>
      <c r="G858" s="28"/>
      <c r="H858" s="28"/>
      <c r="I858" s="28"/>
      <c r="J858" s="26"/>
      <c r="K858" s="26"/>
      <c r="L858" s="26"/>
      <c r="M858" s="32" t="s">
        <v>344</v>
      </c>
      <c r="N858" s="33" t="s">
        <v>54</v>
      </c>
      <c r="O858" s="38">
        <v>1</v>
      </c>
    </row>
    <row r="859" spans="1:15" s="25" customFormat="1" ht="21.75" customHeight="1" outlineLevel="1" collapsed="1">
      <c r="A859" s="6" t="s">
        <v>117</v>
      </c>
      <c r="B859" s="36" t="s">
        <v>159</v>
      </c>
      <c r="C859" s="28" t="s">
        <v>403</v>
      </c>
      <c r="D859" s="27" t="s">
        <v>156</v>
      </c>
      <c r="E859" s="28" t="s">
        <v>733</v>
      </c>
      <c r="F859" s="35" t="s">
        <v>732</v>
      </c>
      <c r="G859" s="28"/>
      <c r="H859" s="28" t="s">
        <v>59</v>
      </c>
      <c r="I859" s="28"/>
      <c r="J859" s="26" t="s">
        <v>33</v>
      </c>
      <c r="K859" s="26" t="s">
        <v>53</v>
      </c>
      <c r="L859" s="26" t="s">
        <v>53</v>
      </c>
      <c r="M859" s="32" t="str">
        <f>M860&amp;" "&amp;O860&amp;N860&amp;" "&amp;M861&amp;" "&amp;O861&amp;N861&amp;" "&amp;M862&amp;" "&amp;O862&amp;N862&amp;" "</f>
        <v xml:space="preserve">Текущий ремонт ТМ 1шт Ремонт РУ10-0,4 кВ 1шт Ремонт строительной части ТП 1шт </v>
      </c>
      <c r="N859" s="33"/>
      <c r="O859" s="38"/>
    </row>
    <row r="860" spans="1:15" s="25" customFormat="1" ht="11.25" hidden="1" customHeight="1" outlineLevel="2">
      <c r="A860" s="27"/>
      <c r="B860" s="36"/>
      <c r="C860" s="28"/>
      <c r="D860" s="27"/>
      <c r="E860" s="27"/>
      <c r="F860" s="35" t="s">
        <v>415</v>
      </c>
      <c r="G860" s="28"/>
      <c r="H860" s="28"/>
      <c r="I860" s="28"/>
      <c r="J860" s="26"/>
      <c r="K860" s="26"/>
      <c r="L860" s="26"/>
      <c r="M860" s="32" t="s">
        <v>332</v>
      </c>
      <c r="N860" s="33" t="s">
        <v>54</v>
      </c>
      <c r="O860" s="38">
        <v>1</v>
      </c>
    </row>
    <row r="861" spans="1:15" s="25" customFormat="1" ht="49.5" hidden="1" customHeight="1" outlineLevel="2">
      <c r="A861" s="27"/>
      <c r="B861" s="36"/>
      <c r="C861" s="28"/>
      <c r="D861" s="27"/>
      <c r="E861" s="27"/>
      <c r="F861" s="35" t="s">
        <v>2803</v>
      </c>
      <c r="G861" s="28"/>
      <c r="H861" s="28"/>
      <c r="I861" s="28"/>
      <c r="J861" s="26"/>
      <c r="K861" s="26"/>
      <c r="L861" s="26"/>
      <c r="M861" s="32" t="s">
        <v>351</v>
      </c>
      <c r="N861" s="33" t="s">
        <v>54</v>
      </c>
      <c r="O861" s="38">
        <v>1</v>
      </c>
    </row>
    <row r="862" spans="1:15" s="25" customFormat="1" ht="22.5" hidden="1" customHeight="1" outlineLevel="2">
      <c r="A862" s="27"/>
      <c r="B862" s="36"/>
      <c r="C862" s="28"/>
      <c r="D862" s="27"/>
      <c r="E862" s="27"/>
      <c r="F862" s="35" t="s">
        <v>734</v>
      </c>
      <c r="G862" s="28"/>
      <c r="H862" s="28"/>
      <c r="I862" s="28"/>
      <c r="J862" s="26"/>
      <c r="K862" s="26"/>
      <c r="L862" s="26"/>
      <c r="M862" s="32" t="s">
        <v>344</v>
      </c>
      <c r="N862" s="33" t="s">
        <v>54</v>
      </c>
      <c r="O862" s="38">
        <v>1</v>
      </c>
    </row>
    <row r="863" spans="1:15" s="25" customFormat="1" ht="22.5" customHeight="1" outlineLevel="1" collapsed="1">
      <c r="A863" s="6" t="s">
        <v>1265</v>
      </c>
      <c r="B863" s="36" t="s">
        <v>159</v>
      </c>
      <c r="C863" s="28" t="s">
        <v>403</v>
      </c>
      <c r="D863" s="27" t="s">
        <v>156</v>
      </c>
      <c r="E863" s="28" t="s">
        <v>736</v>
      </c>
      <c r="F863" s="35" t="s">
        <v>735</v>
      </c>
      <c r="G863" s="28"/>
      <c r="H863" s="28" t="s">
        <v>59</v>
      </c>
      <c r="I863" s="28"/>
      <c r="J863" s="26" t="s">
        <v>33</v>
      </c>
      <c r="K863" s="26" t="s">
        <v>55</v>
      </c>
      <c r="L863" s="26" t="s">
        <v>55</v>
      </c>
      <c r="M863" s="32" t="str">
        <f>M864&amp;" "&amp;O864&amp;N864&amp;" "&amp;M865&amp;" "&amp;O865&amp;N865&amp;" "&amp;M866&amp;" "&amp;O866&amp;N866&amp;" "</f>
        <v xml:space="preserve">Текущий ремонт ТМ 1шт Ремонт РУ10-0,4 кВ 1шт Ремонт строительной части ТП 1шт </v>
      </c>
      <c r="N863" s="33"/>
      <c r="O863" s="38"/>
    </row>
    <row r="864" spans="1:15" s="25" customFormat="1" ht="11.25" hidden="1" customHeight="1" outlineLevel="2">
      <c r="A864" s="27"/>
      <c r="B864" s="36"/>
      <c r="C864" s="28"/>
      <c r="D864" s="27"/>
      <c r="E864" s="27"/>
      <c r="F864" s="35" t="s">
        <v>369</v>
      </c>
      <c r="G864" s="28"/>
      <c r="H864" s="28"/>
      <c r="I864" s="28"/>
      <c r="J864" s="26"/>
      <c r="K864" s="26"/>
      <c r="L864" s="26"/>
      <c r="M864" s="32" t="s">
        <v>332</v>
      </c>
      <c r="N864" s="33" t="s">
        <v>54</v>
      </c>
      <c r="O864" s="38">
        <v>1</v>
      </c>
    </row>
    <row r="865" spans="1:15" s="25" customFormat="1" ht="33.75" hidden="1" customHeight="1" outlineLevel="2">
      <c r="A865" s="27"/>
      <c r="B865" s="36"/>
      <c r="C865" s="28"/>
      <c r="D865" s="27"/>
      <c r="E865" s="27"/>
      <c r="F865" s="35" t="s">
        <v>1176</v>
      </c>
      <c r="G865" s="28"/>
      <c r="H865" s="28"/>
      <c r="I865" s="28"/>
      <c r="J865" s="26"/>
      <c r="K865" s="26"/>
      <c r="L865" s="26"/>
      <c r="M865" s="32" t="s">
        <v>351</v>
      </c>
      <c r="N865" s="33" t="s">
        <v>54</v>
      </c>
      <c r="O865" s="38">
        <v>1</v>
      </c>
    </row>
    <row r="866" spans="1:15" s="25" customFormat="1" ht="22.5" hidden="1" customHeight="1" outlineLevel="2">
      <c r="A866" s="27"/>
      <c r="B866" s="36"/>
      <c r="C866" s="28"/>
      <c r="D866" s="27"/>
      <c r="E866" s="27"/>
      <c r="F866" s="35" t="s">
        <v>734</v>
      </c>
      <c r="G866" s="28"/>
      <c r="H866" s="28"/>
      <c r="I866" s="28"/>
      <c r="J866" s="26"/>
      <c r="K866" s="26"/>
      <c r="L866" s="26"/>
      <c r="M866" s="32" t="s">
        <v>344</v>
      </c>
      <c r="N866" s="33" t="s">
        <v>54</v>
      </c>
      <c r="O866" s="38">
        <v>1</v>
      </c>
    </row>
    <row r="867" spans="1:15" s="25" customFormat="1" ht="22.5" customHeight="1" outlineLevel="1" collapsed="1">
      <c r="A867" s="6" t="s">
        <v>118</v>
      </c>
      <c r="B867" s="36" t="s">
        <v>159</v>
      </c>
      <c r="C867" s="28" t="s">
        <v>403</v>
      </c>
      <c r="D867" s="27" t="s">
        <v>156</v>
      </c>
      <c r="E867" s="28" t="s">
        <v>738</v>
      </c>
      <c r="F867" s="35" t="s">
        <v>737</v>
      </c>
      <c r="G867" s="28"/>
      <c r="H867" s="28" t="s">
        <v>59</v>
      </c>
      <c r="I867" s="28"/>
      <c r="J867" s="26" t="s">
        <v>33</v>
      </c>
      <c r="K867" s="26" t="s">
        <v>56</v>
      </c>
      <c r="L867" s="26" t="s">
        <v>56</v>
      </c>
      <c r="M867" s="32" t="str">
        <f>M868&amp;" "&amp;O868&amp;N868&amp;" "&amp;M869&amp;" "&amp;O869&amp;N869&amp;" "&amp;M870&amp;" "&amp;O870&amp;N870&amp;" "</f>
        <v xml:space="preserve">Текущий ремонт ТМ 1шт Ремонт РУ10-0,4 кВ 1шт Ремонт строительной части ТП 1шт </v>
      </c>
      <c r="N867" s="33"/>
      <c r="O867" s="38"/>
    </row>
    <row r="868" spans="1:15" s="25" customFormat="1" ht="11.25" hidden="1" customHeight="1" outlineLevel="2">
      <c r="A868" s="27"/>
      <c r="B868" s="36"/>
      <c r="C868" s="28"/>
      <c r="D868" s="27"/>
      <c r="E868" s="27"/>
      <c r="F868" s="35" t="s">
        <v>404</v>
      </c>
      <c r="G868" s="28"/>
      <c r="H868" s="28"/>
      <c r="I868" s="28"/>
      <c r="J868" s="26"/>
      <c r="K868" s="26"/>
      <c r="L868" s="26"/>
      <c r="M868" s="32" t="s">
        <v>332</v>
      </c>
      <c r="N868" s="33" t="s">
        <v>54</v>
      </c>
      <c r="O868" s="38">
        <v>1</v>
      </c>
    </row>
    <row r="869" spans="1:15" s="25" customFormat="1" ht="45" hidden="1" customHeight="1" outlineLevel="2">
      <c r="A869" s="27"/>
      <c r="B869" s="36"/>
      <c r="C869" s="28"/>
      <c r="D869" s="27"/>
      <c r="E869" s="27"/>
      <c r="F869" s="35" t="s">
        <v>2804</v>
      </c>
      <c r="G869" s="28"/>
      <c r="H869" s="28"/>
      <c r="I869" s="28"/>
      <c r="J869" s="26"/>
      <c r="K869" s="26"/>
      <c r="L869" s="26"/>
      <c r="M869" s="32" t="s">
        <v>351</v>
      </c>
      <c r="N869" s="33" t="s">
        <v>54</v>
      </c>
      <c r="O869" s="38">
        <v>1</v>
      </c>
    </row>
    <row r="870" spans="1:15" s="25" customFormat="1" ht="22.5" hidden="1" customHeight="1" outlineLevel="2">
      <c r="A870" s="27"/>
      <c r="B870" s="36"/>
      <c r="C870" s="28"/>
      <c r="D870" s="27"/>
      <c r="E870" s="27"/>
      <c r="F870" s="35" t="s">
        <v>734</v>
      </c>
      <c r="G870" s="28"/>
      <c r="H870" s="28"/>
      <c r="I870" s="28"/>
      <c r="J870" s="26"/>
      <c r="K870" s="26"/>
      <c r="L870" s="26"/>
      <c r="M870" s="32" t="s">
        <v>344</v>
      </c>
      <c r="N870" s="33" t="s">
        <v>54</v>
      </c>
      <c r="O870" s="38">
        <v>1</v>
      </c>
    </row>
    <row r="871" spans="1:15" s="25" customFormat="1" ht="30.75" customHeight="1" outlineLevel="1" collapsed="1">
      <c r="A871" s="6" t="s">
        <v>119</v>
      </c>
      <c r="B871" s="36" t="s">
        <v>159</v>
      </c>
      <c r="C871" s="28" t="s">
        <v>403</v>
      </c>
      <c r="D871" s="27" t="s">
        <v>156</v>
      </c>
      <c r="E871" s="28" t="s">
        <v>739</v>
      </c>
      <c r="F871" s="35" t="s">
        <v>740</v>
      </c>
      <c r="G871" s="28"/>
      <c r="H871" s="28" t="s">
        <v>59</v>
      </c>
      <c r="I871" s="28"/>
      <c r="J871" s="26" t="s">
        <v>33</v>
      </c>
      <c r="K871" s="26" t="s">
        <v>57</v>
      </c>
      <c r="L871" s="26" t="s">
        <v>57</v>
      </c>
      <c r="M871" s="32" t="str">
        <f>M872&amp;" "&amp;O872&amp;N872&amp;" "&amp;M873&amp;" "&amp;O873&amp;N873&amp;" "&amp;M874&amp;" "&amp;O874&amp;N874&amp;" "</f>
        <v xml:space="preserve">Текущий ремонт ТМ 1шт Ремонт РУ10-0,4 кВ 1шт Ремонт строительной части ТП 1шт </v>
      </c>
      <c r="N871" s="33"/>
      <c r="O871" s="38"/>
    </row>
    <row r="872" spans="1:15" s="25" customFormat="1" ht="11.25" hidden="1" customHeight="1" outlineLevel="2">
      <c r="A872" s="27"/>
      <c r="B872" s="36"/>
      <c r="C872" s="28"/>
      <c r="D872" s="27"/>
      <c r="E872" s="27"/>
      <c r="F872" s="35" t="s">
        <v>369</v>
      </c>
      <c r="G872" s="28"/>
      <c r="H872" s="28"/>
      <c r="I872" s="28"/>
      <c r="J872" s="26"/>
      <c r="K872" s="26"/>
      <c r="L872" s="26"/>
      <c r="M872" s="32" t="s">
        <v>332</v>
      </c>
      <c r="N872" s="33" t="s">
        <v>54</v>
      </c>
      <c r="O872" s="38">
        <v>1</v>
      </c>
    </row>
    <row r="873" spans="1:15" s="25" customFormat="1" ht="56.25" hidden="1" customHeight="1" outlineLevel="2">
      <c r="A873" s="27"/>
      <c r="B873" s="36"/>
      <c r="C873" s="28"/>
      <c r="D873" s="27"/>
      <c r="E873" s="27"/>
      <c r="F873" s="35" t="s">
        <v>2805</v>
      </c>
      <c r="G873" s="28"/>
      <c r="H873" s="28"/>
      <c r="I873" s="28"/>
      <c r="J873" s="26"/>
      <c r="K873" s="26"/>
      <c r="L873" s="26"/>
      <c r="M873" s="32" t="s">
        <v>351</v>
      </c>
      <c r="N873" s="33" t="s">
        <v>54</v>
      </c>
      <c r="O873" s="38">
        <v>1</v>
      </c>
    </row>
    <row r="874" spans="1:15" s="25" customFormat="1" ht="22.5" hidden="1" customHeight="1" outlineLevel="2">
      <c r="A874" s="27"/>
      <c r="B874" s="36"/>
      <c r="C874" s="28"/>
      <c r="D874" s="27"/>
      <c r="E874" s="27"/>
      <c r="F874" s="35" t="s">
        <v>734</v>
      </c>
      <c r="G874" s="28"/>
      <c r="H874" s="28"/>
      <c r="I874" s="28"/>
      <c r="J874" s="26"/>
      <c r="K874" s="26"/>
      <c r="L874" s="26"/>
      <c r="M874" s="32" t="s">
        <v>344</v>
      </c>
      <c r="N874" s="33" t="s">
        <v>54</v>
      </c>
      <c r="O874" s="38">
        <v>1</v>
      </c>
    </row>
    <row r="875" spans="1:15" s="25" customFormat="1" ht="22.5" customHeight="1" outlineLevel="1" collapsed="1">
      <c r="A875" s="6" t="s">
        <v>120</v>
      </c>
      <c r="B875" s="36" t="s">
        <v>159</v>
      </c>
      <c r="C875" s="28" t="s">
        <v>157</v>
      </c>
      <c r="D875" s="27" t="s">
        <v>156</v>
      </c>
      <c r="E875" s="28" t="s">
        <v>745</v>
      </c>
      <c r="F875" s="35" t="s">
        <v>741</v>
      </c>
      <c r="G875" s="28"/>
      <c r="H875" s="28" t="s">
        <v>1246</v>
      </c>
      <c r="I875" s="28"/>
      <c r="J875" s="26" t="s">
        <v>33</v>
      </c>
      <c r="K875" s="26" t="s">
        <v>55</v>
      </c>
      <c r="L875" s="26" t="s">
        <v>55</v>
      </c>
      <c r="M875" s="32" t="str">
        <f>M876&amp;" "&amp;O876&amp;N876&amp;" "</f>
        <v xml:space="preserve">Ремонт строительной части ТП 1шт </v>
      </c>
      <c r="N875" s="33"/>
      <c r="O875" s="38"/>
    </row>
    <row r="876" spans="1:15" s="25" customFormat="1" ht="11.25" hidden="1" customHeight="1" outlineLevel="2">
      <c r="A876" s="27"/>
      <c r="B876" s="36"/>
      <c r="C876" s="28"/>
      <c r="D876" s="27"/>
      <c r="E876" s="27"/>
      <c r="F876" s="35" t="s">
        <v>742</v>
      </c>
      <c r="G876" s="28"/>
      <c r="H876" s="28"/>
      <c r="I876" s="28"/>
      <c r="J876" s="26"/>
      <c r="K876" s="26"/>
      <c r="L876" s="26"/>
      <c r="M876" s="32" t="s">
        <v>344</v>
      </c>
      <c r="N876" s="33" t="s">
        <v>54</v>
      </c>
      <c r="O876" s="38">
        <v>1</v>
      </c>
    </row>
    <row r="877" spans="1:15" s="25" customFormat="1" ht="22.5" customHeight="1" outlineLevel="1" collapsed="1">
      <c r="A877" s="6" t="s">
        <v>1266</v>
      </c>
      <c r="B877" s="36" t="s">
        <v>159</v>
      </c>
      <c r="C877" s="28" t="s">
        <v>157</v>
      </c>
      <c r="D877" s="27" t="s">
        <v>156</v>
      </c>
      <c r="E877" s="28" t="s">
        <v>744</v>
      </c>
      <c r="F877" s="35" t="s">
        <v>743</v>
      </c>
      <c r="G877" s="28"/>
      <c r="H877" s="28" t="s">
        <v>59</v>
      </c>
      <c r="I877" s="28"/>
      <c r="J877" s="26" t="s">
        <v>33</v>
      </c>
      <c r="K877" s="26" t="s">
        <v>53</v>
      </c>
      <c r="L877" s="26" t="s">
        <v>53</v>
      </c>
      <c r="M877" s="32" t="str">
        <f>M878&amp;" "&amp;O878&amp;N878&amp;" "</f>
        <v xml:space="preserve">Ремонт строительной части ТП 1шт </v>
      </c>
      <c r="N877" s="33"/>
      <c r="O877" s="38"/>
    </row>
    <row r="878" spans="1:15" s="25" customFormat="1" ht="11.25" hidden="1" customHeight="1" outlineLevel="2">
      <c r="A878" s="27"/>
      <c r="B878" s="36"/>
      <c r="C878" s="28"/>
      <c r="D878" s="27"/>
      <c r="E878" s="27"/>
      <c r="F878" s="35" t="s">
        <v>742</v>
      </c>
      <c r="G878" s="28"/>
      <c r="H878" s="28"/>
      <c r="I878" s="28"/>
      <c r="J878" s="26"/>
      <c r="K878" s="26"/>
      <c r="L878" s="26"/>
      <c r="M878" s="32" t="s">
        <v>344</v>
      </c>
      <c r="N878" s="33" t="s">
        <v>54</v>
      </c>
      <c r="O878" s="38">
        <v>1</v>
      </c>
    </row>
    <row r="879" spans="1:15" s="25" customFormat="1" ht="22.5" customHeight="1" outlineLevel="1" collapsed="1">
      <c r="A879" s="6" t="s">
        <v>121</v>
      </c>
      <c r="B879" s="36" t="s">
        <v>159</v>
      </c>
      <c r="C879" s="28" t="s">
        <v>157</v>
      </c>
      <c r="D879" s="27" t="s">
        <v>156</v>
      </c>
      <c r="E879" s="28" t="s">
        <v>746</v>
      </c>
      <c r="F879" s="35" t="s">
        <v>747</v>
      </c>
      <c r="G879" s="28"/>
      <c r="H879" s="28" t="s">
        <v>59</v>
      </c>
      <c r="I879" s="28"/>
      <c r="J879" s="26" t="s">
        <v>33</v>
      </c>
      <c r="K879" s="26" t="s">
        <v>57</v>
      </c>
      <c r="L879" s="26" t="s">
        <v>57</v>
      </c>
      <c r="M879" s="32" t="str">
        <f>M880&amp;" "&amp;O880&amp;N880&amp;" "</f>
        <v xml:space="preserve">Ремонт строительной части ТП 1шт </v>
      </c>
      <c r="N879" s="33"/>
      <c r="O879" s="38"/>
    </row>
    <row r="880" spans="1:15" s="25" customFormat="1" ht="11.25" hidden="1" customHeight="1" outlineLevel="2">
      <c r="A880" s="27"/>
      <c r="B880" s="36"/>
      <c r="C880" s="28"/>
      <c r="D880" s="27"/>
      <c r="E880" s="27"/>
      <c r="F880" s="35" t="s">
        <v>742</v>
      </c>
      <c r="G880" s="28"/>
      <c r="H880" s="28"/>
      <c r="I880" s="28"/>
      <c r="J880" s="26"/>
      <c r="K880" s="26"/>
      <c r="L880" s="26"/>
      <c r="M880" s="32" t="s">
        <v>344</v>
      </c>
      <c r="N880" s="33" t="s">
        <v>54</v>
      </c>
      <c r="O880" s="38">
        <v>1</v>
      </c>
    </row>
    <row r="881" spans="1:15" s="25" customFormat="1" ht="22.5" customHeight="1" outlineLevel="1" collapsed="1">
      <c r="A881" s="6" t="s">
        <v>122</v>
      </c>
      <c r="B881" s="36" t="s">
        <v>159</v>
      </c>
      <c r="C881" s="28" t="s">
        <v>157</v>
      </c>
      <c r="D881" s="27" t="s">
        <v>156</v>
      </c>
      <c r="E881" s="28" t="s">
        <v>749</v>
      </c>
      <c r="F881" s="35" t="s">
        <v>748</v>
      </c>
      <c r="G881" s="28"/>
      <c r="H881" s="28" t="s">
        <v>59</v>
      </c>
      <c r="I881" s="28"/>
      <c r="J881" s="26" t="s">
        <v>33</v>
      </c>
      <c r="K881" s="26" t="s">
        <v>56</v>
      </c>
      <c r="L881" s="26" t="s">
        <v>56</v>
      </c>
      <c r="M881" s="32" t="str">
        <f>M882&amp;" "&amp;O882&amp;N882&amp;" "</f>
        <v xml:space="preserve">Ремонт РУ10-0,4 кВ 1шт </v>
      </c>
      <c r="N881" s="33"/>
      <c r="O881" s="38"/>
    </row>
    <row r="882" spans="1:15" s="25" customFormat="1" ht="23.25" hidden="1" customHeight="1" outlineLevel="2">
      <c r="A882" s="27"/>
      <c r="B882" s="36"/>
      <c r="C882" s="28"/>
      <c r="D882" s="27"/>
      <c r="E882" s="27"/>
      <c r="F882" s="35" t="s">
        <v>750</v>
      </c>
      <c r="G882" s="28"/>
      <c r="H882" s="28"/>
      <c r="I882" s="28"/>
      <c r="J882" s="26"/>
      <c r="K882" s="26"/>
      <c r="L882" s="26"/>
      <c r="M882" s="32" t="s">
        <v>351</v>
      </c>
      <c r="N882" s="33" t="s">
        <v>54</v>
      </c>
      <c r="O882" s="38">
        <v>1</v>
      </c>
    </row>
    <row r="883" spans="1:15" s="25" customFormat="1" ht="22.5" customHeight="1" outlineLevel="1" collapsed="1">
      <c r="A883" s="6" t="s">
        <v>1267</v>
      </c>
      <c r="B883" s="36" t="s">
        <v>159</v>
      </c>
      <c r="C883" s="28" t="s">
        <v>157</v>
      </c>
      <c r="D883" s="27" t="s">
        <v>156</v>
      </c>
      <c r="E883" s="28" t="s">
        <v>752</v>
      </c>
      <c r="F883" s="35" t="s">
        <v>751</v>
      </c>
      <c r="G883" s="28"/>
      <c r="H883" s="28" t="s">
        <v>59</v>
      </c>
      <c r="I883" s="28"/>
      <c r="J883" s="26" t="s">
        <v>33</v>
      </c>
      <c r="K883" s="26" t="s">
        <v>57</v>
      </c>
      <c r="L883" s="26" t="s">
        <v>57</v>
      </c>
      <c r="M883" s="32" t="str">
        <f>M884&amp;" "&amp;O884&amp;N884&amp;" "</f>
        <v xml:space="preserve">Ремонт строительной части ТП 1шт </v>
      </c>
      <c r="N883" s="33"/>
      <c r="O883" s="38"/>
    </row>
    <row r="884" spans="1:15" s="25" customFormat="1" ht="11.25" hidden="1" customHeight="1" outlineLevel="2">
      <c r="A884" s="27"/>
      <c r="B884" s="36"/>
      <c r="C884" s="28"/>
      <c r="D884" s="27"/>
      <c r="E884" s="27"/>
      <c r="F884" s="35" t="s">
        <v>742</v>
      </c>
      <c r="G884" s="28"/>
      <c r="H884" s="28"/>
      <c r="I884" s="28"/>
      <c r="J884" s="26"/>
      <c r="K884" s="26"/>
      <c r="L884" s="26"/>
      <c r="M884" s="32" t="s">
        <v>344</v>
      </c>
      <c r="N884" s="33" t="s">
        <v>54</v>
      </c>
      <c r="O884" s="38">
        <v>1</v>
      </c>
    </row>
    <row r="885" spans="1:15" s="25" customFormat="1" ht="32.25" customHeight="1" outlineLevel="1" collapsed="1">
      <c r="A885" s="6" t="s">
        <v>123</v>
      </c>
      <c r="B885" s="36" t="s">
        <v>159</v>
      </c>
      <c r="C885" s="28" t="s">
        <v>157</v>
      </c>
      <c r="D885" s="27" t="s">
        <v>156</v>
      </c>
      <c r="E885" s="28" t="s">
        <v>754</v>
      </c>
      <c r="F885" s="35" t="s">
        <v>753</v>
      </c>
      <c r="G885" s="28"/>
      <c r="H885" s="28" t="s">
        <v>59</v>
      </c>
      <c r="I885" s="28"/>
      <c r="J885" s="26" t="s">
        <v>33</v>
      </c>
      <c r="K885" s="26" t="s">
        <v>53</v>
      </c>
      <c r="L885" s="26" t="s">
        <v>53</v>
      </c>
      <c r="M885" s="32" t="str">
        <f>M886&amp;" "&amp;O886&amp;N886&amp;" "&amp;M887&amp;" "&amp;O887&amp;N887&amp;" "</f>
        <v xml:space="preserve">Ремонт РУ10-0,4 кВ 1шт Ремонт строительной части ТП 1шт </v>
      </c>
      <c r="N885" s="33"/>
      <c r="O885" s="38"/>
    </row>
    <row r="886" spans="1:15" s="25" customFormat="1" ht="22.5" hidden="1" customHeight="1" outlineLevel="2">
      <c r="A886" s="27"/>
      <c r="B886" s="36"/>
      <c r="C886" s="28"/>
      <c r="D886" s="27"/>
      <c r="E886" s="27"/>
      <c r="F886" s="35" t="s">
        <v>750</v>
      </c>
      <c r="G886" s="28"/>
      <c r="H886" s="28"/>
      <c r="I886" s="28"/>
      <c r="J886" s="26"/>
      <c r="K886" s="26"/>
      <c r="L886" s="26"/>
      <c r="M886" s="32" t="s">
        <v>351</v>
      </c>
      <c r="N886" s="33" t="s">
        <v>54</v>
      </c>
      <c r="O886" s="38">
        <v>1</v>
      </c>
    </row>
    <row r="887" spans="1:15" s="25" customFormat="1" ht="11.25" hidden="1" customHeight="1" outlineLevel="2">
      <c r="A887" s="27"/>
      <c r="B887" s="36"/>
      <c r="C887" s="28"/>
      <c r="D887" s="27"/>
      <c r="E887" s="27"/>
      <c r="F887" s="35" t="s">
        <v>742</v>
      </c>
      <c r="G887" s="28"/>
      <c r="H887" s="28"/>
      <c r="I887" s="28"/>
      <c r="J887" s="26"/>
      <c r="K887" s="26"/>
      <c r="L887" s="26"/>
      <c r="M887" s="32" t="s">
        <v>344</v>
      </c>
      <c r="N887" s="33" t="s">
        <v>54</v>
      </c>
      <c r="O887" s="38">
        <v>1</v>
      </c>
    </row>
    <row r="888" spans="1:15" s="25" customFormat="1" ht="22.5" customHeight="1" outlineLevel="1" collapsed="1">
      <c r="A888" s="6" t="s">
        <v>124</v>
      </c>
      <c r="B888" s="36" t="s">
        <v>159</v>
      </c>
      <c r="C888" s="28" t="s">
        <v>157</v>
      </c>
      <c r="D888" s="27" t="s">
        <v>156</v>
      </c>
      <c r="E888" s="28" t="s">
        <v>756</v>
      </c>
      <c r="F888" s="35" t="s">
        <v>755</v>
      </c>
      <c r="G888" s="28"/>
      <c r="H888" s="28" t="s">
        <v>59</v>
      </c>
      <c r="I888" s="28"/>
      <c r="J888" s="26" t="s">
        <v>33</v>
      </c>
      <c r="K888" s="26" t="s">
        <v>55</v>
      </c>
      <c r="L888" s="26" t="s">
        <v>55</v>
      </c>
      <c r="M888" s="32" t="str">
        <f>M889&amp;" "&amp;O889&amp;N889&amp;" "&amp;M890&amp;" "&amp;O890&amp;N890&amp;" "</f>
        <v xml:space="preserve">Ремонт РУ10-0,4 кВ 1шт Ремонт строительной части ТП 1шт </v>
      </c>
      <c r="N888" s="33"/>
      <c r="O888" s="38"/>
    </row>
    <row r="889" spans="1:15" s="25" customFormat="1" ht="22.5" hidden="1" customHeight="1" outlineLevel="2">
      <c r="A889" s="27"/>
      <c r="B889" s="36"/>
      <c r="C889" s="28"/>
      <c r="D889" s="27"/>
      <c r="E889" s="27"/>
      <c r="F889" s="35" t="s">
        <v>750</v>
      </c>
      <c r="G889" s="28"/>
      <c r="H889" s="28"/>
      <c r="I889" s="28"/>
      <c r="J889" s="26"/>
      <c r="K889" s="26"/>
      <c r="L889" s="26"/>
      <c r="M889" s="32" t="s">
        <v>351</v>
      </c>
      <c r="N889" s="33" t="s">
        <v>54</v>
      </c>
      <c r="O889" s="38">
        <v>1</v>
      </c>
    </row>
    <row r="890" spans="1:15" s="25" customFormat="1" ht="11.25" hidden="1" customHeight="1" outlineLevel="2">
      <c r="A890" s="27"/>
      <c r="B890" s="36"/>
      <c r="C890" s="28"/>
      <c r="D890" s="27"/>
      <c r="E890" s="27"/>
      <c r="F890" s="35" t="s">
        <v>742</v>
      </c>
      <c r="G890" s="28"/>
      <c r="H890" s="28"/>
      <c r="I890" s="28"/>
      <c r="J890" s="26"/>
      <c r="K890" s="26"/>
      <c r="L890" s="26"/>
      <c r="M890" s="32" t="s">
        <v>344</v>
      </c>
      <c r="N890" s="33" t="s">
        <v>54</v>
      </c>
      <c r="O890" s="38">
        <v>1</v>
      </c>
    </row>
    <row r="891" spans="1:15" s="25" customFormat="1" ht="24.75" customHeight="1" outlineLevel="1" collapsed="1">
      <c r="A891" s="6" t="s">
        <v>125</v>
      </c>
      <c r="B891" s="36" t="s">
        <v>159</v>
      </c>
      <c r="C891" s="28" t="s">
        <v>157</v>
      </c>
      <c r="D891" s="27" t="s">
        <v>156</v>
      </c>
      <c r="E891" s="28" t="s">
        <v>758</v>
      </c>
      <c r="F891" s="35" t="s">
        <v>757</v>
      </c>
      <c r="G891" s="28"/>
      <c r="H891" s="28" t="s">
        <v>59</v>
      </c>
      <c r="I891" s="28"/>
      <c r="J891" s="26" t="s">
        <v>33</v>
      </c>
      <c r="K891" s="26" t="s">
        <v>56</v>
      </c>
      <c r="L891" s="26" t="s">
        <v>56</v>
      </c>
      <c r="M891" s="32" t="str">
        <f>M892&amp;" "&amp;O892&amp;N892&amp;" "</f>
        <v xml:space="preserve">Ремонт РУ10-0,4 кВ 1шт </v>
      </c>
      <c r="N891" s="33"/>
      <c r="O891" s="38"/>
    </row>
    <row r="892" spans="1:15" s="25" customFormat="1" ht="22.5" hidden="1" customHeight="1" outlineLevel="2">
      <c r="A892" s="27"/>
      <c r="B892" s="36"/>
      <c r="C892" s="28"/>
      <c r="D892" s="27"/>
      <c r="E892" s="27"/>
      <c r="F892" s="35" t="s">
        <v>750</v>
      </c>
      <c r="G892" s="28"/>
      <c r="H892" s="28"/>
      <c r="I892" s="28"/>
      <c r="J892" s="26"/>
      <c r="K892" s="26"/>
      <c r="L892" s="26"/>
      <c r="M892" s="32" t="s">
        <v>351</v>
      </c>
      <c r="N892" s="33" t="s">
        <v>54</v>
      </c>
      <c r="O892" s="38">
        <v>1</v>
      </c>
    </row>
    <row r="893" spans="1:15" s="25" customFormat="1" ht="27.75" customHeight="1" outlineLevel="1" collapsed="1">
      <c r="A893" s="6" t="s">
        <v>126</v>
      </c>
      <c r="B893" s="36" t="s">
        <v>159</v>
      </c>
      <c r="C893" s="28" t="s">
        <v>157</v>
      </c>
      <c r="D893" s="27" t="s">
        <v>156</v>
      </c>
      <c r="E893" s="28" t="s">
        <v>760</v>
      </c>
      <c r="F893" s="35" t="s">
        <v>759</v>
      </c>
      <c r="G893" s="28"/>
      <c r="H893" s="28" t="s">
        <v>59</v>
      </c>
      <c r="I893" s="28"/>
      <c r="J893" s="26" t="s">
        <v>33</v>
      </c>
      <c r="K893" s="26" t="s">
        <v>51</v>
      </c>
      <c r="L893" s="26" t="s">
        <v>51</v>
      </c>
      <c r="M893" s="32" t="str">
        <f>M894&amp;" "&amp;O894&amp;N894&amp;" "</f>
        <v xml:space="preserve">Ремонт строительной части ТП 1шт </v>
      </c>
      <c r="N893" s="33"/>
      <c r="O893" s="38"/>
    </row>
    <row r="894" spans="1:15" s="25" customFormat="1" ht="11.25" hidden="1" customHeight="1" outlineLevel="2">
      <c r="A894" s="27"/>
      <c r="B894" s="36"/>
      <c r="C894" s="28"/>
      <c r="D894" s="27"/>
      <c r="E894" s="27"/>
      <c r="F894" s="35" t="s">
        <v>742</v>
      </c>
      <c r="G894" s="28"/>
      <c r="H894" s="28"/>
      <c r="I894" s="28"/>
      <c r="J894" s="26"/>
      <c r="K894" s="26"/>
      <c r="L894" s="26"/>
      <c r="M894" s="32" t="s">
        <v>344</v>
      </c>
      <c r="N894" s="33" t="s">
        <v>54</v>
      </c>
      <c r="O894" s="38">
        <v>1</v>
      </c>
    </row>
    <row r="895" spans="1:15" s="25" customFormat="1" ht="22.5" customHeight="1" outlineLevel="1" collapsed="1">
      <c r="A895" s="6" t="s">
        <v>127</v>
      </c>
      <c r="B895" s="36" t="s">
        <v>159</v>
      </c>
      <c r="C895" s="28" t="s">
        <v>157</v>
      </c>
      <c r="D895" s="27" t="s">
        <v>156</v>
      </c>
      <c r="E895" s="28" t="s">
        <v>762</v>
      </c>
      <c r="F895" s="35" t="s">
        <v>761</v>
      </c>
      <c r="G895" s="28"/>
      <c r="H895" s="28" t="s">
        <v>59</v>
      </c>
      <c r="I895" s="28"/>
      <c r="J895" s="26" t="s">
        <v>33</v>
      </c>
      <c r="K895" s="26" t="s">
        <v>57</v>
      </c>
      <c r="L895" s="26" t="s">
        <v>57</v>
      </c>
      <c r="M895" s="32" t="str">
        <f>M896&amp;" "&amp;O896&amp;N896&amp;" "</f>
        <v xml:space="preserve">Ремонт строительной части ТП 1шт </v>
      </c>
      <c r="N895" s="33"/>
      <c r="O895" s="38"/>
    </row>
    <row r="896" spans="1:15" s="25" customFormat="1" ht="11.25" hidden="1" customHeight="1" outlineLevel="2" collapsed="1">
      <c r="A896" s="27"/>
      <c r="B896" s="36"/>
      <c r="C896" s="28"/>
      <c r="D896" s="27"/>
      <c r="E896" s="27"/>
      <c r="F896" s="35" t="s">
        <v>742</v>
      </c>
      <c r="G896" s="28"/>
      <c r="H896" s="28"/>
      <c r="I896" s="28"/>
      <c r="J896" s="26"/>
      <c r="K896" s="26"/>
      <c r="L896" s="26"/>
      <c r="M896" s="32" t="s">
        <v>344</v>
      </c>
      <c r="N896" s="33" t="s">
        <v>54</v>
      </c>
      <c r="O896" s="38">
        <v>1</v>
      </c>
    </row>
    <row r="897" spans="1:15" s="25" customFormat="1" ht="22.5" customHeight="1" outlineLevel="1" collapsed="1">
      <c r="A897" s="6" t="s">
        <v>128</v>
      </c>
      <c r="B897" s="36" t="s">
        <v>159</v>
      </c>
      <c r="C897" s="28" t="s">
        <v>157</v>
      </c>
      <c r="D897" s="27" t="s">
        <v>156</v>
      </c>
      <c r="E897" s="28" t="s">
        <v>763</v>
      </c>
      <c r="F897" s="35" t="s">
        <v>764</v>
      </c>
      <c r="G897" s="28"/>
      <c r="H897" s="28" t="s">
        <v>59</v>
      </c>
      <c r="I897" s="28"/>
      <c r="J897" s="26" t="s">
        <v>33</v>
      </c>
      <c r="K897" s="26" t="s">
        <v>51</v>
      </c>
      <c r="L897" s="26" t="s">
        <v>51</v>
      </c>
      <c r="M897" s="32" t="str">
        <f>M898&amp;" "&amp;O898&amp;N898&amp;" "</f>
        <v xml:space="preserve">Ремонт РУ10-0,4 кВ 1шт </v>
      </c>
      <c r="N897" s="33"/>
      <c r="O897" s="38"/>
    </row>
    <row r="898" spans="1:15" s="25" customFormat="1" ht="22.5" hidden="1" customHeight="1" outlineLevel="2">
      <c r="A898" s="27"/>
      <c r="B898" s="36"/>
      <c r="C898" s="28"/>
      <c r="D898" s="27"/>
      <c r="E898" s="27"/>
      <c r="F898" s="35" t="s">
        <v>750</v>
      </c>
      <c r="G898" s="28"/>
      <c r="H898" s="28"/>
      <c r="I898" s="28"/>
      <c r="J898" s="26"/>
      <c r="K898" s="26"/>
      <c r="L898" s="26"/>
      <c r="M898" s="32" t="s">
        <v>351</v>
      </c>
      <c r="N898" s="33" t="s">
        <v>54</v>
      </c>
      <c r="O898" s="38">
        <v>1</v>
      </c>
    </row>
    <row r="899" spans="1:15" s="25" customFormat="1" ht="22.5" customHeight="1" outlineLevel="1" collapsed="1">
      <c r="A899" s="6" t="s">
        <v>129</v>
      </c>
      <c r="B899" s="36" t="s">
        <v>159</v>
      </c>
      <c r="C899" s="28" t="s">
        <v>157</v>
      </c>
      <c r="D899" s="27" t="s">
        <v>156</v>
      </c>
      <c r="E899" s="28" t="s">
        <v>766</v>
      </c>
      <c r="F899" s="35" t="s">
        <v>765</v>
      </c>
      <c r="G899" s="28"/>
      <c r="H899" s="28" t="s">
        <v>59</v>
      </c>
      <c r="I899" s="28"/>
      <c r="J899" s="26" t="s">
        <v>33</v>
      </c>
      <c r="K899" s="26" t="s">
        <v>316</v>
      </c>
      <c r="L899" s="26" t="s">
        <v>316</v>
      </c>
      <c r="M899" s="32" t="str">
        <f>M900&amp;" "&amp;O900&amp;N900&amp;" "&amp;M901&amp;" "&amp;O901&amp;N901&amp;" "</f>
        <v xml:space="preserve">Замена ТМ 1шт Ремонт РУ10-0,4 кВ 1шт </v>
      </c>
      <c r="N899" s="33"/>
      <c r="O899" s="38"/>
    </row>
    <row r="900" spans="1:15" s="25" customFormat="1" ht="11.25" hidden="1" customHeight="1" outlineLevel="2">
      <c r="A900" s="27"/>
      <c r="B900" s="36"/>
      <c r="C900" s="28"/>
      <c r="D900" s="27"/>
      <c r="E900" s="27"/>
      <c r="F900" s="35" t="s">
        <v>767</v>
      </c>
      <c r="G900" s="28"/>
      <c r="H900" s="28"/>
      <c r="I900" s="28"/>
      <c r="J900" s="26"/>
      <c r="K900" s="26"/>
      <c r="L900" s="26"/>
      <c r="M900" s="32" t="s">
        <v>357</v>
      </c>
      <c r="N900" s="33" t="s">
        <v>54</v>
      </c>
      <c r="O900" s="38">
        <v>1</v>
      </c>
    </row>
    <row r="901" spans="1:15" s="25" customFormat="1" ht="22.5" hidden="1" customHeight="1" outlineLevel="2">
      <c r="A901" s="27"/>
      <c r="B901" s="36"/>
      <c r="C901" s="28"/>
      <c r="D901" s="27"/>
      <c r="E901" s="27"/>
      <c r="F901" s="35" t="s">
        <v>750</v>
      </c>
      <c r="G901" s="28"/>
      <c r="H901" s="28"/>
      <c r="I901" s="28"/>
      <c r="J901" s="26"/>
      <c r="K901" s="26"/>
      <c r="L901" s="26"/>
      <c r="M901" s="32" t="s">
        <v>351</v>
      </c>
      <c r="N901" s="33" t="s">
        <v>54</v>
      </c>
      <c r="O901" s="38">
        <v>1</v>
      </c>
    </row>
    <row r="902" spans="1:15" s="25" customFormat="1" ht="22.5" customHeight="1" outlineLevel="1" collapsed="1">
      <c r="A902" s="6" t="s">
        <v>130</v>
      </c>
      <c r="B902" s="36" t="s">
        <v>159</v>
      </c>
      <c r="C902" s="28" t="s">
        <v>157</v>
      </c>
      <c r="D902" s="27" t="s">
        <v>156</v>
      </c>
      <c r="E902" s="28" t="s">
        <v>2733</v>
      </c>
      <c r="F902" s="35" t="s">
        <v>937</v>
      </c>
      <c r="G902" s="28"/>
      <c r="H902" s="28" t="s">
        <v>59</v>
      </c>
      <c r="I902" s="28"/>
      <c r="J902" s="26" t="s">
        <v>33</v>
      </c>
      <c r="K902" s="26" t="s">
        <v>53</v>
      </c>
      <c r="L902" s="26" t="s">
        <v>53</v>
      </c>
      <c r="M902" s="32" t="str">
        <f>M903&amp;" "&amp;O903&amp;N903&amp;" "</f>
        <v xml:space="preserve">Ремонт строительной части ТП 1шт </v>
      </c>
      <c r="N902" s="33"/>
      <c r="O902" s="38"/>
    </row>
    <row r="903" spans="1:15" s="25" customFormat="1" ht="22.5" hidden="1" customHeight="1" outlineLevel="2">
      <c r="A903" s="27"/>
      <c r="B903" s="36"/>
      <c r="C903" s="28"/>
      <c r="D903" s="27"/>
      <c r="E903" s="27"/>
      <c r="F903" s="35" t="s">
        <v>938</v>
      </c>
      <c r="G903" s="28"/>
      <c r="H903" s="28"/>
      <c r="I903" s="28"/>
      <c r="J903" s="26"/>
      <c r="K903" s="26"/>
      <c r="L903" s="26"/>
      <c r="M903" s="32" t="s">
        <v>344</v>
      </c>
      <c r="N903" s="33" t="s">
        <v>54</v>
      </c>
      <c r="O903" s="38">
        <v>1</v>
      </c>
    </row>
    <row r="904" spans="1:15" s="25" customFormat="1" ht="22.5" customHeight="1" outlineLevel="1" collapsed="1">
      <c r="A904" s="6" t="s">
        <v>131</v>
      </c>
      <c r="B904" s="36" t="s">
        <v>159</v>
      </c>
      <c r="C904" s="28" t="s">
        <v>281</v>
      </c>
      <c r="D904" s="27" t="s">
        <v>156</v>
      </c>
      <c r="E904" s="28" t="s">
        <v>329</v>
      </c>
      <c r="F904" s="35" t="s">
        <v>328</v>
      </c>
      <c r="G904" s="28"/>
      <c r="H904" s="28" t="s">
        <v>59</v>
      </c>
      <c r="I904" s="28"/>
      <c r="J904" s="26" t="s">
        <v>33</v>
      </c>
      <c r="K904" s="26" t="s">
        <v>53</v>
      </c>
      <c r="L904" s="26" t="s">
        <v>53</v>
      </c>
      <c r="M904" s="32" t="str">
        <f>M905&amp;" "&amp;O905&amp;N905&amp;" "</f>
        <v xml:space="preserve">Ремонт РУ10-0,4 кВ 1шт </v>
      </c>
      <c r="N904" s="33"/>
      <c r="O904" s="38"/>
    </row>
    <row r="905" spans="1:15" s="25" customFormat="1" ht="22.5" hidden="1" customHeight="1" outlineLevel="2">
      <c r="A905" s="27"/>
      <c r="B905" s="36"/>
      <c r="C905" s="28"/>
      <c r="D905" s="27"/>
      <c r="E905" s="27"/>
      <c r="F905" s="35" t="s">
        <v>2632</v>
      </c>
      <c r="G905" s="28"/>
      <c r="H905" s="28"/>
      <c r="I905" s="28"/>
      <c r="J905" s="26"/>
      <c r="K905" s="26"/>
      <c r="L905" s="26"/>
      <c r="M905" s="32" t="s">
        <v>351</v>
      </c>
      <c r="N905" s="33" t="s">
        <v>54</v>
      </c>
      <c r="O905" s="38">
        <v>1</v>
      </c>
    </row>
    <row r="906" spans="1:15" s="25" customFormat="1" ht="22.5" customHeight="1" outlineLevel="1" collapsed="1">
      <c r="A906" s="6" t="s">
        <v>132</v>
      </c>
      <c r="B906" s="36" t="s">
        <v>159</v>
      </c>
      <c r="C906" s="28" t="s">
        <v>302</v>
      </c>
      <c r="D906" s="27" t="s">
        <v>156</v>
      </c>
      <c r="E906" s="28" t="s">
        <v>355</v>
      </c>
      <c r="F906" s="35" t="s">
        <v>354</v>
      </c>
      <c r="G906" s="28"/>
      <c r="H906" s="28" t="s">
        <v>59</v>
      </c>
      <c r="I906" s="28"/>
      <c r="J906" s="26" t="s">
        <v>33</v>
      </c>
      <c r="K906" s="26" t="s">
        <v>55</v>
      </c>
      <c r="L906" s="26" t="s">
        <v>55</v>
      </c>
      <c r="M906" s="32" t="str">
        <f>M907&amp;" "&amp;O907&amp;N907&amp;" "</f>
        <v xml:space="preserve">Замена ТМ 1шт </v>
      </c>
      <c r="N906" s="33"/>
      <c r="O906" s="38"/>
    </row>
    <row r="907" spans="1:15" s="25" customFormat="1" ht="11.25" hidden="1" customHeight="1" outlineLevel="2">
      <c r="A907" s="27"/>
      <c r="B907" s="36"/>
      <c r="C907" s="28"/>
      <c r="D907" s="27"/>
      <c r="E907" s="27"/>
      <c r="F907" s="35" t="s">
        <v>356</v>
      </c>
      <c r="G907" s="28"/>
      <c r="H907" s="28"/>
      <c r="I907" s="28"/>
      <c r="J907" s="26"/>
      <c r="K907" s="26"/>
      <c r="L907" s="26"/>
      <c r="M907" s="32" t="s">
        <v>357</v>
      </c>
      <c r="N907" s="33" t="s">
        <v>54</v>
      </c>
      <c r="O907" s="38">
        <v>1</v>
      </c>
    </row>
    <row r="908" spans="1:15" s="25" customFormat="1" ht="22.5" customHeight="1" outlineLevel="1" collapsed="1">
      <c r="A908" s="6" t="s">
        <v>133</v>
      </c>
      <c r="B908" s="36" t="s">
        <v>159</v>
      </c>
      <c r="C908" s="28" t="s">
        <v>302</v>
      </c>
      <c r="D908" s="27" t="s">
        <v>156</v>
      </c>
      <c r="E908" s="28" t="s">
        <v>358</v>
      </c>
      <c r="F908" s="35" t="s">
        <v>366</v>
      </c>
      <c r="G908" s="28"/>
      <c r="H908" s="28" t="s">
        <v>59</v>
      </c>
      <c r="I908" s="28"/>
      <c r="J908" s="26" t="s">
        <v>33</v>
      </c>
      <c r="K908" s="26" t="s">
        <v>53</v>
      </c>
      <c r="L908" s="26" t="s">
        <v>53</v>
      </c>
      <c r="M908" s="32" t="str">
        <f>M909&amp;" "&amp;O909&amp;N909&amp;" "&amp;M910&amp;" "&amp;O910&amp;N910&amp;" "</f>
        <v xml:space="preserve">Текущий ремонт ТМ 1шт Ремонт РУ10-0,4 кВ 1шт </v>
      </c>
      <c r="N908" s="33"/>
      <c r="O908" s="38"/>
    </row>
    <row r="909" spans="1:15" s="25" customFormat="1" ht="11.25" hidden="1" customHeight="1" outlineLevel="2">
      <c r="A909" s="27"/>
      <c r="B909" s="36"/>
      <c r="C909" s="28"/>
      <c r="D909" s="27"/>
      <c r="E909" s="27"/>
      <c r="F909" s="35" t="s">
        <v>359</v>
      </c>
      <c r="G909" s="28"/>
      <c r="H909" s="28"/>
      <c r="I909" s="28"/>
      <c r="J909" s="26"/>
      <c r="K909" s="26"/>
      <c r="L909" s="26"/>
      <c r="M909" s="32" t="s">
        <v>332</v>
      </c>
      <c r="N909" s="33" t="s">
        <v>54</v>
      </c>
      <c r="O909" s="38">
        <v>1</v>
      </c>
    </row>
    <row r="910" spans="1:15" s="25" customFormat="1" ht="56.25" hidden="1" customHeight="1" outlineLevel="2">
      <c r="A910" s="27"/>
      <c r="B910" s="36"/>
      <c r="C910" s="28"/>
      <c r="D910" s="27"/>
      <c r="E910" s="27"/>
      <c r="F910" s="35" t="s">
        <v>360</v>
      </c>
      <c r="G910" s="28"/>
      <c r="H910" s="28"/>
      <c r="I910" s="28"/>
      <c r="J910" s="26"/>
      <c r="K910" s="26"/>
      <c r="L910" s="26"/>
      <c r="M910" s="32" t="s">
        <v>351</v>
      </c>
      <c r="N910" s="33" t="s">
        <v>54</v>
      </c>
      <c r="O910" s="38">
        <v>1</v>
      </c>
    </row>
    <row r="911" spans="1:15" s="25" customFormat="1" ht="30.75" customHeight="1" outlineLevel="1" collapsed="1">
      <c r="A911" s="6" t="s">
        <v>134</v>
      </c>
      <c r="B911" s="36" t="s">
        <v>159</v>
      </c>
      <c r="C911" s="28" t="s">
        <v>302</v>
      </c>
      <c r="D911" s="27" t="s">
        <v>156</v>
      </c>
      <c r="E911" s="27" t="s">
        <v>399</v>
      </c>
      <c r="F911" s="35" t="s">
        <v>398</v>
      </c>
      <c r="G911" s="28"/>
      <c r="H911" s="28" t="s">
        <v>59</v>
      </c>
      <c r="I911" s="28"/>
      <c r="J911" s="26" t="s">
        <v>33</v>
      </c>
      <c r="K911" s="26" t="s">
        <v>56</v>
      </c>
      <c r="L911" s="26" t="s">
        <v>56</v>
      </c>
      <c r="M911" s="32" t="str">
        <f>M912&amp;" "&amp;O912&amp;N912&amp;" "&amp;M913&amp;" "&amp;O913&amp;N913&amp;" "&amp;M914&amp;" "&amp;O914&amp;N914&amp;" "</f>
        <v xml:space="preserve">Текущий ремонт ТМ 1шт Ремонт РУ10-0,4 кВ 1шт Ремонт строительной части ТП 1шт </v>
      </c>
      <c r="N911" s="33"/>
      <c r="O911" s="38"/>
    </row>
    <row r="912" spans="1:15" s="25" customFormat="1" ht="11.25" hidden="1" customHeight="1" outlineLevel="2">
      <c r="A912" s="27"/>
      <c r="B912" s="36"/>
      <c r="C912" s="28"/>
      <c r="D912" s="27"/>
      <c r="E912" s="27"/>
      <c r="F912" s="35" t="s">
        <v>400</v>
      </c>
      <c r="G912" s="28"/>
      <c r="H912" s="28"/>
      <c r="I912" s="28"/>
      <c r="J912" s="26"/>
      <c r="K912" s="26"/>
      <c r="L912" s="26"/>
      <c r="M912" s="32" t="s">
        <v>332</v>
      </c>
      <c r="N912" s="33" t="s">
        <v>54</v>
      </c>
      <c r="O912" s="38">
        <v>1</v>
      </c>
    </row>
    <row r="913" spans="1:15" s="25" customFormat="1" ht="22.5" hidden="1" customHeight="1" outlineLevel="2">
      <c r="A913" s="27"/>
      <c r="B913" s="36"/>
      <c r="C913" s="28"/>
      <c r="D913" s="27"/>
      <c r="E913" s="27"/>
      <c r="F913" s="35" t="s">
        <v>2631</v>
      </c>
      <c r="G913" s="28"/>
      <c r="H913" s="28"/>
      <c r="I913" s="28"/>
      <c r="J913" s="26"/>
      <c r="K913" s="26"/>
      <c r="L913" s="26"/>
      <c r="M913" s="32" t="s">
        <v>351</v>
      </c>
      <c r="N913" s="33" t="s">
        <v>54</v>
      </c>
      <c r="O913" s="38">
        <v>1</v>
      </c>
    </row>
    <row r="914" spans="1:15" s="25" customFormat="1" ht="11.25" hidden="1" customHeight="1" outlineLevel="2">
      <c r="A914" s="27"/>
      <c r="B914" s="36"/>
      <c r="C914" s="28"/>
      <c r="D914" s="27"/>
      <c r="E914" s="27"/>
      <c r="F914" s="35" t="s">
        <v>363</v>
      </c>
      <c r="G914" s="28"/>
      <c r="H914" s="28"/>
      <c r="I914" s="28"/>
      <c r="J914" s="26"/>
      <c r="K914" s="26"/>
      <c r="L914" s="26"/>
      <c r="M914" s="32" t="s">
        <v>344</v>
      </c>
      <c r="N914" s="33" t="s">
        <v>54</v>
      </c>
      <c r="O914" s="38">
        <v>1</v>
      </c>
    </row>
    <row r="915" spans="1:15" s="25" customFormat="1" ht="11.25" customHeight="1" outlineLevel="1" collapsed="1">
      <c r="A915" s="27"/>
      <c r="B915" s="27"/>
      <c r="C915" s="28"/>
      <c r="D915" s="27"/>
      <c r="E915" s="28"/>
      <c r="F915" s="35"/>
      <c r="G915" s="28"/>
      <c r="H915" s="28"/>
      <c r="I915" s="28"/>
      <c r="J915" s="26"/>
      <c r="K915" s="26"/>
      <c r="L915" s="26"/>
      <c r="M915" s="32"/>
      <c r="N915" s="33"/>
      <c r="O915" s="38"/>
    </row>
    <row r="916" spans="1:15">
      <c r="A916" s="62" t="s">
        <v>39</v>
      </c>
      <c r="B916" s="62"/>
      <c r="C916" s="35"/>
      <c r="D916" s="27"/>
      <c r="E916" s="28"/>
      <c r="F916" s="35" t="s">
        <v>45</v>
      </c>
      <c r="G916" s="28"/>
      <c r="H916" s="28"/>
      <c r="I916" s="28"/>
      <c r="J916" s="26"/>
      <c r="K916" s="26"/>
      <c r="L916" s="26"/>
      <c r="M916" s="23"/>
      <c r="N916" s="33"/>
      <c r="O916" s="31"/>
    </row>
    <row r="917" spans="1:15" s="25" customFormat="1" ht="22.5" customHeight="1" outlineLevel="1">
      <c r="A917" s="36" t="s">
        <v>150</v>
      </c>
      <c r="B917" s="36" t="s">
        <v>159</v>
      </c>
      <c r="C917" s="28" t="s">
        <v>281</v>
      </c>
      <c r="D917" s="27" t="s">
        <v>156</v>
      </c>
      <c r="E917" s="28" t="s">
        <v>331</v>
      </c>
      <c r="F917" s="35" t="s">
        <v>330</v>
      </c>
      <c r="G917" s="28"/>
      <c r="H917" s="28" t="s">
        <v>1246</v>
      </c>
      <c r="I917" s="28"/>
      <c r="J917" s="26" t="s">
        <v>50</v>
      </c>
      <c r="K917" s="26" t="s">
        <v>56</v>
      </c>
      <c r="L917" s="26" t="s">
        <v>56</v>
      </c>
      <c r="M917" s="32" t="str">
        <f>M918&amp;" "&amp;O918&amp;N918&amp;" "</f>
        <v xml:space="preserve">Текущий ремонт ТМ 2шт </v>
      </c>
      <c r="N917" s="33"/>
      <c r="O917" s="38"/>
    </row>
    <row r="918" spans="1:15" s="25" customFormat="1" ht="11.25" hidden="1" customHeight="1" outlineLevel="2">
      <c r="A918" s="27"/>
      <c r="B918" s="36"/>
      <c r="C918" s="28"/>
      <c r="D918" s="27"/>
      <c r="E918" s="27"/>
      <c r="F918" s="35" t="s">
        <v>333</v>
      </c>
      <c r="G918" s="28"/>
      <c r="H918" s="28"/>
      <c r="I918" s="28"/>
      <c r="J918" s="26"/>
      <c r="K918" s="26"/>
      <c r="L918" s="26"/>
      <c r="M918" s="32" t="s">
        <v>332</v>
      </c>
      <c r="N918" s="33" t="s">
        <v>54</v>
      </c>
      <c r="O918" s="38">
        <v>2</v>
      </c>
    </row>
    <row r="919" spans="1:15" s="25" customFormat="1" ht="22.5" customHeight="1" outlineLevel="1" collapsed="1">
      <c r="A919" s="36" t="s">
        <v>151</v>
      </c>
      <c r="B919" s="36" t="s">
        <v>159</v>
      </c>
      <c r="C919" s="28" t="s">
        <v>281</v>
      </c>
      <c r="D919" s="27" t="s">
        <v>156</v>
      </c>
      <c r="E919" s="28" t="s">
        <v>335</v>
      </c>
      <c r="F919" s="35" t="s">
        <v>334</v>
      </c>
      <c r="G919" s="28"/>
      <c r="H919" s="28" t="s">
        <v>59</v>
      </c>
      <c r="I919" s="28"/>
      <c r="J919" s="26" t="s">
        <v>50</v>
      </c>
      <c r="K919" s="26" t="s">
        <v>56</v>
      </c>
      <c r="L919" s="26" t="s">
        <v>56</v>
      </c>
      <c r="M919" s="32" t="str">
        <f>M920&amp;" "&amp;O920&amp;N920&amp;" "&amp;M921&amp;" "&amp;O921&amp;N921&amp;" "</f>
        <v xml:space="preserve">Текущий ремонт ТМ 1шт Ремонт строительной части ТП 1шт </v>
      </c>
      <c r="N919" s="33"/>
      <c r="O919" s="38"/>
    </row>
    <row r="920" spans="1:15" s="25" customFormat="1" ht="11.25" hidden="1" customHeight="1" outlineLevel="2">
      <c r="A920" s="27"/>
      <c r="B920" s="36"/>
      <c r="C920" s="28"/>
      <c r="D920" s="27"/>
      <c r="E920" s="27"/>
      <c r="F920" s="35" t="s">
        <v>336</v>
      </c>
      <c r="G920" s="28"/>
      <c r="H920" s="28"/>
      <c r="I920" s="28"/>
      <c r="J920" s="26"/>
      <c r="K920" s="26"/>
      <c r="L920" s="26"/>
      <c r="M920" s="32" t="s">
        <v>332</v>
      </c>
      <c r="N920" s="33" t="s">
        <v>54</v>
      </c>
      <c r="O920" s="38">
        <v>1</v>
      </c>
    </row>
    <row r="921" spans="1:15" s="25" customFormat="1" ht="11.25" hidden="1" customHeight="1" outlineLevel="2">
      <c r="A921" s="27"/>
      <c r="B921" s="36"/>
      <c r="C921" s="28"/>
      <c r="D921" s="27"/>
      <c r="E921" s="27"/>
      <c r="F921" s="35" t="s">
        <v>345</v>
      </c>
      <c r="G921" s="28"/>
      <c r="H921" s="28"/>
      <c r="I921" s="28"/>
      <c r="J921" s="26"/>
      <c r="K921" s="26"/>
      <c r="L921" s="26"/>
      <c r="M921" s="32" t="s">
        <v>344</v>
      </c>
      <c r="N921" s="33" t="s">
        <v>54</v>
      </c>
      <c r="O921" s="38">
        <v>1</v>
      </c>
    </row>
    <row r="922" spans="1:15" s="25" customFormat="1" ht="22.5" customHeight="1" outlineLevel="1" collapsed="1">
      <c r="A922" s="36" t="s">
        <v>152</v>
      </c>
      <c r="B922" s="36" t="s">
        <v>159</v>
      </c>
      <c r="C922" s="28" t="s">
        <v>281</v>
      </c>
      <c r="D922" s="27" t="s">
        <v>156</v>
      </c>
      <c r="E922" s="27" t="s">
        <v>338</v>
      </c>
      <c r="F922" s="35" t="s">
        <v>337</v>
      </c>
      <c r="G922" s="28"/>
      <c r="H922" s="28" t="s">
        <v>59</v>
      </c>
      <c r="I922" s="28"/>
      <c r="J922" s="26" t="s">
        <v>50</v>
      </c>
      <c r="K922" s="26" t="s">
        <v>56</v>
      </c>
      <c r="L922" s="26" t="s">
        <v>56</v>
      </c>
      <c r="M922" s="32" t="str">
        <f>M923&amp;" "&amp;O923&amp;N923&amp;" "</f>
        <v xml:space="preserve">Текущий ремонт ТМ 1шт </v>
      </c>
      <c r="N922" s="33"/>
      <c r="O922" s="38"/>
    </row>
    <row r="923" spans="1:15" s="25" customFormat="1" ht="11.25" hidden="1" customHeight="1" outlineLevel="2">
      <c r="A923" s="27"/>
      <c r="B923" s="36"/>
      <c r="C923" s="28"/>
      <c r="D923" s="27"/>
      <c r="E923" s="27"/>
      <c r="F923" s="35" t="s">
        <v>336</v>
      </c>
      <c r="G923" s="28"/>
      <c r="H923" s="28"/>
      <c r="I923" s="28"/>
      <c r="J923" s="26"/>
      <c r="K923" s="26"/>
      <c r="L923" s="26"/>
      <c r="M923" s="32" t="s">
        <v>332</v>
      </c>
      <c r="N923" s="33" t="s">
        <v>54</v>
      </c>
      <c r="O923" s="38">
        <v>1</v>
      </c>
    </row>
    <row r="924" spans="1:15" s="25" customFormat="1" ht="23.25" customHeight="1" outlineLevel="1" collapsed="1">
      <c r="A924" s="36" t="s">
        <v>153</v>
      </c>
      <c r="B924" s="36" t="s">
        <v>159</v>
      </c>
      <c r="C924" s="28" t="s">
        <v>281</v>
      </c>
      <c r="D924" s="27" t="s">
        <v>156</v>
      </c>
      <c r="E924" s="28" t="s">
        <v>340</v>
      </c>
      <c r="F924" s="35" t="s">
        <v>339</v>
      </c>
      <c r="G924" s="28"/>
      <c r="H924" s="28" t="s">
        <v>59</v>
      </c>
      <c r="I924" s="28"/>
      <c r="J924" s="26" t="s">
        <v>50</v>
      </c>
      <c r="K924" s="26" t="s">
        <v>57</v>
      </c>
      <c r="L924" s="26" t="s">
        <v>57</v>
      </c>
      <c r="M924" s="32" t="str">
        <f>M925&amp;" "&amp;O925&amp;N925&amp;" "</f>
        <v xml:space="preserve">Текущий ремонт ТМ 1шт </v>
      </c>
      <c r="N924" s="33"/>
      <c r="O924" s="38"/>
    </row>
    <row r="925" spans="1:15" s="25" customFormat="1" ht="11.25" hidden="1" customHeight="1" outlineLevel="2">
      <c r="A925" s="27"/>
      <c r="B925" s="36"/>
      <c r="C925" s="28"/>
      <c r="D925" s="27"/>
      <c r="E925" s="27"/>
      <c r="F925" s="35" t="s">
        <v>341</v>
      </c>
      <c r="G925" s="28"/>
      <c r="H925" s="28"/>
      <c r="I925" s="28"/>
      <c r="J925" s="26"/>
      <c r="K925" s="26"/>
      <c r="L925" s="26"/>
      <c r="M925" s="32" t="s">
        <v>332</v>
      </c>
      <c r="N925" s="33" t="s">
        <v>54</v>
      </c>
      <c r="O925" s="38">
        <v>1</v>
      </c>
    </row>
    <row r="926" spans="1:15" s="25" customFormat="1" ht="22.5" customHeight="1" outlineLevel="1" collapsed="1">
      <c r="A926" s="36" t="s">
        <v>67</v>
      </c>
      <c r="B926" s="36" t="s">
        <v>159</v>
      </c>
      <c r="C926" s="28" t="s">
        <v>281</v>
      </c>
      <c r="D926" s="27" t="s">
        <v>156</v>
      </c>
      <c r="E926" s="28" t="s">
        <v>343</v>
      </c>
      <c r="F926" s="35" t="s">
        <v>342</v>
      </c>
      <c r="G926" s="28"/>
      <c r="H926" s="28" t="s">
        <v>59</v>
      </c>
      <c r="I926" s="28"/>
      <c r="J926" s="26" t="s">
        <v>50</v>
      </c>
      <c r="K926" s="26" t="s">
        <v>53</v>
      </c>
      <c r="L926" s="26" t="s">
        <v>53</v>
      </c>
      <c r="M926" s="32" t="str">
        <f>M927&amp;" "&amp;O927&amp;N927&amp;" "</f>
        <v xml:space="preserve">Текущий ремонт ТМ 1шт </v>
      </c>
      <c r="N926" s="33"/>
      <c r="O926" s="38"/>
    </row>
    <row r="927" spans="1:15" s="25" customFormat="1" ht="11.25" hidden="1" customHeight="1" outlineLevel="2">
      <c r="A927" s="27"/>
      <c r="B927" s="36"/>
      <c r="C927" s="28"/>
      <c r="D927" s="27"/>
      <c r="E927" s="27"/>
      <c r="F927" s="35" t="s">
        <v>341</v>
      </c>
      <c r="G927" s="28"/>
      <c r="H927" s="28"/>
      <c r="I927" s="28"/>
      <c r="J927" s="26"/>
      <c r="K927" s="26"/>
      <c r="L927" s="26"/>
      <c r="M927" s="32" t="s">
        <v>332</v>
      </c>
      <c r="N927" s="33" t="s">
        <v>54</v>
      </c>
      <c r="O927" s="38">
        <v>1</v>
      </c>
    </row>
    <row r="928" spans="1:15" s="25" customFormat="1" ht="22.5" customHeight="1" outlineLevel="1" collapsed="1">
      <c r="A928" s="36" t="s">
        <v>68</v>
      </c>
      <c r="B928" s="36" t="s">
        <v>159</v>
      </c>
      <c r="C928" s="28" t="s">
        <v>281</v>
      </c>
      <c r="D928" s="27" t="s">
        <v>156</v>
      </c>
      <c r="E928" s="28" t="s">
        <v>346</v>
      </c>
      <c r="F928" s="35" t="s">
        <v>347</v>
      </c>
      <c r="G928" s="28"/>
      <c r="H928" s="28" t="s">
        <v>59</v>
      </c>
      <c r="I928" s="28"/>
      <c r="J928" s="26" t="s">
        <v>50</v>
      </c>
      <c r="K928" s="26" t="s">
        <v>49</v>
      </c>
      <c r="L928" s="26" t="s">
        <v>49</v>
      </c>
      <c r="M928" s="32" t="str">
        <f>M929&amp;" "&amp;O929&amp;N929&amp;" "</f>
        <v xml:space="preserve">Текущий ремонт ТМ 1шт </v>
      </c>
      <c r="N928" s="33"/>
      <c r="O928" s="38"/>
    </row>
    <row r="929" spans="1:15" s="25" customFormat="1" ht="11.25" hidden="1" customHeight="1" outlineLevel="2">
      <c r="A929" s="27"/>
      <c r="B929" s="36"/>
      <c r="C929" s="28"/>
      <c r="D929" s="27"/>
      <c r="E929" s="27"/>
      <c r="F929" s="35" t="s">
        <v>348</v>
      </c>
      <c r="G929" s="28"/>
      <c r="H929" s="28"/>
      <c r="I929" s="28"/>
      <c r="J929" s="26"/>
      <c r="K929" s="26"/>
      <c r="L929" s="26"/>
      <c r="M929" s="32" t="s">
        <v>332</v>
      </c>
      <c r="N929" s="33" t="s">
        <v>54</v>
      </c>
      <c r="O929" s="38">
        <v>1</v>
      </c>
    </row>
    <row r="930" spans="1:15" s="25" customFormat="1" ht="22.5" customHeight="1" outlineLevel="1" collapsed="1">
      <c r="A930" s="36" t="s">
        <v>69</v>
      </c>
      <c r="B930" s="36" t="s">
        <v>159</v>
      </c>
      <c r="C930" s="28" t="s">
        <v>281</v>
      </c>
      <c r="D930" s="27" t="s">
        <v>156</v>
      </c>
      <c r="E930" s="28" t="s">
        <v>338</v>
      </c>
      <c r="F930" s="35" t="s">
        <v>349</v>
      </c>
      <c r="G930" s="28"/>
      <c r="H930" s="28" t="s">
        <v>59</v>
      </c>
      <c r="I930" s="28"/>
      <c r="J930" s="26" t="s">
        <v>50</v>
      </c>
      <c r="K930" s="26" t="s">
        <v>51</v>
      </c>
      <c r="L930" s="26" t="s">
        <v>51</v>
      </c>
      <c r="M930" s="32" t="str">
        <f>M931&amp;" "&amp;O931&amp;N931&amp;" "</f>
        <v xml:space="preserve">Текущий ремонт ТМ 1шт </v>
      </c>
      <c r="N930" s="33"/>
      <c r="O930" s="38"/>
    </row>
    <row r="931" spans="1:15" s="25" customFormat="1" ht="11.25" hidden="1" customHeight="1" outlineLevel="2">
      <c r="A931" s="27"/>
      <c r="B931" s="36"/>
      <c r="C931" s="28"/>
      <c r="D931" s="27"/>
      <c r="E931" s="27"/>
      <c r="F931" s="35" t="s">
        <v>348</v>
      </c>
      <c r="G931" s="28"/>
      <c r="H931" s="28"/>
      <c r="I931" s="28"/>
      <c r="J931" s="26"/>
      <c r="K931" s="26"/>
      <c r="L931" s="26"/>
      <c r="M931" s="32" t="s">
        <v>332</v>
      </c>
      <c r="N931" s="33" t="s">
        <v>54</v>
      </c>
      <c r="O931" s="38">
        <v>1</v>
      </c>
    </row>
    <row r="932" spans="1:15" s="25" customFormat="1" ht="22.5" customHeight="1" outlineLevel="1" collapsed="1">
      <c r="A932" s="36" t="s">
        <v>70</v>
      </c>
      <c r="B932" s="36" t="s">
        <v>159</v>
      </c>
      <c r="C932" s="28" t="s">
        <v>281</v>
      </c>
      <c r="D932" s="27" t="s">
        <v>156</v>
      </c>
      <c r="E932" s="28" t="s">
        <v>350</v>
      </c>
      <c r="F932" s="35" t="s">
        <v>1165</v>
      </c>
      <c r="G932" s="28"/>
      <c r="H932" s="28" t="s">
        <v>59</v>
      </c>
      <c r="I932" s="28"/>
      <c r="J932" s="26" t="s">
        <v>50</v>
      </c>
      <c r="K932" s="26" t="s">
        <v>51</v>
      </c>
      <c r="L932" s="26" t="s">
        <v>51</v>
      </c>
      <c r="M932" s="32" t="str">
        <f>M933&amp;" "&amp;O933&amp;N933&amp;" "&amp;M934&amp;" "&amp;O934&amp;N934&amp;" "</f>
        <v xml:space="preserve">Ремонт РУ10-0,4 кВ 1шт Ремонт строительной части ТП 1шт </v>
      </c>
      <c r="N932" s="33"/>
      <c r="O932" s="38"/>
    </row>
    <row r="933" spans="1:15" s="25" customFormat="1" ht="11.25" hidden="1" customHeight="1" outlineLevel="2">
      <c r="A933" s="27"/>
      <c r="B933" s="36"/>
      <c r="C933" s="28"/>
      <c r="D933" s="27"/>
      <c r="E933" s="27"/>
      <c r="F933" s="35" t="s">
        <v>352</v>
      </c>
      <c r="G933" s="28"/>
      <c r="H933" s="28"/>
      <c r="I933" s="28"/>
      <c r="J933" s="26"/>
      <c r="K933" s="26"/>
      <c r="L933" s="26"/>
      <c r="M933" s="32" t="s">
        <v>351</v>
      </c>
      <c r="N933" s="33" t="s">
        <v>54</v>
      </c>
      <c r="O933" s="38">
        <v>1</v>
      </c>
    </row>
    <row r="934" spans="1:15" s="25" customFormat="1" ht="11.25" hidden="1" customHeight="1" outlineLevel="2">
      <c r="A934" s="27"/>
      <c r="B934" s="36"/>
      <c r="C934" s="28"/>
      <c r="D934" s="27"/>
      <c r="E934" s="27"/>
      <c r="F934" s="35" t="s">
        <v>353</v>
      </c>
      <c r="G934" s="28"/>
      <c r="H934" s="28"/>
      <c r="I934" s="28"/>
      <c r="J934" s="26"/>
      <c r="K934" s="26"/>
      <c r="L934" s="26"/>
      <c r="M934" s="32" t="s">
        <v>344</v>
      </c>
      <c r="N934" s="33" t="s">
        <v>54</v>
      </c>
      <c r="O934" s="38">
        <v>1</v>
      </c>
    </row>
    <row r="935" spans="1:15" s="25" customFormat="1" ht="30.75" customHeight="1" outlineLevel="1" collapsed="1">
      <c r="A935" s="36" t="s">
        <v>137</v>
      </c>
      <c r="B935" s="36" t="s">
        <v>159</v>
      </c>
      <c r="C935" s="28" t="s">
        <v>302</v>
      </c>
      <c r="D935" s="27" t="s">
        <v>156</v>
      </c>
      <c r="E935" s="28" t="s">
        <v>372</v>
      </c>
      <c r="F935" s="35" t="s">
        <v>371</v>
      </c>
      <c r="G935" s="28"/>
      <c r="H935" s="28" t="s">
        <v>59</v>
      </c>
      <c r="I935" s="28"/>
      <c r="J935" s="26" t="s">
        <v>50</v>
      </c>
      <c r="K935" s="26" t="s">
        <v>49</v>
      </c>
      <c r="L935" s="26" t="s">
        <v>49</v>
      </c>
      <c r="M935" s="32" t="str">
        <f>M936&amp;" "&amp;O936&amp;N936&amp;" "&amp;M937&amp;" "&amp;O937&amp;N937&amp;" "&amp;M938&amp;" "&amp;O938&amp;N938&amp;" "</f>
        <v xml:space="preserve">Текущий ремонт ТМ 2шт Ремонт РУ10-0,4 кВ 1шт Ремонт строительной части ТП 1шт </v>
      </c>
      <c r="N935" s="33"/>
      <c r="O935" s="38"/>
    </row>
    <row r="936" spans="1:15" s="25" customFormat="1" ht="11.25" hidden="1" customHeight="1" outlineLevel="2">
      <c r="A936" s="27"/>
      <c r="B936" s="36"/>
      <c r="C936" s="28"/>
      <c r="D936" s="27"/>
      <c r="E936" s="27"/>
      <c r="F936" s="35" t="s">
        <v>373</v>
      </c>
      <c r="G936" s="28"/>
      <c r="H936" s="28"/>
      <c r="I936" s="28"/>
      <c r="J936" s="26"/>
      <c r="K936" s="26"/>
      <c r="L936" s="26"/>
      <c r="M936" s="32" t="s">
        <v>332</v>
      </c>
      <c r="N936" s="33" t="s">
        <v>54</v>
      </c>
      <c r="O936" s="38">
        <v>2</v>
      </c>
    </row>
    <row r="937" spans="1:15" s="25" customFormat="1" ht="45" hidden="1" customHeight="1" outlineLevel="2">
      <c r="A937" s="27"/>
      <c r="B937" s="36"/>
      <c r="C937" s="28"/>
      <c r="D937" s="27"/>
      <c r="E937" s="27"/>
      <c r="F937" s="35" t="s">
        <v>374</v>
      </c>
      <c r="G937" s="28"/>
      <c r="H937" s="28"/>
      <c r="I937" s="28"/>
      <c r="J937" s="26"/>
      <c r="K937" s="26"/>
      <c r="L937" s="26"/>
      <c r="M937" s="32" t="s">
        <v>351</v>
      </c>
      <c r="N937" s="33" t="s">
        <v>54</v>
      </c>
      <c r="O937" s="38">
        <v>1</v>
      </c>
    </row>
    <row r="938" spans="1:15" s="25" customFormat="1" ht="11.25" hidden="1" customHeight="1" outlineLevel="2">
      <c r="A938" s="27"/>
      <c r="B938" s="36"/>
      <c r="C938" s="28"/>
      <c r="D938" s="27"/>
      <c r="E938" s="27"/>
      <c r="F938" s="35" t="s">
        <v>363</v>
      </c>
      <c r="G938" s="28"/>
      <c r="H938" s="28"/>
      <c r="I938" s="28"/>
      <c r="J938" s="26"/>
      <c r="K938" s="26"/>
      <c r="L938" s="26"/>
      <c r="M938" s="32" t="s">
        <v>344</v>
      </c>
      <c r="N938" s="33" t="s">
        <v>54</v>
      </c>
      <c r="O938" s="38">
        <v>1</v>
      </c>
    </row>
    <row r="939" spans="1:15" s="25" customFormat="1" ht="22.5" customHeight="1" outlineLevel="1" collapsed="1">
      <c r="A939" s="36" t="s">
        <v>71</v>
      </c>
      <c r="B939" s="36" t="s">
        <v>159</v>
      </c>
      <c r="C939" s="28" t="s">
        <v>302</v>
      </c>
      <c r="D939" s="27" t="s">
        <v>156</v>
      </c>
      <c r="E939" s="28" t="s">
        <v>376</v>
      </c>
      <c r="F939" s="35" t="s">
        <v>375</v>
      </c>
      <c r="G939" s="28"/>
      <c r="H939" s="28" t="s">
        <v>59</v>
      </c>
      <c r="I939" s="28"/>
      <c r="J939" s="26" t="s">
        <v>50</v>
      </c>
      <c r="K939" s="26" t="s">
        <v>316</v>
      </c>
      <c r="L939" s="26" t="s">
        <v>316</v>
      </c>
      <c r="M939" s="32" t="str">
        <f>M940&amp;" "&amp;O940&amp;N940&amp;" "&amp;M941&amp;" "&amp;O941&amp;N941&amp;" "&amp;M942&amp;" "&amp;O942&amp;N942&amp;" "</f>
        <v xml:space="preserve">Текущий ремонт ТМ 1шт Ремонт РУ10-0,4 кВ 1шт Ремонт строительной части ТП 1шт </v>
      </c>
      <c r="N939" s="33"/>
      <c r="O939" s="38"/>
    </row>
    <row r="940" spans="1:15" s="25" customFormat="1" ht="11.25" hidden="1" customHeight="1" outlineLevel="2">
      <c r="A940" s="27"/>
      <c r="B940" s="36"/>
      <c r="C940" s="28"/>
      <c r="D940" s="27"/>
      <c r="E940" s="27"/>
      <c r="F940" s="35" t="s">
        <v>348</v>
      </c>
      <c r="G940" s="28"/>
      <c r="H940" s="28"/>
      <c r="I940" s="28"/>
      <c r="J940" s="26"/>
      <c r="K940" s="26"/>
      <c r="L940" s="26"/>
      <c r="M940" s="32" t="s">
        <v>332</v>
      </c>
      <c r="N940" s="33" t="s">
        <v>54</v>
      </c>
      <c r="O940" s="38">
        <v>1</v>
      </c>
    </row>
    <row r="941" spans="1:15" s="25" customFormat="1" ht="33.75" hidden="1" customHeight="1" outlineLevel="2">
      <c r="A941" s="27"/>
      <c r="B941" s="36"/>
      <c r="C941" s="28"/>
      <c r="D941" s="27"/>
      <c r="E941" s="27"/>
      <c r="F941" s="35" t="s">
        <v>2806</v>
      </c>
      <c r="G941" s="28"/>
      <c r="H941" s="28"/>
      <c r="I941" s="28"/>
      <c r="J941" s="26"/>
      <c r="K941" s="26"/>
      <c r="L941" s="26"/>
      <c r="M941" s="32" t="s">
        <v>351</v>
      </c>
      <c r="N941" s="33" t="s">
        <v>54</v>
      </c>
      <c r="O941" s="38">
        <v>1</v>
      </c>
    </row>
    <row r="942" spans="1:15" s="25" customFormat="1" ht="11.25" hidden="1" customHeight="1" outlineLevel="2">
      <c r="A942" s="27"/>
      <c r="B942" s="36"/>
      <c r="C942" s="28"/>
      <c r="D942" s="27"/>
      <c r="E942" s="27"/>
      <c r="F942" s="35" t="s">
        <v>363</v>
      </c>
      <c r="G942" s="28"/>
      <c r="H942" s="28"/>
      <c r="I942" s="28"/>
      <c r="J942" s="26"/>
      <c r="K942" s="26"/>
      <c r="L942" s="26"/>
      <c r="M942" s="32" t="s">
        <v>344</v>
      </c>
      <c r="N942" s="33" t="s">
        <v>54</v>
      </c>
      <c r="O942" s="38">
        <v>1</v>
      </c>
    </row>
    <row r="943" spans="1:15" s="25" customFormat="1" ht="22.5" customHeight="1" outlineLevel="1" collapsed="1">
      <c r="A943" s="36" t="s">
        <v>138</v>
      </c>
      <c r="B943" s="36" t="s">
        <v>159</v>
      </c>
      <c r="C943" s="28" t="s">
        <v>302</v>
      </c>
      <c r="D943" s="27" t="s">
        <v>156</v>
      </c>
      <c r="E943" s="28" t="s">
        <v>380</v>
      </c>
      <c r="F943" s="35" t="s">
        <v>379</v>
      </c>
      <c r="G943" s="28"/>
      <c r="H943" s="28" t="s">
        <v>59</v>
      </c>
      <c r="I943" s="28"/>
      <c r="J943" s="26" t="s">
        <v>50</v>
      </c>
      <c r="K943" s="26" t="s">
        <v>51</v>
      </c>
      <c r="L943" s="26" t="s">
        <v>51</v>
      </c>
      <c r="M943" s="32" t="str">
        <f>M944&amp;" "&amp;O944&amp;N944&amp;" "&amp;M945&amp;" "&amp;O945&amp;N945&amp;" "</f>
        <v xml:space="preserve">Ремонт РУ10-0,4 кВ 1шт Ремонт строительной части ТП 1шт </v>
      </c>
      <c r="N943" s="33"/>
      <c r="O943" s="38"/>
    </row>
    <row r="944" spans="1:15" s="25" customFormat="1" ht="22.5" hidden="1" customHeight="1" outlineLevel="2">
      <c r="A944" s="27"/>
      <c r="B944" s="36"/>
      <c r="C944" s="28"/>
      <c r="D944" s="27"/>
      <c r="E944" s="27"/>
      <c r="F944" s="35" t="s">
        <v>2807</v>
      </c>
      <c r="G944" s="28"/>
      <c r="H944" s="28"/>
      <c r="I944" s="28"/>
      <c r="J944" s="26"/>
      <c r="K944" s="26"/>
      <c r="L944" s="26"/>
      <c r="M944" s="32" t="s">
        <v>351</v>
      </c>
      <c r="N944" s="33" t="s">
        <v>54</v>
      </c>
      <c r="O944" s="38">
        <v>1</v>
      </c>
    </row>
    <row r="945" spans="1:15" s="25" customFormat="1" ht="11.25" hidden="1" customHeight="1" outlineLevel="2">
      <c r="A945" s="27"/>
      <c r="B945" s="36"/>
      <c r="C945" s="28"/>
      <c r="D945" s="27"/>
      <c r="E945" s="27"/>
      <c r="F945" s="35" t="s">
        <v>381</v>
      </c>
      <c r="G945" s="28"/>
      <c r="H945" s="28"/>
      <c r="I945" s="28"/>
      <c r="J945" s="26"/>
      <c r="K945" s="26"/>
      <c r="L945" s="26"/>
      <c r="M945" s="32" t="s">
        <v>344</v>
      </c>
      <c r="N945" s="33" t="s">
        <v>54</v>
      </c>
      <c r="O945" s="38">
        <v>1</v>
      </c>
    </row>
    <row r="946" spans="1:15" s="25" customFormat="1" ht="22.5" customHeight="1" outlineLevel="1" collapsed="1">
      <c r="A946" s="36" t="s">
        <v>377</v>
      </c>
      <c r="B946" s="36" t="s">
        <v>159</v>
      </c>
      <c r="C946" s="28" t="s">
        <v>302</v>
      </c>
      <c r="D946" s="27" t="s">
        <v>156</v>
      </c>
      <c r="E946" s="28" t="s">
        <v>383</v>
      </c>
      <c r="F946" s="35" t="s">
        <v>382</v>
      </c>
      <c r="G946" s="28"/>
      <c r="H946" s="28" t="s">
        <v>59</v>
      </c>
      <c r="I946" s="28"/>
      <c r="J946" s="26" t="s">
        <v>50</v>
      </c>
      <c r="K946" s="26" t="s">
        <v>51</v>
      </c>
      <c r="L946" s="26" t="s">
        <v>51</v>
      </c>
      <c r="M946" s="32" t="str">
        <f>M947&amp;" "&amp;O947&amp;N947&amp;" "&amp;M948&amp;" "&amp;O948&amp;N948&amp;" "</f>
        <v xml:space="preserve">Текущий ремонт ТМ 2шт Ремонт РУ10-0,4 кВ 1шт </v>
      </c>
      <c r="N946" s="33"/>
      <c r="O946" s="38"/>
    </row>
    <row r="947" spans="1:15" s="25" customFormat="1" ht="11.25" hidden="1" customHeight="1" outlineLevel="2">
      <c r="A947" s="27"/>
      <c r="B947" s="36"/>
      <c r="C947" s="28"/>
      <c r="D947" s="27"/>
      <c r="E947" s="27"/>
      <c r="F947" s="35" t="s">
        <v>386</v>
      </c>
      <c r="G947" s="28"/>
      <c r="H947" s="28"/>
      <c r="I947" s="28"/>
      <c r="J947" s="26"/>
      <c r="K947" s="26"/>
      <c r="L947" s="26"/>
      <c r="M947" s="32" t="s">
        <v>332</v>
      </c>
      <c r="N947" s="33" t="s">
        <v>54</v>
      </c>
      <c r="O947" s="38">
        <v>2</v>
      </c>
    </row>
    <row r="948" spans="1:15" s="25" customFormat="1" ht="56.25" hidden="1" customHeight="1" outlineLevel="2">
      <c r="A948" s="27"/>
      <c r="B948" s="36"/>
      <c r="C948" s="28"/>
      <c r="D948" s="27"/>
      <c r="E948" s="27"/>
      <c r="F948" s="35" t="s">
        <v>390</v>
      </c>
      <c r="G948" s="28"/>
      <c r="H948" s="28"/>
      <c r="I948" s="28"/>
      <c r="J948" s="26"/>
      <c r="K948" s="26"/>
      <c r="L948" s="26"/>
      <c r="M948" s="32" t="s">
        <v>351</v>
      </c>
      <c r="N948" s="33" t="s">
        <v>54</v>
      </c>
      <c r="O948" s="38">
        <v>1</v>
      </c>
    </row>
    <row r="949" spans="1:15" s="25" customFormat="1" ht="22.5" customHeight="1" outlineLevel="1" collapsed="1">
      <c r="A949" s="36" t="s">
        <v>378</v>
      </c>
      <c r="B949" s="36" t="s">
        <v>159</v>
      </c>
      <c r="C949" s="28" t="s">
        <v>302</v>
      </c>
      <c r="D949" s="27" t="s">
        <v>156</v>
      </c>
      <c r="E949" s="27" t="s">
        <v>361</v>
      </c>
      <c r="F949" s="35" t="s">
        <v>365</v>
      </c>
      <c r="G949" s="28"/>
      <c r="H949" s="28" t="s">
        <v>59</v>
      </c>
      <c r="I949" s="28"/>
      <c r="J949" s="26" t="s">
        <v>50</v>
      </c>
      <c r="K949" s="26" t="s">
        <v>55</v>
      </c>
      <c r="L949" s="26" t="s">
        <v>55</v>
      </c>
      <c r="M949" s="32" t="str">
        <f>M950&amp;" "&amp;O950&amp;N950&amp;" "&amp;M951&amp;" "&amp;O951&amp;N951&amp;" "&amp;M952&amp;" "&amp;O952&amp;N952&amp;" "</f>
        <v xml:space="preserve">Текущий ремонт ТМ 1шт Ремонт РУ10-0,4 кВ 1шт Ремонт строительной части ТП 1шт </v>
      </c>
      <c r="N949" s="33"/>
      <c r="O949" s="38"/>
    </row>
    <row r="950" spans="1:15" s="25" customFormat="1" ht="11.25" hidden="1" customHeight="1" outlineLevel="2">
      <c r="A950" s="27"/>
      <c r="B950" s="36"/>
      <c r="C950" s="28"/>
      <c r="D950" s="27"/>
      <c r="E950" s="27"/>
      <c r="F950" s="35" t="s">
        <v>362</v>
      </c>
      <c r="G950" s="28"/>
      <c r="H950" s="28"/>
      <c r="I950" s="28"/>
      <c r="J950" s="26"/>
      <c r="K950" s="26"/>
      <c r="L950" s="26"/>
      <c r="M950" s="32" t="s">
        <v>332</v>
      </c>
      <c r="N950" s="33" t="s">
        <v>54</v>
      </c>
      <c r="O950" s="38">
        <v>1</v>
      </c>
    </row>
    <row r="951" spans="1:15" s="25" customFormat="1" ht="45" hidden="1" customHeight="1" outlineLevel="2">
      <c r="A951" s="27"/>
      <c r="B951" s="36"/>
      <c r="C951" s="28"/>
      <c r="D951" s="27"/>
      <c r="E951" s="27"/>
      <c r="F951" s="35" t="s">
        <v>364</v>
      </c>
      <c r="G951" s="28"/>
      <c r="H951" s="28"/>
      <c r="I951" s="28"/>
      <c r="J951" s="26"/>
      <c r="K951" s="26"/>
      <c r="L951" s="26"/>
      <c r="M951" s="32" t="s">
        <v>351</v>
      </c>
      <c r="N951" s="33" t="s">
        <v>54</v>
      </c>
      <c r="O951" s="38">
        <v>1</v>
      </c>
    </row>
    <row r="952" spans="1:15" s="25" customFormat="1" ht="11.25" hidden="1" customHeight="1" outlineLevel="2">
      <c r="A952" s="27"/>
      <c r="B952" s="36"/>
      <c r="C952" s="28"/>
      <c r="D952" s="27"/>
      <c r="E952" s="27"/>
      <c r="F952" s="35" t="s">
        <v>363</v>
      </c>
      <c r="G952" s="28"/>
      <c r="H952" s="28"/>
      <c r="I952" s="28"/>
      <c r="J952" s="26"/>
      <c r="K952" s="26"/>
      <c r="L952" s="26"/>
      <c r="M952" s="32" t="s">
        <v>344</v>
      </c>
      <c r="N952" s="33" t="s">
        <v>54</v>
      </c>
      <c r="O952" s="38">
        <v>1</v>
      </c>
    </row>
    <row r="953" spans="1:15" s="25" customFormat="1" ht="22.5" customHeight="1" outlineLevel="1" collapsed="1">
      <c r="A953" s="36" t="s">
        <v>384</v>
      </c>
      <c r="B953" s="36" t="s">
        <v>159</v>
      </c>
      <c r="C953" s="28" t="s">
        <v>302</v>
      </c>
      <c r="D953" s="27" t="s">
        <v>156</v>
      </c>
      <c r="E953" s="28" t="s">
        <v>367</v>
      </c>
      <c r="F953" s="35" t="s">
        <v>368</v>
      </c>
      <c r="G953" s="28"/>
      <c r="H953" s="28" t="s">
        <v>59</v>
      </c>
      <c r="I953" s="28"/>
      <c r="J953" s="26" t="s">
        <v>50</v>
      </c>
      <c r="K953" s="26" t="s">
        <v>55</v>
      </c>
      <c r="L953" s="26" t="s">
        <v>55</v>
      </c>
      <c r="M953" s="32" t="str">
        <f>M954&amp;" "&amp;O954&amp;N954&amp;" "&amp;M955&amp;" "&amp;O955&amp;N955&amp;" "&amp;M956&amp;" "&amp;O956&amp;N956&amp;" "</f>
        <v xml:space="preserve">Текущий ремонт ТМ 1шт Ремонт РУ10-0,4 кВ 1шт Ремонт строительной части ТП 1шт </v>
      </c>
      <c r="N953" s="33"/>
      <c r="O953" s="38"/>
    </row>
    <row r="954" spans="1:15" s="25" customFormat="1" ht="11.25" hidden="1" customHeight="1" outlineLevel="2">
      <c r="A954" s="27"/>
      <c r="B954" s="36"/>
      <c r="C954" s="28"/>
      <c r="D954" s="27"/>
      <c r="E954" s="27"/>
      <c r="F954" s="35" t="s">
        <v>369</v>
      </c>
      <c r="G954" s="28"/>
      <c r="H954" s="28"/>
      <c r="I954" s="28"/>
      <c r="J954" s="26"/>
      <c r="K954" s="26"/>
      <c r="L954" s="26"/>
      <c r="M954" s="32" t="s">
        <v>332</v>
      </c>
      <c r="N954" s="33" t="s">
        <v>54</v>
      </c>
      <c r="O954" s="38">
        <v>1</v>
      </c>
    </row>
    <row r="955" spans="1:15" s="25" customFormat="1" ht="33.75" hidden="1" customHeight="1" outlineLevel="2">
      <c r="A955" s="27"/>
      <c r="B955" s="36"/>
      <c r="C955" s="28"/>
      <c r="D955" s="27"/>
      <c r="E955" s="27"/>
      <c r="F955" s="35" t="s">
        <v>370</v>
      </c>
      <c r="G955" s="28"/>
      <c r="H955" s="28"/>
      <c r="I955" s="28"/>
      <c r="J955" s="26"/>
      <c r="K955" s="26"/>
      <c r="L955" s="26"/>
      <c r="M955" s="32" t="s">
        <v>351</v>
      </c>
      <c r="N955" s="33" t="s">
        <v>54</v>
      </c>
      <c r="O955" s="38">
        <v>1</v>
      </c>
    </row>
    <row r="956" spans="1:15" s="25" customFormat="1" ht="11.25" hidden="1" customHeight="1" outlineLevel="2">
      <c r="A956" s="27"/>
      <c r="B956" s="36"/>
      <c r="C956" s="28"/>
      <c r="D956" s="27"/>
      <c r="E956" s="27"/>
      <c r="F956" s="35" t="s">
        <v>353</v>
      </c>
      <c r="G956" s="28"/>
      <c r="H956" s="28"/>
      <c r="I956" s="28"/>
      <c r="J956" s="26"/>
      <c r="K956" s="26"/>
      <c r="L956" s="26"/>
      <c r="M956" s="32" t="s">
        <v>344</v>
      </c>
      <c r="N956" s="33" t="s">
        <v>54</v>
      </c>
      <c r="O956" s="38">
        <v>1</v>
      </c>
    </row>
    <row r="957" spans="1:15" s="25" customFormat="1" ht="22.5" customHeight="1" outlineLevel="1" collapsed="1">
      <c r="A957" s="36" t="s">
        <v>385</v>
      </c>
      <c r="B957" s="36" t="s">
        <v>159</v>
      </c>
      <c r="C957" s="28" t="s">
        <v>302</v>
      </c>
      <c r="D957" s="27" t="s">
        <v>156</v>
      </c>
      <c r="E957" s="28" t="s">
        <v>392</v>
      </c>
      <c r="F957" s="35" t="s">
        <v>391</v>
      </c>
      <c r="G957" s="28"/>
      <c r="H957" s="28" t="s">
        <v>59</v>
      </c>
      <c r="I957" s="28"/>
      <c r="J957" s="26" t="s">
        <v>50</v>
      </c>
      <c r="K957" s="26" t="s">
        <v>49</v>
      </c>
      <c r="L957" s="26" t="s">
        <v>49</v>
      </c>
      <c r="M957" s="32" t="str">
        <f>M958&amp;" "&amp;O958&amp;N958&amp;" "</f>
        <v xml:space="preserve">Текущий ремонт ТМ 2шт </v>
      </c>
      <c r="N957" s="33"/>
      <c r="O957" s="38"/>
    </row>
    <row r="958" spans="1:15" s="25" customFormat="1" ht="11.25" hidden="1" customHeight="1" outlineLevel="2">
      <c r="A958" s="27"/>
      <c r="B958" s="36"/>
      <c r="C958" s="28"/>
      <c r="D958" s="27"/>
      <c r="E958" s="27"/>
      <c r="F958" s="35" t="s">
        <v>373</v>
      </c>
      <c r="G958" s="28"/>
      <c r="H958" s="28"/>
      <c r="I958" s="28"/>
      <c r="J958" s="26"/>
      <c r="K958" s="26"/>
      <c r="L958" s="26"/>
      <c r="M958" s="32" t="s">
        <v>332</v>
      </c>
      <c r="N958" s="33" t="s">
        <v>54</v>
      </c>
      <c r="O958" s="38">
        <v>2</v>
      </c>
    </row>
    <row r="959" spans="1:15" s="25" customFormat="1" ht="22.5" customHeight="1" outlineLevel="1" collapsed="1">
      <c r="A959" s="36" t="s">
        <v>387</v>
      </c>
      <c r="B959" s="36" t="s">
        <v>159</v>
      </c>
      <c r="C959" s="28" t="s">
        <v>302</v>
      </c>
      <c r="D959" s="27" t="s">
        <v>156</v>
      </c>
      <c r="E959" s="28" t="s">
        <v>393</v>
      </c>
      <c r="F959" s="35" t="s">
        <v>394</v>
      </c>
      <c r="G959" s="28"/>
      <c r="H959" s="28" t="s">
        <v>59</v>
      </c>
      <c r="I959" s="28"/>
      <c r="J959" s="26" t="s">
        <v>50</v>
      </c>
      <c r="K959" s="26" t="s">
        <v>55</v>
      </c>
      <c r="L959" s="26" t="s">
        <v>55</v>
      </c>
      <c r="M959" s="32" t="str">
        <f>M960&amp;" "&amp;O960&amp;N960&amp;" "&amp;M961&amp;" "&amp;O961&amp;N961&amp;" "</f>
        <v xml:space="preserve">Текущий ремонт ТМ 1шт Ремонт РУ10-0,4 кВ 1шт </v>
      </c>
      <c r="N959" s="33"/>
      <c r="O959" s="38"/>
    </row>
    <row r="960" spans="1:15" s="25" customFormat="1" ht="11.25" hidden="1" customHeight="1" outlineLevel="2">
      <c r="A960" s="27"/>
      <c r="B960" s="36"/>
      <c r="C960" s="28"/>
      <c r="D960" s="27"/>
      <c r="E960" s="27"/>
      <c r="F960" s="35" t="s">
        <v>348</v>
      </c>
      <c r="G960" s="28"/>
      <c r="H960" s="28"/>
      <c r="I960" s="28"/>
      <c r="J960" s="26"/>
      <c r="K960" s="26"/>
      <c r="L960" s="26"/>
      <c r="M960" s="32" t="s">
        <v>332</v>
      </c>
      <c r="N960" s="33" t="s">
        <v>54</v>
      </c>
      <c r="O960" s="38">
        <v>1</v>
      </c>
    </row>
    <row r="961" spans="1:15" s="25" customFormat="1" ht="22.5" hidden="1" customHeight="1" outlineLevel="2">
      <c r="A961" s="27"/>
      <c r="B961" s="36"/>
      <c r="C961" s="28"/>
      <c r="D961" s="27"/>
      <c r="E961" s="27"/>
      <c r="F961" s="35" t="s">
        <v>395</v>
      </c>
      <c r="G961" s="28"/>
      <c r="H961" s="28"/>
      <c r="I961" s="28"/>
      <c r="J961" s="26"/>
      <c r="K961" s="26"/>
      <c r="L961" s="26"/>
      <c r="M961" s="32" t="s">
        <v>351</v>
      </c>
      <c r="N961" s="33" t="s">
        <v>54</v>
      </c>
      <c r="O961" s="38">
        <v>1</v>
      </c>
    </row>
    <row r="962" spans="1:15" s="25" customFormat="1" ht="22.5" customHeight="1" outlineLevel="1" collapsed="1">
      <c r="A962" s="36" t="s">
        <v>388</v>
      </c>
      <c r="B962" s="36" t="s">
        <v>159</v>
      </c>
      <c r="C962" s="28" t="s">
        <v>302</v>
      </c>
      <c r="D962" s="27" t="s">
        <v>156</v>
      </c>
      <c r="E962" s="28" t="s">
        <v>397</v>
      </c>
      <c r="F962" s="35" t="s">
        <v>396</v>
      </c>
      <c r="G962" s="28"/>
      <c r="H962" s="28" t="s">
        <v>59</v>
      </c>
      <c r="I962" s="28"/>
      <c r="J962" s="26" t="s">
        <v>50</v>
      </c>
      <c r="K962" s="26" t="s">
        <v>57</v>
      </c>
      <c r="L962" s="26" t="s">
        <v>57</v>
      </c>
      <c r="M962" s="32" t="str">
        <f>M963&amp;" "&amp;O963&amp;N963&amp;" "&amp;M964&amp;" "&amp;O964&amp;N964&amp;" "&amp;M965&amp;" "&amp;O965&amp;N965&amp;" "</f>
        <v xml:space="preserve">Текущий ремонт ТМ 1шт Ремонт РУ10-0,4 кВ 1шт Ремонт строительной части ТП 1шт </v>
      </c>
      <c r="N962" s="33"/>
      <c r="O962" s="38"/>
    </row>
    <row r="963" spans="1:15" s="25" customFormat="1" ht="11.25" hidden="1" customHeight="1" outlineLevel="2">
      <c r="A963" s="27"/>
      <c r="B963" s="36"/>
      <c r="C963" s="28"/>
      <c r="D963" s="27"/>
      <c r="E963" s="27"/>
      <c r="F963" s="35" t="s">
        <v>362</v>
      </c>
      <c r="G963" s="28"/>
      <c r="H963" s="28"/>
      <c r="I963" s="28"/>
      <c r="J963" s="26"/>
      <c r="K963" s="26"/>
      <c r="L963" s="26"/>
      <c r="M963" s="32" t="s">
        <v>332</v>
      </c>
      <c r="N963" s="33" t="s">
        <v>54</v>
      </c>
      <c r="O963" s="38">
        <v>1</v>
      </c>
    </row>
    <row r="964" spans="1:15" s="25" customFormat="1" ht="45" hidden="1" customHeight="1" outlineLevel="2">
      <c r="A964" s="27"/>
      <c r="B964" s="36"/>
      <c r="C964" s="28"/>
      <c r="D964" s="27"/>
      <c r="E964" s="27"/>
      <c r="F964" s="35" t="s">
        <v>2808</v>
      </c>
      <c r="G964" s="28"/>
      <c r="H964" s="28"/>
      <c r="I964" s="28"/>
      <c r="J964" s="26"/>
      <c r="K964" s="26"/>
      <c r="L964" s="26"/>
      <c r="M964" s="32" t="s">
        <v>351</v>
      </c>
      <c r="N964" s="33" t="s">
        <v>54</v>
      </c>
      <c r="O964" s="38">
        <v>1</v>
      </c>
    </row>
    <row r="965" spans="1:15" s="25" customFormat="1" ht="11.25" hidden="1" customHeight="1" outlineLevel="2">
      <c r="A965" s="27"/>
      <c r="B965" s="36"/>
      <c r="C965" s="28"/>
      <c r="D965" s="27"/>
      <c r="E965" s="27"/>
      <c r="F965" s="35" t="s">
        <v>363</v>
      </c>
      <c r="G965" s="28"/>
      <c r="H965" s="28"/>
      <c r="I965" s="28"/>
      <c r="J965" s="26"/>
      <c r="K965" s="26"/>
      <c r="L965" s="26"/>
      <c r="M965" s="32" t="s">
        <v>344</v>
      </c>
      <c r="N965" s="33" t="s">
        <v>54</v>
      </c>
      <c r="O965" s="38">
        <v>1</v>
      </c>
    </row>
    <row r="966" spans="1:15" s="25" customFormat="1" ht="22.5" customHeight="1" outlineLevel="1" collapsed="1">
      <c r="A966" s="36" t="s">
        <v>389</v>
      </c>
      <c r="B966" s="36" t="s">
        <v>159</v>
      </c>
      <c r="C966" s="28" t="s">
        <v>302</v>
      </c>
      <c r="D966" s="27" t="s">
        <v>156</v>
      </c>
      <c r="E966" s="28" t="s">
        <v>717</v>
      </c>
      <c r="F966" s="35" t="s">
        <v>716</v>
      </c>
      <c r="G966" s="28"/>
      <c r="H966" s="28" t="s">
        <v>59</v>
      </c>
      <c r="I966" s="28"/>
      <c r="J966" s="26" t="s">
        <v>50</v>
      </c>
      <c r="K966" s="26" t="s">
        <v>56</v>
      </c>
      <c r="L966" s="26" t="s">
        <v>56</v>
      </c>
      <c r="M966" s="32" t="str">
        <f>M967&amp;" "&amp;O967&amp;N967&amp;" "&amp;M968&amp;" "&amp;O968&amp;N968&amp;" "&amp;M969&amp;" "&amp;O969&amp;N969&amp;" "</f>
        <v xml:space="preserve">Текущий ремонт ТМ 1шт Ремонт РУ10-0,4 кВ 1шт Ремонт строительной части ТП 1шт </v>
      </c>
      <c r="N966" s="33"/>
      <c r="O966" s="38"/>
    </row>
    <row r="967" spans="1:15" s="25" customFormat="1" ht="11.25" hidden="1" customHeight="1" outlineLevel="3">
      <c r="A967" s="27"/>
      <c r="B967" s="36"/>
      <c r="C967" s="28"/>
      <c r="D967" s="27"/>
      <c r="E967" s="27"/>
      <c r="F967" s="35" t="s">
        <v>718</v>
      </c>
      <c r="G967" s="28"/>
      <c r="H967" s="28"/>
      <c r="I967" s="28"/>
      <c r="J967" s="26"/>
      <c r="K967" s="26"/>
      <c r="L967" s="26"/>
      <c r="M967" s="32" t="s">
        <v>332</v>
      </c>
      <c r="N967" s="33" t="s">
        <v>54</v>
      </c>
      <c r="O967" s="38">
        <v>1</v>
      </c>
    </row>
    <row r="968" spans="1:15" s="25" customFormat="1" ht="22.5" hidden="1" customHeight="1" outlineLevel="3">
      <c r="A968" s="27"/>
      <c r="B968" s="36"/>
      <c r="C968" s="28"/>
      <c r="D968" s="27"/>
      <c r="E968" s="27"/>
      <c r="F968" s="35" t="s">
        <v>719</v>
      </c>
      <c r="G968" s="28"/>
      <c r="H968" s="28"/>
      <c r="I968" s="28"/>
      <c r="J968" s="26"/>
      <c r="K968" s="26"/>
      <c r="L968" s="26"/>
      <c r="M968" s="32" t="s">
        <v>351</v>
      </c>
      <c r="N968" s="33" t="s">
        <v>54</v>
      </c>
      <c r="O968" s="38">
        <v>1</v>
      </c>
    </row>
    <row r="969" spans="1:15" s="25" customFormat="1" ht="11.25" hidden="1" customHeight="1" outlineLevel="3">
      <c r="A969" s="27"/>
      <c r="B969" s="36"/>
      <c r="C969" s="28"/>
      <c r="D969" s="27"/>
      <c r="E969" s="27"/>
      <c r="F969" s="35" t="s">
        <v>353</v>
      </c>
      <c r="G969" s="28"/>
      <c r="H969" s="28"/>
      <c r="I969" s="28"/>
      <c r="J969" s="26"/>
      <c r="K969" s="26"/>
      <c r="L969" s="26"/>
      <c r="M969" s="32" t="s">
        <v>344</v>
      </c>
      <c r="N969" s="33" t="s">
        <v>54</v>
      </c>
      <c r="O969" s="38">
        <v>1</v>
      </c>
    </row>
    <row r="970" spans="1:15" s="25" customFormat="1" ht="11.25" hidden="1" customHeight="1" outlineLevel="2">
      <c r="A970" s="27"/>
      <c r="B970" s="36"/>
      <c r="C970" s="28"/>
      <c r="D970" s="27"/>
      <c r="E970" s="27"/>
      <c r="F970" s="35"/>
      <c r="G970" s="28"/>
      <c r="H970" s="28"/>
      <c r="I970" s="28"/>
      <c r="J970" s="26"/>
      <c r="K970" s="26"/>
      <c r="L970" s="26"/>
      <c r="M970" s="32"/>
      <c r="N970" s="33"/>
      <c r="O970" s="38"/>
    </row>
    <row r="971" spans="1:15" collapsed="1">
      <c r="A971" s="152" t="s">
        <v>5</v>
      </c>
      <c r="B971" s="152"/>
      <c r="C971" s="18"/>
      <c r="D971" s="152"/>
      <c r="E971" s="18"/>
      <c r="F971" s="17" t="s">
        <v>6</v>
      </c>
      <c r="G971" s="18"/>
      <c r="H971" s="18"/>
      <c r="I971" s="18"/>
      <c r="J971" s="26"/>
      <c r="K971" s="26"/>
      <c r="L971" s="26"/>
      <c r="M971" s="213"/>
      <c r="N971" s="165"/>
      <c r="O971" s="165"/>
    </row>
    <row r="972" spans="1:15" s="25" customFormat="1" ht="101.25" customHeight="1" outlineLevel="1">
      <c r="A972" s="36" t="s">
        <v>110</v>
      </c>
      <c r="B972" s="27"/>
      <c r="C972" s="28" t="s">
        <v>691</v>
      </c>
      <c r="D972" s="24" t="s">
        <v>156</v>
      </c>
      <c r="E972" s="28" t="s">
        <v>2767</v>
      </c>
      <c r="F972" s="35" t="s">
        <v>827</v>
      </c>
      <c r="G972" s="28"/>
      <c r="H972" s="28" t="s">
        <v>59</v>
      </c>
      <c r="I972" s="28" t="s">
        <v>828</v>
      </c>
      <c r="J972" s="26" t="s">
        <v>33</v>
      </c>
      <c r="K972" s="11" t="s">
        <v>55</v>
      </c>
      <c r="L972" s="11" t="s">
        <v>56</v>
      </c>
      <c r="M972" s="32" t="str">
        <f>M973&amp;" "&amp;O973&amp;N973&amp;" "&amp;M974&amp;" "&amp;O974&amp;N974&amp;" "</f>
        <v xml:space="preserve">Ремонт ограждения 102м Планировка территории 270м3 </v>
      </c>
      <c r="N972" s="26"/>
      <c r="O972" s="16"/>
    </row>
    <row r="973" spans="1:15" s="25" customFormat="1" ht="11.25" hidden="1" customHeight="1" outlineLevel="2">
      <c r="A973" s="36"/>
      <c r="B973" s="27"/>
      <c r="C973" s="28"/>
      <c r="D973" s="24"/>
      <c r="E973" s="28"/>
      <c r="F973" s="35"/>
      <c r="G973" s="28"/>
      <c r="H973" s="28"/>
      <c r="I973" s="28"/>
      <c r="J973" s="26"/>
      <c r="K973" s="11"/>
      <c r="L973" s="11"/>
      <c r="M973" s="32" t="s">
        <v>797</v>
      </c>
      <c r="N973" s="26" t="s">
        <v>798</v>
      </c>
      <c r="O973" s="16">
        <v>102</v>
      </c>
    </row>
    <row r="974" spans="1:15" s="25" customFormat="1" ht="11.25" hidden="1" customHeight="1" outlineLevel="2">
      <c r="A974" s="36"/>
      <c r="B974" s="27"/>
      <c r="C974" s="27"/>
      <c r="D974" s="15"/>
      <c r="E974" s="6"/>
      <c r="F974" s="17"/>
      <c r="G974" s="18"/>
      <c r="H974" s="28"/>
      <c r="I974" s="28"/>
      <c r="J974" s="26"/>
      <c r="K974" s="11"/>
      <c r="L974" s="11"/>
      <c r="M974" s="32" t="s">
        <v>829</v>
      </c>
      <c r="N974" s="26" t="s">
        <v>830</v>
      </c>
      <c r="O974" s="38">
        <v>270</v>
      </c>
    </row>
    <row r="975" spans="1:15" s="25" customFormat="1" ht="45" customHeight="1" outlineLevel="1" collapsed="1">
      <c r="A975" s="36" t="s">
        <v>903</v>
      </c>
      <c r="B975" s="27"/>
      <c r="C975" s="28" t="s">
        <v>584</v>
      </c>
      <c r="D975" s="24" t="s">
        <v>156</v>
      </c>
      <c r="E975" s="28" t="s">
        <v>996</v>
      </c>
      <c r="F975" s="35" t="s">
        <v>998</v>
      </c>
      <c r="G975" s="28"/>
      <c r="H975" s="28" t="s">
        <v>59</v>
      </c>
      <c r="I975" s="28"/>
      <c r="J975" s="26" t="s">
        <v>33</v>
      </c>
      <c r="K975" s="11" t="s">
        <v>51</v>
      </c>
      <c r="L975" s="11" t="s">
        <v>53</v>
      </c>
      <c r="M975" s="32" t="str">
        <f>M976&amp;" "&amp;O976&amp;N976&amp;" "&amp;M977&amp;" "&amp;O977&amp;N977&amp;" "&amp;M978&amp;" "&amp;O978&amp;N978&amp;" "&amp;M979&amp;" "&amp;O979&amp;N979&amp;" "&amp;M980&amp;" "&amp;O980&amp;N980&amp;" "&amp;M981&amp;" "&amp;O981&amp;N981&amp;" "</f>
        <v xml:space="preserve">Ремонт стен 107,81м2 Ремонт пола 46,94м2 Ремонтт потолка 46,94м2 Замена дверей 2шт Ремонт вентиляции 1шт Ремонт освещения 1шт </v>
      </c>
      <c r="N975" s="26"/>
      <c r="O975" s="16"/>
    </row>
    <row r="976" spans="1:15" s="25" customFormat="1" ht="11.25" hidden="1" customHeight="1" outlineLevel="2">
      <c r="A976" s="36"/>
      <c r="B976" s="27"/>
      <c r="C976" s="28"/>
      <c r="D976" s="24"/>
      <c r="E976" s="28"/>
      <c r="F976" s="35"/>
      <c r="G976" s="28"/>
      <c r="H976" s="28"/>
      <c r="I976" s="28"/>
      <c r="J976" s="26"/>
      <c r="K976" s="11"/>
      <c r="L976" s="11"/>
      <c r="M976" s="32" t="s">
        <v>784</v>
      </c>
      <c r="N976" s="26" t="s">
        <v>785</v>
      </c>
      <c r="O976" s="38">
        <f>107.81</f>
        <v>107.81</v>
      </c>
    </row>
    <row r="977" spans="1:15" s="25" customFormat="1" ht="11.25" hidden="1" customHeight="1" outlineLevel="2">
      <c r="A977" s="36"/>
      <c r="B977" s="27"/>
      <c r="C977" s="27"/>
      <c r="D977" s="15"/>
      <c r="E977" s="6"/>
      <c r="F977" s="17"/>
      <c r="G977" s="18"/>
      <c r="H977" s="28"/>
      <c r="I977" s="28"/>
      <c r="J977" s="26"/>
      <c r="K977" s="11"/>
      <c r="L977" s="11"/>
      <c r="M977" s="32" t="s">
        <v>1017</v>
      </c>
      <c r="N977" s="26" t="s">
        <v>785</v>
      </c>
      <c r="O977" s="38">
        <f>46.94</f>
        <v>46.94</v>
      </c>
    </row>
    <row r="978" spans="1:15" s="25" customFormat="1" ht="11.25" hidden="1" customHeight="1" outlineLevel="2">
      <c r="A978" s="36"/>
      <c r="B978" s="27"/>
      <c r="C978" s="28"/>
      <c r="D978" s="24"/>
      <c r="E978" s="28"/>
      <c r="F978" s="35"/>
      <c r="G978" s="28"/>
      <c r="H978" s="28"/>
      <c r="I978" s="28"/>
      <c r="J978" s="26"/>
      <c r="K978" s="11"/>
      <c r="L978" s="11"/>
      <c r="M978" s="32" t="s">
        <v>1169</v>
      </c>
      <c r="N978" s="26" t="s">
        <v>785</v>
      </c>
      <c r="O978" s="38">
        <f>46.94</f>
        <v>46.94</v>
      </c>
    </row>
    <row r="979" spans="1:15" s="25" customFormat="1" ht="11.25" hidden="1" customHeight="1" outlineLevel="2">
      <c r="A979" s="36"/>
      <c r="B979" s="27"/>
      <c r="C979" s="27"/>
      <c r="D979" s="15"/>
      <c r="E979" s="6"/>
      <c r="F979" s="17"/>
      <c r="G979" s="18"/>
      <c r="H979" s="28"/>
      <c r="I979" s="28"/>
      <c r="J979" s="26"/>
      <c r="K979" s="11"/>
      <c r="L979" s="11"/>
      <c r="M979" s="32" t="s">
        <v>839</v>
      </c>
      <c r="N979" s="26" t="s">
        <v>54</v>
      </c>
      <c r="O979" s="38">
        <v>2</v>
      </c>
    </row>
    <row r="980" spans="1:15" s="25" customFormat="1" ht="11.25" hidden="1" customHeight="1" outlineLevel="2">
      <c r="A980" s="36"/>
      <c r="B980" s="27"/>
      <c r="C980" s="28"/>
      <c r="D980" s="24"/>
      <c r="E980" s="28"/>
      <c r="F980" s="35"/>
      <c r="G980" s="28"/>
      <c r="H980" s="28"/>
      <c r="I980" s="28"/>
      <c r="J980" s="26"/>
      <c r="K980" s="11"/>
      <c r="L980" s="11"/>
      <c r="M980" s="32" t="s">
        <v>997</v>
      </c>
      <c r="N980" s="26" t="s">
        <v>54</v>
      </c>
      <c r="O980" s="38">
        <v>1</v>
      </c>
    </row>
    <row r="981" spans="1:15" s="25" customFormat="1" ht="11.25" hidden="1" customHeight="1" outlineLevel="2">
      <c r="A981" s="36"/>
      <c r="B981" s="27"/>
      <c r="C981" s="27"/>
      <c r="D981" s="15"/>
      <c r="E981" s="6"/>
      <c r="F981" s="17"/>
      <c r="G981" s="18"/>
      <c r="H981" s="28"/>
      <c r="I981" s="28"/>
      <c r="J981" s="26"/>
      <c r="K981" s="11"/>
      <c r="L981" s="11"/>
      <c r="M981" s="32" t="s">
        <v>604</v>
      </c>
      <c r="N981" s="26" t="s">
        <v>54</v>
      </c>
      <c r="O981" s="38">
        <v>1</v>
      </c>
    </row>
    <row r="982" spans="1:15" s="25" customFormat="1" ht="35.25" customHeight="1" outlineLevel="1" collapsed="1">
      <c r="A982" s="36" t="s">
        <v>992</v>
      </c>
      <c r="B982" s="27"/>
      <c r="C982" s="28" t="s">
        <v>584</v>
      </c>
      <c r="D982" s="24" t="s">
        <v>156</v>
      </c>
      <c r="E982" s="28" t="s">
        <v>1000</v>
      </c>
      <c r="F982" s="35" t="s">
        <v>999</v>
      </c>
      <c r="G982" s="28"/>
      <c r="H982" s="28" t="s">
        <v>59</v>
      </c>
      <c r="I982" s="28"/>
      <c r="J982" s="26" t="s">
        <v>33</v>
      </c>
      <c r="K982" s="11" t="s">
        <v>53</v>
      </c>
      <c r="L982" s="11" t="s">
        <v>55</v>
      </c>
      <c r="M982" s="32" t="str">
        <f>M983&amp;" "&amp;O983&amp;N983&amp;" "&amp;M984&amp;" "&amp;O984&amp;N984&amp;" "&amp;M985&amp;" "&amp;O985&amp;N985&amp;" "&amp;M986&amp;" "&amp;O986&amp;N986&amp;" "&amp;M987&amp;" "&amp;O987&amp;N987&amp;" "&amp;M988&amp;" "&amp;O988&amp;N988&amp;" "</f>
        <v xml:space="preserve">Ремонт стен 71,975м2 Ремонт пола 24,16м2 Ремонт потолка 54,07м2 Замена окон 2шт Замена дверей 1шт Ремонт освещения 1шт </v>
      </c>
      <c r="N982" s="26"/>
      <c r="O982" s="16"/>
    </row>
    <row r="983" spans="1:15" s="25" customFormat="1" ht="11.25" hidden="1" customHeight="1" outlineLevel="2">
      <c r="A983" s="36"/>
      <c r="B983" s="27"/>
      <c r="C983" s="28"/>
      <c r="D983" s="24"/>
      <c r="E983" s="28"/>
      <c r="F983" s="35"/>
      <c r="G983" s="28"/>
      <c r="H983" s="28"/>
      <c r="I983" s="28"/>
      <c r="J983" s="26"/>
      <c r="K983" s="11"/>
      <c r="L983" s="11"/>
      <c r="M983" s="32" t="s">
        <v>784</v>
      </c>
      <c r="N983" s="26" t="s">
        <v>785</v>
      </c>
      <c r="O983" s="13">
        <f>41.285+30.69</f>
        <v>71.974999999999994</v>
      </c>
    </row>
    <row r="984" spans="1:15" s="25" customFormat="1" ht="11.25" hidden="1" customHeight="1" outlineLevel="2">
      <c r="A984" s="36"/>
      <c r="B984" s="27"/>
      <c r="C984" s="27"/>
      <c r="D984" s="15"/>
      <c r="E984" s="6"/>
      <c r="F984" s="17"/>
      <c r="G984" s="18"/>
      <c r="H984" s="28"/>
      <c r="I984" s="28"/>
      <c r="J984" s="26"/>
      <c r="K984" s="11"/>
      <c r="L984" s="11"/>
      <c r="M984" s="32" t="s">
        <v>1017</v>
      </c>
      <c r="N984" s="26" t="s">
        <v>785</v>
      </c>
      <c r="O984" s="38">
        <f>16.79+7.37</f>
        <v>24.16</v>
      </c>
    </row>
    <row r="985" spans="1:15" s="25" customFormat="1" ht="11.25" hidden="1" customHeight="1" outlineLevel="2">
      <c r="A985" s="36"/>
      <c r="B985" s="27"/>
      <c r="C985" s="28"/>
      <c r="D985" s="24"/>
      <c r="E985" s="28"/>
      <c r="F985" s="35"/>
      <c r="G985" s="28"/>
      <c r="H985" s="28"/>
      <c r="I985" s="28"/>
      <c r="J985" s="26"/>
      <c r="K985" s="11"/>
      <c r="L985" s="11"/>
      <c r="M985" s="32" t="s">
        <v>786</v>
      </c>
      <c r="N985" s="26" t="s">
        <v>785</v>
      </c>
      <c r="O985" s="38">
        <f>46.7+7.37</f>
        <v>54.07</v>
      </c>
    </row>
    <row r="986" spans="1:15" s="25" customFormat="1" ht="11.25" hidden="1" customHeight="1" outlineLevel="2">
      <c r="A986" s="36"/>
      <c r="B986" s="27"/>
      <c r="C986" s="27"/>
      <c r="D986" s="15"/>
      <c r="E986" s="6"/>
      <c r="F986" s="17"/>
      <c r="G986" s="18"/>
      <c r="H986" s="28"/>
      <c r="I986" s="28"/>
      <c r="J986" s="26"/>
      <c r="K986" s="11"/>
      <c r="L986" s="11"/>
      <c r="M986" s="32" t="s">
        <v>994</v>
      </c>
      <c r="N986" s="26" t="s">
        <v>54</v>
      </c>
      <c r="O986" s="38">
        <v>2</v>
      </c>
    </row>
    <row r="987" spans="1:15" s="25" customFormat="1" ht="11.25" hidden="1" customHeight="1" outlineLevel="2">
      <c r="A987" s="36"/>
      <c r="B987" s="27"/>
      <c r="C987" s="28"/>
      <c r="D987" s="24"/>
      <c r="E987" s="28"/>
      <c r="F987" s="35"/>
      <c r="G987" s="28"/>
      <c r="H987" s="28"/>
      <c r="I987" s="28"/>
      <c r="J987" s="26"/>
      <c r="K987" s="11"/>
      <c r="L987" s="11"/>
      <c r="M987" s="32" t="s">
        <v>839</v>
      </c>
      <c r="N987" s="26" t="s">
        <v>54</v>
      </c>
      <c r="O987" s="38">
        <f>1</f>
        <v>1</v>
      </c>
    </row>
    <row r="988" spans="1:15" s="25" customFormat="1" ht="11.25" hidden="1" customHeight="1" outlineLevel="2">
      <c r="A988" s="36"/>
      <c r="B988" s="27"/>
      <c r="C988" s="27"/>
      <c r="D988" s="15"/>
      <c r="E988" s="6"/>
      <c r="F988" s="17"/>
      <c r="G988" s="18"/>
      <c r="H988" s="28"/>
      <c r="I988" s="28"/>
      <c r="J988" s="26"/>
      <c r="K988" s="11"/>
      <c r="L988" s="11"/>
      <c r="M988" s="32" t="s">
        <v>604</v>
      </c>
      <c r="N988" s="26" t="s">
        <v>54</v>
      </c>
      <c r="O988" s="38">
        <v>1</v>
      </c>
    </row>
    <row r="989" spans="1:15" s="25" customFormat="1" ht="35.25" customHeight="1" outlineLevel="1" collapsed="1">
      <c r="A989" s="36" t="s">
        <v>993</v>
      </c>
      <c r="B989" s="27"/>
      <c r="C989" s="28" t="s">
        <v>584</v>
      </c>
      <c r="D989" s="24" t="s">
        <v>156</v>
      </c>
      <c r="E989" s="28" t="s">
        <v>1080</v>
      </c>
      <c r="F989" s="35" t="s">
        <v>669</v>
      </c>
      <c r="G989" s="28"/>
      <c r="H989" s="28" t="s">
        <v>59</v>
      </c>
      <c r="I989" s="28"/>
      <c r="J989" s="26" t="s">
        <v>33</v>
      </c>
      <c r="K989" s="11" t="s">
        <v>55</v>
      </c>
      <c r="L989" s="11" t="s">
        <v>56</v>
      </c>
      <c r="M989" s="32" t="str">
        <f>M990&amp;" "&amp;O990&amp;N990&amp;" "</f>
        <v xml:space="preserve">Ремонт ограждения 347,6м </v>
      </c>
      <c r="N989" s="26"/>
      <c r="O989" s="16"/>
    </row>
    <row r="990" spans="1:15" s="25" customFormat="1" ht="11.25" hidden="1" customHeight="1" outlineLevel="2">
      <c r="A990" s="36"/>
      <c r="B990" s="27"/>
      <c r="C990" s="28"/>
      <c r="D990" s="24"/>
      <c r="E990" s="28"/>
      <c r="F990" s="35"/>
      <c r="G990" s="28"/>
      <c r="H990" s="28"/>
      <c r="I990" s="28"/>
      <c r="J990" s="26"/>
      <c r="K990" s="11"/>
      <c r="L990" s="11"/>
      <c r="M990" s="32" t="s">
        <v>797</v>
      </c>
      <c r="N990" s="26" t="s">
        <v>798</v>
      </c>
      <c r="O990" s="38">
        <v>347.6</v>
      </c>
    </row>
    <row r="991" spans="1:15" s="25" customFormat="1" ht="35.25" customHeight="1" outlineLevel="1" collapsed="1">
      <c r="A991" s="36" t="s">
        <v>995</v>
      </c>
      <c r="B991" s="27"/>
      <c r="C991" s="28" t="s">
        <v>584</v>
      </c>
      <c r="D991" s="24" t="s">
        <v>156</v>
      </c>
      <c r="E991" s="28" t="s">
        <v>1081</v>
      </c>
      <c r="F991" s="35" t="s">
        <v>661</v>
      </c>
      <c r="G991" s="28"/>
      <c r="H991" s="28" t="s">
        <v>59</v>
      </c>
      <c r="I991" s="28"/>
      <c r="J991" s="26" t="s">
        <v>33</v>
      </c>
      <c r="K991" s="11" t="s">
        <v>53</v>
      </c>
      <c r="L991" s="11" t="s">
        <v>55</v>
      </c>
      <c r="M991" s="32" t="str">
        <f>M992&amp;" "&amp;O992&amp;N992&amp;" "</f>
        <v xml:space="preserve">Ремонт ограждения 265,2м </v>
      </c>
      <c r="N991" s="26"/>
      <c r="O991" s="38"/>
    </row>
    <row r="992" spans="1:15" s="25" customFormat="1" ht="11.25" hidden="1" customHeight="1" outlineLevel="2">
      <c r="A992" s="36"/>
      <c r="B992" s="27"/>
      <c r="C992" s="28"/>
      <c r="D992" s="24"/>
      <c r="E992" s="28"/>
      <c r="F992" s="35"/>
      <c r="G992" s="28"/>
      <c r="H992" s="28"/>
      <c r="I992" s="28"/>
      <c r="J992" s="26"/>
      <c r="K992" s="11"/>
      <c r="L992" s="11"/>
      <c r="M992" s="32" t="s">
        <v>797</v>
      </c>
      <c r="N992" s="26" t="s">
        <v>798</v>
      </c>
      <c r="O992" s="38">
        <v>265.2</v>
      </c>
    </row>
    <row r="993" spans="1:15" s="25" customFormat="1" ht="35.25" customHeight="1" outlineLevel="1" collapsed="1">
      <c r="A993" s="36" t="s">
        <v>1002</v>
      </c>
      <c r="B993" s="27"/>
      <c r="C993" s="28" t="s">
        <v>157</v>
      </c>
      <c r="D993" s="24" t="s">
        <v>156</v>
      </c>
      <c r="E993" s="28" t="s">
        <v>1082</v>
      </c>
      <c r="F993" s="35" t="s">
        <v>188</v>
      </c>
      <c r="G993" s="28"/>
      <c r="H993" s="28" t="s">
        <v>59</v>
      </c>
      <c r="I993" s="28"/>
      <c r="J993" s="26" t="s">
        <v>33</v>
      </c>
      <c r="K993" s="11" t="s">
        <v>56</v>
      </c>
      <c r="L993" s="11" t="s">
        <v>57</v>
      </c>
      <c r="M993" s="32" t="str">
        <f>M994&amp;" "&amp;O994&amp;N994&amp;" "</f>
        <v xml:space="preserve">Ремонт ограждения 299м </v>
      </c>
      <c r="N993" s="26"/>
      <c r="O993" s="38"/>
    </row>
    <row r="994" spans="1:15" s="25" customFormat="1" ht="11.25" hidden="1" customHeight="1" outlineLevel="2">
      <c r="A994" s="36"/>
      <c r="B994" s="27"/>
      <c r="C994" s="28"/>
      <c r="D994" s="24"/>
      <c r="E994" s="28"/>
      <c r="F994" s="35"/>
      <c r="G994" s="28"/>
      <c r="H994" s="28"/>
      <c r="I994" s="28"/>
      <c r="J994" s="26"/>
      <c r="K994" s="11"/>
      <c r="L994" s="11"/>
      <c r="M994" s="32" t="s">
        <v>797</v>
      </c>
      <c r="N994" s="26" t="s">
        <v>798</v>
      </c>
      <c r="O994" s="38">
        <v>299</v>
      </c>
    </row>
    <row r="995" spans="1:15" s="25" customFormat="1" ht="45" customHeight="1" outlineLevel="1" collapsed="1">
      <c r="A995" s="36" t="s">
        <v>1004</v>
      </c>
      <c r="B995" s="27"/>
      <c r="C995" s="28" t="s">
        <v>281</v>
      </c>
      <c r="D995" s="24" t="s">
        <v>156</v>
      </c>
      <c r="E995" s="28" t="s">
        <v>1007</v>
      </c>
      <c r="F995" s="35" t="s">
        <v>2708</v>
      </c>
      <c r="G995" s="28"/>
      <c r="H995" s="28" t="s">
        <v>59</v>
      </c>
      <c r="I995" s="28"/>
      <c r="J995" s="26" t="s">
        <v>33</v>
      </c>
      <c r="K995" s="11" t="s">
        <v>57</v>
      </c>
      <c r="L995" s="11" t="s">
        <v>57</v>
      </c>
      <c r="M995" s="32" t="str">
        <f>M996&amp;" "&amp;O996&amp;N996&amp;" "&amp;M997&amp;" "&amp;O997&amp;N997&amp;" "&amp;M998&amp;" "&amp;O998&amp;N998&amp;" "&amp;M999&amp;" "&amp;O999&amp;N999&amp;" "&amp;M1000&amp;" "&amp;O1000&amp;N1000&amp;" "&amp;M1001&amp;" "&amp;O1001&amp;N1001&amp;" "&amp;M1002&amp;" "&amp;O1002&amp;N1002&amp;" "</f>
        <v xml:space="preserve">Замена дверей 4шт Ремонт стен 230,33м2 Замена окон 1шт Ремонт потолка 36,83м2 Ремонт пола 36,83м2 Ремонт освещения 1шт Ремонт сантехники 1шт </v>
      </c>
      <c r="N995" s="26"/>
      <c r="O995" s="38"/>
    </row>
    <row r="996" spans="1:15" s="25" customFormat="1" ht="11.25" hidden="1" customHeight="1" outlineLevel="2">
      <c r="A996" s="36"/>
      <c r="B996" s="27"/>
      <c r="C996" s="28"/>
      <c r="D996" s="24"/>
      <c r="E996" s="28"/>
      <c r="F996" s="35"/>
      <c r="G996" s="28"/>
      <c r="H996" s="28"/>
      <c r="I996" s="28"/>
      <c r="J996" s="26"/>
      <c r="K996" s="11"/>
      <c r="L996" s="11"/>
      <c r="M996" s="32" t="s">
        <v>839</v>
      </c>
      <c r="N996" s="26" t="s">
        <v>54</v>
      </c>
      <c r="O996" s="38">
        <f>4</f>
        <v>4</v>
      </c>
    </row>
    <row r="997" spans="1:15" s="25" customFormat="1" ht="11.25" hidden="1" customHeight="1" outlineLevel="2">
      <c r="A997" s="36"/>
      <c r="B997" s="27"/>
      <c r="C997" s="27"/>
      <c r="D997" s="15"/>
      <c r="E997" s="6"/>
      <c r="F997" s="17"/>
      <c r="G997" s="18"/>
      <c r="H997" s="28"/>
      <c r="I997" s="28"/>
      <c r="J997" s="26"/>
      <c r="K997" s="11"/>
      <c r="L997" s="11"/>
      <c r="M997" s="32" t="s">
        <v>784</v>
      </c>
      <c r="N997" s="26" t="s">
        <v>785</v>
      </c>
      <c r="O997" s="38">
        <f>230.33</f>
        <v>230.33</v>
      </c>
    </row>
    <row r="998" spans="1:15" s="25" customFormat="1" ht="11.25" hidden="1" customHeight="1" outlineLevel="2">
      <c r="A998" s="36"/>
      <c r="B998" s="27"/>
      <c r="C998" s="28"/>
      <c r="D998" s="24"/>
      <c r="E998" s="28"/>
      <c r="F998" s="35"/>
      <c r="G998" s="28"/>
      <c r="H998" s="28"/>
      <c r="I998" s="28"/>
      <c r="J998" s="26"/>
      <c r="K998" s="11"/>
      <c r="L998" s="11"/>
      <c r="M998" s="32" t="s">
        <v>994</v>
      </c>
      <c r="N998" s="26" t="s">
        <v>54</v>
      </c>
      <c r="O998" s="38">
        <v>1</v>
      </c>
    </row>
    <row r="999" spans="1:15" s="25" customFormat="1" ht="11.25" hidden="1" customHeight="1" outlineLevel="2">
      <c r="A999" s="36"/>
      <c r="B999" s="27"/>
      <c r="C999" s="27"/>
      <c r="D999" s="15"/>
      <c r="E999" s="6"/>
      <c r="F999" s="17"/>
      <c r="G999" s="18"/>
      <c r="H999" s="28"/>
      <c r="I999" s="28"/>
      <c r="J999" s="26"/>
      <c r="K999" s="11"/>
      <c r="L999" s="11"/>
      <c r="M999" s="32" t="s">
        <v>786</v>
      </c>
      <c r="N999" s="26" t="s">
        <v>785</v>
      </c>
      <c r="O999" s="38">
        <f>36.83</f>
        <v>36.83</v>
      </c>
    </row>
    <row r="1000" spans="1:15" s="25" customFormat="1" ht="11.25" hidden="1" customHeight="1" outlineLevel="2">
      <c r="A1000" s="36"/>
      <c r="B1000" s="27"/>
      <c r="C1000" s="27"/>
      <c r="D1000" s="15"/>
      <c r="E1000" s="6"/>
      <c r="F1000" s="17"/>
      <c r="G1000" s="18"/>
      <c r="H1000" s="28"/>
      <c r="I1000" s="28"/>
      <c r="J1000" s="26"/>
      <c r="K1000" s="11"/>
      <c r="L1000" s="11"/>
      <c r="M1000" s="32" t="s">
        <v>1017</v>
      </c>
      <c r="N1000" s="26" t="s">
        <v>785</v>
      </c>
      <c r="O1000" s="38">
        <f>36.83</f>
        <v>36.83</v>
      </c>
    </row>
    <row r="1001" spans="1:15" s="25" customFormat="1" ht="11.25" hidden="1" customHeight="1" outlineLevel="2">
      <c r="A1001" s="36"/>
      <c r="B1001" s="27"/>
      <c r="C1001" s="27"/>
      <c r="D1001" s="15"/>
      <c r="E1001" s="6"/>
      <c r="F1001" s="17"/>
      <c r="G1001" s="18"/>
      <c r="H1001" s="28"/>
      <c r="I1001" s="28"/>
      <c r="J1001" s="26"/>
      <c r="K1001" s="11"/>
      <c r="L1001" s="11"/>
      <c r="M1001" s="32" t="s">
        <v>604</v>
      </c>
      <c r="N1001" s="26" t="s">
        <v>54</v>
      </c>
      <c r="O1001" s="38">
        <v>1</v>
      </c>
    </row>
    <row r="1002" spans="1:15" s="25" customFormat="1" ht="11.25" hidden="1" customHeight="1" outlineLevel="2">
      <c r="A1002" s="36"/>
      <c r="B1002" s="27"/>
      <c r="C1002" s="27"/>
      <c r="D1002" s="15"/>
      <c r="E1002" s="6"/>
      <c r="F1002" s="17"/>
      <c r="G1002" s="18"/>
      <c r="H1002" s="28"/>
      <c r="I1002" s="28"/>
      <c r="J1002" s="26"/>
      <c r="K1002" s="11"/>
      <c r="L1002" s="11"/>
      <c r="M1002" s="32" t="s">
        <v>1008</v>
      </c>
      <c r="N1002" s="26" t="s">
        <v>54</v>
      </c>
      <c r="O1002" s="38">
        <v>1</v>
      </c>
    </row>
    <row r="1003" spans="1:15" s="25" customFormat="1" ht="35.25" customHeight="1" outlineLevel="1" collapsed="1">
      <c r="A1003" s="36" t="s">
        <v>1005</v>
      </c>
      <c r="B1003" s="27"/>
      <c r="C1003" s="28" t="s">
        <v>302</v>
      </c>
      <c r="D1003" s="24" t="s">
        <v>156</v>
      </c>
      <c r="E1003" s="28" t="s">
        <v>320</v>
      </c>
      <c r="F1003" s="35" t="s">
        <v>319</v>
      </c>
      <c r="G1003" s="28"/>
      <c r="H1003" s="28" t="s">
        <v>59</v>
      </c>
      <c r="I1003" s="28"/>
      <c r="J1003" s="26" t="s">
        <v>33</v>
      </c>
      <c r="K1003" s="11" t="s">
        <v>55</v>
      </c>
      <c r="L1003" s="11" t="s">
        <v>490</v>
      </c>
      <c r="M1003" s="32" t="str">
        <f>M1004&amp;" "&amp;O1004&amp;N1004&amp;" "&amp;M1005&amp;" "&amp;O1005&amp;N1005&amp;" "</f>
        <v xml:space="preserve">Отсыпка территории 99м3 Замена фундаментов 28шт </v>
      </c>
      <c r="N1003" s="26"/>
      <c r="O1003" s="38"/>
    </row>
    <row r="1004" spans="1:15" s="25" customFormat="1" ht="11.25" hidden="1" customHeight="1" outlineLevel="2">
      <c r="A1004" s="36"/>
      <c r="B1004" s="27"/>
      <c r="C1004" s="28"/>
      <c r="D1004" s="24"/>
      <c r="E1004" s="28"/>
      <c r="F1004" s="35"/>
      <c r="G1004" s="28"/>
      <c r="H1004" s="28"/>
      <c r="I1004" s="28"/>
      <c r="J1004" s="26"/>
      <c r="K1004" s="11"/>
      <c r="L1004" s="11"/>
      <c r="M1004" s="32" t="s">
        <v>1012</v>
      </c>
      <c r="N1004" s="26" t="s">
        <v>830</v>
      </c>
      <c r="O1004" s="38">
        <v>99</v>
      </c>
    </row>
    <row r="1005" spans="1:15" s="25" customFormat="1" ht="11.25" hidden="1" customHeight="1" outlineLevel="2">
      <c r="A1005" s="36"/>
      <c r="B1005" s="27"/>
      <c r="C1005" s="27"/>
      <c r="D1005" s="15"/>
      <c r="E1005" s="6"/>
      <c r="F1005" s="17"/>
      <c r="G1005" s="18"/>
      <c r="H1005" s="28"/>
      <c r="I1005" s="28"/>
      <c r="J1005" s="26"/>
      <c r="K1005" s="11"/>
      <c r="L1005" s="11"/>
      <c r="M1005" s="32" t="s">
        <v>1003</v>
      </c>
      <c r="N1005" s="26" t="s">
        <v>54</v>
      </c>
      <c r="O1005" s="38">
        <f>16+2+2+8</f>
        <v>28</v>
      </c>
    </row>
    <row r="1006" spans="1:15" s="25" customFormat="1" ht="35.25" customHeight="1" outlineLevel="1" collapsed="1">
      <c r="A1006" s="36" t="s">
        <v>1006</v>
      </c>
      <c r="B1006" s="27"/>
      <c r="C1006" s="28" t="s">
        <v>302</v>
      </c>
      <c r="D1006" s="24" t="s">
        <v>156</v>
      </c>
      <c r="E1006" s="28" t="s">
        <v>1015</v>
      </c>
      <c r="F1006" s="35" t="s">
        <v>1014</v>
      </c>
      <c r="G1006" s="28"/>
      <c r="H1006" s="28" t="s">
        <v>59</v>
      </c>
      <c r="I1006" s="28"/>
      <c r="J1006" s="26" t="s">
        <v>33</v>
      </c>
      <c r="K1006" s="11" t="s">
        <v>56</v>
      </c>
      <c r="L1006" s="11" t="s">
        <v>57</v>
      </c>
      <c r="M1006" s="32" t="str">
        <f>M1007&amp;" "&amp;O1007&amp;N1007&amp;" "&amp;M1008&amp;" "&amp;O1008&amp;N1008&amp;" "&amp;M1009&amp;" "&amp;O1009&amp;N1009&amp;" "&amp;M1010&amp;" "&amp;O1010&amp;N1010&amp;" "</f>
        <v xml:space="preserve">Ремонт кровли 89,7м2 Ремонт отмостки 5,59м3 Ремонт пола 3,22м3 Ремонт дверей 14,4м2 </v>
      </c>
      <c r="N1006" s="26"/>
      <c r="O1006" s="38"/>
    </row>
    <row r="1007" spans="1:15" s="25" customFormat="1" ht="11.25" hidden="1" customHeight="1" outlineLevel="2">
      <c r="A1007" s="36"/>
      <c r="B1007" s="27"/>
      <c r="C1007" s="28"/>
      <c r="D1007" s="24"/>
      <c r="E1007" s="28"/>
      <c r="F1007" s="35"/>
      <c r="G1007" s="28"/>
      <c r="H1007" s="28"/>
      <c r="I1007" s="28"/>
      <c r="J1007" s="26"/>
      <c r="K1007" s="11"/>
      <c r="L1007" s="11"/>
      <c r="M1007" s="32" t="s">
        <v>788</v>
      </c>
      <c r="N1007" s="26" t="s">
        <v>785</v>
      </c>
      <c r="O1007" s="38">
        <v>89.7</v>
      </c>
    </row>
    <row r="1008" spans="1:15" s="25" customFormat="1" ht="11.25" hidden="1" customHeight="1" outlineLevel="2">
      <c r="A1008" s="36"/>
      <c r="B1008" s="27"/>
      <c r="C1008" s="27"/>
      <c r="D1008" s="15"/>
      <c r="E1008" s="6"/>
      <c r="F1008" s="17"/>
      <c r="G1008" s="18"/>
      <c r="H1008" s="28"/>
      <c r="I1008" s="28"/>
      <c r="J1008" s="26"/>
      <c r="K1008" s="11"/>
      <c r="L1008" s="11"/>
      <c r="M1008" s="32" t="s">
        <v>1016</v>
      </c>
      <c r="N1008" s="26" t="s">
        <v>830</v>
      </c>
      <c r="O1008" s="38">
        <v>5.59</v>
      </c>
    </row>
    <row r="1009" spans="1:15" s="25" customFormat="1" ht="11.25" hidden="1" customHeight="1" outlineLevel="2">
      <c r="A1009" s="36"/>
      <c r="B1009" s="27"/>
      <c r="C1009" s="27"/>
      <c r="D1009" s="15"/>
      <c r="E1009" s="6"/>
      <c r="F1009" s="17"/>
      <c r="G1009" s="18"/>
      <c r="H1009" s="28"/>
      <c r="I1009" s="28"/>
      <c r="J1009" s="26"/>
      <c r="K1009" s="11"/>
      <c r="L1009" s="11"/>
      <c r="M1009" s="32" t="s">
        <v>1017</v>
      </c>
      <c r="N1009" s="26" t="s">
        <v>830</v>
      </c>
      <c r="O1009" s="38">
        <v>3.22</v>
      </c>
    </row>
    <row r="1010" spans="1:15" s="25" customFormat="1" ht="11.25" hidden="1" customHeight="1" outlineLevel="2">
      <c r="A1010" s="36"/>
      <c r="B1010" s="27"/>
      <c r="C1010" s="27"/>
      <c r="D1010" s="15"/>
      <c r="E1010" s="6"/>
      <c r="F1010" s="17"/>
      <c r="G1010" s="18"/>
      <c r="H1010" s="28"/>
      <c r="I1010" s="28"/>
      <c r="J1010" s="26"/>
      <c r="K1010" s="11"/>
      <c r="L1010" s="11"/>
      <c r="M1010" s="32" t="s">
        <v>1018</v>
      </c>
      <c r="N1010" s="26" t="s">
        <v>785</v>
      </c>
      <c r="O1010" s="38">
        <v>14.4</v>
      </c>
    </row>
    <row r="1011" spans="1:15" s="25" customFormat="1" ht="35.25" customHeight="1" outlineLevel="1" collapsed="1">
      <c r="A1011" s="36" t="s">
        <v>1009</v>
      </c>
      <c r="B1011" s="27"/>
      <c r="C1011" s="27"/>
      <c r="D1011" s="27" t="s">
        <v>156</v>
      </c>
      <c r="E1011" s="192"/>
      <c r="F1011" s="35"/>
      <c r="G1011" s="28"/>
      <c r="H1011" s="28" t="s">
        <v>59</v>
      </c>
      <c r="I1011" s="28"/>
      <c r="J1011" s="27" t="s">
        <v>33</v>
      </c>
      <c r="K1011" s="27" t="s">
        <v>51</v>
      </c>
      <c r="L1011" s="27" t="s">
        <v>490</v>
      </c>
      <c r="M1011" s="14" t="str">
        <f>M1012&amp;" "&amp;O1012&amp;N1012&amp;" "</f>
        <v xml:space="preserve">Благоустройство территории 80м2. </v>
      </c>
      <c r="N1011" s="26"/>
      <c r="O1011" s="38"/>
    </row>
    <row r="1012" spans="1:15" s="25" customFormat="1" ht="11.25" customHeight="1" outlineLevel="1">
      <c r="A1012" s="27"/>
      <c r="B1012" s="27"/>
      <c r="C1012" s="27"/>
      <c r="D1012" s="24"/>
      <c r="E1012" s="214"/>
      <c r="F1012" s="35"/>
      <c r="G1012" s="9"/>
      <c r="H1012" s="9"/>
      <c r="I1012" s="28"/>
      <c r="J1012" s="26"/>
      <c r="K1012" s="26"/>
      <c r="L1012" s="26"/>
      <c r="M1012" s="14" t="s">
        <v>1255</v>
      </c>
      <c r="N1012" s="26" t="s">
        <v>1256</v>
      </c>
      <c r="O1012" s="38">
        <v>80</v>
      </c>
    </row>
    <row r="1013" spans="1:15" s="25" customFormat="1" ht="23.25" customHeight="1" outlineLevel="1">
      <c r="A1013" s="36" t="s">
        <v>1010</v>
      </c>
      <c r="B1013" s="27"/>
      <c r="C1013" s="28" t="s">
        <v>584</v>
      </c>
      <c r="D1013" s="27" t="s">
        <v>156</v>
      </c>
      <c r="E1013" s="192" t="s">
        <v>644</v>
      </c>
      <c r="F1013" s="35" t="s">
        <v>645</v>
      </c>
      <c r="G1013" s="28"/>
      <c r="H1013" s="28" t="s">
        <v>59</v>
      </c>
      <c r="I1013" s="28"/>
      <c r="J1013" s="215" t="s">
        <v>33</v>
      </c>
      <c r="K1013" s="11" t="s">
        <v>316</v>
      </c>
      <c r="L1013" s="11" t="s">
        <v>316</v>
      </c>
      <c r="M1013" s="32" t="str">
        <f>M1014&amp;" "&amp;O1014&amp;N1014&amp;" "</f>
        <v xml:space="preserve">Ремонт отопления 1шт </v>
      </c>
      <c r="N1013" s="32"/>
      <c r="O1013" s="216"/>
    </row>
    <row r="1014" spans="1:15" s="25" customFormat="1" ht="11.25" hidden="1" customHeight="1" outlineLevel="2">
      <c r="A1014" s="27"/>
      <c r="B1014" s="27"/>
      <c r="C1014" s="28"/>
      <c r="D1014" s="27"/>
      <c r="E1014" s="28"/>
      <c r="F1014" s="35"/>
      <c r="G1014" s="28"/>
      <c r="H1014" s="28"/>
      <c r="I1014" s="28"/>
      <c r="J1014" s="26"/>
      <c r="K1014" s="26"/>
      <c r="L1014" s="26"/>
      <c r="M1014" s="32" t="s">
        <v>668</v>
      </c>
      <c r="N1014" s="8" t="s">
        <v>54</v>
      </c>
      <c r="O1014" s="217">
        <v>1</v>
      </c>
    </row>
    <row r="1015" spans="1:15" s="25" customFormat="1" ht="23.25" customHeight="1" outlineLevel="1" collapsed="1">
      <c r="A1015" s="36" t="s">
        <v>1011</v>
      </c>
      <c r="B1015" s="27"/>
      <c r="C1015" s="28" t="s">
        <v>584</v>
      </c>
      <c r="D1015" s="27" t="s">
        <v>156</v>
      </c>
      <c r="E1015" s="192" t="s">
        <v>644</v>
      </c>
      <c r="F1015" s="35" t="s">
        <v>800</v>
      </c>
      <c r="G1015" s="28"/>
      <c r="H1015" s="28" t="s">
        <v>59</v>
      </c>
      <c r="I1015" s="28"/>
      <c r="J1015" s="215" t="s">
        <v>33</v>
      </c>
      <c r="K1015" s="11" t="s">
        <v>490</v>
      </c>
      <c r="L1015" s="11" t="s">
        <v>490</v>
      </c>
      <c r="M1015" s="32" t="str">
        <f>M1016&amp;" "&amp;O1016&amp;N1016&amp;" "&amp;M1017&amp;" "&amp;O1017&amp;N1017&amp;" "</f>
        <v xml:space="preserve">Ремонт освещения 1шт Ремонт отопления 1шт </v>
      </c>
      <c r="N1015" s="32"/>
      <c r="O1015" s="216"/>
    </row>
    <row r="1016" spans="1:15" s="25" customFormat="1" ht="11.25" hidden="1" customHeight="1" outlineLevel="2">
      <c r="A1016" s="27"/>
      <c r="B1016" s="27"/>
      <c r="C1016" s="27"/>
      <c r="D1016" s="24"/>
      <c r="E1016" s="214"/>
      <c r="F1016" s="35"/>
      <c r="G1016" s="9"/>
      <c r="H1016" s="9"/>
      <c r="I1016" s="28"/>
      <c r="J1016" s="26"/>
      <c r="K1016" s="26"/>
      <c r="L1016" s="26"/>
      <c r="M1016" s="32" t="s">
        <v>604</v>
      </c>
      <c r="N1016" s="8" t="s">
        <v>54</v>
      </c>
      <c r="O1016" s="217">
        <v>1</v>
      </c>
    </row>
    <row r="1017" spans="1:15" s="25" customFormat="1" ht="11.25" hidden="1" customHeight="1" outlineLevel="2">
      <c r="A1017" s="27"/>
      <c r="B1017" s="27"/>
      <c r="C1017" s="28"/>
      <c r="D1017" s="27"/>
      <c r="E1017" s="28"/>
      <c r="F1017" s="35"/>
      <c r="G1017" s="28"/>
      <c r="H1017" s="28"/>
      <c r="I1017" s="28"/>
      <c r="J1017" s="26"/>
      <c r="K1017" s="26"/>
      <c r="L1017" s="26"/>
      <c r="M1017" s="32" t="s">
        <v>668</v>
      </c>
      <c r="N1017" s="8" t="s">
        <v>54</v>
      </c>
      <c r="O1017" s="217">
        <v>1</v>
      </c>
    </row>
    <row r="1018" spans="1:15" s="25" customFormat="1" ht="33" customHeight="1" outlineLevel="1" collapsed="1">
      <c r="A1018" s="36" t="s">
        <v>1013</v>
      </c>
      <c r="B1018" s="27"/>
      <c r="C1018" s="28" t="s">
        <v>584</v>
      </c>
      <c r="D1018" s="27" t="s">
        <v>156</v>
      </c>
      <c r="E1018" s="28" t="s">
        <v>600</v>
      </c>
      <c r="F1018" s="35" t="s">
        <v>599</v>
      </c>
      <c r="G1018" s="28"/>
      <c r="H1018" s="28" t="s">
        <v>59</v>
      </c>
      <c r="I1018" s="28"/>
      <c r="J1018" s="195" t="s">
        <v>33</v>
      </c>
      <c r="K1018" s="11" t="s">
        <v>40</v>
      </c>
      <c r="L1018" s="11" t="s">
        <v>40</v>
      </c>
      <c r="M1018" s="32" t="str">
        <f>M1019&amp;" "&amp;O1019&amp;N1019&amp;" "&amp;M1020&amp;" "&amp;O1020&amp;N1020&amp;" "</f>
        <v xml:space="preserve">Ремонт освещения 1шт Ремонт отопления 1шт </v>
      </c>
      <c r="N1018" s="32"/>
      <c r="O1018" s="216"/>
    </row>
    <row r="1019" spans="1:15" s="25" customFormat="1" ht="11.25" hidden="1" customHeight="1" outlineLevel="2">
      <c r="A1019" s="36"/>
      <c r="B1019" s="27"/>
      <c r="C1019" s="152"/>
      <c r="D1019" s="218"/>
      <c r="E1019" s="18"/>
      <c r="F1019" s="17"/>
      <c r="G1019" s="18"/>
      <c r="H1019" s="18"/>
      <c r="I1019" s="18"/>
      <c r="J1019" s="26"/>
      <c r="K1019" s="11"/>
      <c r="L1019" s="11"/>
      <c r="M1019" s="32" t="s">
        <v>604</v>
      </c>
      <c r="N1019" s="8" t="s">
        <v>54</v>
      </c>
      <c r="O1019" s="217">
        <v>1</v>
      </c>
    </row>
    <row r="1020" spans="1:15" s="25" customFormat="1" ht="11.25" hidden="1" customHeight="1" outlineLevel="2">
      <c r="A1020" s="27"/>
      <c r="B1020" s="27"/>
      <c r="C1020" s="152"/>
      <c r="D1020" s="218"/>
      <c r="E1020" s="18"/>
      <c r="F1020" s="17"/>
      <c r="G1020" s="18"/>
      <c r="H1020" s="18"/>
      <c r="I1020" s="18"/>
      <c r="J1020" s="26"/>
      <c r="K1020" s="11"/>
      <c r="L1020" s="11"/>
      <c r="M1020" s="32" t="s">
        <v>668</v>
      </c>
      <c r="N1020" s="8" t="s">
        <v>54</v>
      </c>
      <c r="O1020" s="217">
        <v>1</v>
      </c>
    </row>
    <row r="1021" spans="1:15" s="25" customFormat="1" ht="23.25" customHeight="1" outlineLevel="1" collapsed="1">
      <c r="A1021" s="36" t="s">
        <v>1031</v>
      </c>
      <c r="B1021" s="27"/>
      <c r="C1021" s="28" t="s">
        <v>584</v>
      </c>
      <c r="D1021" s="27" t="s">
        <v>156</v>
      </c>
      <c r="E1021" s="192" t="s">
        <v>625</v>
      </c>
      <c r="F1021" s="35" t="s">
        <v>624</v>
      </c>
      <c r="G1021" s="28"/>
      <c r="H1021" s="28" t="s">
        <v>59</v>
      </c>
      <c r="I1021" s="28"/>
      <c r="J1021" s="215" t="s">
        <v>33</v>
      </c>
      <c r="K1021" s="11" t="s">
        <v>40</v>
      </c>
      <c r="L1021" s="11" t="s">
        <v>40</v>
      </c>
      <c r="M1021" s="32" t="str">
        <f>M1022&amp;" "&amp;O1022&amp;N1022&amp;" "&amp;M1023&amp;" "&amp;O1023&amp;N1023&amp;" "</f>
        <v xml:space="preserve">Ремонт освещения 1шт Ремонт отопления 1шт </v>
      </c>
      <c r="N1021" s="32"/>
      <c r="O1021" s="216"/>
    </row>
    <row r="1022" spans="1:15" s="25" customFormat="1" ht="11.25" hidden="1" customHeight="1" outlineLevel="2">
      <c r="A1022" s="27"/>
      <c r="B1022" s="27"/>
      <c r="C1022" s="27"/>
      <c r="D1022" s="24"/>
      <c r="E1022" s="214"/>
      <c r="F1022" s="35"/>
      <c r="G1022" s="9"/>
      <c r="H1022" s="9"/>
      <c r="I1022" s="28"/>
      <c r="J1022" s="26"/>
      <c r="K1022" s="26"/>
      <c r="L1022" s="26"/>
      <c r="M1022" s="32" t="s">
        <v>604</v>
      </c>
      <c r="N1022" s="8" t="s">
        <v>54</v>
      </c>
      <c r="O1022" s="217">
        <v>1</v>
      </c>
    </row>
    <row r="1023" spans="1:15" s="25" customFormat="1" ht="11.25" hidden="1" customHeight="1" outlineLevel="2">
      <c r="A1023" s="27"/>
      <c r="B1023" s="27"/>
      <c r="C1023" s="28"/>
      <c r="D1023" s="27"/>
      <c r="E1023" s="28"/>
      <c r="F1023" s="35"/>
      <c r="G1023" s="28"/>
      <c r="H1023" s="28"/>
      <c r="I1023" s="28"/>
      <c r="J1023" s="26"/>
      <c r="K1023" s="26"/>
      <c r="L1023" s="26"/>
      <c r="M1023" s="32" t="s">
        <v>668</v>
      </c>
      <c r="N1023" s="8" t="s">
        <v>54</v>
      </c>
      <c r="O1023" s="217">
        <v>1</v>
      </c>
    </row>
    <row r="1024" spans="1:15" s="25" customFormat="1" ht="32.25" customHeight="1" outlineLevel="1" collapsed="1">
      <c r="A1024" s="36" t="s">
        <v>1032</v>
      </c>
      <c r="B1024" s="194"/>
      <c r="C1024" s="28" t="s">
        <v>584</v>
      </c>
      <c r="D1024" s="24" t="s">
        <v>156</v>
      </c>
      <c r="E1024" s="214" t="s">
        <v>665</v>
      </c>
      <c r="F1024" s="210" t="s">
        <v>664</v>
      </c>
      <c r="G1024" s="211"/>
      <c r="H1024" s="28" t="s">
        <v>59</v>
      </c>
      <c r="I1024" s="28"/>
      <c r="J1024" s="26" t="s">
        <v>33</v>
      </c>
      <c r="K1024" s="11" t="s">
        <v>40</v>
      </c>
      <c r="L1024" s="11" t="s">
        <v>40</v>
      </c>
      <c r="M1024" s="32" t="str">
        <f>M1025&amp;" "&amp;O1025&amp;N1025&amp;" "</f>
        <v xml:space="preserve">Ремонт отопления 1шт </v>
      </c>
      <c r="N1024" s="219"/>
      <c r="O1024" s="220"/>
    </row>
    <row r="1025" spans="1:15" s="25" customFormat="1" ht="11.25" hidden="1" customHeight="1" outlineLevel="2">
      <c r="A1025" s="27"/>
      <c r="B1025" s="194"/>
      <c r="C1025" s="28"/>
      <c r="D1025" s="24"/>
      <c r="E1025" s="214"/>
      <c r="F1025" s="210"/>
      <c r="G1025" s="211"/>
      <c r="H1025" s="28"/>
      <c r="I1025" s="28"/>
      <c r="J1025" s="26"/>
      <c r="K1025" s="11"/>
      <c r="L1025" s="11"/>
      <c r="M1025" s="32" t="s">
        <v>668</v>
      </c>
      <c r="N1025" s="219" t="s">
        <v>54</v>
      </c>
      <c r="O1025" s="220">
        <v>1</v>
      </c>
    </row>
    <row r="1026" spans="1:15" s="25" customFormat="1" ht="35.25" customHeight="1" outlineLevel="1" collapsed="1">
      <c r="A1026" s="36" t="s">
        <v>1033</v>
      </c>
      <c r="B1026" s="194"/>
      <c r="C1026" s="28" t="s">
        <v>157</v>
      </c>
      <c r="D1026" s="24" t="s">
        <v>156</v>
      </c>
      <c r="E1026" s="28" t="s">
        <v>164</v>
      </c>
      <c r="F1026" s="35" t="s">
        <v>165</v>
      </c>
      <c r="G1026" s="28"/>
      <c r="H1026" s="28" t="s">
        <v>59</v>
      </c>
      <c r="I1026" s="28"/>
      <c r="J1026" s="26" t="s">
        <v>33</v>
      </c>
      <c r="K1026" s="11" t="s">
        <v>53</v>
      </c>
      <c r="L1026" s="11" t="s">
        <v>56</v>
      </c>
      <c r="M1026" s="32" t="str">
        <f>M1027&amp;" "&amp;O1027&amp;N1027&amp;" "&amp;M1028&amp;" "&amp;O1028&amp;N1028&amp;" "&amp;M1029&amp;" "&amp;O1029&amp;N1029&amp;" "</f>
        <v xml:space="preserve">Ремонт освещения 1шт Ремонт отопления 1шт Замена щебня маслоприемного устройства 1шт </v>
      </c>
      <c r="N1026" s="219"/>
      <c r="O1026" s="220"/>
    </row>
    <row r="1027" spans="1:15" s="25" customFormat="1" ht="11.25" hidden="1" customHeight="1" outlineLevel="2" collapsed="1">
      <c r="A1027" s="27"/>
      <c r="B1027" s="194"/>
      <c r="C1027" s="28"/>
      <c r="D1027" s="24"/>
      <c r="E1027" s="214"/>
      <c r="F1027" s="210"/>
      <c r="G1027" s="211"/>
      <c r="H1027" s="28"/>
      <c r="I1027" s="28"/>
      <c r="J1027" s="26"/>
      <c r="K1027" s="11"/>
      <c r="L1027" s="11"/>
      <c r="M1027" s="32" t="s">
        <v>604</v>
      </c>
      <c r="N1027" s="219" t="s">
        <v>54</v>
      </c>
      <c r="O1027" s="220">
        <v>1</v>
      </c>
    </row>
    <row r="1028" spans="1:15" s="25" customFormat="1" ht="11.25" hidden="1" customHeight="1" outlineLevel="2" collapsed="1">
      <c r="A1028" s="27"/>
      <c r="B1028" s="194"/>
      <c r="C1028" s="28"/>
      <c r="D1028" s="24"/>
      <c r="E1028" s="214"/>
      <c r="F1028" s="210"/>
      <c r="G1028" s="211"/>
      <c r="H1028" s="28"/>
      <c r="I1028" s="28"/>
      <c r="J1028" s="26"/>
      <c r="K1028" s="11"/>
      <c r="L1028" s="11"/>
      <c r="M1028" s="32" t="s">
        <v>668</v>
      </c>
      <c r="N1028" s="219" t="s">
        <v>54</v>
      </c>
      <c r="O1028" s="220">
        <v>1</v>
      </c>
    </row>
    <row r="1029" spans="1:15" s="25" customFormat="1" ht="15.75" hidden="1" customHeight="1" outlineLevel="2" collapsed="1">
      <c r="A1029" s="27"/>
      <c r="B1029" s="194"/>
      <c r="C1029" s="28"/>
      <c r="D1029" s="24"/>
      <c r="E1029" s="214"/>
      <c r="F1029" s="210"/>
      <c r="G1029" s="211"/>
      <c r="H1029" s="28"/>
      <c r="I1029" s="28"/>
      <c r="J1029" s="26"/>
      <c r="K1029" s="11"/>
      <c r="L1029" s="11"/>
      <c r="M1029" s="32" t="s">
        <v>841</v>
      </c>
      <c r="N1029" s="219" t="s">
        <v>54</v>
      </c>
      <c r="O1029" s="220">
        <v>1</v>
      </c>
    </row>
    <row r="1030" spans="1:15" s="25" customFormat="1" ht="39.75" customHeight="1" outlineLevel="1" collapsed="1">
      <c r="A1030" s="36" t="s">
        <v>1034</v>
      </c>
      <c r="B1030" s="194"/>
      <c r="C1030" s="28" t="s">
        <v>157</v>
      </c>
      <c r="D1030" s="24" t="s">
        <v>156</v>
      </c>
      <c r="E1030" s="28" t="s">
        <v>166</v>
      </c>
      <c r="F1030" s="35" t="s">
        <v>188</v>
      </c>
      <c r="G1030" s="28"/>
      <c r="H1030" s="28" t="s">
        <v>59</v>
      </c>
      <c r="I1030" s="28"/>
      <c r="J1030" s="26" t="s">
        <v>33</v>
      </c>
      <c r="K1030" s="11" t="s">
        <v>53</v>
      </c>
      <c r="L1030" s="11" t="s">
        <v>56</v>
      </c>
      <c r="M1030" s="32" t="str">
        <f>M1031&amp;" "&amp;O1031&amp;N1031&amp;" "&amp;M1032&amp;" "&amp;O1032&amp;N1032&amp;" "&amp;M1033&amp;" "&amp;O1033&amp;N1033&amp;" "</f>
        <v xml:space="preserve">Ремонт освещения 1шт Ремонт отопления 1шт Замена щебня маслоприемного устройства 1шт </v>
      </c>
      <c r="N1030" s="219"/>
      <c r="O1030" s="220"/>
    </row>
    <row r="1031" spans="1:15" s="25" customFormat="1" ht="11.25" hidden="1" customHeight="1" outlineLevel="2" collapsed="1">
      <c r="A1031" s="27"/>
      <c r="B1031" s="194"/>
      <c r="C1031" s="28"/>
      <c r="D1031" s="24"/>
      <c r="E1031" s="214"/>
      <c r="F1031" s="210"/>
      <c r="G1031" s="211"/>
      <c r="H1031" s="28"/>
      <c r="I1031" s="28"/>
      <c r="J1031" s="26"/>
      <c r="K1031" s="11"/>
      <c r="L1031" s="11"/>
      <c r="M1031" s="32" t="s">
        <v>604</v>
      </c>
      <c r="N1031" s="219" t="s">
        <v>54</v>
      </c>
      <c r="O1031" s="220">
        <v>1</v>
      </c>
    </row>
    <row r="1032" spans="1:15" s="25" customFormat="1" ht="11.25" hidden="1" customHeight="1" outlineLevel="2" collapsed="1">
      <c r="A1032" s="27"/>
      <c r="B1032" s="194"/>
      <c r="C1032" s="28"/>
      <c r="D1032" s="24"/>
      <c r="E1032" s="214"/>
      <c r="F1032" s="210"/>
      <c r="G1032" s="211"/>
      <c r="H1032" s="28"/>
      <c r="I1032" s="28"/>
      <c r="J1032" s="26"/>
      <c r="K1032" s="11"/>
      <c r="L1032" s="11"/>
      <c r="M1032" s="32" t="s">
        <v>668</v>
      </c>
      <c r="N1032" s="219" t="s">
        <v>54</v>
      </c>
      <c r="O1032" s="220">
        <v>1</v>
      </c>
    </row>
    <row r="1033" spans="1:15" s="25" customFormat="1" ht="11.25" hidden="1" customHeight="1" outlineLevel="2" collapsed="1">
      <c r="A1033" s="27"/>
      <c r="B1033" s="194"/>
      <c r="C1033" s="28"/>
      <c r="D1033" s="24"/>
      <c r="E1033" s="214"/>
      <c r="F1033" s="210"/>
      <c r="G1033" s="211"/>
      <c r="H1033" s="28"/>
      <c r="I1033" s="28"/>
      <c r="J1033" s="26"/>
      <c r="K1033" s="11"/>
      <c r="L1033" s="11"/>
      <c r="M1033" s="32" t="s">
        <v>841</v>
      </c>
      <c r="N1033" s="219" t="s">
        <v>54</v>
      </c>
      <c r="O1033" s="220">
        <v>1</v>
      </c>
    </row>
    <row r="1034" spans="1:15" s="25" customFormat="1" ht="22.5" customHeight="1" outlineLevel="1" collapsed="1">
      <c r="A1034" s="36" t="s">
        <v>1035</v>
      </c>
      <c r="B1034" s="194"/>
      <c r="C1034" s="28" t="s">
        <v>439</v>
      </c>
      <c r="D1034" s="24" t="s">
        <v>156</v>
      </c>
      <c r="E1034" s="28" t="s">
        <v>787</v>
      </c>
      <c r="F1034" s="35" t="s">
        <v>522</v>
      </c>
      <c r="G1034" s="28"/>
      <c r="H1034" s="28" t="s">
        <v>59</v>
      </c>
      <c r="I1034" s="28"/>
      <c r="J1034" s="26" t="s">
        <v>33</v>
      </c>
      <c r="K1034" s="11" t="s">
        <v>56</v>
      </c>
      <c r="L1034" s="11" t="s">
        <v>57</v>
      </c>
      <c r="M1034" s="32" t="str">
        <f>M1035&amp;" "&amp;O1035&amp;N1035&amp;" "</f>
        <v xml:space="preserve">Ремонт кровли 42м2 </v>
      </c>
      <c r="N1034" s="32"/>
      <c r="O1034" s="216"/>
    </row>
    <row r="1035" spans="1:15" s="25" customFormat="1" ht="11.25" hidden="1" customHeight="1" outlineLevel="2" collapsed="1">
      <c r="A1035" s="27"/>
      <c r="B1035" s="194"/>
      <c r="C1035" s="28"/>
      <c r="D1035" s="24"/>
      <c r="E1035" s="214"/>
      <c r="F1035" s="210"/>
      <c r="G1035" s="211"/>
      <c r="H1035" s="28"/>
      <c r="I1035" s="28"/>
      <c r="J1035" s="26"/>
      <c r="K1035" s="11"/>
      <c r="L1035" s="11"/>
      <c r="M1035" s="32" t="s">
        <v>788</v>
      </c>
      <c r="N1035" s="219" t="s">
        <v>785</v>
      </c>
      <c r="O1035" s="220">
        <v>42</v>
      </c>
    </row>
    <row r="1036" spans="1:15" s="25" customFormat="1" ht="22.5" customHeight="1" outlineLevel="1" collapsed="1">
      <c r="A1036" s="36" t="s">
        <v>1036</v>
      </c>
      <c r="B1036" s="194"/>
      <c r="C1036" s="28" t="s">
        <v>439</v>
      </c>
      <c r="D1036" s="24" t="s">
        <v>156</v>
      </c>
      <c r="E1036" s="28" t="s">
        <v>537</v>
      </c>
      <c r="F1036" s="35" t="s">
        <v>536</v>
      </c>
      <c r="G1036" s="28"/>
      <c r="H1036" s="28" t="s">
        <v>59</v>
      </c>
      <c r="I1036" s="28"/>
      <c r="J1036" s="26" t="s">
        <v>33</v>
      </c>
      <c r="K1036" s="11" t="s">
        <v>56</v>
      </c>
      <c r="L1036" s="11" t="s">
        <v>57</v>
      </c>
      <c r="M1036" s="32" t="str">
        <f>M1037&amp;" "&amp;O1037&amp;N1037&amp;" "</f>
        <v xml:space="preserve">Ремонт кровли 44м2 </v>
      </c>
      <c r="N1036" s="32"/>
      <c r="O1036" s="216"/>
    </row>
    <row r="1037" spans="1:15" s="25" customFormat="1" ht="11.25" hidden="1" customHeight="1" outlineLevel="2" collapsed="1">
      <c r="A1037" s="27"/>
      <c r="B1037" s="194"/>
      <c r="C1037" s="28"/>
      <c r="D1037" s="24"/>
      <c r="E1037" s="214"/>
      <c r="F1037" s="210"/>
      <c r="G1037" s="211"/>
      <c r="H1037" s="28"/>
      <c r="I1037" s="28"/>
      <c r="J1037" s="26"/>
      <c r="K1037" s="11"/>
      <c r="L1037" s="11"/>
      <c r="M1037" s="32" t="s">
        <v>788</v>
      </c>
      <c r="N1037" s="219" t="s">
        <v>785</v>
      </c>
      <c r="O1037" s="220">
        <v>44</v>
      </c>
    </row>
    <row r="1038" spans="1:15" s="25" customFormat="1" ht="22.5" customHeight="1" outlineLevel="1" collapsed="1">
      <c r="A1038" s="36" t="s">
        <v>1037</v>
      </c>
      <c r="B1038" s="194"/>
      <c r="C1038" s="28" t="s">
        <v>439</v>
      </c>
      <c r="D1038" s="24" t="s">
        <v>156</v>
      </c>
      <c r="E1038" s="28" t="s">
        <v>790</v>
      </c>
      <c r="F1038" s="35" t="s">
        <v>789</v>
      </c>
      <c r="G1038" s="28"/>
      <c r="H1038" s="28" t="s">
        <v>59</v>
      </c>
      <c r="I1038" s="28"/>
      <c r="J1038" s="26" t="s">
        <v>33</v>
      </c>
      <c r="K1038" s="11" t="s">
        <v>57</v>
      </c>
      <c r="L1038" s="11" t="s">
        <v>316</v>
      </c>
      <c r="M1038" s="32" t="str">
        <f>M1039&amp;" "&amp;O1039&amp;N1039&amp;" "</f>
        <v xml:space="preserve">Ремонт кровли 50м2 </v>
      </c>
      <c r="N1038" s="32"/>
      <c r="O1038" s="216"/>
    </row>
    <row r="1039" spans="1:15" s="25" customFormat="1" ht="11.25" hidden="1" customHeight="1" outlineLevel="2" collapsed="1">
      <c r="A1039" s="27"/>
      <c r="B1039" s="194"/>
      <c r="C1039" s="28"/>
      <c r="D1039" s="24"/>
      <c r="E1039" s="214"/>
      <c r="F1039" s="210"/>
      <c r="G1039" s="211"/>
      <c r="H1039" s="28"/>
      <c r="I1039" s="28"/>
      <c r="J1039" s="26"/>
      <c r="K1039" s="11"/>
      <c r="L1039" s="11"/>
      <c r="M1039" s="32" t="s">
        <v>788</v>
      </c>
      <c r="N1039" s="219" t="s">
        <v>785</v>
      </c>
      <c r="O1039" s="220">
        <v>50</v>
      </c>
    </row>
    <row r="1040" spans="1:15" s="25" customFormat="1" ht="22.5" customHeight="1" outlineLevel="1" collapsed="1">
      <c r="A1040" s="36" t="s">
        <v>1038</v>
      </c>
      <c r="B1040" s="194"/>
      <c r="C1040" s="28" t="s">
        <v>439</v>
      </c>
      <c r="D1040" s="24" t="s">
        <v>156</v>
      </c>
      <c r="E1040" s="28" t="s">
        <v>792</v>
      </c>
      <c r="F1040" s="35" t="s">
        <v>791</v>
      </c>
      <c r="G1040" s="28"/>
      <c r="H1040" s="28" t="s">
        <v>59</v>
      </c>
      <c r="I1040" s="221"/>
      <c r="J1040" s="26" t="s">
        <v>33</v>
      </c>
      <c r="K1040" s="11" t="s">
        <v>57</v>
      </c>
      <c r="L1040" s="11" t="s">
        <v>316</v>
      </c>
      <c r="M1040" s="32" t="str">
        <f>M1041&amp;" "&amp;O1041&amp;N1041&amp;" "</f>
        <v xml:space="preserve">Ремонт кровли 50м2 </v>
      </c>
      <c r="N1040" s="32"/>
      <c r="O1040" s="216"/>
    </row>
    <row r="1041" spans="1:15" s="25" customFormat="1" ht="11.25" hidden="1" customHeight="1" outlineLevel="2" collapsed="1">
      <c r="A1041" s="27"/>
      <c r="B1041" s="194"/>
      <c r="C1041" s="28"/>
      <c r="D1041" s="24"/>
      <c r="E1041" s="214"/>
      <c r="F1041" s="210"/>
      <c r="G1041" s="211"/>
      <c r="H1041" s="28"/>
      <c r="I1041" s="28"/>
      <c r="J1041" s="26"/>
      <c r="K1041" s="11"/>
      <c r="L1041" s="11"/>
      <c r="M1041" s="32" t="s">
        <v>788</v>
      </c>
      <c r="N1041" s="219" t="s">
        <v>785</v>
      </c>
      <c r="O1041" s="220">
        <v>50</v>
      </c>
    </row>
    <row r="1042" spans="1:15" s="25" customFormat="1" ht="24.75" customHeight="1" outlineLevel="1" collapsed="1">
      <c r="A1042" s="36" t="s">
        <v>1039</v>
      </c>
      <c r="B1042" s="194"/>
      <c r="C1042" s="28" t="s">
        <v>281</v>
      </c>
      <c r="D1042" s="24" t="s">
        <v>156</v>
      </c>
      <c r="E1042" s="28" t="s">
        <v>793</v>
      </c>
      <c r="F1042" s="35" t="s">
        <v>794</v>
      </c>
      <c r="G1042" s="28"/>
      <c r="H1042" s="28" t="s">
        <v>59</v>
      </c>
      <c r="I1042" s="28"/>
      <c r="J1042" s="26" t="s">
        <v>33</v>
      </c>
      <c r="K1042" s="11" t="s">
        <v>53</v>
      </c>
      <c r="L1042" s="11" t="s">
        <v>53</v>
      </c>
      <c r="M1042" s="32" t="str">
        <f>M1043&amp;" "&amp;O1043&amp;N1043&amp;" "</f>
        <v xml:space="preserve">Замена электроводонагревателя 2шт </v>
      </c>
      <c r="N1042" s="219"/>
      <c r="O1042" s="220"/>
    </row>
    <row r="1043" spans="1:15" s="25" customFormat="1" ht="11.25" hidden="1" customHeight="1" outlineLevel="2" collapsed="1">
      <c r="A1043" s="27"/>
      <c r="B1043" s="194"/>
      <c r="C1043" s="28"/>
      <c r="D1043" s="24"/>
      <c r="E1043" s="214"/>
      <c r="F1043" s="210"/>
      <c r="G1043" s="211"/>
      <c r="H1043" s="28"/>
      <c r="I1043" s="28"/>
      <c r="J1043" s="26"/>
      <c r="K1043" s="11"/>
      <c r="L1043" s="11"/>
      <c r="M1043" s="32" t="s">
        <v>795</v>
      </c>
      <c r="N1043" s="219" t="s">
        <v>54</v>
      </c>
      <c r="O1043" s="220">
        <v>2</v>
      </c>
    </row>
    <row r="1044" spans="1:15" s="25" customFormat="1" ht="27.75" customHeight="1" outlineLevel="1" collapsed="1">
      <c r="A1044" s="36" t="s">
        <v>1040</v>
      </c>
      <c r="B1044" s="194"/>
      <c r="C1044" s="28" t="s">
        <v>302</v>
      </c>
      <c r="D1044" s="24" t="s">
        <v>156</v>
      </c>
      <c r="E1044" s="214" t="s">
        <v>796</v>
      </c>
      <c r="F1044" s="35" t="s">
        <v>319</v>
      </c>
      <c r="G1044" s="28"/>
      <c r="H1044" s="28" t="s">
        <v>59</v>
      </c>
      <c r="I1044" s="28"/>
      <c r="J1044" s="26" t="s">
        <v>33</v>
      </c>
      <c r="K1044" s="11" t="s">
        <v>56</v>
      </c>
      <c r="L1044" s="11" t="s">
        <v>56</v>
      </c>
      <c r="M1044" s="32" t="str">
        <f>M1045&amp;" "&amp;O1045&amp;N1045&amp;" "</f>
        <v xml:space="preserve">Ремонт ограждения 140м </v>
      </c>
      <c r="N1044" s="219"/>
      <c r="O1044" s="220"/>
    </row>
    <row r="1045" spans="1:15" s="25" customFormat="1" ht="11.25" hidden="1" customHeight="1" outlineLevel="2">
      <c r="A1045" s="27"/>
      <c r="B1045" s="194"/>
      <c r="C1045" s="28"/>
      <c r="D1045" s="24"/>
      <c r="E1045" s="214"/>
      <c r="F1045" s="210"/>
      <c r="G1045" s="211"/>
      <c r="H1045" s="28"/>
      <c r="I1045" s="28"/>
      <c r="J1045" s="26"/>
      <c r="K1045" s="11"/>
      <c r="L1045" s="11"/>
      <c r="M1045" s="32" t="s">
        <v>797</v>
      </c>
      <c r="N1045" s="219" t="s">
        <v>798</v>
      </c>
      <c r="O1045" s="220">
        <v>140</v>
      </c>
    </row>
    <row r="1046" spans="1:15" s="25" customFormat="1" ht="25.5" customHeight="1" outlineLevel="1" collapsed="1">
      <c r="A1046" s="36" t="s">
        <v>2456</v>
      </c>
      <c r="B1046" s="194"/>
      <c r="C1046" s="28" t="s">
        <v>302</v>
      </c>
      <c r="D1046" s="24" t="s">
        <v>156</v>
      </c>
      <c r="E1046" s="214" t="s">
        <v>301</v>
      </c>
      <c r="F1046" s="35" t="s">
        <v>799</v>
      </c>
      <c r="G1046" s="28"/>
      <c r="H1046" s="28" t="s">
        <v>59</v>
      </c>
      <c r="I1046" s="28"/>
      <c r="J1046" s="26" t="s">
        <v>33</v>
      </c>
      <c r="K1046" s="11" t="s">
        <v>57</v>
      </c>
      <c r="L1046" s="11" t="s">
        <v>57</v>
      </c>
      <c r="M1046" s="32" t="str">
        <f>M1047&amp;" "&amp;O1047&amp;N1047&amp;" "</f>
        <v xml:space="preserve">Ремонт ограждения 165м </v>
      </c>
      <c r="N1046" s="219"/>
      <c r="O1046" s="220"/>
    </row>
    <row r="1047" spans="1:15" s="25" customFormat="1" ht="11.25" hidden="1" customHeight="1" outlineLevel="2">
      <c r="A1047" s="27"/>
      <c r="B1047" s="194"/>
      <c r="C1047" s="28"/>
      <c r="D1047" s="24"/>
      <c r="E1047" s="214"/>
      <c r="F1047" s="210"/>
      <c r="G1047" s="211"/>
      <c r="H1047" s="28"/>
      <c r="I1047" s="28"/>
      <c r="J1047" s="26"/>
      <c r="K1047" s="11"/>
      <c r="L1047" s="11"/>
      <c r="M1047" s="32" t="s">
        <v>797</v>
      </c>
      <c r="N1047" s="219" t="s">
        <v>798</v>
      </c>
      <c r="O1047" s="220">
        <v>165</v>
      </c>
    </row>
    <row r="1048" spans="1:15" collapsed="1">
      <c r="A1048" s="222" t="s">
        <v>7</v>
      </c>
      <c r="B1048" s="40"/>
      <c r="C1048" s="35"/>
      <c r="D1048" s="39"/>
      <c r="E1048" s="3"/>
      <c r="F1048" s="17" t="s">
        <v>8</v>
      </c>
      <c r="G1048" s="18"/>
      <c r="H1048" s="35"/>
      <c r="I1048" s="35"/>
      <c r="J1048" s="46"/>
      <c r="K1048" s="26"/>
      <c r="L1048" s="26"/>
      <c r="M1048" s="3"/>
      <c r="N1048" s="46"/>
      <c r="O1048" s="26"/>
    </row>
    <row r="1049" spans="1:15" s="25" customFormat="1" ht="63" customHeight="1" outlineLevel="1">
      <c r="A1049" s="36" t="s">
        <v>1140</v>
      </c>
      <c r="B1049" s="27"/>
      <c r="C1049" s="28" t="s">
        <v>805</v>
      </c>
      <c r="D1049" s="36" t="s">
        <v>156</v>
      </c>
      <c r="E1049" s="27" t="s">
        <v>807</v>
      </c>
      <c r="F1049" s="35" t="s">
        <v>808</v>
      </c>
      <c r="G1049" s="9"/>
      <c r="H1049" s="9" t="s">
        <v>59</v>
      </c>
      <c r="I1049" s="28"/>
      <c r="J1049" s="215" t="s">
        <v>33</v>
      </c>
      <c r="K1049" s="26" t="s">
        <v>478</v>
      </c>
      <c r="L1049" s="26" t="s">
        <v>40</v>
      </c>
      <c r="M1049" s="32" t="str">
        <f>M1050&amp;" "&amp;O1050&amp;N1050&amp;" "&amp;M1051&amp;" "&amp;O1051&amp;N1051&amp;" "&amp;M1052&amp;" "&amp;O1052&amp;N1052&amp;" "&amp;M1053&amp;" "&amp;O1053&amp;N1053&amp;" "&amp;M1054&amp;" "&amp;O1054&amp;N1054&amp;" "&amp;M1055&amp;" "&amp;O1055&amp;N1055&amp;" "&amp;M1056&amp;" "&amp;O1056&amp;N1056&amp;" "&amp;M1057&amp;" "&amp;O1057&amp;N1057&amp;"  "</f>
        <v xml:space="preserve">Ремонт зубьев 1шт Ремонт гусениц 2шт Замена опорных катков 16шт Замена фильтров 43шт Замена стартера 1шт Замена генератора 1шт Замена ремня вентилятора 2шт Замена ремня генератора 7шт  </v>
      </c>
      <c r="N1049" s="26"/>
      <c r="O1049" s="38"/>
    </row>
    <row r="1050" spans="1:15" s="25" customFormat="1" ht="11.25" hidden="1" customHeight="1" outlineLevel="2">
      <c r="A1050" s="27"/>
      <c r="B1050" s="27"/>
      <c r="C1050" s="28"/>
      <c r="D1050" s="223"/>
      <c r="E1050" s="194"/>
      <c r="F1050" s="35"/>
      <c r="G1050" s="9"/>
      <c r="H1050" s="9"/>
      <c r="I1050" s="28"/>
      <c r="J1050" s="26"/>
      <c r="K1050" s="26"/>
      <c r="L1050" s="26"/>
      <c r="M1050" s="32" t="s">
        <v>809</v>
      </c>
      <c r="N1050" s="38" t="s">
        <v>54</v>
      </c>
      <c r="O1050" s="31">
        <v>1</v>
      </c>
    </row>
    <row r="1051" spans="1:15" s="25" customFormat="1" ht="11.25" hidden="1" customHeight="1" outlineLevel="2">
      <c r="A1051" s="27"/>
      <c r="B1051" s="27"/>
      <c r="C1051" s="28"/>
      <c r="D1051" s="223"/>
      <c r="E1051" s="194"/>
      <c r="F1051" s="35"/>
      <c r="G1051" s="9"/>
      <c r="H1051" s="9"/>
      <c r="I1051" s="28"/>
      <c r="J1051" s="26"/>
      <c r="K1051" s="26"/>
      <c r="L1051" s="26"/>
      <c r="M1051" s="32" t="s">
        <v>803</v>
      </c>
      <c r="N1051" s="33" t="s">
        <v>54</v>
      </c>
      <c r="O1051" s="38">
        <v>2</v>
      </c>
    </row>
    <row r="1052" spans="1:15" s="25" customFormat="1" ht="11.25" hidden="1" customHeight="1" outlineLevel="2">
      <c r="A1052" s="27"/>
      <c r="B1052" s="27"/>
      <c r="C1052" s="28"/>
      <c r="D1052" s="223"/>
      <c r="E1052" s="194"/>
      <c r="F1052" s="35"/>
      <c r="G1052" s="9"/>
      <c r="H1052" s="9"/>
      <c r="I1052" s="28"/>
      <c r="J1052" s="26"/>
      <c r="K1052" s="26"/>
      <c r="L1052" s="26"/>
      <c r="M1052" s="32" t="s">
        <v>810</v>
      </c>
      <c r="N1052" s="38" t="s">
        <v>54</v>
      </c>
      <c r="O1052" s="31">
        <f>7+5+4</f>
        <v>16</v>
      </c>
    </row>
    <row r="1053" spans="1:15" s="25" customFormat="1" ht="11.25" hidden="1" customHeight="1" outlineLevel="2">
      <c r="A1053" s="27"/>
      <c r="B1053" s="27"/>
      <c r="C1053" s="28"/>
      <c r="D1053" s="223"/>
      <c r="E1053" s="194"/>
      <c r="F1053" s="35"/>
      <c r="G1053" s="9"/>
      <c r="H1053" s="9"/>
      <c r="I1053" s="28"/>
      <c r="J1053" s="26"/>
      <c r="K1053" s="26"/>
      <c r="L1053" s="26"/>
      <c r="M1053" s="32" t="s">
        <v>804</v>
      </c>
      <c r="N1053" s="38" t="s">
        <v>54</v>
      </c>
      <c r="O1053" s="31">
        <v>43</v>
      </c>
    </row>
    <row r="1054" spans="1:15" s="25" customFormat="1" ht="11.25" hidden="1" customHeight="1" outlineLevel="2">
      <c r="A1054" s="27"/>
      <c r="B1054" s="27"/>
      <c r="C1054" s="28"/>
      <c r="D1054" s="223"/>
      <c r="E1054" s="194"/>
      <c r="F1054" s="35"/>
      <c r="G1054" s="9"/>
      <c r="H1054" s="9"/>
      <c r="I1054" s="28"/>
      <c r="J1054" s="26"/>
      <c r="K1054" s="26"/>
      <c r="L1054" s="26"/>
      <c r="M1054" s="32" t="s">
        <v>812</v>
      </c>
      <c r="N1054" s="38" t="s">
        <v>54</v>
      </c>
      <c r="O1054" s="31">
        <v>1</v>
      </c>
    </row>
    <row r="1055" spans="1:15" s="25" customFormat="1" ht="11.25" hidden="1" customHeight="1" outlineLevel="2">
      <c r="A1055" s="27"/>
      <c r="B1055" s="27"/>
      <c r="C1055" s="28"/>
      <c r="D1055" s="223"/>
      <c r="E1055" s="194"/>
      <c r="F1055" s="35"/>
      <c r="G1055" s="9"/>
      <c r="H1055" s="9"/>
      <c r="I1055" s="28"/>
      <c r="J1055" s="26"/>
      <c r="K1055" s="26"/>
      <c r="L1055" s="26"/>
      <c r="M1055" s="32" t="s">
        <v>813</v>
      </c>
      <c r="N1055" s="38" t="s">
        <v>54</v>
      </c>
      <c r="O1055" s="31">
        <v>1</v>
      </c>
    </row>
    <row r="1056" spans="1:15" s="25" customFormat="1" ht="11.25" hidden="1" customHeight="1" outlineLevel="2">
      <c r="A1056" s="27"/>
      <c r="B1056" s="27"/>
      <c r="C1056" s="28"/>
      <c r="D1056" s="223"/>
      <c r="E1056" s="194"/>
      <c r="F1056" s="35"/>
      <c r="G1056" s="9"/>
      <c r="H1056" s="9"/>
      <c r="I1056" s="28"/>
      <c r="J1056" s="26"/>
      <c r="K1056" s="26"/>
      <c r="L1056" s="26"/>
      <c r="M1056" s="32" t="s">
        <v>814</v>
      </c>
      <c r="N1056" s="33" t="s">
        <v>54</v>
      </c>
      <c r="O1056" s="38">
        <f>1+1</f>
        <v>2</v>
      </c>
    </row>
    <row r="1057" spans="1:15" s="25" customFormat="1" ht="11.25" hidden="1" customHeight="1" outlineLevel="2">
      <c r="A1057" s="27"/>
      <c r="B1057" s="27"/>
      <c r="C1057" s="28"/>
      <c r="D1057" s="223"/>
      <c r="E1057" s="194"/>
      <c r="F1057" s="35"/>
      <c r="G1057" s="9"/>
      <c r="H1057" s="9"/>
      <c r="I1057" s="28"/>
      <c r="J1057" s="26"/>
      <c r="K1057" s="26"/>
      <c r="L1057" s="26"/>
      <c r="M1057" s="32" t="s">
        <v>815</v>
      </c>
      <c r="N1057" s="33" t="s">
        <v>54</v>
      </c>
      <c r="O1057" s="38">
        <f>1+1+1+1+1+1+1</f>
        <v>7</v>
      </c>
    </row>
    <row r="1058" spans="1:15" s="25" customFormat="1" ht="41.25" customHeight="1" outlineLevel="1" collapsed="1">
      <c r="A1058" s="36" t="s">
        <v>1141</v>
      </c>
      <c r="B1058" s="27"/>
      <c r="C1058" s="28" t="s">
        <v>805</v>
      </c>
      <c r="D1058" s="36" t="s">
        <v>156</v>
      </c>
      <c r="E1058" s="27" t="s">
        <v>801</v>
      </c>
      <c r="F1058" s="35" t="s">
        <v>802</v>
      </c>
      <c r="G1058" s="28"/>
      <c r="H1058" s="28" t="s">
        <v>59</v>
      </c>
      <c r="I1058" s="28"/>
      <c r="J1058" s="26" t="s">
        <v>33</v>
      </c>
      <c r="K1058" s="26" t="s">
        <v>478</v>
      </c>
      <c r="L1058" s="26" t="s">
        <v>53</v>
      </c>
      <c r="M1058" s="32" t="str">
        <f>M1059&amp;" "&amp;O1059&amp;N1059&amp;" "&amp;M1060&amp;" "&amp;O1060&amp;N1060&amp;" "</f>
        <v xml:space="preserve">Ремонт гусениц 1шт Замена фильтров 9шт </v>
      </c>
      <c r="N1058" s="26"/>
      <c r="O1058" s="38"/>
    </row>
    <row r="1059" spans="1:15" s="25" customFormat="1" ht="11.25" hidden="1" customHeight="1" outlineLevel="2">
      <c r="A1059" s="27"/>
      <c r="B1059" s="27"/>
      <c r="C1059" s="28"/>
      <c r="D1059" s="27"/>
      <c r="E1059" s="27"/>
      <c r="F1059" s="35"/>
      <c r="G1059" s="28"/>
      <c r="H1059" s="28"/>
      <c r="I1059" s="28"/>
      <c r="J1059" s="26"/>
      <c r="K1059" s="26"/>
      <c r="L1059" s="26"/>
      <c r="M1059" s="32" t="s">
        <v>803</v>
      </c>
      <c r="N1059" s="33" t="s">
        <v>54</v>
      </c>
      <c r="O1059" s="38">
        <v>1</v>
      </c>
    </row>
    <row r="1060" spans="1:15" s="25" customFormat="1" ht="11.25" hidden="1" customHeight="1" outlineLevel="2">
      <c r="A1060" s="27"/>
      <c r="B1060" s="27"/>
      <c r="C1060" s="28"/>
      <c r="D1060" s="27"/>
      <c r="E1060" s="27"/>
      <c r="F1060" s="35"/>
      <c r="G1060" s="28"/>
      <c r="H1060" s="28"/>
      <c r="I1060" s="28"/>
      <c r="J1060" s="26"/>
      <c r="K1060" s="26"/>
      <c r="L1060" s="26"/>
      <c r="M1060" s="32" t="s">
        <v>804</v>
      </c>
      <c r="N1060" s="33" t="s">
        <v>54</v>
      </c>
      <c r="O1060" s="38">
        <v>9</v>
      </c>
    </row>
    <row r="1061" spans="1:15" s="25" customFormat="1" ht="45" customHeight="1" outlineLevel="1" collapsed="1">
      <c r="A1061" s="36" t="s">
        <v>1142</v>
      </c>
      <c r="B1061" s="27"/>
      <c r="C1061" s="28" t="s">
        <v>805</v>
      </c>
      <c r="D1061" s="36" t="s">
        <v>156</v>
      </c>
      <c r="E1061" s="27" t="s">
        <v>843</v>
      </c>
      <c r="F1061" s="35" t="s">
        <v>842</v>
      </c>
      <c r="G1061" s="28"/>
      <c r="H1061" s="28" t="s">
        <v>59</v>
      </c>
      <c r="I1061" s="28"/>
      <c r="J1061" s="26" t="s">
        <v>33</v>
      </c>
      <c r="K1061" s="26" t="s">
        <v>49</v>
      </c>
      <c r="L1061" s="26" t="s">
        <v>490</v>
      </c>
      <c r="M1061" s="32" t="str">
        <f>M1062&amp;" "&amp;O1062&amp;N1062&amp;" "&amp;M1063&amp;" "&amp;O1063&amp;N1063&amp;"  "&amp;M1064&amp;" "&amp;O1064&amp;N1064&amp;" "&amp;M1065&amp;" "&amp;O1065&amp;N1065&amp;" "&amp;M1066&amp;" "&amp;O1066&amp;N1066&amp;" "&amp;M1067&amp;" "&amp;O1067&amp;N1067&amp;" "&amp;M1068&amp;" "&amp;O1068&amp;N1068&amp;"  "</f>
        <v xml:space="preserve">Замена оси трапа 2шт Замена ступиц колес 2шт  Замена тормозных колодок 2шт Замена дисков колес 2шт Замена габаритных фонарей 10шт Замена рессор 6шт Замена шкворня 1шт  </v>
      </c>
      <c r="N1061" s="26"/>
      <c r="O1061" s="38"/>
    </row>
    <row r="1062" spans="1:15" s="25" customFormat="1" ht="11.25" hidden="1" customHeight="1" outlineLevel="2">
      <c r="A1062" s="27"/>
      <c r="B1062" s="27"/>
      <c r="C1062" s="28"/>
      <c r="D1062" s="27"/>
      <c r="E1062" s="27"/>
      <c r="F1062" s="35"/>
      <c r="G1062" s="28"/>
      <c r="H1062" s="28"/>
      <c r="I1062" s="28"/>
      <c r="J1062" s="26"/>
      <c r="K1062" s="26"/>
      <c r="L1062" s="26"/>
      <c r="M1062" s="32" t="s">
        <v>844</v>
      </c>
      <c r="N1062" s="33" t="s">
        <v>54</v>
      </c>
      <c r="O1062" s="38">
        <v>2</v>
      </c>
    </row>
    <row r="1063" spans="1:15" s="25" customFormat="1" ht="11.25" hidden="1" customHeight="1" outlineLevel="2">
      <c r="A1063" s="27"/>
      <c r="B1063" s="27"/>
      <c r="C1063" s="28"/>
      <c r="D1063" s="27"/>
      <c r="E1063" s="27"/>
      <c r="F1063" s="35"/>
      <c r="G1063" s="28"/>
      <c r="H1063" s="28"/>
      <c r="I1063" s="28"/>
      <c r="J1063" s="26"/>
      <c r="K1063" s="26"/>
      <c r="L1063" s="26"/>
      <c r="M1063" s="32" t="s">
        <v>845</v>
      </c>
      <c r="N1063" s="33" t="s">
        <v>54</v>
      </c>
      <c r="O1063" s="38">
        <v>2</v>
      </c>
    </row>
    <row r="1064" spans="1:15" s="25" customFormat="1" ht="11.25" hidden="1" customHeight="1" outlineLevel="2">
      <c r="A1064" s="27"/>
      <c r="B1064" s="27"/>
      <c r="C1064" s="28"/>
      <c r="D1064" s="27"/>
      <c r="E1064" s="27"/>
      <c r="F1064" s="35"/>
      <c r="G1064" s="28"/>
      <c r="H1064" s="28"/>
      <c r="I1064" s="28"/>
      <c r="J1064" s="26"/>
      <c r="K1064" s="26"/>
      <c r="L1064" s="26"/>
      <c r="M1064" s="32" t="s">
        <v>832</v>
      </c>
      <c r="N1064" s="33" t="s">
        <v>54</v>
      </c>
      <c r="O1064" s="38">
        <v>2</v>
      </c>
    </row>
    <row r="1065" spans="1:15" s="25" customFormat="1" ht="11.25" hidden="1" customHeight="1" outlineLevel="2">
      <c r="A1065" s="27"/>
      <c r="B1065" s="27"/>
      <c r="C1065" s="28"/>
      <c r="D1065" s="27"/>
      <c r="E1065" s="27"/>
      <c r="F1065" s="35"/>
      <c r="G1065" s="28"/>
      <c r="H1065" s="28"/>
      <c r="I1065" s="28"/>
      <c r="J1065" s="26"/>
      <c r="K1065" s="26"/>
      <c r="L1065" s="26"/>
      <c r="M1065" s="32" t="s">
        <v>835</v>
      </c>
      <c r="N1065" s="33" t="s">
        <v>54</v>
      </c>
      <c r="O1065" s="38">
        <v>2</v>
      </c>
    </row>
    <row r="1066" spans="1:15" s="25" customFormat="1" ht="11.25" hidden="1" customHeight="1" outlineLevel="2">
      <c r="A1066" s="27"/>
      <c r="B1066" s="27"/>
      <c r="C1066" s="28"/>
      <c r="D1066" s="27"/>
      <c r="E1066" s="27"/>
      <c r="F1066" s="35"/>
      <c r="G1066" s="28"/>
      <c r="H1066" s="28"/>
      <c r="I1066" s="28"/>
      <c r="J1066" s="26"/>
      <c r="K1066" s="26"/>
      <c r="L1066" s="26"/>
      <c r="M1066" s="32" t="s">
        <v>847</v>
      </c>
      <c r="N1066" s="33" t="s">
        <v>54</v>
      </c>
      <c r="O1066" s="38">
        <v>10</v>
      </c>
    </row>
    <row r="1067" spans="1:15" s="25" customFormat="1" ht="11.25" hidden="1" customHeight="1" outlineLevel="2">
      <c r="A1067" s="27"/>
      <c r="B1067" s="27"/>
      <c r="C1067" s="28"/>
      <c r="D1067" s="27"/>
      <c r="E1067" s="27"/>
      <c r="F1067" s="35"/>
      <c r="G1067" s="28"/>
      <c r="H1067" s="28"/>
      <c r="I1067" s="28"/>
      <c r="J1067" s="26"/>
      <c r="K1067" s="26"/>
      <c r="L1067" s="26"/>
      <c r="M1067" s="32" t="s">
        <v>831</v>
      </c>
      <c r="N1067" s="33" t="s">
        <v>54</v>
      </c>
      <c r="O1067" s="38">
        <v>6</v>
      </c>
    </row>
    <row r="1068" spans="1:15" s="25" customFormat="1" ht="11.25" hidden="1" customHeight="1" outlineLevel="2">
      <c r="A1068" s="27"/>
      <c r="B1068" s="27"/>
      <c r="C1068" s="28"/>
      <c r="D1068" s="27"/>
      <c r="E1068" s="27"/>
      <c r="F1068" s="35"/>
      <c r="G1068" s="28"/>
      <c r="H1068" s="28"/>
      <c r="I1068" s="28"/>
      <c r="J1068" s="26"/>
      <c r="K1068" s="26"/>
      <c r="L1068" s="26"/>
      <c r="M1068" s="32" t="s">
        <v>848</v>
      </c>
      <c r="N1068" s="33" t="s">
        <v>54</v>
      </c>
      <c r="O1068" s="38">
        <v>1</v>
      </c>
    </row>
    <row r="1069" spans="1:15" s="25" customFormat="1" ht="67.5" customHeight="1" outlineLevel="1" collapsed="1">
      <c r="A1069" s="36" t="s">
        <v>1143</v>
      </c>
      <c r="B1069" s="27"/>
      <c r="C1069" s="28" t="s">
        <v>805</v>
      </c>
      <c r="D1069" s="36" t="s">
        <v>156</v>
      </c>
      <c r="E1069" s="27" t="s">
        <v>851</v>
      </c>
      <c r="F1069" s="35" t="s">
        <v>853</v>
      </c>
      <c r="G1069" s="28"/>
      <c r="H1069" s="28" t="s">
        <v>59</v>
      </c>
      <c r="I1069" s="28"/>
      <c r="J1069" s="26" t="s">
        <v>33</v>
      </c>
      <c r="K1069" s="26" t="s">
        <v>49</v>
      </c>
      <c r="L1069" s="26" t="s">
        <v>490</v>
      </c>
      <c r="M1069" s="32" t="str">
        <f>M1070&amp;" "&amp;O1070&amp;N1070&amp;" "&amp;M1071&amp;" "&amp;O1071&amp;N1071&amp;" "&amp;M1072&amp;" "&amp;O1072&amp;N1072&amp;" "&amp;M1073&amp;" "&amp;O1073&amp;N1073&amp;" "&amp;M1074&amp;" "&amp;O1074&amp;N1074&amp;" "&amp;M1075&amp;" "&amp;O1075&amp;N1075&amp;" "&amp;M1076&amp;" "&amp;O1076&amp;N1076&amp;"  "&amp;M1077&amp;" "&amp;O1077&amp;N1077&amp;"  "&amp;M1078&amp;" "&amp;O1078&amp;N1078&amp;" "</f>
        <v xml:space="preserve">Замена КПП 1шт Замена фильтров 5шт Замена стартера  1шт Замена дисков сцепления 1шт Замена корзины сцепления 1шт Замена предпуского подогревателя 1шт Замена турбокомпрессоров 2шт  Замена тормозных камер 6шт  Замена аккумуляторов 4шт </v>
      </c>
      <c r="N1069" s="26"/>
      <c r="O1069" s="38"/>
    </row>
    <row r="1070" spans="1:15" s="25" customFormat="1" ht="11.25" hidden="1" customHeight="1" outlineLevel="2">
      <c r="A1070" s="27"/>
      <c r="B1070" s="27"/>
      <c r="C1070" s="28"/>
      <c r="D1070" s="27"/>
      <c r="E1070" s="27"/>
      <c r="F1070" s="35"/>
      <c r="G1070" s="28"/>
      <c r="H1070" s="28"/>
      <c r="I1070" s="28"/>
      <c r="J1070" s="26"/>
      <c r="K1070" s="26"/>
      <c r="L1070" s="26"/>
      <c r="M1070" s="32" t="s">
        <v>836</v>
      </c>
      <c r="N1070" s="33" t="s">
        <v>54</v>
      </c>
      <c r="O1070" s="38">
        <v>1</v>
      </c>
    </row>
    <row r="1071" spans="1:15" s="25" customFormat="1" ht="11.25" hidden="1" customHeight="1" outlineLevel="2">
      <c r="A1071" s="27"/>
      <c r="B1071" s="27"/>
      <c r="C1071" s="28"/>
      <c r="D1071" s="27"/>
      <c r="E1071" s="27"/>
      <c r="F1071" s="35"/>
      <c r="G1071" s="28"/>
      <c r="H1071" s="28"/>
      <c r="I1071" s="28"/>
      <c r="J1071" s="26"/>
      <c r="K1071" s="26"/>
      <c r="L1071" s="26"/>
      <c r="M1071" s="32" t="s">
        <v>804</v>
      </c>
      <c r="N1071" s="33" t="s">
        <v>54</v>
      </c>
      <c r="O1071" s="38">
        <v>5</v>
      </c>
    </row>
    <row r="1072" spans="1:15" s="25" customFormat="1" ht="11.25" hidden="1" customHeight="1" outlineLevel="2">
      <c r="A1072" s="27"/>
      <c r="B1072" s="27"/>
      <c r="C1072" s="28"/>
      <c r="D1072" s="27"/>
      <c r="E1072" s="27"/>
      <c r="F1072" s="35"/>
      <c r="G1072" s="28"/>
      <c r="H1072" s="28"/>
      <c r="I1072" s="28"/>
      <c r="J1072" s="26"/>
      <c r="K1072" s="26"/>
      <c r="L1072" s="26"/>
      <c r="M1072" s="32" t="s">
        <v>852</v>
      </c>
      <c r="N1072" s="33" t="s">
        <v>54</v>
      </c>
      <c r="O1072" s="38">
        <v>1</v>
      </c>
    </row>
    <row r="1073" spans="1:15" s="25" customFormat="1" ht="11.25" hidden="1" customHeight="1" outlineLevel="2">
      <c r="A1073" s="27"/>
      <c r="B1073" s="27"/>
      <c r="C1073" s="28"/>
      <c r="D1073" s="27"/>
      <c r="E1073" s="27"/>
      <c r="F1073" s="35"/>
      <c r="G1073" s="28"/>
      <c r="H1073" s="28"/>
      <c r="I1073" s="28"/>
      <c r="J1073" s="26"/>
      <c r="K1073" s="26"/>
      <c r="L1073" s="26"/>
      <c r="M1073" s="32" t="s">
        <v>838</v>
      </c>
      <c r="N1073" s="33" t="s">
        <v>54</v>
      </c>
      <c r="O1073" s="38">
        <v>1</v>
      </c>
    </row>
    <row r="1074" spans="1:15" s="25" customFormat="1" ht="11.25" hidden="1" customHeight="1" outlineLevel="2">
      <c r="A1074" s="27"/>
      <c r="B1074" s="27"/>
      <c r="C1074" s="28"/>
      <c r="D1074" s="27"/>
      <c r="E1074" s="27"/>
      <c r="F1074" s="35"/>
      <c r="G1074" s="28"/>
      <c r="H1074" s="28"/>
      <c r="I1074" s="28"/>
      <c r="J1074" s="26"/>
      <c r="K1074" s="26"/>
      <c r="L1074" s="26"/>
      <c r="M1074" s="32" t="s">
        <v>854</v>
      </c>
      <c r="N1074" s="33" t="s">
        <v>54</v>
      </c>
      <c r="O1074" s="38">
        <v>1</v>
      </c>
    </row>
    <row r="1075" spans="1:15" s="25" customFormat="1" ht="11.25" hidden="1" customHeight="1" outlineLevel="2">
      <c r="A1075" s="27"/>
      <c r="B1075" s="27"/>
      <c r="C1075" s="28"/>
      <c r="D1075" s="27"/>
      <c r="E1075" s="27"/>
      <c r="F1075" s="35"/>
      <c r="G1075" s="28"/>
      <c r="H1075" s="28"/>
      <c r="I1075" s="28"/>
      <c r="J1075" s="26"/>
      <c r="K1075" s="26"/>
      <c r="L1075" s="26"/>
      <c r="M1075" s="32" t="s">
        <v>855</v>
      </c>
      <c r="N1075" s="33" t="s">
        <v>54</v>
      </c>
      <c r="O1075" s="38">
        <v>1</v>
      </c>
    </row>
    <row r="1076" spans="1:15" s="25" customFormat="1" ht="11.25" hidden="1" customHeight="1" outlineLevel="2">
      <c r="A1076" s="27"/>
      <c r="B1076" s="27"/>
      <c r="C1076" s="28"/>
      <c r="D1076" s="27"/>
      <c r="E1076" s="27"/>
      <c r="F1076" s="35"/>
      <c r="G1076" s="28"/>
      <c r="H1076" s="28"/>
      <c r="I1076" s="28"/>
      <c r="J1076" s="26"/>
      <c r="K1076" s="26"/>
      <c r="L1076" s="26"/>
      <c r="M1076" s="32" t="s">
        <v>856</v>
      </c>
      <c r="N1076" s="33" t="s">
        <v>54</v>
      </c>
      <c r="O1076" s="38">
        <v>2</v>
      </c>
    </row>
    <row r="1077" spans="1:15" s="25" customFormat="1" ht="11.25" hidden="1" customHeight="1" outlineLevel="2">
      <c r="A1077" s="27"/>
      <c r="B1077" s="27"/>
      <c r="C1077" s="28"/>
      <c r="D1077" s="27"/>
      <c r="E1077" s="27"/>
      <c r="F1077" s="35"/>
      <c r="G1077" s="28"/>
      <c r="H1077" s="28"/>
      <c r="I1077" s="28"/>
      <c r="J1077" s="26"/>
      <c r="K1077" s="26"/>
      <c r="L1077" s="26"/>
      <c r="M1077" s="32" t="s">
        <v>857</v>
      </c>
      <c r="N1077" s="33" t="s">
        <v>54</v>
      </c>
      <c r="O1077" s="38">
        <v>6</v>
      </c>
    </row>
    <row r="1078" spans="1:15" s="25" customFormat="1" ht="11.25" hidden="1" customHeight="1" outlineLevel="2">
      <c r="A1078" s="27"/>
      <c r="B1078" s="27"/>
      <c r="C1078" s="28"/>
      <c r="D1078" s="27"/>
      <c r="E1078" s="27"/>
      <c r="F1078" s="35"/>
      <c r="G1078" s="28"/>
      <c r="H1078" s="28"/>
      <c r="I1078" s="28"/>
      <c r="J1078" s="26"/>
      <c r="K1078" s="26"/>
      <c r="L1078" s="26"/>
      <c r="M1078" s="32" t="s">
        <v>846</v>
      </c>
      <c r="N1078" s="33" t="s">
        <v>54</v>
      </c>
      <c r="O1078" s="38">
        <v>4</v>
      </c>
    </row>
    <row r="1079" spans="1:15" s="25" customFormat="1" ht="78.75" customHeight="1" outlineLevel="1" collapsed="1">
      <c r="A1079" s="36" t="s">
        <v>1144</v>
      </c>
      <c r="B1079" s="27"/>
      <c r="C1079" s="28" t="s">
        <v>805</v>
      </c>
      <c r="D1079" s="36" t="s">
        <v>156</v>
      </c>
      <c r="E1079" s="27" t="s">
        <v>859</v>
      </c>
      <c r="F1079" s="35" t="s">
        <v>858</v>
      </c>
      <c r="G1079" s="28"/>
      <c r="H1079" s="28" t="s">
        <v>59</v>
      </c>
      <c r="I1079" s="28"/>
      <c r="J1079" s="26" t="s">
        <v>33</v>
      </c>
      <c r="K1079" s="26" t="s">
        <v>51</v>
      </c>
      <c r="L1079" s="26" t="s">
        <v>316</v>
      </c>
      <c r="M1079" s="32" t="str">
        <f>M1080&amp;" "&amp;O1080&amp;N1080&amp;" "&amp;M1081&amp;" "&amp;O1081&amp;N1081&amp;" "&amp;M1082&amp;" "&amp;O1082&amp;N1082&amp;" "&amp;M1083&amp;" "&amp;O1083&amp;N1083&amp;" "&amp;M1084&amp;" "&amp;O1084&amp;N1084&amp;" "&amp;M1085&amp;" "&amp;O1085&amp;N1085&amp;" "&amp;M1086&amp;" "&amp;O1086&amp;N1086&amp;" "&amp;M1087&amp;" "&amp;O1087&amp;N1087&amp;"  "&amp;M1088&amp;" "&amp;O1088&amp;N1088&amp;"  "</f>
        <v xml:space="preserve">Замена радиатора отопителя 1шт Ремонт тормозной системы 1шт Замена задних фонарей 2шт Замена диска сцепления 1шт Замена корзины сцепления 1шт Замена ПГУ сцепления 1шт Замена рулевой тяги в сборе 1шт Замена укрывного полога 1шт  Ремонт выхлопной трубы 1шт  </v>
      </c>
      <c r="N1079" s="26"/>
      <c r="O1079" s="38"/>
    </row>
    <row r="1080" spans="1:15" s="25" customFormat="1" ht="11.25" hidden="1" customHeight="1" outlineLevel="2">
      <c r="A1080" s="27"/>
      <c r="B1080" s="27"/>
      <c r="C1080" s="28"/>
      <c r="D1080" s="27"/>
      <c r="E1080" s="27"/>
      <c r="F1080" s="35"/>
      <c r="G1080" s="28"/>
      <c r="H1080" s="28"/>
      <c r="I1080" s="28"/>
      <c r="J1080" s="26"/>
      <c r="K1080" s="26"/>
      <c r="L1080" s="26"/>
      <c r="M1080" s="32" t="s">
        <v>860</v>
      </c>
      <c r="N1080" s="33" t="s">
        <v>54</v>
      </c>
      <c r="O1080" s="38">
        <v>1</v>
      </c>
    </row>
    <row r="1081" spans="1:15" s="25" customFormat="1" ht="11.25" hidden="1" customHeight="1" outlineLevel="2">
      <c r="A1081" s="27"/>
      <c r="B1081" s="27"/>
      <c r="C1081" s="28"/>
      <c r="D1081" s="27"/>
      <c r="E1081" s="27"/>
      <c r="F1081" s="35"/>
      <c r="G1081" s="28"/>
      <c r="H1081" s="28"/>
      <c r="I1081" s="28"/>
      <c r="J1081" s="26"/>
      <c r="K1081" s="26"/>
      <c r="L1081" s="26"/>
      <c r="M1081" s="32" t="s">
        <v>861</v>
      </c>
      <c r="N1081" s="33" t="s">
        <v>54</v>
      </c>
      <c r="O1081" s="38">
        <v>1</v>
      </c>
    </row>
    <row r="1082" spans="1:15" s="25" customFormat="1" ht="11.25" hidden="1" customHeight="1" outlineLevel="2">
      <c r="A1082" s="27"/>
      <c r="B1082" s="27"/>
      <c r="C1082" s="28"/>
      <c r="D1082" s="27"/>
      <c r="E1082" s="27"/>
      <c r="F1082" s="35"/>
      <c r="G1082" s="28"/>
      <c r="H1082" s="28"/>
      <c r="I1082" s="28"/>
      <c r="J1082" s="26"/>
      <c r="K1082" s="26"/>
      <c r="L1082" s="26"/>
      <c r="M1082" s="32" t="s">
        <v>862</v>
      </c>
      <c r="N1082" s="33" t="s">
        <v>54</v>
      </c>
      <c r="O1082" s="38">
        <v>2</v>
      </c>
    </row>
    <row r="1083" spans="1:15" s="25" customFormat="1" ht="11.25" hidden="1" customHeight="1" outlineLevel="2">
      <c r="A1083" s="27"/>
      <c r="B1083" s="27"/>
      <c r="C1083" s="28"/>
      <c r="D1083" s="27"/>
      <c r="E1083" s="27"/>
      <c r="F1083" s="35"/>
      <c r="G1083" s="28"/>
      <c r="H1083" s="28"/>
      <c r="I1083" s="28"/>
      <c r="J1083" s="26"/>
      <c r="K1083" s="26"/>
      <c r="L1083" s="26"/>
      <c r="M1083" s="32" t="s">
        <v>863</v>
      </c>
      <c r="N1083" s="33" t="s">
        <v>54</v>
      </c>
      <c r="O1083" s="38">
        <v>1</v>
      </c>
    </row>
    <row r="1084" spans="1:15" s="25" customFormat="1" ht="11.25" hidden="1" customHeight="1" outlineLevel="2">
      <c r="A1084" s="27"/>
      <c r="B1084" s="27"/>
      <c r="C1084" s="28"/>
      <c r="D1084" s="27"/>
      <c r="E1084" s="27"/>
      <c r="F1084" s="35"/>
      <c r="G1084" s="28"/>
      <c r="H1084" s="28"/>
      <c r="I1084" s="28"/>
      <c r="J1084" s="26"/>
      <c r="K1084" s="26"/>
      <c r="L1084" s="26"/>
      <c r="M1084" s="32" t="s">
        <v>854</v>
      </c>
      <c r="N1084" s="33" t="s">
        <v>54</v>
      </c>
      <c r="O1084" s="38">
        <v>1</v>
      </c>
    </row>
    <row r="1085" spans="1:15" s="25" customFormat="1" ht="11.25" hidden="1" customHeight="1" outlineLevel="2">
      <c r="A1085" s="27"/>
      <c r="B1085" s="27"/>
      <c r="C1085" s="28"/>
      <c r="D1085" s="27"/>
      <c r="E1085" s="27"/>
      <c r="F1085" s="35"/>
      <c r="G1085" s="28"/>
      <c r="H1085" s="28"/>
      <c r="I1085" s="28"/>
      <c r="J1085" s="26"/>
      <c r="K1085" s="26"/>
      <c r="L1085" s="26"/>
      <c r="M1085" s="32" t="s">
        <v>864</v>
      </c>
      <c r="N1085" s="33" t="s">
        <v>54</v>
      </c>
      <c r="O1085" s="38">
        <v>1</v>
      </c>
    </row>
    <row r="1086" spans="1:15" s="25" customFormat="1" ht="11.25" hidden="1" customHeight="1" outlineLevel="2">
      <c r="A1086" s="27"/>
      <c r="B1086" s="27"/>
      <c r="C1086" s="28"/>
      <c r="D1086" s="27"/>
      <c r="E1086" s="27"/>
      <c r="F1086" s="35"/>
      <c r="G1086" s="28"/>
      <c r="H1086" s="28"/>
      <c r="I1086" s="28"/>
      <c r="J1086" s="26"/>
      <c r="K1086" s="26"/>
      <c r="L1086" s="26"/>
      <c r="M1086" s="32" t="s">
        <v>865</v>
      </c>
      <c r="N1086" s="33" t="s">
        <v>54</v>
      </c>
      <c r="O1086" s="38">
        <v>1</v>
      </c>
    </row>
    <row r="1087" spans="1:15" s="25" customFormat="1" ht="11.25" hidden="1" customHeight="1" outlineLevel="2">
      <c r="A1087" s="27"/>
      <c r="B1087" s="27"/>
      <c r="C1087" s="28"/>
      <c r="D1087" s="27"/>
      <c r="E1087" s="27"/>
      <c r="F1087" s="35"/>
      <c r="G1087" s="28"/>
      <c r="H1087" s="28"/>
      <c r="I1087" s="28"/>
      <c r="J1087" s="26"/>
      <c r="K1087" s="26"/>
      <c r="L1087" s="26"/>
      <c r="M1087" s="32" t="s">
        <v>866</v>
      </c>
      <c r="N1087" s="33" t="s">
        <v>54</v>
      </c>
      <c r="O1087" s="38">
        <v>1</v>
      </c>
    </row>
    <row r="1088" spans="1:15" s="25" customFormat="1" ht="11.25" hidden="1" customHeight="1" outlineLevel="2">
      <c r="A1088" s="27"/>
      <c r="B1088" s="27"/>
      <c r="C1088" s="28"/>
      <c r="D1088" s="27"/>
      <c r="E1088" s="27"/>
      <c r="F1088" s="35"/>
      <c r="G1088" s="28"/>
      <c r="H1088" s="28"/>
      <c r="I1088" s="28"/>
      <c r="J1088" s="26"/>
      <c r="K1088" s="26"/>
      <c r="L1088" s="26"/>
      <c r="M1088" s="32" t="s">
        <v>867</v>
      </c>
      <c r="N1088" s="33" t="s">
        <v>54</v>
      </c>
      <c r="O1088" s="38">
        <v>1</v>
      </c>
    </row>
    <row r="1089" spans="1:15" s="25" customFormat="1" ht="56.25" customHeight="1" outlineLevel="1" collapsed="1">
      <c r="A1089" s="36" t="s">
        <v>1145</v>
      </c>
      <c r="B1089" s="27"/>
      <c r="C1089" s="28" t="s">
        <v>805</v>
      </c>
      <c r="D1089" s="36" t="s">
        <v>156</v>
      </c>
      <c r="E1089" s="27" t="s">
        <v>869</v>
      </c>
      <c r="F1089" s="35" t="s">
        <v>868</v>
      </c>
      <c r="G1089" s="28"/>
      <c r="H1089" s="28" t="s">
        <v>59</v>
      </c>
      <c r="I1089" s="28"/>
      <c r="J1089" s="26" t="s">
        <v>33</v>
      </c>
      <c r="K1089" s="26" t="s">
        <v>49</v>
      </c>
      <c r="L1089" s="26" t="s">
        <v>316</v>
      </c>
      <c r="M1089" s="32" t="str">
        <f>M1090&amp;" "&amp;O1090&amp;N1090&amp;" "&amp;M1091&amp;" "&amp;O1091&amp;N1091&amp;" "&amp;M1092&amp;" "&amp;O1092&amp;N1092&amp;" "&amp;M1093&amp;" "&amp;O1093&amp;N1093&amp;" "&amp;M1094&amp;" "&amp;O1094&amp;N1094&amp;" "&amp;M1095&amp;" "&amp;O1095&amp;N1095&amp;" "&amp;M1096&amp;" "&amp;O1096&amp;N1096&amp;" "&amp;M1097&amp;" "&amp;O1097&amp;N1097&amp;"  "</f>
        <v xml:space="preserve">Ремонт бура 1шт Ремонт рулевых тяг 4шт Замена тормозных колодок 12шт Замена фильтров 6шт Замена стартера 1шт Замена ТНВД 1шт Замена генератора 1шт Ремонт сцепления 1шт  </v>
      </c>
      <c r="N1089" s="26"/>
      <c r="O1089" s="38"/>
    </row>
    <row r="1090" spans="1:15" s="25" customFormat="1" ht="11.25" hidden="1" customHeight="1" outlineLevel="2">
      <c r="A1090" s="27"/>
      <c r="B1090" s="27"/>
      <c r="C1090" s="28"/>
      <c r="D1090" s="27"/>
      <c r="E1090" s="27"/>
      <c r="F1090" s="35"/>
      <c r="G1090" s="28"/>
      <c r="H1090" s="28"/>
      <c r="I1090" s="28"/>
      <c r="J1090" s="26"/>
      <c r="K1090" s="26"/>
      <c r="L1090" s="26"/>
      <c r="M1090" s="32" t="s">
        <v>870</v>
      </c>
      <c r="N1090" s="33" t="s">
        <v>54</v>
      </c>
      <c r="O1090" s="38">
        <v>1</v>
      </c>
    </row>
    <row r="1091" spans="1:15" s="25" customFormat="1" ht="11.25" hidden="1" customHeight="1" outlineLevel="2">
      <c r="A1091" s="27"/>
      <c r="B1091" s="27"/>
      <c r="C1091" s="28"/>
      <c r="D1091" s="27"/>
      <c r="E1091" s="27"/>
      <c r="F1091" s="35"/>
      <c r="G1091" s="28"/>
      <c r="H1091" s="28"/>
      <c r="I1091" s="28"/>
      <c r="J1091" s="26"/>
      <c r="K1091" s="26"/>
      <c r="L1091" s="26"/>
      <c r="M1091" s="32" t="s">
        <v>871</v>
      </c>
      <c r="N1091" s="33" t="s">
        <v>54</v>
      </c>
      <c r="O1091" s="38">
        <v>4</v>
      </c>
    </row>
    <row r="1092" spans="1:15" s="25" customFormat="1" ht="11.25" hidden="1" customHeight="1" outlineLevel="2">
      <c r="A1092" s="27"/>
      <c r="B1092" s="27"/>
      <c r="C1092" s="28"/>
      <c r="D1092" s="27"/>
      <c r="E1092" s="27"/>
      <c r="F1092" s="35"/>
      <c r="G1092" s="28"/>
      <c r="H1092" s="28"/>
      <c r="I1092" s="28"/>
      <c r="J1092" s="26"/>
      <c r="K1092" s="26"/>
      <c r="L1092" s="26"/>
      <c r="M1092" s="32" t="s">
        <v>832</v>
      </c>
      <c r="N1092" s="33" t="s">
        <v>54</v>
      </c>
      <c r="O1092" s="38">
        <v>12</v>
      </c>
    </row>
    <row r="1093" spans="1:15" s="25" customFormat="1" ht="11.25" hidden="1" customHeight="1" outlineLevel="2">
      <c r="A1093" s="27"/>
      <c r="B1093" s="27"/>
      <c r="C1093" s="28"/>
      <c r="D1093" s="27"/>
      <c r="E1093" s="27"/>
      <c r="F1093" s="35"/>
      <c r="G1093" s="28"/>
      <c r="H1093" s="28"/>
      <c r="I1093" s="28"/>
      <c r="J1093" s="26"/>
      <c r="K1093" s="26"/>
      <c r="L1093" s="26"/>
      <c r="M1093" s="32" t="s">
        <v>804</v>
      </c>
      <c r="N1093" s="33" t="s">
        <v>54</v>
      </c>
      <c r="O1093" s="38">
        <v>6</v>
      </c>
    </row>
    <row r="1094" spans="1:15" s="25" customFormat="1" ht="11.25" hidden="1" customHeight="1" outlineLevel="2">
      <c r="A1094" s="27"/>
      <c r="B1094" s="27"/>
      <c r="C1094" s="28"/>
      <c r="D1094" s="27"/>
      <c r="E1094" s="27"/>
      <c r="F1094" s="35"/>
      <c r="G1094" s="28"/>
      <c r="H1094" s="28"/>
      <c r="I1094" s="28"/>
      <c r="J1094" s="26"/>
      <c r="K1094" s="26"/>
      <c r="L1094" s="26"/>
      <c r="M1094" s="32" t="s">
        <v>812</v>
      </c>
      <c r="N1094" s="33" t="s">
        <v>54</v>
      </c>
      <c r="O1094" s="38">
        <v>1</v>
      </c>
    </row>
    <row r="1095" spans="1:15" s="25" customFormat="1" ht="11.25" hidden="1" customHeight="1" outlineLevel="2">
      <c r="A1095" s="27"/>
      <c r="B1095" s="27"/>
      <c r="C1095" s="28"/>
      <c r="D1095" s="27"/>
      <c r="E1095" s="27"/>
      <c r="F1095" s="35"/>
      <c r="G1095" s="28"/>
      <c r="H1095" s="28"/>
      <c r="I1095" s="28"/>
      <c r="J1095" s="26"/>
      <c r="K1095" s="26"/>
      <c r="L1095" s="26"/>
      <c r="M1095" s="32" t="s">
        <v>872</v>
      </c>
      <c r="N1095" s="33" t="s">
        <v>54</v>
      </c>
      <c r="O1095" s="38">
        <v>1</v>
      </c>
    </row>
    <row r="1096" spans="1:15" s="25" customFormat="1" ht="11.25" hidden="1" customHeight="1" outlineLevel="2">
      <c r="A1096" s="27"/>
      <c r="B1096" s="27"/>
      <c r="C1096" s="28"/>
      <c r="D1096" s="27"/>
      <c r="E1096" s="27"/>
      <c r="F1096" s="35"/>
      <c r="G1096" s="28"/>
      <c r="H1096" s="28"/>
      <c r="I1096" s="28"/>
      <c r="J1096" s="26"/>
      <c r="K1096" s="26"/>
      <c r="L1096" s="26"/>
      <c r="M1096" s="32" t="s">
        <v>813</v>
      </c>
      <c r="N1096" s="33" t="s">
        <v>54</v>
      </c>
      <c r="O1096" s="38">
        <v>1</v>
      </c>
    </row>
    <row r="1097" spans="1:15" s="25" customFormat="1" ht="11.25" hidden="1" customHeight="1" outlineLevel="2">
      <c r="A1097" s="27"/>
      <c r="B1097" s="27"/>
      <c r="C1097" s="28"/>
      <c r="D1097" s="27"/>
      <c r="E1097" s="27"/>
      <c r="F1097" s="35"/>
      <c r="G1097" s="28"/>
      <c r="H1097" s="28"/>
      <c r="I1097" s="28"/>
      <c r="J1097" s="26"/>
      <c r="K1097" s="26"/>
      <c r="L1097" s="26"/>
      <c r="M1097" s="32" t="s">
        <v>1139</v>
      </c>
      <c r="N1097" s="33" t="s">
        <v>54</v>
      </c>
      <c r="O1097" s="38">
        <v>1</v>
      </c>
    </row>
    <row r="1098" spans="1:15" s="25" customFormat="1" ht="39.75" customHeight="1" outlineLevel="1" collapsed="1">
      <c r="A1098" s="36" t="s">
        <v>1146</v>
      </c>
      <c r="B1098" s="27"/>
      <c r="C1098" s="28" t="s">
        <v>805</v>
      </c>
      <c r="D1098" s="36" t="s">
        <v>156</v>
      </c>
      <c r="E1098" s="27" t="s">
        <v>1050</v>
      </c>
      <c r="F1098" s="35" t="s">
        <v>1149</v>
      </c>
      <c r="G1098" s="28"/>
      <c r="H1098" s="28" t="s">
        <v>59</v>
      </c>
      <c r="I1098" s="28"/>
      <c r="J1098" s="26" t="s">
        <v>33</v>
      </c>
      <c r="K1098" s="26" t="s">
        <v>51</v>
      </c>
      <c r="L1098" s="26" t="s">
        <v>57</v>
      </c>
      <c r="M1098" s="32" t="str">
        <f>M1099&amp;" "&amp;O1099&amp;N1099&amp;" "&amp;M1100&amp;" "&amp;O1100&amp;N1100&amp;" "&amp;M1101&amp;" "&amp;O1101&amp;N1101&amp;" "&amp;M1102&amp;" "&amp;O1102&amp;N1102&amp;" "</f>
        <v xml:space="preserve">Замена тормозных колодок 12шт Ремонт рулевых тяг 1шт Замена фильтров 6шт Замена дисков сцепления 2шт </v>
      </c>
      <c r="N1098" s="26"/>
      <c r="O1098" s="38"/>
    </row>
    <row r="1099" spans="1:15" s="25" customFormat="1" ht="11.25" hidden="1" customHeight="1" outlineLevel="2">
      <c r="A1099" s="27"/>
      <c r="B1099" s="27"/>
      <c r="C1099" s="28"/>
      <c r="D1099" s="27"/>
      <c r="E1099" s="27"/>
      <c r="F1099" s="35"/>
      <c r="G1099" s="28"/>
      <c r="H1099" s="28"/>
      <c r="I1099" s="28"/>
      <c r="J1099" s="26"/>
      <c r="K1099" s="26"/>
      <c r="L1099" s="26"/>
      <c r="M1099" s="32" t="s">
        <v>832</v>
      </c>
      <c r="N1099" s="33" t="s">
        <v>54</v>
      </c>
      <c r="O1099" s="38">
        <v>12</v>
      </c>
    </row>
    <row r="1100" spans="1:15" s="25" customFormat="1" ht="11.25" hidden="1" customHeight="1" outlineLevel="2">
      <c r="A1100" s="27"/>
      <c r="B1100" s="27"/>
      <c r="C1100" s="28"/>
      <c r="D1100" s="27"/>
      <c r="E1100" s="27"/>
      <c r="F1100" s="35"/>
      <c r="G1100" s="28"/>
      <c r="H1100" s="28"/>
      <c r="I1100" s="28"/>
      <c r="J1100" s="26"/>
      <c r="K1100" s="26"/>
      <c r="L1100" s="26"/>
      <c r="M1100" s="32" t="s">
        <v>871</v>
      </c>
      <c r="N1100" s="33" t="s">
        <v>54</v>
      </c>
      <c r="O1100" s="38">
        <v>1</v>
      </c>
    </row>
    <row r="1101" spans="1:15" s="25" customFormat="1" ht="11.25" hidden="1" customHeight="1" outlineLevel="2">
      <c r="A1101" s="27"/>
      <c r="B1101" s="27"/>
      <c r="C1101" s="28"/>
      <c r="D1101" s="27"/>
      <c r="E1101" s="27"/>
      <c r="F1101" s="35"/>
      <c r="G1101" s="28"/>
      <c r="H1101" s="28"/>
      <c r="I1101" s="28"/>
      <c r="J1101" s="26"/>
      <c r="K1101" s="26"/>
      <c r="L1101" s="26"/>
      <c r="M1101" s="32" t="s">
        <v>804</v>
      </c>
      <c r="N1101" s="33" t="s">
        <v>54</v>
      </c>
      <c r="O1101" s="38">
        <v>6</v>
      </c>
    </row>
    <row r="1102" spans="1:15" s="25" customFormat="1" ht="11.25" hidden="1" customHeight="1" outlineLevel="2">
      <c r="A1102" s="27"/>
      <c r="B1102" s="27"/>
      <c r="C1102" s="28"/>
      <c r="D1102" s="27"/>
      <c r="E1102" s="27"/>
      <c r="F1102" s="35"/>
      <c r="G1102" s="28"/>
      <c r="H1102" s="28"/>
      <c r="I1102" s="28"/>
      <c r="J1102" s="26"/>
      <c r="K1102" s="26"/>
      <c r="L1102" s="26"/>
      <c r="M1102" s="32" t="s">
        <v>838</v>
      </c>
      <c r="N1102" s="33" t="s">
        <v>54</v>
      </c>
      <c r="O1102" s="38">
        <v>2</v>
      </c>
    </row>
    <row r="1103" spans="1:15" s="25" customFormat="1" ht="67.5" customHeight="1" outlineLevel="1" collapsed="1">
      <c r="A1103" s="36" t="s">
        <v>1147</v>
      </c>
      <c r="B1103" s="27"/>
      <c r="C1103" s="28" t="s">
        <v>805</v>
      </c>
      <c r="D1103" s="36" t="s">
        <v>156</v>
      </c>
      <c r="E1103" s="27" t="s">
        <v>1052</v>
      </c>
      <c r="F1103" s="35" t="s">
        <v>1051</v>
      </c>
      <c r="G1103" s="28"/>
      <c r="H1103" s="28" t="s">
        <v>59</v>
      </c>
      <c r="I1103" s="28"/>
      <c r="J1103" s="26" t="s">
        <v>33</v>
      </c>
      <c r="K1103" s="26" t="s">
        <v>51</v>
      </c>
      <c r="L1103" s="26" t="s">
        <v>57</v>
      </c>
      <c r="M1103" s="32" t="str">
        <f>M1104&amp;" "&amp;O1104&amp;N1104&amp;" "&amp;M1105&amp;" "&amp;O1105&amp;N1105&amp;" "&amp;M1106&amp;" "&amp;O1106&amp;N1106&amp;" "&amp;M1107&amp;" "&amp;O1107&amp;N1107&amp;" "&amp;M1108&amp;" "&amp;O1108&amp;N1108&amp;" "&amp;M1109&amp;" "&amp;O1109&amp;N1109&amp;" "&amp;M1110&amp;" "&amp;O1110&amp;N1110&amp;" "&amp;M1111&amp;" "&amp;O1111&amp;N1111&amp;"  "</f>
        <v xml:space="preserve">Замена наконечников рулевых тяг 2шт Ремонт поворотного кулака 2шт Замена фильтров 6шт Замена тормозных колодок 12шт Замена сидений 1шт Замена дисков сцепления 2шт Замена муфты сцепления 1шт Замена полуоси переднего моста 1шт  </v>
      </c>
      <c r="N1103" s="26"/>
      <c r="O1103" s="38"/>
    </row>
    <row r="1104" spans="1:15" s="25" customFormat="1" ht="11.25" hidden="1" customHeight="1" outlineLevel="2">
      <c r="A1104" s="27"/>
      <c r="B1104" s="27"/>
      <c r="C1104" s="28"/>
      <c r="D1104" s="27"/>
      <c r="E1104" s="27"/>
      <c r="F1104" s="35"/>
      <c r="G1104" s="28"/>
      <c r="H1104" s="28"/>
      <c r="I1104" s="28"/>
      <c r="J1104" s="26"/>
      <c r="K1104" s="26"/>
      <c r="L1104" s="26"/>
      <c r="M1104" s="32" t="s">
        <v>1151</v>
      </c>
      <c r="N1104" s="33" t="s">
        <v>54</v>
      </c>
      <c r="O1104" s="38">
        <v>2</v>
      </c>
    </row>
    <row r="1105" spans="1:15" s="25" customFormat="1" ht="11.25" hidden="1" customHeight="1" outlineLevel="2">
      <c r="A1105" s="27"/>
      <c r="B1105" s="27"/>
      <c r="C1105" s="28"/>
      <c r="D1105" s="27"/>
      <c r="E1105" s="27"/>
      <c r="F1105" s="35"/>
      <c r="G1105" s="28"/>
      <c r="H1105" s="28"/>
      <c r="I1105" s="28"/>
      <c r="J1105" s="26"/>
      <c r="K1105" s="26"/>
      <c r="L1105" s="26"/>
      <c r="M1105" s="32" t="s">
        <v>1152</v>
      </c>
      <c r="N1105" s="33" t="s">
        <v>54</v>
      </c>
      <c r="O1105" s="38">
        <v>2</v>
      </c>
    </row>
    <row r="1106" spans="1:15" s="25" customFormat="1" ht="11.25" hidden="1" customHeight="1" outlineLevel="2">
      <c r="A1106" s="27"/>
      <c r="B1106" s="27"/>
      <c r="C1106" s="28"/>
      <c r="D1106" s="27"/>
      <c r="E1106" s="27"/>
      <c r="F1106" s="35"/>
      <c r="G1106" s="28"/>
      <c r="H1106" s="28"/>
      <c r="I1106" s="28"/>
      <c r="J1106" s="26"/>
      <c r="K1106" s="26"/>
      <c r="L1106" s="26"/>
      <c r="M1106" s="32" t="s">
        <v>804</v>
      </c>
      <c r="N1106" s="33" t="s">
        <v>54</v>
      </c>
      <c r="O1106" s="38">
        <v>6</v>
      </c>
    </row>
    <row r="1107" spans="1:15" s="25" customFormat="1" ht="11.25" hidden="1" customHeight="1" outlineLevel="2">
      <c r="A1107" s="27"/>
      <c r="B1107" s="27"/>
      <c r="C1107" s="28"/>
      <c r="D1107" s="27"/>
      <c r="E1107" s="27"/>
      <c r="F1107" s="35"/>
      <c r="G1107" s="28"/>
      <c r="H1107" s="28"/>
      <c r="I1107" s="28"/>
      <c r="J1107" s="26"/>
      <c r="K1107" s="26"/>
      <c r="L1107" s="26"/>
      <c r="M1107" s="32" t="s">
        <v>832</v>
      </c>
      <c r="N1107" s="33" t="s">
        <v>54</v>
      </c>
      <c r="O1107" s="38">
        <v>12</v>
      </c>
    </row>
    <row r="1108" spans="1:15" s="25" customFormat="1" ht="11.25" hidden="1" customHeight="1" outlineLevel="2">
      <c r="A1108" s="27"/>
      <c r="B1108" s="27"/>
      <c r="C1108" s="28"/>
      <c r="D1108" s="27"/>
      <c r="E1108" s="27"/>
      <c r="F1108" s="35"/>
      <c r="G1108" s="28"/>
      <c r="H1108" s="28"/>
      <c r="I1108" s="28"/>
      <c r="J1108" s="26"/>
      <c r="K1108" s="26"/>
      <c r="L1108" s="26"/>
      <c r="M1108" s="32" t="s">
        <v>840</v>
      </c>
      <c r="N1108" s="33" t="s">
        <v>54</v>
      </c>
      <c r="O1108" s="38">
        <v>1</v>
      </c>
    </row>
    <row r="1109" spans="1:15" s="25" customFormat="1" ht="11.25" hidden="1" customHeight="1" outlineLevel="2">
      <c r="A1109" s="27"/>
      <c r="B1109" s="27"/>
      <c r="C1109" s="28"/>
      <c r="D1109" s="27"/>
      <c r="E1109" s="27"/>
      <c r="F1109" s="35"/>
      <c r="G1109" s="28"/>
      <c r="H1109" s="28"/>
      <c r="I1109" s="28"/>
      <c r="J1109" s="26"/>
      <c r="K1109" s="26"/>
      <c r="L1109" s="26"/>
      <c r="M1109" s="32" t="s">
        <v>838</v>
      </c>
      <c r="N1109" s="33" t="s">
        <v>54</v>
      </c>
      <c r="O1109" s="38">
        <v>2</v>
      </c>
    </row>
    <row r="1110" spans="1:15" s="25" customFormat="1" ht="11.25" hidden="1" customHeight="1" outlineLevel="2">
      <c r="A1110" s="27"/>
      <c r="B1110" s="27"/>
      <c r="C1110" s="28"/>
      <c r="D1110" s="27"/>
      <c r="E1110" s="27"/>
      <c r="F1110" s="35"/>
      <c r="G1110" s="28"/>
      <c r="H1110" s="28"/>
      <c r="I1110" s="28"/>
      <c r="J1110" s="26"/>
      <c r="K1110" s="26"/>
      <c r="L1110" s="26"/>
      <c r="M1110" s="32" t="s">
        <v>837</v>
      </c>
      <c r="N1110" s="33" t="s">
        <v>54</v>
      </c>
      <c r="O1110" s="38">
        <v>1</v>
      </c>
    </row>
    <row r="1111" spans="1:15" s="25" customFormat="1" ht="11.25" hidden="1" customHeight="1" outlineLevel="2">
      <c r="A1111" s="27"/>
      <c r="B1111" s="27"/>
      <c r="C1111" s="28"/>
      <c r="D1111" s="27"/>
      <c r="E1111" s="27"/>
      <c r="F1111" s="35"/>
      <c r="G1111" s="28"/>
      <c r="H1111" s="28"/>
      <c r="I1111" s="28"/>
      <c r="J1111" s="26"/>
      <c r="K1111" s="26"/>
      <c r="L1111" s="26"/>
      <c r="M1111" s="32" t="s">
        <v>1153</v>
      </c>
      <c r="N1111" s="33" t="s">
        <v>54</v>
      </c>
      <c r="O1111" s="38">
        <v>1</v>
      </c>
    </row>
    <row r="1112" spans="1:15" s="25" customFormat="1" ht="44.25" customHeight="1" outlineLevel="1" collapsed="1">
      <c r="A1112" s="36" t="s">
        <v>1148</v>
      </c>
      <c r="B1112" s="27"/>
      <c r="C1112" s="28" t="s">
        <v>805</v>
      </c>
      <c r="D1112" s="36" t="s">
        <v>156</v>
      </c>
      <c r="E1112" s="27" t="s">
        <v>874</v>
      </c>
      <c r="F1112" s="35" t="s">
        <v>873</v>
      </c>
      <c r="G1112" s="28"/>
      <c r="H1112" s="28" t="s">
        <v>59</v>
      </c>
      <c r="I1112" s="28"/>
      <c r="J1112" s="26" t="s">
        <v>33</v>
      </c>
      <c r="K1112" s="26" t="s">
        <v>53</v>
      </c>
      <c r="L1112" s="26" t="s">
        <v>53</v>
      </c>
      <c r="M1112" s="32" t="str">
        <f>M1113&amp;" "&amp;O1113&amp;N1113&amp;" "&amp;M1114&amp;" "&amp;O1114&amp;N1114&amp;" "&amp;M1115&amp;" "&amp;O1115&amp;N1115&amp;" "&amp;M1116&amp;" "&amp;O1116&amp;N1116&amp;" "</f>
        <v xml:space="preserve">Замена ПГУ сцепления 1шт Ремонт рулевых тяг 1шт Замена тормозных колодок 12шт Замена стартера 1шт </v>
      </c>
      <c r="N1112" s="26"/>
      <c r="O1112" s="38"/>
    </row>
    <row r="1113" spans="1:15" s="25" customFormat="1" ht="11.25" hidden="1" customHeight="1" outlineLevel="2">
      <c r="A1113" s="27"/>
      <c r="B1113" s="27"/>
      <c r="C1113" s="28"/>
      <c r="D1113" s="27"/>
      <c r="E1113" s="27"/>
      <c r="F1113" s="35"/>
      <c r="G1113" s="28"/>
      <c r="H1113" s="28"/>
      <c r="I1113" s="28"/>
      <c r="J1113" s="26"/>
      <c r="K1113" s="26"/>
      <c r="L1113" s="26"/>
      <c r="M1113" s="32" t="s">
        <v>864</v>
      </c>
      <c r="N1113" s="33" t="s">
        <v>54</v>
      </c>
      <c r="O1113" s="38">
        <v>1</v>
      </c>
    </row>
    <row r="1114" spans="1:15" s="25" customFormat="1" ht="11.25" hidden="1" customHeight="1" outlineLevel="2">
      <c r="A1114" s="27"/>
      <c r="B1114" s="27"/>
      <c r="C1114" s="28"/>
      <c r="D1114" s="27"/>
      <c r="E1114" s="27"/>
      <c r="F1114" s="35"/>
      <c r="G1114" s="28"/>
      <c r="H1114" s="28"/>
      <c r="I1114" s="28"/>
      <c r="J1114" s="26"/>
      <c r="K1114" s="26"/>
      <c r="L1114" s="26"/>
      <c r="M1114" s="32" t="s">
        <v>871</v>
      </c>
      <c r="N1114" s="33" t="s">
        <v>54</v>
      </c>
      <c r="O1114" s="38">
        <v>1</v>
      </c>
    </row>
    <row r="1115" spans="1:15" s="25" customFormat="1" ht="11.25" hidden="1" customHeight="1" outlineLevel="2">
      <c r="A1115" s="27"/>
      <c r="B1115" s="27"/>
      <c r="C1115" s="28"/>
      <c r="D1115" s="27"/>
      <c r="E1115" s="27"/>
      <c r="F1115" s="35"/>
      <c r="G1115" s="28"/>
      <c r="H1115" s="28"/>
      <c r="I1115" s="28"/>
      <c r="J1115" s="26"/>
      <c r="K1115" s="26"/>
      <c r="L1115" s="26"/>
      <c r="M1115" s="32" t="s">
        <v>832</v>
      </c>
      <c r="N1115" s="33" t="s">
        <v>54</v>
      </c>
      <c r="O1115" s="38">
        <v>12</v>
      </c>
    </row>
    <row r="1116" spans="1:15" s="25" customFormat="1" ht="11.25" hidden="1" customHeight="1" outlineLevel="2">
      <c r="A1116" s="27"/>
      <c r="B1116" s="27"/>
      <c r="C1116" s="28"/>
      <c r="D1116" s="27"/>
      <c r="E1116" s="27"/>
      <c r="F1116" s="35"/>
      <c r="G1116" s="28"/>
      <c r="H1116" s="28"/>
      <c r="I1116" s="28"/>
      <c r="J1116" s="26"/>
      <c r="K1116" s="26"/>
      <c r="L1116" s="26"/>
      <c r="M1116" s="32" t="s">
        <v>812</v>
      </c>
      <c r="N1116" s="33" t="s">
        <v>54</v>
      </c>
      <c r="O1116" s="38">
        <v>1</v>
      </c>
    </row>
    <row r="1117" spans="1:15" s="25" customFormat="1" ht="33.75" customHeight="1" outlineLevel="1" collapsed="1">
      <c r="A1117" s="36" t="s">
        <v>1257</v>
      </c>
      <c r="B1117" s="27"/>
      <c r="C1117" s="28" t="s">
        <v>420</v>
      </c>
      <c r="D1117" s="36" t="s">
        <v>156</v>
      </c>
      <c r="E1117" s="27" t="s">
        <v>1055</v>
      </c>
      <c r="F1117" s="35" t="s">
        <v>1054</v>
      </c>
      <c r="G1117" s="28"/>
      <c r="H1117" s="28" t="s">
        <v>59</v>
      </c>
      <c r="I1117" s="28"/>
      <c r="J1117" s="26" t="s">
        <v>33</v>
      </c>
      <c r="K1117" s="26" t="s">
        <v>53</v>
      </c>
      <c r="L1117" s="26" t="s">
        <v>55</v>
      </c>
      <c r="M1117" s="32" t="str">
        <f>M1118&amp;" "&amp;O1118&amp;N1118&amp;" "&amp;M1119&amp;" "&amp;O1119&amp;N1119&amp;" "</f>
        <v xml:space="preserve">Ремонт кузова 1шт Ремонт электропроводки 1шт </v>
      </c>
      <c r="N1117" s="26"/>
      <c r="O1117" s="38"/>
    </row>
    <row r="1118" spans="1:15" s="25" customFormat="1" ht="11.25" hidden="1" customHeight="1" outlineLevel="2">
      <c r="A1118" s="27"/>
      <c r="B1118" s="27"/>
      <c r="C1118" s="28"/>
      <c r="D1118" s="27"/>
      <c r="E1118" s="27"/>
      <c r="F1118" s="35"/>
      <c r="G1118" s="28"/>
      <c r="H1118" s="28"/>
      <c r="I1118" s="28"/>
      <c r="J1118" s="26"/>
      <c r="K1118" s="26"/>
      <c r="L1118" s="26"/>
      <c r="M1118" s="32" t="s">
        <v>1094</v>
      </c>
      <c r="N1118" s="33" t="s">
        <v>54</v>
      </c>
      <c r="O1118" s="38">
        <v>1</v>
      </c>
    </row>
    <row r="1119" spans="1:15" s="25" customFormat="1" ht="11.25" hidden="1" customHeight="1" outlineLevel="2">
      <c r="A1119" s="27"/>
      <c r="B1119" s="27"/>
      <c r="C1119" s="28"/>
      <c r="D1119" s="27"/>
      <c r="E1119" s="27"/>
      <c r="F1119" s="35"/>
      <c r="G1119" s="28"/>
      <c r="H1119" s="28"/>
      <c r="I1119" s="28"/>
      <c r="J1119" s="26"/>
      <c r="K1119" s="26"/>
      <c r="L1119" s="26"/>
      <c r="M1119" s="32" t="s">
        <v>1095</v>
      </c>
      <c r="N1119" s="33" t="s">
        <v>54</v>
      </c>
      <c r="O1119" s="38">
        <v>1</v>
      </c>
    </row>
    <row r="1120" spans="1:15" s="25" customFormat="1" ht="67.5" customHeight="1" outlineLevel="1" collapsed="1">
      <c r="A1120" s="36" t="s">
        <v>1258</v>
      </c>
      <c r="B1120" s="27"/>
      <c r="C1120" s="28" t="s">
        <v>805</v>
      </c>
      <c r="D1120" s="36" t="s">
        <v>156</v>
      </c>
      <c r="E1120" s="27" t="s">
        <v>1092</v>
      </c>
      <c r="F1120" s="35" t="s">
        <v>1091</v>
      </c>
      <c r="G1120" s="28"/>
      <c r="H1120" s="28" t="s">
        <v>59</v>
      </c>
      <c r="I1120" s="28"/>
      <c r="J1120" s="26" t="s">
        <v>33</v>
      </c>
      <c r="K1120" s="26" t="s">
        <v>53</v>
      </c>
      <c r="L1120" s="26" t="s">
        <v>55</v>
      </c>
      <c r="M1120" s="32" t="str">
        <f>M1121&amp;" "&amp;O1121&amp;N1121&amp;" "&amp;M1122&amp;" "&amp;O1122&amp;N1122&amp;" "&amp;M1123&amp;" "&amp;O1123&amp;N1123&amp;" "&amp;M1124&amp;" "&amp;O1124&amp;N1124&amp;" "&amp;M1125&amp;" "&amp;O1125&amp;N1125&amp;" "&amp;M1126&amp;" "&amp;O1126&amp;N1126&amp;" "&amp;M1127&amp;" "&amp;O1127&amp;N1127&amp;" "</f>
        <v xml:space="preserve">Ремонт ходовой части 1шт Замена насоса охлаждения 1шт Замена генератора 1шт Замена мотора отопителя салона 1шт Замена заднего бампера 1шт Замена троса открывания капота 1шт Замена колесных дисков 1компл </v>
      </c>
      <c r="N1120" s="26"/>
      <c r="O1120" s="38"/>
    </row>
    <row r="1121" spans="1:15" s="25" customFormat="1" ht="11.25" hidden="1" customHeight="1" outlineLevel="2">
      <c r="A1121" s="27"/>
      <c r="B1121" s="27"/>
      <c r="C1121" s="28"/>
      <c r="D1121" s="27"/>
      <c r="E1121" s="27"/>
      <c r="F1121" s="35"/>
      <c r="G1121" s="28"/>
      <c r="H1121" s="28"/>
      <c r="I1121" s="28"/>
      <c r="J1121" s="26"/>
      <c r="K1121" s="26"/>
      <c r="L1121" s="26"/>
      <c r="M1121" s="32" t="s">
        <v>2618</v>
      </c>
      <c r="N1121" s="33" t="s">
        <v>54</v>
      </c>
      <c r="O1121" s="38">
        <v>1</v>
      </c>
    </row>
    <row r="1122" spans="1:15" s="25" customFormat="1" ht="11.25" hidden="1" customHeight="1" outlineLevel="2">
      <c r="A1122" s="27"/>
      <c r="B1122" s="27"/>
      <c r="C1122" s="28"/>
      <c r="D1122" s="27"/>
      <c r="E1122" s="27"/>
      <c r="F1122" s="35"/>
      <c r="G1122" s="28"/>
      <c r="H1122" s="28"/>
      <c r="I1122" s="28"/>
      <c r="J1122" s="26"/>
      <c r="K1122" s="26"/>
      <c r="L1122" s="26"/>
      <c r="M1122" s="32" t="s">
        <v>2740</v>
      </c>
      <c r="N1122" s="33" t="s">
        <v>54</v>
      </c>
      <c r="O1122" s="38">
        <v>1</v>
      </c>
    </row>
    <row r="1123" spans="1:15" s="25" customFormat="1" ht="11.25" hidden="1" customHeight="1" outlineLevel="2">
      <c r="A1123" s="27"/>
      <c r="B1123" s="27"/>
      <c r="C1123" s="28"/>
      <c r="D1123" s="27"/>
      <c r="E1123" s="27"/>
      <c r="F1123" s="35"/>
      <c r="G1123" s="28"/>
      <c r="H1123" s="28"/>
      <c r="I1123" s="28"/>
      <c r="J1123" s="26"/>
      <c r="K1123" s="26"/>
      <c r="L1123" s="26"/>
      <c r="M1123" s="32" t="s">
        <v>813</v>
      </c>
      <c r="N1123" s="33" t="s">
        <v>54</v>
      </c>
      <c r="O1123" s="38">
        <v>1</v>
      </c>
    </row>
    <row r="1124" spans="1:15" s="25" customFormat="1" ht="11.25" hidden="1" customHeight="1" outlineLevel="2">
      <c r="A1124" s="27"/>
      <c r="B1124" s="27"/>
      <c r="C1124" s="28"/>
      <c r="D1124" s="27"/>
      <c r="E1124" s="27"/>
      <c r="F1124" s="35"/>
      <c r="G1124" s="28"/>
      <c r="H1124" s="28"/>
      <c r="I1124" s="28"/>
      <c r="J1124" s="26"/>
      <c r="K1124" s="26"/>
      <c r="L1124" s="26"/>
      <c r="M1124" s="32" t="s">
        <v>2741</v>
      </c>
      <c r="N1124" s="33" t="s">
        <v>54</v>
      </c>
      <c r="O1124" s="38">
        <v>1</v>
      </c>
    </row>
    <row r="1125" spans="1:15" s="25" customFormat="1" ht="11.25" hidden="1" customHeight="1" outlineLevel="2">
      <c r="A1125" s="27"/>
      <c r="B1125" s="27"/>
      <c r="C1125" s="28"/>
      <c r="D1125" s="27"/>
      <c r="E1125" s="27"/>
      <c r="F1125" s="35"/>
      <c r="G1125" s="28"/>
      <c r="H1125" s="28"/>
      <c r="I1125" s="28"/>
      <c r="J1125" s="26"/>
      <c r="K1125" s="26"/>
      <c r="L1125" s="26"/>
      <c r="M1125" s="32" t="s">
        <v>2742</v>
      </c>
      <c r="N1125" s="33" t="s">
        <v>54</v>
      </c>
      <c r="O1125" s="38">
        <v>1</v>
      </c>
    </row>
    <row r="1126" spans="1:15" s="25" customFormat="1" ht="11.25" hidden="1" customHeight="1" outlineLevel="2">
      <c r="A1126" s="27"/>
      <c r="B1126" s="27"/>
      <c r="C1126" s="28"/>
      <c r="D1126" s="27"/>
      <c r="E1126" s="27"/>
      <c r="F1126" s="35"/>
      <c r="G1126" s="28"/>
      <c r="H1126" s="28"/>
      <c r="I1126" s="28"/>
      <c r="J1126" s="26"/>
      <c r="K1126" s="26"/>
      <c r="L1126" s="26"/>
      <c r="M1126" s="32" t="s">
        <v>2743</v>
      </c>
      <c r="N1126" s="33" t="s">
        <v>54</v>
      </c>
      <c r="O1126" s="38">
        <v>1</v>
      </c>
    </row>
    <row r="1127" spans="1:15" s="25" customFormat="1" ht="11.25" hidden="1" customHeight="1" outlineLevel="2">
      <c r="A1127" s="27"/>
      <c r="B1127" s="27"/>
      <c r="C1127" s="28"/>
      <c r="D1127" s="27"/>
      <c r="E1127" s="27"/>
      <c r="F1127" s="35"/>
      <c r="G1127" s="28"/>
      <c r="H1127" s="28"/>
      <c r="I1127" s="28"/>
      <c r="J1127" s="26"/>
      <c r="K1127" s="26"/>
      <c r="L1127" s="26"/>
      <c r="M1127" s="32" t="s">
        <v>2744</v>
      </c>
      <c r="N1127" s="33" t="s">
        <v>811</v>
      </c>
      <c r="O1127" s="38">
        <v>1</v>
      </c>
    </row>
    <row r="1128" spans="1:15" s="25" customFormat="1" ht="72" customHeight="1" outlineLevel="1" collapsed="1">
      <c r="A1128" s="36" t="s">
        <v>1259</v>
      </c>
      <c r="B1128" s="27"/>
      <c r="C1128" s="28" t="s">
        <v>805</v>
      </c>
      <c r="D1128" s="36" t="s">
        <v>156</v>
      </c>
      <c r="E1128" s="27" t="s">
        <v>1049</v>
      </c>
      <c r="F1128" s="35" t="s">
        <v>1150</v>
      </c>
      <c r="G1128" s="28"/>
      <c r="H1128" s="28" t="s">
        <v>59</v>
      </c>
      <c r="I1128" s="28"/>
      <c r="J1128" s="26" t="s">
        <v>33</v>
      </c>
      <c r="K1128" s="26" t="s">
        <v>53</v>
      </c>
      <c r="L1128" s="26" t="s">
        <v>55</v>
      </c>
      <c r="M1128" s="32" t="str">
        <f>M1129&amp;" "&amp;O1129&amp;N1129&amp;" "&amp;M1130&amp;" "&amp;O1130&amp;N1130&amp;" "&amp;M1131&amp;" "&amp;O1131&amp;N1131&amp;" "&amp;M1132&amp;" "&amp;O1132&amp;N1132&amp;" "&amp;M1133&amp;" "&amp;O1133&amp;N1133&amp;" "&amp;M1134&amp;" "&amp;O1134&amp;N1134&amp;" "</f>
        <v xml:space="preserve">Ремонт ходовой части 1шт Замена радиатора охлаждения 1шт Замена амортизатора подъема задней двери 1шт Замена цепи газораспределительного механизма 1шт Замена генератора 1шт Замена стартера 1шт </v>
      </c>
      <c r="N1128" s="26"/>
      <c r="O1128" s="38"/>
    </row>
    <row r="1129" spans="1:15" s="25" customFormat="1" ht="11.25" hidden="1" customHeight="1" outlineLevel="2">
      <c r="A1129" s="27"/>
      <c r="B1129" s="27"/>
      <c r="C1129" s="28"/>
      <c r="D1129" s="27"/>
      <c r="E1129" s="27"/>
      <c r="F1129" s="35"/>
      <c r="G1129" s="28"/>
      <c r="H1129" s="28"/>
      <c r="I1129" s="28"/>
      <c r="J1129" s="26"/>
      <c r="K1129" s="26"/>
      <c r="L1129" s="26"/>
      <c r="M1129" s="32" t="s">
        <v>2618</v>
      </c>
      <c r="N1129" s="33" t="s">
        <v>54</v>
      </c>
      <c r="O1129" s="38">
        <v>1</v>
      </c>
    </row>
    <row r="1130" spans="1:15" s="25" customFormat="1" ht="11.25" hidden="1" customHeight="1" outlineLevel="2">
      <c r="A1130" s="27"/>
      <c r="B1130" s="27"/>
      <c r="C1130" s="28"/>
      <c r="D1130" s="27"/>
      <c r="E1130" s="27"/>
      <c r="F1130" s="35"/>
      <c r="G1130" s="28"/>
      <c r="H1130" s="28"/>
      <c r="I1130" s="28"/>
      <c r="J1130" s="26"/>
      <c r="K1130" s="26"/>
      <c r="L1130" s="26"/>
      <c r="M1130" s="32" t="s">
        <v>2556</v>
      </c>
      <c r="N1130" s="33" t="s">
        <v>54</v>
      </c>
      <c r="O1130" s="38">
        <v>1</v>
      </c>
    </row>
    <row r="1131" spans="1:15" s="25" customFormat="1" ht="11.25" hidden="1" customHeight="1" outlineLevel="2">
      <c r="A1131" s="27"/>
      <c r="B1131" s="27"/>
      <c r="C1131" s="28"/>
      <c r="D1131" s="27"/>
      <c r="E1131" s="27"/>
      <c r="F1131" s="35"/>
      <c r="G1131" s="28"/>
      <c r="H1131" s="28"/>
      <c r="I1131" s="28"/>
      <c r="J1131" s="26"/>
      <c r="K1131" s="26"/>
      <c r="L1131" s="26"/>
      <c r="M1131" s="32" t="s">
        <v>2745</v>
      </c>
      <c r="N1131" s="33" t="s">
        <v>54</v>
      </c>
      <c r="O1131" s="38">
        <v>1</v>
      </c>
    </row>
    <row r="1132" spans="1:15" s="25" customFormat="1" ht="22.5" hidden="1" customHeight="1" outlineLevel="2">
      <c r="A1132" s="27"/>
      <c r="B1132" s="27"/>
      <c r="C1132" s="28"/>
      <c r="D1132" s="27"/>
      <c r="E1132" s="27"/>
      <c r="F1132" s="35"/>
      <c r="G1132" s="28"/>
      <c r="H1132" s="28"/>
      <c r="I1132" s="28"/>
      <c r="J1132" s="26"/>
      <c r="K1132" s="26"/>
      <c r="L1132" s="26"/>
      <c r="M1132" s="32" t="s">
        <v>2746</v>
      </c>
      <c r="N1132" s="33" t="s">
        <v>54</v>
      </c>
      <c r="O1132" s="38">
        <v>1</v>
      </c>
    </row>
    <row r="1133" spans="1:15" s="25" customFormat="1" ht="11.25" hidden="1" customHeight="1" outlineLevel="2">
      <c r="A1133" s="27"/>
      <c r="B1133" s="27"/>
      <c r="C1133" s="28"/>
      <c r="D1133" s="27"/>
      <c r="E1133" s="27"/>
      <c r="F1133" s="35"/>
      <c r="G1133" s="28"/>
      <c r="H1133" s="28"/>
      <c r="I1133" s="28"/>
      <c r="J1133" s="26"/>
      <c r="K1133" s="26"/>
      <c r="L1133" s="26"/>
      <c r="M1133" s="32" t="s">
        <v>813</v>
      </c>
      <c r="N1133" s="33" t="s">
        <v>54</v>
      </c>
      <c r="O1133" s="38">
        <v>1</v>
      </c>
    </row>
    <row r="1134" spans="1:15" s="25" customFormat="1" ht="11.25" hidden="1" customHeight="1" outlineLevel="2">
      <c r="A1134" s="27"/>
      <c r="B1134" s="27"/>
      <c r="C1134" s="28"/>
      <c r="D1134" s="27"/>
      <c r="E1134" s="27"/>
      <c r="F1134" s="35"/>
      <c r="G1134" s="28"/>
      <c r="H1134" s="28"/>
      <c r="I1134" s="28"/>
      <c r="J1134" s="26"/>
      <c r="K1134" s="26"/>
      <c r="L1134" s="26"/>
      <c r="M1134" s="32" t="s">
        <v>812</v>
      </c>
      <c r="N1134" s="33" t="s">
        <v>54</v>
      </c>
      <c r="O1134" s="38">
        <v>1</v>
      </c>
    </row>
    <row r="1135" spans="1:15" s="25" customFormat="1" ht="40.5" customHeight="1" outlineLevel="1" collapsed="1">
      <c r="A1135" s="36" t="s">
        <v>1260</v>
      </c>
      <c r="B1135" s="27"/>
      <c r="C1135" s="28" t="s">
        <v>805</v>
      </c>
      <c r="D1135" s="36" t="s">
        <v>156</v>
      </c>
      <c r="E1135" s="27" t="s">
        <v>1097</v>
      </c>
      <c r="F1135" s="35" t="s">
        <v>1096</v>
      </c>
      <c r="G1135" s="28"/>
      <c r="H1135" s="28" t="s">
        <v>59</v>
      </c>
      <c r="I1135" s="28"/>
      <c r="J1135" s="26" t="s">
        <v>33</v>
      </c>
      <c r="K1135" s="26" t="s">
        <v>53</v>
      </c>
      <c r="L1135" s="26" t="s">
        <v>55</v>
      </c>
      <c r="M1135" s="32" t="str">
        <f>M1136&amp;" "&amp;O1136&amp;N1136&amp;" "&amp;M1137&amp;" "&amp;O1137&amp;N1137&amp;" "&amp;M1138&amp;" "&amp;O1138&amp;N1138&amp;" "&amp;M1139&amp;" "&amp;O1139&amp;N1139&amp;" "</f>
        <v xml:space="preserve">Замена топнивного насоса 1шт Ремонт форсунок 1шт Замена колесных дисков 1компл Замена АКПП 1шт </v>
      </c>
      <c r="N1135" s="26"/>
      <c r="O1135" s="38"/>
    </row>
    <row r="1136" spans="1:15" s="25" customFormat="1" ht="11.25" hidden="1" customHeight="1" outlineLevel="2">
      <c r="A1136" s="27"/>
      <c r="B1136" s="27"/>
      <c r="C1136" s="28"/>
      <c r="D1136" s="27"/>
      <c r="E1136" s="27"/>
      <c r="F1136" s="35"/>
      <c r="G1136" s="28"/>
      <c r="H1136" s="28"/>
      <c r="I1136" s="28"/>
      <c r="J1136" s="26"/>
      <c r="K1136" s="26"/>
      <c r="L1136" s="26"/>
      <c r="M1136" s="32" t="s">
        <v>2747</v>
      </c>
      <c r="N1136" s="33" t="s">
        <v>54</v>
      </c>
      <c r="O1136" s="38">
        <v>1</v>
      </c>
    </row>
    <row r="1137" spans="1:15" s="25" customFormat="1" ht="11.25" hidden="1" customHeight="1" outlineLevel="2">
      <c r="A1137" s="27"/>
      <c r="B1137" s="27"/>
      <c r="C1137" s="28"/>
      <c r="D1137" s="27"/>
      <c r="E1137" s="27"/>
      <c r="F1137" s="35"/>
      <c r="G1137" s="28"/>
      <c r="H1137" s="28"/>
      <c r="I1137" s="28"/>
      <c r="J1137" s="26"/>
      <c r="K1137" s="26"/>
      <c r="L1137" s="26"/>
      <c r="M1137" s="32" t="s">
        <v>2748</v>
      </c>
      <c r="N1137" s="33" t="s">
        <v>54</v>
      </c>
      <c r="O1137" s="38">
        <v>1</v>
      </c>
    </row>
    <row r="1138" spans="1:15" s="25" customFormat="1" ht="11.25" hidden="1" customHeight="1" outlineLevel="2">
      <c r="A1138" s="27"/>
      <c r="B1138" s="27"/>
      <c r="C1138" s="28"/>
      <c r="D1138" s="27"/>
      <c r="E1138" s="27"/>
      <c r="F1138" s="35"/>
      <c r="G1138" s="28"/>
      <c r="H1138" s="28"/>
      <c r="I1138" s="28"/>
      <c r="J1138" s="26"/>
      <c r="K1138" s="26"/>
      <c r="L1138" s="26"/>
      <c r="M1138" s="32" t="s">
        <v>2744</v>
      </c>
      <c r="N1138" s="33" t="s">
        <v>811</v>
      </c>
      <c r="O1138" s="38">
        <v>1</v>
      </c>
    </row>
    <row r="1139" spans="1:15" s="25" customFormat="1" ht="11.25" hidden="1" customHeight="1" outlineLevel="2">
      <c r="A1139" s="27"/>
      <c r="B1139" s="27"/>
      <c r="C1139" s="28"/>
      <c r="D1139" s="27"/>
      <c r="E1139" s="27"/>
      <c r="F1139" s="35"/>
      <c r="G1139" s="28"/>
      <c r="H1139" s="28"/>
      <c r="I1139" s="28"/>
      <c r="J1139" s="26"/>
      <c r="K1139" s="26"/>
      <c r="L1139" s="26"/>
      <c r="M1139" s="32" t="s">
        <v>2869</v>
      </c>
      <c r="N1139" s="33" t="s">
        <v>54</v>
      </c>
      <c r="O1139" s="38">
        <v>1</v>
      </c>
    </row>
    <row r="1140" spans="1:15" s="25" customFormat="1" ht="36.75" customHeight="1" outlineLevel="1" collapsed="1">
      <c r="A1140" s="36" t="s">
        <v>1261</v>
      </c>
      <c r="B1140" s="27"/>
      <c r="C1140" s="28" t="s">
        <v>805</v>
      </c>
      <c r="D1140" s="36" t="s">
        <v>156</v>
      </c>
      <c r="E1140" s="27" t="s">
        <v>1053</v>
      </c>
      <c r="F1140" s="35" t="s">
        <v>1116</v>
      </c>
      <c r="G1140" s="28"/>
      <c r="H1140" s="28" t="s">
        <v>59</v>
      </c>
      <c r="I1140" s="28"/>
      <c r="J1140" s="26" t="s">
        <v>33</v>
      </c>
      <c r="K1140" s="26" t="s">
        <v>53</v>
      </c>
      <c r="L1140" s="26" t="s">
        <v>55</v>
      </c>
      <c r="M1140" s="32" t="str">
        <f>M1141&amp;" "&amp;O1141&amp;N1141&amp;" "&amp;M1142&amp;" "&amp;O1142&amp;N1142&amp;" "&amp;M1143&amp;" "&amp;O1143&amp;N1143&amp;" "&amp;M1144&amp;" "&amp;O1144&amp;N1144&amp;" "&amp;M1145&amp;" "&amp;O1145&amp;N1145&amp;" "</f>
        <v xml:space="preserve">Ремонт двигателя 1шт Ремонт электропроводки 1шт Ремонт кузова 1шт Замена дверей 2шт Замена сидений 1компл </v>
      </c>
      <c r="N1140" s="26"/>
      <c r="O1140" s="38"/>
    </row>
    <row r="1141" spans="1:15" s="25" customFormat="1" ht="11.25" hidden="1" customHeight="1" outlineLevel="2">
      <c r="A1141" s="27"/>
      <c r="B1141" s="27"/>
      <c r="C1141" s="28"/>
      <c r="D1141" s="27"/>
      <c r="E1141" s="27"/>
      <c r="F1141" s="35"/>
      <c r="G1141" s="28"/>
      <c r="H1141" s="28"/>
      <c r="I1141" s="28"/>
      <c r="J1141" s="26"/>
      <c r="K1141" s="26"/>
      <c r="L1141" s="26"/>
      <c r="M1141" s="32" t="s">
        <v>2749</v>
      </c>
      <c r="N1141" s="33" t="s">
        <v>54</v>
      </c>
      <c r="O1141" s="38">
        <v>1</v>
      </c>
    </row>
    <row r="1142" spans="1:15" s="25" customFormat="1" ht="11.25" hidden="1" customHeight="1" outlineLevel="2">
      <c r="A1142" s="27"/>
      <c r="B1142" s="27"/>
      <c r="C1142" s="28"/>
      <c r="D1142" s="27"/>
      <c r="E1142" s="27"/>
      <c r="F1142" s="35"/>
      <c r="G1142" s="28"/>
      <c r="H1142" s="28"/>
      <c r="I1142" s="28"/>
      <c r="J1142" s="26"/>
      <c r="K1142" s="26"/>
      <c r="L1142" s="26"/>
      <c r="M1142" s="32" t="s">
        <v>1095</v>
      </c>
      <c r="N1142" s="33" t="s">
        <v>54</v>
      </c>
      <c r="O1142" s="38">
        <v>1</v>
      </c>
    </row>
    <row r="1143" spans="1:15" s="25" customFormat="1" ht="11.25" hidden="1" customHeight="1" outlineLevel="2">
      <c r="A1143" s="27"/>
      <c r="B1143" s="27"/>
      <c r="C1143" s="28"/>
      <c r="D1143" s="27"/>
      <c r="E1143" s="27"/>
      <c r="F1143" s="35"/>
      <c r="G1143" s="28"/>
      <c r="H1143" s="28"/>
      <c r="I1143" s="28"/>
      <c r="J1143" s="26"/>
      <c r="K1143" s="26"/>
      <c r="L1143" s="26"/>
      <c r="M1143" s="32" t="s">
        <v>1094</v>
      </c>
      <c r="N1143" s="33" t="s">
        <v>54</v>
      </c>
      <c r="O1143" s="38">
        <v>1</v>
      </c>
    </row>
    <row r="1144" spans="1:15" s="25" customFormat="1" ht="11.25" hidden="1" customHeight="1" outlineLevel="2">
      <c r="A1144" s="27"/>
      <c r="B1144" s="27"/>
      <c r="C1144" s="28"/>
      <c r="D1144" s="27"/>
      <c r="E1144" s="27"/>
      <c r="F1144" s="35"/>
      <c r="G1144" s="28"/>
      <c r="H1144" s="28"/>
      <c r="I1144" s="28"/>
      <c r="J1144" s="26"/>
      <c r="K1144" s="26"/>
      <c r="L1144" s="26"/>
      <c r="M1144" s="32" t="s">
        <v>839</v>
      </c>
      <c r="N1144" s="33" t="s">
        <v>54</v>
      </c>
      <c r="O1144" s="38">
        <v>2</v>
      </c>
    </row>
    <row r="1145" spans="1:15" s="25" customFormat="1" ht="11.25" hidden="1" customHeight="1" outlineLevel="2">
      <c r="A1145" s="27"/>
      <c r="B1145" s="27"/>
      <c r="C1145" s="28"/>
      <c r="D1145" s="27"/>
      <c r="E1145" s="27"/>
      <c r="F1145" s="35"/>
      <c r="G1145" s="28"/>
      <c r="H1145" s="28"/>
      <c r="I1145" s="28"/>
      <c r="J1145" s="26"/>
      <c r="K1145" s="26"/>
      <c r="L1145" s="26"/>
      <c r="M1145" s="32" t="s">
        <v>840</v>
      </c>
      <c r="N1145" s="33" t="s">
        <v>811</v>
      </c>
      <c r="O1145" s="38">
        <v>1</v>
      </c>
    </row>
    <row r="1146" spans="1:15" s="25" customFormat="1" ht="53.25" customHeight="1" outlineLevel="1" collapsed="1">
      <c r="A1146" s="36" t="s">
        <v>1262</v>
      </c>
      <c r="B1146" s="27"/>
      <c r="C1146" s="28" t="s">
        <v>805</v>
      </c>
      <c r="D1146" s="36" t="s">
        <v>156</v>
      </c>
      <c r="E1146" s="27" t="s">
        <v>1118</v>
      </c>
      <c r="F1146" s="35" t="s">
        <v>1117</v>
      </c>
      <c r="G1146" s="28"/>
      <c r="H1146" s="28" t="s">
        <v>59</v>
      </c>
      <c r="I1146" s="28"/>
      <c r="J1146" s="26" t="s">
        <v>33</v>
      </c>
      <c r="K1146" s="26" t="s">
        <v>53</v>
      </c>
      <c r="L1146" s="26" t="s">
        <v>55</v>
      </c>
      <c r="M1146" s="32" t="str">
        <f>M1147&amp;" "&amp;O1147&amp;N1147&amp;" "&amp;M1148&amp;" "&amp;O1148&amp;N1148&amp;" "&amp;M1149&amp;" "&amp;O1149&amp;N1149&amp;" "&amp;M1150&amp;" "&amp;O1150&amp;N1150&amp;" "&amp;M1151&amp;" "&amp;O1151&amp;N1151&amp;" "&amp;M1152&amp;" "&amp;O1152&amp;N1152&amp;" "</f>
        <v xml:space="preserve">Замена турбокомпрессора 1шт Замена форсунок 8шт Замена тормозных дисков 4шт Замена карданных валов 2шт Замена насоса охлаждения 1шт Замена амортизаторов 4шт </v>
      </c>
      <c r="N1146" s="26"/>
      <c r="O1146" s="38"/>
    </row>
    <row r="1147" spans="1:15" s="25" customFormat="1" ht="11.25" hidden="1" customHeight="1" outlineLevel="2">
      <c r="A1147" s="27"/>
      <c r="B1147" s="27"/>
      <c r="C1147" s="28"/>
      <c r="D1147" s="27"/>
      <c r="E1147" s="27"/>
      <c r="F1147" s="35"/>
      <c r="G1147" s="28"/>
      <c r="H1147" s="28"/>
      <c r="I1147" s="28"/>
      <c r="J1147" s="26"/>
      <c r="K1147" s="26"/>
      <c r="L1147" s="26"/>
      <c r="M1147" s="32" t="s">
        <v>2615</v>
      </c>
      <c r="N1147" s="33" t="s">
        <v>54</v>
      </c>
      <c r="O1147" s="38">
        <v>1</v>
      </c>
    </row>
    <row r="1148" spans="1:15" s="25" customFormat="1" ht="11.25" hidden="1" customHeight="1" outlineLevel="2">
      <c r="A1148" s="27"/>
      <c r="B1148" s="27"/>
      <c r="C1148" s="28"/>
      <c r="D1148" s="27"/>
      <c r="E1148" s="27"/>
      <c r="F1148" s="35"/>
      <c r="G1148" s="28"/>
      <c r="H1148" s="28"/>
      <c r="I1148" s="28"/>
      <c r="J1148" s="26"/>
      <c r="K1148" s="26"/>
      <c r="L1148" s="26"/>
      <c r="M1148" s="32" t="s">
        <v>2750</v>
      </c>
      <c r="N1148" s="33" t="s">
        <v>54</v>
      </c>
      <c r="O1148" s="38">
        <v>8</v>
      </c>
    </row>
    <row r="1149" spans="1:15" s="25" customFormat="1" ht="11.25" hidden="1" customHeight="1" outlineLevel="2">
      <c r="A1149" s="27"/>
      <c r="B1149" s="27"/>
      <c r="C1149" s="28"/>
      <c r="D1149" s="27"/>
      <c r="E1149" s="27"/>
      <c r="F1149" s="35"/>
      <c r="G1149" s="28"/>
      <c r="H1149" s="28"/>
      <c r="I1149" s="28"/>
      <c r="J1149" s="26"/>
      <c r="K1149" s="26"/>
      <c r="L1149" s="26"/>
      <c r="M1149" s="32" t="s">
        <v>2751</v>
      </c>
      <c r="N1149" s="33" t="s">
        <v>54</v>
      </c>
      <c r="O1149" s="38">
        <v>4</v>
      </c>
    </row>
    <row r="1150" spans="1:15" s="25" customFormat="1" ht="11.25" hidden="1" customHeight="1" outlineLevel="2">
      <c r="A1150" s="27"/>
      <c r="B1150" s="27"/>
      <c r="C1150" s="28"/>
      <c r="D1150" s="27"/>
      <c r="E1150" s="27"/>
      <c r="F1150" s="35"/>
      <c r="G1150" s="28"/>
      <c r="H1150" s="28"/>
      <c r="I1150" s="28"/>
      <c r="J1150" s="26"/>
      <c r="K1150" s="26"/>
      <c r="L1150" s="26"/>
      <c r="M1150" s="32" t="s">
        <v>2752</v>
      </c>
      <c r="N1150" s="33" t="s">
        <v>54</v>
      </c>
      <c r="O1150" s="38">
        <v>2</v>
      </c>
    </row>
    <row r="1151" spans="1:15" s="25" customFormat="1" ht="11.25" hidden="1" customHeight="1" outlineLevel="2">
      <c r="A1151" s="27"/>
      <c r="B1151" s="27"/>
      <c r="C1151" s="28"/>
      <c r="D1151" s="27"/>
      <c r="E1151" s="27"/>
      <c r="F1151" s="35"/>
      <c r="G1151" s="28"/>
      <c r="H1151" s="28"/>
      <c r="I1151" s="28"/>
      <c r="J1151" s="26"/>
      <c r="K1151" s="26"/>
      <c r="L1151" s="26"/>
      <c r="M1151" s="32" t="s">
        <v>2740</v>
      </c>
      <c r="N1151" s="33" t="s">
        <v>54</v>
      </c>
      <c r="O1151" s="38">
        <v>1</v>
      </c>
    </row>
    <row r="1152" spans="1:15" s="25" customFormat="1" ht="11.25" hidden="1" customHeight="1" outlineLevel="2">
      <c r="A1152" s="27"/>
      <c r="B1152" s="27"/>
      <c r="C1152" s="28"/>
      <c r="D1152" s="27"/>
      <c r="E1152" s="27"/>
      <c r="F1152" s="35"/>
      <c r="G1152" s="28"/>
      <c r="H1152" s="28"/>
      <c r="I1152" s="28"/>
      <c r="J1152" s="26"/>
      <c r="K1152" s="26"/>
      <c r="L1152" s="26"/>
      <c r="M1152" s="32" t="s">
        <v>2753</v>
      </c>
      <c r="N1152" s="33" t="s">
        <v>54</v>
      </c>
      <c r="O1152" s="38">
        <v>4</v>
      </c>
    </row>
    <row r="1153" spans="1:15" s="25" customFormat="1" ht="67.5" customHeight="1" outlineLevel="1" collapsed="1">
      <c r="A1153" s="36" t="s">
        <v>1263</v>
      </c>
      <c r="B1153" s="27"/>
      <c r="C1153" s="28" t="s">
        <v>805</v>
      </c>
      <c r="D1153" s="36" t="s">
        <v>156</v>
      </c>
      <c r="E1153" s="27" t="s">
        <v>1120</v>
      </c>
      <c r="F1153" s="35" t="s">
        <v>1119</v>
      </c>
      <c r="G1153" s="28"/>
      <c r="H1153" s="28" t="s">
        <v>59</v>
      </c>
      <c r="I1153" s="28"/>
      <c r="J1153" s="26" t="s">
        <v>33</v>
      </c>
      <c r="K1153" s="26" t="s">
        <v>53</v>
      </c>
      <c r="L1153" s="26" t="s">
        <v>55</v>
      </c>
      <c r="M1153" s="32" t="str">
        <f>M1154&amp;" "&amp;O1154&amp;N1154&amp;" "&amp;M1155&amp;" "&amp;O1155&amp;N1155&amp;" "&amp;M1156&amp;" "&amp;O1156&amp;N1156&amp;" "&amp;M1157&amp;" "&amp;O1157&amp;N1157&amp;" "&amp;M1158&amp;" "&amp;O1158&amp;N1158&amp;" "&amp;M1159&amp;" "&amp;O1159&amp;N1159&amp;" "&amp;M1160&amp;" "&amp;O1160&amp;N1160&amp;" "</f>
        <v xml:space="preserve">Замена двигателя 1шт Замена топливного насоса 1шт Замена вязкостной муфты вентилятора 1шт Замена отопителя салона 1шт Замена рычагов передней подвески 4шт Замена амортизаторов 4шт Замена карданных валов 2шт </v>
      </c>
      <c r="N1153" s="26"/>
      <c r="O1153" s="38"/>
    </row>
    <row r="1154" spans="1:15" s="25" customFormat="1" ht="11.25" hidden="1" customHeight="1" outlineLevel="2">
      <c r="A1154" s="27"/>
      <c r="B1154" s="27"/>
      <c r="C1154" s="28"/>
      <c r="D1154" s="27"/>
      <c r="E1154" s="27"/>
      <c r="F1154" s="35"/>
      <c r="G1154" s="28"/>
      <c r="H1154" s="28"/>
      <c r="I1154" s="28"/>
      <c r="J1154" s="26"/>
      <c r="K1154" s="26"/>
      <c r="L1154" s="26"/>
      <c r="M1154" s="32" t="s">
        <v>2561</v>
      </c>
      <c r="N1154" s="33" t="s">
        <v>54</v>
      </c>
      <c r="O1154" s="38">
        <v>1</v>
      </c>
    </row>
    <row r="1155" spans="1:15" s="25" customFormat="1" ht="11.25" hidden="1" customHeight="1" outlineLevel="2">
      <c r="A1155" s="27"/>
      <c r="B1155" s="27"/>
      <c r="C1155" s="28"/>
      <c r="D1155" s="27"/>
      <c r="E1155" s="27"/>
      <c r="F1155" s="35"/>
      <c r="G1155" s="28"/>
      <c r="H1155" s="28"/>
      <c r="I1155" s="28"/>
      <c r="J1155" s="26"/>
      <c r="K1155" s="26"/>
      <c r="L1155" s="26"/>
      <c r="M1155" s="32" t="s">
        <v>2624</v>
      </c>
      <c r="N1155" s="33" t="s">
        <v>54</v>
      </c>
      <c r="O1155" s="38">
        <v>1</v>
      </c>
    </row>
    <row r="1156" spans="1:15" s="25" customFormat="1" ht="11.25" hidden="1" customHeight="1" outlineLevel="2">
      <c r="A1156" s="27"/>
      <c r="B1156" s="27"/>
      <c r="C1156" s="28"/>
      <c r="D1156" s="27"/>
      <c r="E1156" s="27"/>
      <c r="F1156" s="35"/>
      <c r="G1156" s="28"/>
      <c r="H1156" s="28"/>
      <c r="I1156" s="28"/>
      <c r="J1156" s="26"/>
      <c r="K1156" s="26"/>
      <c r="L1156" s="26"/>
      <c r="M1156" s="32" t="s">
        <v>2754</v>
      </c>
      <c r="N1156" s="33" t="s">
        <v>54</v>
      </c>
      <c r="O1156" s="38">
        <v>1</v>
      </c>
    </row>
    <row r="1157" spans="1:15" s="25" customFormat="1" ht="11.25" hidden="1" customHeight="1" outlineLevel="2">
      <c r="A1157" s="27"/>
      <c r="B1157" s="27"/>
      <c r="C1157" s="28"/>
      <c r="D1157" s="27"/>
      <c r="E1157" s="27"/>
      <c r="F1157" s="35"/>
      <c r="G1157" s="28"/>
      <c r="H1157" s="28"/>
      <c r="I1157" s="28"/>
      <c r="J1157" s="26"/>
      <c r="K1157" s="26"/>
      <c r="L1157" s="26"/>
      <c r="M1157" s="32" t="s">
        <v>2755</v>
      </c>
      <c r="N1157" s="33" t="s">
        <v>54</v>
      </c>
      <c r="O1157" s="38">
        <v>1</v>
      </c>
    </row>
    <row r="1158" spans="1:15" s="25" customFormat="1" ht="11.25" hidden="1" customHeight="1" outlineLevel="2">
      <c r="A1158" s="27"/>
      <c r="B1158" s="27"/>
      <c r="C1158" s="28"/>
      <c r="D1158" s="27"/>
      <c r="E1158" s="27"/>
      <c r="F1158" s="35"/>
      <c r="G1158" s="28"/>
      <c r="H1158" s="28"/>
      <c r="I1158" s="28"/>
      <c r="J1158" s="26"/>
      <c r="K1158" s="26"/>
      <c r="L1158" s="26"/>
      <c r="M1158" s="32" t="s">
        <v>2756</v>
      </c>
      <c r="N1158" s="33" t="s">
        <v>54</v>
      </c>
      <c r="O1158" s="38">
        <v>4</v>
      </c>
    </row>
    <row r="1159" spans="1:15" s="25" customFormat="1" ht="11.25" hidden="1" customHeight="1" outlineLevel="2">
      <c r="A1159" s="27"/>
      <c r="B1159" s="27"/>
      <c r="C1159" s="28"/>
      <c r="D1159" s="27"/>
      <c r="E1159" s="27"/>
      <c r="F1159" s="35"/>
      <c r="G1159" s="28"/>
      <c r="H1159" s="28"/>
      <c r="I1159" s="28"/>
      <c r="J1159" s="26"/>
      <c r="K1159" s="26"/>
      <c r="L1159" s="26"/>
      <c r="M1159" s="32" t="s">
        <v>2753</v>
      </c>
      <c r="N1159" s="33" t="s">
        <v>54</v>
      </c>
      <c r="O1159" s="38">
        <v>4</v>
      </c>
    </row>
    <row r="1160" spans="1:15" s="25" customFormat="1" ht="11.25" hidden="1" customHeight="1" outlineLevel="2">
      <c r="A1160" s="27"/>
      <c r="B1160" s="27"/>
      <c r="C1160" s="28"/>
      <c r="D1160" s="27"/>
      <c r="E1160" s="27"/>
      <c r="F1160" s="35"/>
      <c r="G1160" s="28"/>
      <c r="H1160" s="28"/>
      <c r="I1160" s="28"/>
      <c r="J1160" s="26"/>
      <c r="K1160" s="26"/>
      <c r="L1160" s="26"/>
      <c r="M1160" s="32" t="s">
        <v>2752</v>
      </c>
      <c r="N1160" s="33" t="s">
        <v>54</v>
      </c>
      <c r="O1160" s="38">
        <v>2</v>
      </c>
    </row>
    <row r="1161" spans="1:15" s="25" customFormat="1" ht="11.25" customHeight="1" outlineLevel="1" collapsed="1">
      <c r="A1161" s="19"/>
      <c r="B1161" s="27"/>
      <c r="C1161" s="28"/>
      <c r="D1161" s="27"/>
      <c r="E1161" s="27"/>
      <c r="F1161" s="35"/>
      <c r="G1161" s="28"/>
      <c r="H1161" s="28"/>
      <c r="I1161" s="28"/>
      <c r="J1161" s="26"/>
      <c r="K1161" s="26"/>
      <c r="L1161" s="26"/>
      <c r="M1161" s="32"/>
      <c r="N1161" s="33"/>
      <c r="O1161" s="38"/>
    </row>
    <row r="1162" spans="1:15">
      <c r="A1162" s="222" t="s">
        <v>9</v>
      </c>
      <c r="B1162" s="40"/>
      <c r="C1162" s="35"/>
      <c r="D1162" s="39"/>
      <c r="E1162" s="3"/>
      <c r="F1162" s="17" t="s">
        <v>10</v>
      </c>
      <c r="G1162" s="18"/>
      <c r="H1162" s="35"/>
      <c r="I1162" s="35"/>
      <c r="J1162" s="46"/>
      <c r="K1162" s="26"/>
      <c r="L1162" s="26"/>
      <c r="M1162" s="224"/>
      <c r="N1162" s="46"/>
      <c r="O1162" s="26"/>
    </row>
    <row r="1163" spans="1:15" s="25" customFormat="1" ht="126.75" customHeight="1" outlineLevel="1">
      <c r="A1163" s="27" t="s">
        <v>148</v>
      </c>
      <c r="B1163" s="194"/>
      <c r="C1163" s="28" t="s">
        <v>584</v>
      </c>
      <c r="D1163" s="24" t="s">
        <v>156</v>
      </c>
      <c r="E1163" s="28" t="s">
        <v>1078</v>
      </c>
      <c r="F1163" s="35" t="s">
        <v>1076</v>
      </c>
      <c r="G1163" s="28"/>
      <c r="H1163" s="28" t="s">
        <v>59</v>
      </c>
      <c r="I1163" s="28"/>
      <c r="J1163" s="26" t="s">
        <v>33</v>
      </c>
      <c r="K1163" s="26" t="s">
        <v>53</v>
      </c>
      <c r="L1163" s="26" t="s">
        <v>57</v>
      </c>
      <c r="M1163" s="32" t="str">
        <f>M1164&amp;" "&amp;O1164&amp;N1164&amp;" "</f>
        <v xml:space="preserve">Обработка огнезащитным составом кабельных линий 498м2 </v>
      </c>
      <c r="N1163" s="219"/>
      <c r="O1163" s="220"/>
    </row>
    <row r="1164" spans="1:15" s="25" customFormat="1" ht="22.5" hidden="1" customHeight="1" outlineLevel="2">
      <c r="A1164" s="27"/>
      <c r="B1164" s="194"/>
      <c r="C1164" s="28"/>
      <c r="D1164" s="24"/>
      <c r="E1164" s="214"/>
      <c r="F1164" s="210"/>
      <c r="G1164" s="211"/>
      <c r="H1164" s="28"/>
      <c r="I1164" s="28"/>
      <c r="J1164" s="26"/>
      <c r="K1164" s="11"/>
      <c r="L1164" s="11"/>
      <c r="M1164" s="32" t="s">
        <v>1079</v>
      </c>
      <c r="N1164" s="219" t="s">
        <v>785</v>
      </c>
      <c r="O1164" s="220">
        <f>24+24+50+25+25+25+50+50+50+150+25</f>
        <v>498</v>
      </c>
    </row>
    <row r="1165" spans="1:15" s="25" customFormat="1" ht="36.75" customHeight="1" outlineLevel="1" collapsed="1">
      <c r="A1165" s="27" t="s">
        <v>149</v>
      </c>
      <c r="B1165" s="194"/>
      <c r="C1165" s="28" t="s">
        <v>302</v>
      </c>
      <c r="D1165" s="24" t="s">
        <v>156</v>
      </c>
      <c r="E1165" s="28" t="s">
        <v>1175</v>
      </c>
      <c r="F1165" s="35" t="s">
        <v>1171</v>
      </c>
      <c r="G1165" s="28"/>
      <c r="H1165" s="28" t="s">
        <v>59</v>
      </c>
      <c r="I1165" s="28"/>
      <c r="J1165" s="26" t="s">
        <v>33</v>
      </c>
      <c r="K1165" s="26" t="s">
        <v>49</v>
      </c>
      <c r="L1165" s="26" t="s">
        <v>51</v>
      </c>
      <c r="M1165" s="32" t="str">
        <f>M1166&amp;" "&amp;O1166&amp;N1166&amp;" "</f>
        <v xml:space="preserve">Устройство пожарной сигнализации 2шт </v>
      </c>
      <c r="N1165" s="219"/>
      <c r="O1165" s="220"/>
    </row>
    <row r="1166" spans="1:15" s="25" customFormat="1" ht="11.25" hidden="1" customHeight="1" outlineLevel="2">
      <c r="A1166" s="27"/>
      <c r="B1166" s="194"/>
      <c r="C1166" s="28"/>
      <c r="D1166" s="24"/>
      <c r="E1166" s="214"/>
      <c r="F1166" s="210"/>
      <c r="G1166" s="211"/>
      <c r="H1166" s="28"/>
      <c r="I1166" s="28"/>
      <c r="J1166" s="26"/>
      <c r="K1166" s="11"/>
      <c r="L1166" s="11"/>
      <c r="M1166" s="32" t="s">
        <v>1170</v>
      </c>
      <c r="N1166" s="219" t="s">
        <v>54</v>
      </c>
      <c r="O1166" s="220">
        <v>2</v>
      </c>
    </row>
    <row r="1167" spans="1:15" s="25" customFormat="1" ht="27.75" customHeight="1" outlineLevel="1" collapsed="1">
      <c r="A1167" s="27" t="s">
        <v>190</v>
      </c>
      <c r="B1167" s="27"/>
      <c r="C1167" s="28" t="s">
        <v>157</v>
      </c>
      <c r="D1167" s="27" t="s">
        <v>156</v>
      </c>
      <c r="E1167" s="27" t="s">
        <v>898</v>
      </c>
      <c r="F1167" s="35" t="s">
        <v>897</v>
      </c>
      <c r="G1167" s="28"/>
      <c r="H1167" s="28" t="s">
        <v>59</v>
      </c>
      <c r="I1167" s="28"/>
      <c r="J1167" s="26" t="s">
        <v>33</v>
      </c>
      <c r="K1167" s="26" t="s">
        <v>56</v>
      </c>
      <c r="L1167" s="26" t="s">
        <v>56</v>
      </c>
      <c r="M1167" s="32" t="str">
        <f>M1168&amp;" "&amp;O1168&amp;N1168&amp;" "&amp;M1169&amp;" "&amp;O1169&amp;N1169&amp;" "</f>
        <v xml:space="preserve">Замена маршрутизаторов 3шт Замена приборов учета 3шт </v>
      </c>
      <c r="N1167" s="26"/>
      <c r="O1167" s="38"/>
    </row>
    <row r="1168" spans="1:15" s="25" customFormat="1" ht="11.25" hidden="1" customHeight="1" outlineLevel="2">
      <c r="A1168" s="27"/>
      <c r="B1168" s="27"/>
      <c r="C1168" s="28"/>
      <c r="D1168" s="27"/>
      <c r="E1168" s="27"/>
      <c r="F1168" s="35"/>
      <c r="G1168" s="28"/>
      <c r="H1168" s="28"/>
      <c r="I1168" s="28"/>
      <c r="J1168" s="26"/>
      <c r="K1168" s="26"/>
      <c r="L1168" s="26"/>
      <c r="M1168" s="14" t="s">
        <v>899</v>
      </c>
      <c r="N1168" s="26" t="s">
        <v>54</v>
      </c>
      <c r="O1168" s="31">
        <v>3</v>
      </c>
    </row>
    <row r="1169" spans="1:121" s="25" customFormat="1" ht="11.25" hidden="1" customHeight="1" outlineLevel="2">
      <c r="A1169" s="27"/>
      <c r="B1169" s="27"/>
      <c r="C1169" s="28"/>
      <c r="D1169" s="27"/>
      <c r="E1169" s="27"/>
      <c r="F1169" s="35"/>
      <c r="G1169" s="28"/>
      <c r="H1169" s="28"/>
      <c r="I1169" s="28"/>
      <c r="J1169" s="26"/>
      <c r="K1169" s="26"/>
      <c r="L1169" s="26"/>
      <c r="M1169" s="14" t="s">
        <v>900</v>
      </c>
      <c r="N1169" s="26" t="s">
        <v>54</v>
      </c>
      <c r="O1169" s="38">
        <v>3</v>
      </c>
    </row>
    <row r="1170" spans="1:121" s="25" customFormat="1" ht="42.75" customHeight="1" outlineLevel="1" collapsed="1">
      <c r="A1170" s="27" t="s">
        <v>896</v>
      </c>
      <c r="B1170" s="27"/>
      <c r="C1170" s="28" t="s">
        <v>901</v>
      </c>
      <c r="D1170" s="27" t="s">
        <v>156</v>
      </c>
      <c r="E1170" s="28" t="s">
        <v>2762</v>
      </c>
      <c r="F1170" s="35" t="s">
        <v>2761</v>
      </c>
      <c r="G1170" s="28"/>
      <c r="H1170" s="28" t="s">
        <v>59</v>
      </c>
      <c r="I1170" s="28"/>
      <c r="J1170" s="26" t="s">
        <v>33</v>
      </c>
      <c r="K1170" s="26" t="s">
        <v>53</v>
      </c>
      <c r="L1170" s="26" t="s">
        <v>57</v>
      </c>
      <c r="M1170" s="32" t="str">
        <f>M1171&amp;" "&amp;O1171&amp;N1171&amp;" "</f>
        <v xml:space="preserve">Замена приборов учета 10шт </v>
      </c>
      <c r="N1170" s="26"/>
      <c r="O1170" s="38"/>
    </row>
    <row r="1171" spans="1:121" s="25" customFormat="1" ht="11.25" hidden="1" customHeight="1" outlineLevel="2">
      <c r="A1171" s="27"/>
      <c r="B1171" s="27"/>
      <c r="C1171" s="28"/>
      <c r="D1171" s="27"/>
      <c r="E1171" s="27"/>
      <c r="F1171" s="35"/>
      <c r="G1171" s="28"/>
      <c r="H1171" s="28"/>
      <c r="I1171" s="28"/>
      <c r="J1171" s="26"/>
      <c r="K1171" s="26"/>
      <c r="L1171" s="26"/>
      <c r="M1171" s="14" t="s">
        <v>900</v>
      </c>
      <c r="N1171" s="26" t="s">
        <v>54</v>
      </c>
      <c r="O1171" s="38">
        <v>10</v>
      </c>
    </row>
    <row r="1172" spans="1:121" s="25" customFormat="1" ht="101.25" customHeight="1" outlineLevel="1" collapsed="1">
      <c r="A1172" s="27" t="s">
        <v>1028</v>
      </c>
      <c r="B1172" s="194"/>
      <c r="C1172" s="28" t="s">
        <v>691</v>
      </c>
      <c r="D1172" s="24" t="s">
        <v>156</v>
      </c>
      <c r="E1172" s="28" t="s">
        <v>2767</v>
      </c>
      <c r="F1172" s="35" t="s">
        <v>827</v>
      </c>
      <c r="G1172" s="28"/>
      <c r="H1172" s="28" t="s">
        <v>59</v>
      </c>
      <c r="I1172" s="28" t="s">
        <v>828</v>
      </c>
      <c r="J1172" s="26" t="s">
        <v>33</v>
      </c>
      <c r="K1172" s="11" t="s">
        <v>53</v>
      </c>
      <c r="L1172" s="11" t="s">
        <v>57</v>
      </c>
      <c r="M1172" s="32" t="str">
        <f>M1173&amp;" "&amp;O1173&amp;N1173&amp;" "</f>
        <v xml:space="preserve">Устройство полигона 1шт </v>
      </c>
      <c r="N1172" s="219"/>
      <c r="O1172" s="220"/>
    </row>
    <row r="1173" spans="1:121" s="25" customFormat="1" ht="67.5" hidden="1" customHeight="1" outlineLevel="2">
      <c r="A1173" s="27"/>
      <c r="B1173" s="194"/>
      <c r="C1173" s="28"/>
      <c r="D1173" s="24"/>
      <c r="E1173" s="214"/>
      <c r="F1173" s="210" t="s">
        <v>2785</v>
      </c>
      <c r="G1173" s="211"/>
      <c r="H1173" s="28"/>
      <c r="I1173" s="28"/>
      <c r="J1173" s="26"/>
      <c r="K1173" s="11"/>
      <c r="L1173" s="11"/>
      <c r="M1173" s="32" t="s">
        <v>806</v>
      </c>
      <c r="N1173" s="219" t="s">
        <v>54</v>
      </c>
      <c r="O1173" s="220">
        <v>1</v>
      </c>
    </row>
    <row r="1174" spans="1:121" s="25" customFormat="1" ht="54" customHeight="1" outlineLevel="1" collapsed="1">
      <c r="A1174" s="27" t="s">
        <v>1077</v>
      </c>
      <c r="B1174" s="27"/>
      <c r="C1174" s="28" t="s">
        <v>584</v>
      </c>
      <c r="D1174" s="27" t="s">
        <v>156</v>
      </c>
      <c r="E1174" s="28" t="s">
        <v>2734</v>
      </c>
      <c r="F1174" s="35" t="s">
        <v>2735</v>
      </c>
      <c r="G1174" s="28"/>
      <c r="H1174" s="28" t="s">
        <v>59</v>
      </c>
      <c r="I1174" s="28" t="s">
        <v>2736</v>
      </c>
      <c r="J1174" s="26" t="s">
        <v>33</v>
      </c>
      <c r="K1174" s="26" t="s">
        <v>57</v>
      </c>
      <c r="L1174" s="26" t="s">
        <v>40</v>
      </c>
      <c r="M1174" s="32" t="str">
        <f>M1175&amp;" "&amp;O1175&amp;N1175&amp;" "</f>
        <v xml:space="preserve">Монтаж межъячеечных перегородок  35шт </v>
      </c>
      <c r="N1174" s="26"/>
      <c r="O1174" s="38"/>
    </row>
    <row r="1175" spans="1:121" s="25" customFormat="1" ht="11.25" hidden="1" customHeight="1" outlineLevel="2">
      <c r="A1175" s="27"/>
      <c r="B1175" s="27"/>
      <c r="C1175" s="28"/>
      <c r="D1175" s="27"/>
      <c r="E1175" s="27"/>
      <c r="F1175" s="35" t="s">
        <v>2737</v>
      </c>
      <c r="G1175" s="28"/>
      <c r="H1175" s="28"/>
      <c r="I1175" s="28"/>
      <c r="J1175" s="26"/>
      <c r="K1175" s="26"/>
      <c r="L1175" s="26"/>
      <c r="M1175" s="14" t="s">
        <v>2738</v>
      </c>
      <c r="N1175" s="26" t="s">
        <v>54</v>
      </c>
      <c r="O1175" s="38">
        <f>14+13+8</f>
        <v>35</v>
      </c>
    </row>
    <row r="1176" spans="1:121" s="20" customFormat="1" hidden="1" collapsed="1">
      <c r="A1176" s="225" t="s">
        <v>41</v>
      </c>
      <c r="B1176" s="137"/>
      <c r="C1176" s="137"/>
      <c r="D1176" s="138"/>
      <c r="E1176" s="139"/>
      <c r="F1176" s="140" t="s">
        <v>42</v>
      </c>
      <c r="G1176" s="141"/>
      <c r="H1176" s="142"/>
      <c r="I1176" s="134"/>
      <c r="J1176" s="143"/>
      <c r="K1176" s="28" t="s">
        <v>43</v>
      </c>
      <c r="L1176" s="28" t="s">
        <v>40</v>
      </c>
      <c r="M1176" s="144"/>
      <c r="N1176" s="143"/>
      <c r="O1176" s="145"/>
    </row>
    <row r="1177" spans="1:121" s="232" customFormat="1" ht="15" customHeight="1">
      <c r="A1177" s="29"/>
      <c r="B1177" s="226"/>
      <c r="C1177" s="227"/>
      <c r="D1177" s="228"/>
      <c r="E1177" s="229"/>
      <c r="F1177" s="230" t="s">
        <v>1348</v>
      </c>
      <c r="G1177" s="231"/>
      <c r="H1177" s="227"/>
      <c r="I1177" s="227"/>
      <c r="J1177" s="228"/>
      <c r="K1177" s="29"/>
      <c r="L1177" s="29"/>
      <c r="M1177" s="228"/>
      <c r="N1177" s="29"/>
      <c r="O1177" s="29"/>
      <c r="P1177" s="90"/>
      <c r="Q1177" s="90"/>
      <c r="R1177" s="92"/>
      <c r="S1177" s="92"/>
      <c r="T1177" s="92"/>
      <c r="U1177" s="92"/>
      <c r="V1177" s="92"/>
      <c r="W1177" s="92"/>
      <c r="X1177" s="92"/>
      <c r="Y1177" s="92"/>
      <c r="Z1177" s="92"/>
      <c r="AA1177" s="93"/>
      <c r="AB1177" s="93"/>
      <c r="AC1177" s="93"/>
      <c r="AD1177" s="93"/>
      <c r="AE1177" s="93"/>
      <c r="AF1177" s="93"/>
      <c r="AG1177" s="93"/>
      <c r="AH1177" s="93"/>
      <c r="AI1177" s="93"/>
      <c r="AJ1177" s="93"/>
      <c r="AK1177" s="93"/>
      <c r="AL1177" s="93"/>
      <c r="AM1177" s="93"/>
      <c r="AN1177" s="93"/>
      <c r="AO1177" s="93"/>
      <c r="AP1177" s="93"/>
      <c r="AQ1177" s="93"/>
      <c r="AR1177" s="93"/>
      <c r="AS1177" s="93"/>
      <c r="AT1177" s="93"/>
      <c r="AU1177" s="93"/>
      <c r="AV1177" s="93"/>
      <c r="AW1177" s="93"/>
      <c r="AX1177" s="93"/>
      <c r="AY1177" s="93"/>
      <c r="AZ1177" s="93"/>
      <c r="BA1177" s="93"/>
      <c r="BB1177" s="93"/>
      <c r="BC1177" s="93"/>
      <c r="BD1177" s="93"/>
      <c r="BE1177" s="93"/>
      <c r="BF1177" s="93"/>
      <c r="BG1177" s="93"/>
      <c r="BH1177" s="93"/>
      <c r="BI1177" s="93"/>
      <c r="BJ1177" s="93"/>
      <c r="BK1177" s="93"/>
      <c r="BL1177" s="93"/>
      <c r="BM1177" s="93"/>
      <c r="BN1177" s="93"/>
      <c r="BO1177" s="93"/>
      <c r="BP1177" s="93"/>
      <c r="BQ1177" s="93"/>
      <c r="BR1177" s="93"/>
      <c r="BS1177" s="93"/>
      <c r="BT1177" s="93"/>
      <c r="BU1177" s="93"/>
      <c r="BV1177" s="93"/>
      <c r="BW1177" s="93"/>
      <c r="BX1177" s="93"/>
      <c r="BY1177" s="93"/>
      <c r="BZ1177" s="93"/>
      <c r="CA1177" s="93"/>
      <c r="CB1177" s="93"/>
      <c r="CC1177" s="93"/>
      <c r="CD1177" s="93"/>
      <c r="CE1177" s="93"/>
      <c r="CF1177" s="93"/>
      <c r="CG1177" s="93"/>
      <c r="CH1177" s="93"/>
      <c r="CI1177" s="93"/>
      <c r="CJ1177" s="93"/>
      <c r="CK1177" s="93"/>
      <c r="CL1177" s="93"/>
      <c r="CM1177" s="93"/>
      <c r="CN1177" s="93"/>
      <c r="CO1177" s="93"/>
      <c r="CP1177" s="93"/>
      <c r="CQ1177" s="93"/>
      <c r="CR1177" s="93"/>
      <c r="CS1177" s="93"/>
      <c r="CT1177" s="93"/>
      <c r="CU1177" s="93"/>
      <c r="CV1177" s="93"/>
      <c r="CW1177" s="93"/>
      <c r="CX1177" s="93"/>
      <c r="CY1177" s="93"/>
      <c r="CZ1177" s="93"/>
      <c r="DA1177" s="93"/>
      <c r="DB1177" s="93"/>
      <c r="DC1177" s="93"/>
      <c r="DD1177" s="93"/>
      <c r="DE1177" s="93"/>
      <c r="DF1177" s="93"/>
      <c r="DG1177" s="93"/>
      <c r="DH1177" s="93"/>
      <c r="DI1177" s="93"/>
      <c r="DJ1177" s="93"/>
      <c r="DK1177" s="93"/>
      <c r="DL1177" s="93"/>
      <c r="DM1177" s="93"/>
      <c r="DN1177" s="93"/>
      <c r="DO1177" s="93"/>
      <c r="DP1177" s="93"/>
      <c r="DQ1177" s="93"/>
    </row>
    <row r="1178" spans="1:121" s="53" customFormat="1">
      <c r="A1178" s="233" t="s">
        <v>0</v>
      </c>
      <c r="B1178" s="40"/>
      <c r="C1178" s="35"/>
      <c r="D1178" s="39"/>
      <c r="E1178" s="3"/>
      <c r="F1178" s="35" t="s">
        <v>2</v>
      </c>
      <c r="G1178" s="28"/>
      <c r="H1178" s="35"/>
      <c r="I1178" s="35"/>
      <c r="J1178" s="46"/>
      <c r="K1178" s="26"/>
      <c r="L1178" s="26"/>
      <c r="M1178" s="167"/>
      <c r="N1178" s="26"/>
      <c r="O1178" s="26"/>
      <c r="P1178" s="50"/>
      <c r="Q1178" s="88"/>
      <c r="R1178" s="51"/>
      <c r="S1178" s="51"/>
      <c r="T1178" s="51"/>
      <c r="U1178" s="51"/>
      <c r="V1178" s="51"/>
      <c r="W1178" s="51"/>
      <c r="X1178" s="51"/>
      <c r="Y1178" s="51"/>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c r="BB1178" s="52"/>
      <c r="BC1178" s="52"/>
      <c r="BD1178" s="52"/>
      <c r="BE1178" s="52"/>
      <c r="BF1178" s="52"/>
      <c r="BG1178" s="52"/>
      <c r="BH1178" s="52"/>
      <c r="BI1178" s="52"/>
      <c r="BJ1178" s="52"/>
      <c r="BK1178" s="52"/>
      <c r="BL1178" s="52"/>
      <c r="BM1178" s="52"/>
      <c r="BN1178" s="52"/>
      <c r="BO1178" s="52"/>
      <c r="BP1178" s="52"/>
      <c r="BQ1178" s="52"/>
      <c r="BR1178" s="52"/>
      <c r="BS1178" s="52"/>
      <c r="BT1178" s="52"/>
      <c r="BU1178" s="52"/>
      <c r="BV1178" s="52"/>
      <c r="BW1178" s="52"/>
      <c r="BX1178" s="52"/>
      <c r="BY1178" s="52"/>
      <c r="BZ1178" s="52"/>
      <c r="CA1178" s="52"/>
      <c r="CB1178" s="52"/>
      <c r="CC1178" s="52"/>
      <c r="CD1178" s="52"/>
      <c r="CE1178" s="52"/>
      <c r="CF1178" s="52"/>
      <c r="CG1178" s="52"/>
      <c r="CH1178" s="52"/>
      <c r="CI1178" s="52"/>
      <c r="CJ1178" s="52"/>
      <c r="CK1178" s="52"/>
      <c r="CL1178" s="52"/>
      <c r="CM1178" s="52"/>
      <c r="CN1178" s="52"/>
      <c r="CO1178" s="52"/>
      <c r="CP1178" s="52"/>
      <c r="CQ1178" s="52"/>
      <c r="CR1178" s="52"/>
      <c r="CS1178" s="52"/>
      <c r="CT1178" s="52"/>
      <c r="CU1178" s="52"/>
      <c r="CV1178" s="52"/>
      <c r="CW1178" s="52"/>
      <c r="CX1178" s="52"/>
      <c r="CY1178" s="52"/>
      <c r="CZ1178" s="52"/>
      <c r="DA1178" s="52"/>
      <c r="DB1178" s="52"/>
      <c r="DC1178" s="52"/>
      <c r="DD1178" s="52"/>
      <c r="DE1178" s="52"/>
      <c r="DF1178" s="52"/>
      <c r="DG1178" s="52"/>
      <c r="DH1178" s="52"/>
      <c r="DI1178" s="52"/>
      <c r="DJ1178" s="52"/>
      <c r="DK1178" s="52"/>
      <c r="DL1178" s="52"/>
      <c r="DM1178" s="52"/>
      <c r="DN1178" s="52"/>
      <c r="DO1178" s="52"/>
      <c r="DP1178" s="52"/>
      <c r="DQ1178" s="52"/>
    </row>
    <row r="1179" spans="1:121" s="45" customFormat="1" ht="13.5">
      <c r="A1179" s="62" t="s">
        <v>11</v>
      </c>
      <c r="B1179" s="40"/>
      <c r="C1179" s="35"/>
      <c r="D1179" s="39"/>
      <c r="E1179" s="3"/>
      <c r="F1179" s="17" t="s">
        <v>155</v>
      </c>
      <c r="G1179" s="18"/>
      <c r="H1179" s="35"/>
      <c r="I1179" s="35"/>
      <c r="J1179" s="46"/>
      <c r="K1179" s="26"/>
      <c r="L1179" s="26"/>
      <c r="M1179" s="167"/>
      <c r="N1179" s="26"/>
      <c r="O1179" s="26"/>
      <c r="P1179" s="43"/>
      <c r="Q1179" s="43"/>
      <c r="R1179" s="43"/>
      <c r="S1179" s="43"/>
      <c r="T1179" s="43"/>
      <c r="U1179" s="43"/>
      <c r="V1179" s="43"/>
      <c r="W1179" s="43"/>
      <c r="X1179" s="44"/>
      <c r="Y1179" s="44"/>
      <c r="Z1179" s="44"/>
      <c r="AA1179" s="44"/>
      <c r="AB1179" s="44"/>
      <c r="AC1179" s="44"/>
      <c r="AD1179" s="44"/>
      <c r="AE1179" s="44"/>
      <c r="AF1179" s="44"/>
      <c r="AG1179" s="44"/>
      <c r="AH1179" s="44"/>
      <c r="AI1179" s="44"/>
      <c r="AJ1179" s="44"/>
      <c r="AK1179" s="44"/>
      <c r="AL1179" s="44"/>
      <c r="AM1179" s="44"/>
      <c r="AN1179" s="44"/>
      <c r="AO1179" s="44"/>
      <c r="AP1179" s="44"/>
      <c r="AQ1179" s="44"/>
      <c r="AR1179" s="44"/>
      <c r="AS1179" s="44"/>
      <c r="AT1179" s="44"/>
      <c r="AU1179" s="44"/>
      <c r="AV1179" s="44"/>
      <c r="AW1179" s="44"/>
      <c r="AX1179" s="44"/>
      <c r="AY1179" s="44"/>
      <c r="AZ1179" s="44"/>
      <c r="BA1179" s="44"/>
      <c r="BB1179" s="44"/>
      <c r="BC1179" s="44"/>
      <c r="BD1179" s="44"/>
      <c r="BE1179" s="44"/>
      <c r="BF1179" s="44"/>
      <c r="BG1179" s="44"/>
      <c r="BH1179" s="44"/>
      <c r="BI1179" s="44"/>
      <c r="BJ1179" s="44"/>
      <c r="BK1179" s="44"/>
      <c r="BL1179" s="44"/>
      <c r="BM1179" s="44"/>
      <c r="BN1179" s="44"/>
      <c r="BO1179" s="44"/>
      <c r="BP1179" s="44"/>
      <c r="BQ1179" s="44"/>
      <c r="BR1179" s="44"/>
      <c r="BS1179" s="44"/>
      <c r="BT1179" s="44"/>
      <c r="BU1179" s="44"/>
      <c r="BV1179" s="44"/>
      <c r="BW1179" s="44"/>
      <c r="BX1179" s="44"/>
      <c r="BY1179" s="44"/>
      <c r="BZ1179" s="44"/>
      <c r="CA1179" s="44"/>
      <c r="CB1179" s="44"/>
      <c r="CC1179" s="44"/>
      <c r="CD1179" s="44"/>
      <c r="CE1179" s="44"/>
      <c r="CF1179" s="44"/>
      <c r="CG1179" s="44"/>
      <c r="CH1179" s="44"/>
      <c r="CI1179" s="44"/>
      <c r="CJ1179" s="44"/>
      <c r="CK1179" s="44"/>
      <c r="CL1179" s="44"/>
      <c r="CM1179" s="44"/>
      <c r="CN1179" s="44"/>
      <c r="CO1179" s="44"/>
      <c r="CP1179" s="44"/>
      <c r="CQ1179" s="44"/>
      <c r="CR1179" s="44"/>
      <c r="CS1179" s="44"/>
      <c r="CT1179" s="44"/>
      <c r="CU1179" s="44"/>
      <c r="CV1179" s="44"/>
      <c r="CW1179" s="44"/>
      <c r="CX1179" s="44"/>
      <c r="CY1179" s="44"/>
      <c r="CZ1179" s="44"/>
      <c r="DA1179" s="44"/>
      <c r="DB1179" s="44"/>
      <c r="DC1179" s="44"/>
      <c r="DD1179" s="44"/>
      <c r="DE1179" s="44"/>
      <c r="DF1179" s="44"/>
      <c r="DG1179" s="44"/>
      <c r="DH1179" s="44"/>
      <c r="DI1179" s="44"/>
      <c r="DJ1179" s="44"/>
      <c r="DK1179" s="44"/>
      <c r="DL1179" s="44"/>
      <c r="DM1179" s="44"/>
      <c r="DN1179" s="44"/>
      <c r="DO1179" s="44"/>
    </row>
    <row r="1180" spans="1:121" s="234" customFormat="1" ht="123.75" customHeight="1" outlineLevel="1">
      <c r="A1180" s="84" t="s">
        <v>72</v>
      </c>
      <c r="B1180" s="84">
        <v>110</v>
      </c>
      <c r="C1180" s="84" t="s">
        <v>1349</v>
      </c>
      <c r="D1180" s="84" t="s">
        <v>1350</v>
      </c>
      <c r="E1180" s="169" t="s">
        <v>1351</v>
      </c>
      <c r="F1180" s="35" t="s">
        <v>1352</v>
      </c>
      <c r="G1180" s="28" t="s">
        <v>2856</v>
      </c>
      <c r="H1180" s="28" t="s">
        <v>1353</v>
      </c>
      <c r="I1180" s="28" t="s">
        <v>2582</v>
      </c>
      <c r="J1180" s="26" t="s">
        <v>33</v>
      </c>
      <c r="K1180" s="103" t="s">
        <v>51</v>
      </c>
      <c r="L1180" s="103" t="s">
        <v>53</v>
      </c>
      <c r="M1180" s="3" t="str">
        <f>M1181&amp;" "&amp;O1181&amp;N1181&amp;" "&amp;M1182&amp;" "&amp;O1182&amp;N1182&amp;" "&amp;M1183&amp;" "&amp;O1183&amp;N1183&amp;" "&amp;M1184&amp;" "&amp;O1184&amp;N1184&amp;" "</f>
        <v xml:space="preserve">Демонтаж провода (по трассе) 0,109км Монтаж провода (по трассе) 0,239км Установка опоры 1шт. Монтаж грозотроса 0,13км </v>
      </c>
      <c r="N1180" s="33"/>
      <c r="O1180" s="31"/>
      <c r="P1180" s="94"/>
      <c r="Q1180" s="94"/>
      <c r="R1180" s="94"/>
      <c r="S1180" s="94"/>
      <c r="T1180" s="94"/>
      <c r="U1180" s="94"/>
      <c r="V1180" s="94"/>
      <c r="W1180" s="94"/>
      <c r="X1180" s="95"/>
      <c r="Y1180" s="95"/>
      <c r="Z1180" s="95"/>
      <c r="AA1180" s="95"/>
      <c r="AB1180" s="95"/>
      <c r="AC1180" s="95"/>
      <c r="AD1180" s="95"/>
      <c r="AE1180" s="95"/>
      <c r="AF1180" s="95"/>
      <c r="AG1180" s="95"/>
      <c r="AH1180" s="95"/>
      <c r="AI1180" s="95"/>
      <c r="AJ1180" s="95"/>
      <c r="AK1180" s="95"/>
      <c r="AL1180" s="95"/>
      <c r="AM1180" s="95"/>
      <c r="AN1180" s="95"/>
      <c r="AO1180" s="95"/>
      <c r="AP1180" s="95"/>
      <c r="AQ1180" s="95"/>
      <c r="AR1180" s="95"/>
      <c r="AS1180" s="95"/>
      <c r="AT1180" s="95"/>
      <c r="AU1180" s="95"/>
      <c r="AV1180" s="95"/>
      <c r="AW1180" s="95"/>
      <c r="AX1180" s="95"/>
      <c r="AY1180" s="95"/>
      <c r="AZ1180" s="95"/>
      <c r="BA1180" s="95"/>
      <c r="BB1180" s="95"/>
      <c r="BC1180" s="95"/>
      <c r="BD1180" s="95"/>
      <c r="BE1180" s="95"/>
      <c r="BF1180" s="95"/>
      <c r="BG1180" s="95"/>
      <c r="BH1180" s="95"/>
      <c r="BI1180" s="95"/>
      <c r="BJ1180" s="95"/>
      <c r="BK1180" s="95"/>
      <c r="BL1180" s="95"/>
      <c r="BM1180" s="95"/>
      <c r="BN1180" s="95"/>
      <c r="BO1180" s="95"/>
      <c r="BP1180" s="95"/>
      <c r="BQ1180" s="95"/>
      <c r="BR1180" s="95"/>
      <c r="BS1180" s="95"/>
      <c r="BT1180" s="95"/>
      <c r="BU1180" s="95"/>
      <c r="BV1180" s="95"/>
      <c r="BW1180" s="95"/>
      <c r="BX1180" s="95"/>
      <c r="BY1180" s="95"/>
      <c r="BZ1180" s="95"/>
      <c r="CA1180" s="95"/>
      <c r="CB1180" s="95"/>
      <c r="CC1180" s="95"/>
      <c r="CD1180" s="95"/>
      <c r="CE1180" s="95"/>
      <c r="CF1180" s="95"/>
      <c r="CG1180" s="95"/>
      <c r="CH1180" s="95"/>
      <c r="CI1180" s="95"/>
      <c r="CJ1180" s="95"/>
      <c r="CK1180" s="95"/>
      <c r="CL1180" s="95"/>
      <c r="CM1180" s="95"/>
      <c r="CN1180" s="95"/>
      <c r="CO1180" s="95"/>
      <c r="CP1180" s="95"/>
      <c r="CQ1180" s="95"/>
      <c r="CR1180" s="95"/>
      <c r="CS1180" s="95"/>
      <c r="CT1180" s="95"/>
      <c r="CU1180" s="95"/>
      <c r="CV1180" s="95"/>
      <c r="CW1180" s="95"/>
      <c r="CX1180" s="95"/>
      <c r="CY1180" s="95"/>
      <c r="CZ1180" s="95"/>
      <c r="DA1180" s="95"/>
      <c r="DB1180" s="95"/>
      <c r="DC1180" s="95"/>
      <c r="DD1180" s="95"/>
      <c r="DE1180" s="95"/>
      <c r="DF1180" s="95"/>
      <c r="DG1180" s="95"/>
      <c r="DH1180" s="95"/>
      <c r="DI1180" s="95"/>
      <c r="DJ1180" s="95"/>
      <c r="DK1180" s="95"/>
      <c r="DL1180" s="95"/>
      <c r="DM1180" s="95"/>
      <c r="DN1180" s="95"/>
      <c r="DO1180" s="95"/>
    </row>
    <row r="1181" spans="1:121" s="240" customFormat="1" ht="12.75" hidden="1" customHeight="1" outlineLevel="2">
      <c r="A1181" s="84"/>
      <c r="B1181" s="84"/>
      <c r="C1181" s="84"/>
      <c r="D1181" s="84"/>
      <c r="E1181" s="84"/>
      <c r="F1181" s="35"/>
      <c r="G1181" s="9"/>
      <c r="H1181" s="235"/>
      <c r="I1181" s="235"/>
      <c r="J1181" s="236"/>
      <c r="K1181" s="5"/>
      <c r="L1181" s="5"/>
      <c r="M1181" s="237" t="s">
        <v>470</v>
      </c>
      <c r="N1181" s="238" t="s">
        <v>1354</v>
      </c>
      <c r="O1181" s="239">
        <v>0.109</v>
      </c>
      <c r="P1181" s="96"/>
      <c r="Q1181" s="96"/>
      <c r="R1181" s="96"/>
      <c r="S1181" s="96"/>
      <c r="T1181" s="96"/>
      <c r="U1181" s="96"/>
      <c r="V1181" s="96"/>
      <c r="W1181" s="96"/>
      <c r="X1181" s="97"/>
      <c r="Y1181" s="97"/>
      <c r="Z1181" s="97"/>
      <c r="AA1181" s="97"/>
      <c r="AB1181" s="97"/>
      <c r="AC1181" s="97"/>
      <c r="AD1181" s="97"/>
      <c r="AE1181" s="97"/>
      <c r="AF1181" s="97"/>
      <c r="AG1181" s="97"/>
      <c r="AH1181" s="97"/>
      <c r="AI1181" s="97"/>
      <c r="AJ1181" s="97"/>
      <c r="AK1181" s="97"/>
      <c r="AL1181" s="97"/>
      <c r="AM1181" s="97"/>
      <c r="AN1181" s="97"/>
      <c r="AO1181" s="97"/>
      <c r="AP1181" s="97"/>
      <c r="AQ1181" s="97"/>
      <c r="AR1181" s="97"/>
      <c r="AS1181" s="97"/>
      <c r="AT1181" s="97"/>
      <c r="AU1181" s="97"/>
      <c r="AV1181" s="97"/>
      <c r="AW1181" s="97"/>
      <c r="AX1181" s="97"/>
      <c r="AY1181" s="97"/>
      <c r="AZ1181" s="97"/>
      <c r="BA1181" s="97"/>
      <c r="BB1181" s="97"/>
      <c r="BC1181" s="97"/>
      <c r="BD1181" s="97"/>
      <c r="BE1181" s="97"/>
      <c r="BF1181" s="97"/>
      <c r="BG1181" s="97"/>
      <c r="BH1181" s="97"/>
      <c r="BI1181" s="97"/>
      <c r="BJ1181" s="97"/>
      <c r="BK1181" s="97"/>
      <c r="BL1181" s="97"/>
      <c r="BM1181" s="97"/>
      <c r="BN1181" s="97"/>
      <c r="BO1181" s="97"/>
      <c r="BP1181" s="97"/>
      <c r="BQ1181" s="97"/>
      <c r="BR1181" s="97"/>
      <c r="BS1181" s="97"/>
      <c r="BT1181" s="97"/>
      <c r="BU1181" s="97"/>
      <c r="BV1181" s="97"/>
      <c r="BW1181" s="97"/>
      <c r="BX1181" s="97"/>
      <c r="BY1181" s="97"/>
      <c r="BZ1181" s="97"/>
      <c r="CA1181" s="97"/>
      <c r="CB1181" s="97"/>
      <c r="CC1181" s="97"/>
      <c r="CD1181" s="97"/>
      <c r="CE1181" s="97"/>
      <c r="CF1181" s="97"/>
      <c r="CG1181" s="97"/>
      <c r="CH1181" s="97"/>
      <c r="CI1181" s="97"/>
      <c r="CJ1181" s="97"/>
      <c r="CK1181" s="97"/>
      <c r="CL1181" s="97"/>
      <c r="CM1181" s="97"/>
      <c r="CN1181" s="97"/>
      <c r="CO1181" s="97"/>
      <c r="CP1181" s="97"/>
      <c r="CQ1181" s="97"/>
      <c r="CR1181" s="97"/>
      <c r="CS1181" s="97"/>
      <c r="CT1181" s="97"/>
      <c r="CU1181" s="97"/>
      <c r="CV1181" s="97"/>
      <c r="CW1181" s="97"/>
      <c r="CX1181" s="97"/>
      <c r="CY1181" s="97"/>
      <c r="CZ1181" s="97"/>
      <c r="DA1181" s="97"/>
      <c r="DB1181" s="97"/>
      <c r="DC1181" s="97"/>
      <c r="DD1181" s="97"/>
      <c r="DE1181" s="97"/>
      <c r="DF1181" s="97"/>
      <c r="DG1181" s="97"/>
      <c r="DH1181" s="97"/>
      <c r="DI1181" s="97"/>
      <c r="DJ1181" s="97"/>
      <c r="DK1181" s="97"/>
      <c r="DL1181" s="97"/>
      <c r="DM1181" s="97"/>
      <c r="DN1181" s="97"/>
      <c r="DO1181" s="97"/>
    </row>
    <row r="1182" spans="1:121" s="240" customFormat="1" ht="12.75" hidden="1" customHeight="1" outlineLevel="2">
      <c r="A1182" s="84"/>
      <c r="B1182" s="84"/>
      <c r="C1182" s="84"/>
      <c r="D1182" s="84"/>
      <c r="E1182" s="84"/>
      <c r="F1182" s="241" t="s">
        <v>1355</v>
      </c>
      <c r="G1182" s="242"/>
      <c r="H1182" s="243"/>
      <c r="I1182" s="243"/>
      <c r="J1182" s="244"/>
      <c r="K1182" s="100"/>
      <c r="L1182" s="100"/>
      <c r="M1182" s="174" t="s">
        <v>472</v>
      </c>
      <c r="N1182" s="175" t="s">
        <v>1354</v>
      </c>
      <c r="O1182" s="245">
        <v>0.23899999999999999</v>
      </c>
      <c r="P1182" s="96"/>
      <c r="Q1182" s="96"/>
      <c r="R1182" s="96"/>
      <c r="S1182" s="96"/>
      <c r="T1182" s="96"/>
      <c r="U1182" s="96"/>
      <c r="V1182" s="96"/>
      <c r="W1182" s="96"/>
      <c r="X1182" s="97"/>
      <c r="Y1182" s="97"/>
      <c r="Z1182" s="97"/>
      <c r="AA1182" s="97"/>
      <c r="AB1182" s="97"/>
      <c r="AC1182" s="97"/>
      <c r="AD1182" s="97"/>
      <c r="AE1182" s="97"/>
      <c r="AF1182" s="97"/>
      <c r="AG1182" s="97"/>
      <c r="AH1182" s="97"/>
      <c r="AI1182" s="97"/>
      <c r="AJ1182" s="97"/>
      <c r="AK1182" s="97"/>
      <c r="AL1182" s="97"/>
      <c r="AM1182" s="97"/>
      <c r="AN1182" s="97"/>
      <c r="AO1182" s="97"/>
      <c r="AP1182" s="97"/>
      <c r="AQ1182" s="97"/>
      <c r="AR1182" s="97"/>
      <c r="AS1182" s="97"/>
      <c r="AT1182" s="97"/>
      <c r="AU1182" s="97"/>
      <c r="AV1182" s="97"/>
      <c r="AW1182" s="97"/>
      <c r="AX1182" s="97"/>
      <c r="AY1182" s="97"/>
      <c r="AZ1182" s="97"/>
      <c r="BA1182" s="97"/>
      <c r="BB1182" s="97"/>
      <c r="BC1182" s="97"/>
      <c r="BD1182" s="97"/>
      <c r="BE1182" s="97"/>
      <c r="BF1182" s="97"/>
      <c r="BG1182" s="97"/>
      <c r="BH1182" s="97"/>
      <c r="BI1182" s="97"/>
      <c r="BJ1182" s="97"/>
      <c r="BK1182" s="97"/>
      <c r="BL1182" s="97"/>
      <c r="BM1182" s="97"/>
      <c r="BN1182" s="97"/>
      <c r="BO1182" s="97"/>
      <c r="BP1182" s="97"/>
      <c r="BQ1182" s="97"/>
      <c r="BR1182" s="97"/>
      <c r="BS1182" s="97"/>
      <c r="BT1182" s="97"/>
      <c r="BU1182" s="97"/>
      <c r="BV1182" s="97"/>
      <c r="BW1182" s="97"/>
      <c r="BX1182" s="97"/>
      <c r="BY1182" s="97"/>
      <c r="BZ1182" s="97"/>
      <c r="CA1182" s="97"/>
      <c r="CB1182" s="97"/>
      <c r="CC1182" s="97"/>
      <c r="CD1182" s="97"/>
      <c r="CE1182" s="97"/>
      <c r="CF1182" s="97"/>
      <c r="CG1182" s="97"/>
      <c r="CH1182" s="97"/>
      <c r="CI1182" s="97"/>
      <c r="CJ1182" s="97"/>
      <c r="CK1182" s="97"/>
      <c r="CL1182" s="97"/>
      <c r="CM1182" s="97"/>
      <c r="CN1182" s="97"/>
      <c r="CO1182" s="97"/>
      <c r="CP1182" s="97"/>
      <c r="CQ1182" s="97"/>
      <c r="CR1182" s="97"/>
      <c r="CS1182" s="97"/>
      <c r="CT1182" s="97"/>
      <c r="CU1182" s="97"/>
      <c r="CV1182" s="97"/>
      <c r="CW1182" s="97"/>
      <c r="CX1182" s="97"/>
      <c r="CY1182" s="97"/>
      <c r="CZ1182" s="97"/>
      <c r="DA1182" s="97"/>
      <c r="DB1182" s="97"/>
      <c r="DC1182" s="97"/>
      <c r="DD1182" s="97"/>
      <c r="DE1182" s="97"/>
      <c r="DF1182" s="97"/>
      <c r="DG1182" s="97"/>
      <c r="DH1182" s="97"/>
      <c r="DI1182" s="97"/>
      <c r="DJ1182" s="97"/>
      <c r="DK1182" s="97"/>
      <c r="DL1182" s="97"/>
      <c r="DM1182" s="97"/>
      <c r="DN1182" s="97"/>
      <c r="DO1182" s="97"/>
    </row>
    <row r="1183" spans="1:121" s="240" customFormat="1" ht="12.75" hidden="1" customHeight="1" outlineLevel="2">
      <c r="A1183" s="84"/>
      <c r="B1183" s="84"/>
      <c r="C1183" s="84"/>
      <c r="D1183" s="84"/>
      <c r="E1183" s="84"/>
      <c r="F1183" s="241" t="s">
        <v>1356</v>
      </c>
      <c r="G1183" s="242"/>
      <c r="H1183" s="243"/>
      <c r="I1183" s="243"/>
      <c r="J1183" s="244"/>
      <c r="K1183" s="100"/>
      <c r="L1183" s="100"/>
      <c r="M1183" s="174" t="s">
        <v>1357</v>
      </c>
      <c r="N1183" s="175" t="s">
        <v>52</v>
      </c>
      <c r="O1183" s="245">
        <v>1</v>
      </c>
      <c r="P1183" s="96"/>
      <c r="Q1183" s="96"/>
      <c r="R1183" s="96"/>
      <c r="S1183" s="96"/>
      <c r="T1183" s="96"/>
      <c r="U1183" s="96"/>
      <c r="V1183" s="96"/>
      <c r="W1183" s="96"/>
      <c r="X1183" s="97"/>
      <c r="Y1183" s="97"/>
      <c r="Z1183" s="97"/>
      <c r="AA1183" s="97"/>
      <c r="AB1183" s="97"/>
      <c r="AC1183" s="97"/>
      <c r="AD1183" s="97"/>
      <c r="AE1183" s="97"/>
      <c r="AF1183" s="97"/>
      <c r="AG1183" s="97"/>
      <c r="AH1183" s="97"/>
      <c r="AI1183" s="97"/>
      <c r="AJ1183" s="97"/>
      <c r="AK1183" s="97"/>
      <c r="AL1183" s="97"/>
      <c r="AM1183" s="97"/>
      <c r="AN1183" s="97"/>
      <c r="AO1183" s="97"/>
      <c r="AP1183" s="97"/>
      <c r="AQ1183" s="97"/>
      <c r="AR1183" s="97"/>
      <c r="AS1183" s="97"/>
      <c r="AT1183" s="97"/>
      <c r="AU1183" s="97"/>
      <c r="AV1183" s="97"/>
      <c r="AW1183" s="97"/>
      <c r="AX1183" s="97"/>
      <c r="AY1183" s="97"/>
      <c r="AZ1183" s="97"/>
      <c r="BA1183" s="97"/>
      <c r="BB1183" s="97"/>
      <c r="BC1183" s="97"/>
      <c r="BD1183" s="97"/>
      <c r="BE1183" s="97"/>
      <c r="BF1183" s="97"/>
      <c r="BG1183" s="97"/>
      <c r="BH1183" s="97"/>
      <c r="BI1183" s="97"/>
      <c r="BJ1183" s="97"/>
      <c r="BK1183" s="97"/>
      <c r="BL1183" s="97"/>
      <c r="BM1183" s="97"/>
      <c r="BN1183" s="97"/>
      <c r="BO1183" s="97"/>
      <c r="BP1183" s="97"/>
      <c r="BQ1183" s="97"/>
      <c r="BR1183" s="97"/>
      <c r="BS1183" s="97"/>
      <c r="BT1183" s="97"/>
      <c r="BU1183" s="97"/>
      <c r="BV1183" s="97"/>
      <c r="BW1183" s="97"/>
      <c r="BX1183" s="97"/>
      <c r="BY1183" s="97"/>
      <c r="BZ1183" s="97"/>
      <c r="CA1183" s="97"/>
      <c r="CB1183" s="97"/>
      <c r="CC1183" s="97"/>
      <c r="CD1183" s="97"/>
      <c r="CE1183" s="97"/>
      <c r="CF1183" s="97"/>
      <c r="CG1183" s="97"/>
      <c r="CH1183" s="97"/>
      <c r="CI1183" s="97"/>
      <c r="CJ1183" s="97"/>
      <c r="CK1183" s="97"/>
      <c r="CL1183" s="97"/>
      <c r="CM1183" s="97"/>
      <c r="CN1183" s="97"/>
      <c r="CO1183" s="97"/>
      <c r="CP1183" s="97"/>
      <c r="CQ1183" s="97"/>
      <c r="CR1183" s="97"/>
      <c r="CS1183" s="97"/>
      <c r="CT1183" s="97"/>
      <c r="CU1183" s="97"/>
      <c r="CV1183" s="97"/>
      <c r="CW1183" s="97"/>
      <c r="CX1183" s="97"/>
      <c r="CY1183" s="97"/>
      <c r="CZ1183" s="97"/>
      <c r="DA1183" s="97"/>
      <c r="DB1183" s="97"/>
      <c r="DC1183" s="97"/>
      <c r="DD1183" s="97"/>
      <c r="DE1183" s="97"/>
      <c r="DF1183" s="97"/>
      <c r="DG1183" s="97"/>
      <c r="DH1183" s="97"/>
      <c r="DI1183" s="97"/>
      <c r="DJ1183" s="97"/>
      <c r="DK1183" s="97"/>
      <c r="DL1183" s="97"/>
      <c r="DM1183" s="97"/>
      <c r="DN1183" s="97"/>
      <c r="DO1183" s="97"/>
    </row>
    <row r="1184" spans="1:121" s="240" customFormat="1" ht="22.15" hidden="1" customHeight="1" outlineLevel="2">
      <c r="A1184" s="84"/>
      <c r="B1184" s="84"/>
      <c r="C1184" s="84"/>
      <c r="D1184" s="84"/>
      <c r="E1184" s="84"/>
      <c r="F1184" s="241" t="s">
        <v>2664</v>
      </c>
      <c r="G1184" s="242"/>
      <c r="H1184" s="243"/>
      <c r="I1184" s="243"/>
      <c r="J1184" s="244"/>
      <c r="K1184" s="100"/>
      <c r="L1184" s="100"/>
      <c r="M1184" s="174" t="s">
        <v>2665</v>
      </c>
      <c r="N1184" s="175" t="s">
        <v>1354</v>
      </c>
      <c r="O1184" s="245">
        <v>0.13</v>
      </c>
      <c r="P1184" s="96"/>
      <c r="Q1184" s="96"/>
      <c r="R1184" s="96"/>
      <c r="S1184" s="96"/>
      <c r="T1184" s="96"/>
      <c r="U1184" s="96"/>
      <c r="V1184" s="96"/>
      <c r="W1184" s="96"/>
      <c r="X1184" s="97"/>
      <c r="Y1184" s="97"/>
      <c r="Z1184" s="97"/>
      <c r="AA1184" s="97"/>
      <c r="AB1184" s="97"/>
      <c r="AC1184" s="97"/>
      <c r="AD1184" s="97"/>
      <c r="AE1184" s="97"/>
      <c r="AF1184" s="97"/>
      <c r="AG1184" s="97"/>
      <c r="AH1184" s="97"/>
      <c r="AI1184" s="97"/>
      <c r="AJ1184" s="97"/>
      <c r="AK1184" s="97"/>
      <c r="AL1184" s="97"/>
      <c r="AM1184" s="97"/>
      <c r="AN1184" s="97"/>
      <c r="AO1184" s="97"/>
      <c r="AP1184" s="97"/>
      <c r="AQ1184" s="97"/>
      <c r="AR1184" s="97"/>
      <c r="AS1184" s="97"/>
      <c r="AT1184" s="97"/>
      <c r="AU1184" s="97"/>
      <c r="AV1184" s="97"/>
      <c r="AW1184" s="97"/>
      <c r="AX1184" s="97"/>
      <c r="AY1184" s="97"/>
      <c r="AZ1184" s="97"/>
      <c r="BA1184" s="97"/>
      <c r="BB1184" s="97"/>
      <c r="BC1184" s="97"/>
      <c r="BD1184" s="97"/>
      <c r="BE1184" s="97"/>
      <c r="BF1184" s="97"/>
      <c r="BG1184" s="97"/>
      <c r="BH1184" s="97"/>
      <c r="BI1184" s="97"/>
      <c r="BJ1184" s="97"/>
      <c r="BK1184" s="97"/>
      <c r="BL1184" s="97"/>
      <c r="BM1184" s="97"/>
      <c r="BN1184" s="97"/>
      <c r="BO1184" s="97"/>
      <c r="BP1184" s="97"/>
      <c r="BQ1184" s="97"/>
      <c r="BR1184" s="97"/>
      <c r="BS1184" s="97"/>
      <c r="BT1184" s="97"/>
      <c r="BU1184" s="97"/>
      <c r="BV1184" s="97"/>
      <c r="BW1184" s="97"/>
      <c r="BX1184" s="97"/>
      <c r="BY1184" s="97"/>
      <c r="BZ1184" s="97"/>
      <c r="CA1184" s="97"/>
      <c r="CB1184" s="97"/>
      <c r="CC1184" s="97"/>
      <c r="CD1184" s="97"/>
      <c r="CE1184" s="97"/>
      <c r="CF1184" s="97"/>
      <c r="CG1184" s="97"/>
      <c r="CH1184" s="97"/>
      <c r="CI1184" s="97"/>
      <c r="CJ1184" s="97"/>
      <c r="CK1184" s="97"/>
      <c r="CL1184" s="97"/>
      <c r="CM1184" s="97"/>
      <c r="CN1184" s="97"/>
      <c r="CO1184" s="97"/>
      <c r="CP1184" s="97"/>
      <c r="CQ1184" s="97"/>
      <c r="CR1184" s="97"/>
      <c r="CS1184" s="97"/>
      <c r="CT1184" s="97"/>
      <c r="CU1184" s="97"/>
      <c r="CV1184" s="97"/>
      <c r="CW1184" s="97"/>
      <c r="CX1184" s="97"/>
      <c r="CY1184" s="97"/>
      <c r="CZ1184" s="97"/>
      <c r="DA1184" s="97"/>
      <c r="DB1184" s="97"/>
      <c r="DC1184" s="97"/>
      <c r="DD1184" s="97"/>
      <c r="DE1184" s="97"/>
      <c r="DF1184" s="97"/>
      <c r="DG1184" s="97"/>
      <c r="DH1184" s="97"/>
      <c r="DI1184" s="97"/>
      <c r="DJ1184" s="97"/>
      <c r="DK1184" s="97"/>
      <c r="DL1184" s="97"/>
      <c r="DM1184" s="97"/>
      <c r="DN1184" s="97"/>
      <c r="DO1184" s="97"/>
    </row>
    <row r="1185" spans="1:119" s="45" customFormat="1" ht="22.5" customHeight="1" outlineLevel="1" collapsed="1">
      <c r="A1185" s="27" t="s">
        <v>1337</v>
      </c>
      <c r="B1185" s="27">
        <v>110</v>
      </c>
      <c r="C1185" s="27" t="s">
        <v>816</v>
      </c>
      <c r="D1185" s="27" t="s">
        <v>1350</v>
      </c>
      <c r="E1185" s="27" t="s">
        <v>1358</v>
      </c>
      <c r="F1185" s="35" t="s">
        <v>1359</v>
      </c>
      <c r="G1185" s="28">
        <v>69.978999999999999</v>
      </c>
      <c r="H1185" s="28" t="s">
        <v>1024</v>
      </c>
      <c r="I1185" s="28" t="s">
        <v>1025</v>
      </c>
      <c r="J1185" s="26" t="s">
        <v>33</v>
      </c>
      <c r="K1185" s="103" t="s">
        <v>478</v>
      </c>
      <c r="L1185" s="246" t="s">
        <v>57</v>
      </c>
      <c r="M1185" s="32" t="str">
        <f>M1186&amp;" "&amp;O1186&amp;N1186&amp;" "&amp;M1187&amp;" "&amp;O1187&amp;N1187&amp;" "</f>
        <v xml:space="preserve">Механизированная расчистка 43,123га. Ручная расчистка 0,0592га. </v>
      </c>
      <c r="N1185" s="33"/>
      <c r="O1185" s="7"/>
      <c r="P1185" s="43"/>
      <c r="Q1185" s="43"/>
      <c r="R1185" s="43"/>
      <c r="S1185" s="43"/>
      <c r="T1185" s="43"/>
      <c r="U1185" s="43"/>
      <c r="V1185" s="43"/>
      <c r="W1185" s="43"/>
      <c r="X1185" s="44"/>
      <c r="Y1185" s="44"/>
      <c r="Z1185" s="44"/>
      <c r="AA1185" s="44"/>
      <c r="AB1185" s="44"/>
      <c r="AC1185" s="44"/>
      <c r="AD1185" s="44"/>
      <c r="AE1185" s="44"/>
      <c r="AF1185" s="44"/>
      <c r="AG1185" s="44"/>
      <c r="AH1185" s="44"/>
      <c r="AI1185" s="44"/>
      <c r="AJ1185" s="44"/>
      <c r="AK1185" s="44"/>
      <c r="AL1185" s="44"/>
      <c r="AM1185" s="44"/>
      <c r="AN1185" s="44"/>
      <c r="AO1185" s="44"/>
      <c r="AP1185" s="44"/>
      <c r="AQ1185" s="44"/>
      <c r="AR1185" s="44"/>
      <c r="AS1185" s="44"/>
      <c r="AT1185" s="44"/>
      <c r="AU1185" s="44"/>
      <c r="AV1185" s="44"/>
      <c r="AW1185" s="44"/>
      <c r="AX1185" s="44"/>
      <c r="AY1185" s="44"/>
      <c r="AZ1185" s="44"/>
      <c r="BA1185" s="44"/>
      <c r="BB1185" s="44"/>
      <c r="BC1185" s="44"/>
      <c r="BD1185" s="44"/>
      <c r="BE1185" s="44"/>
      <c r="BF1185" s="44"/>
      <c r="BG1185" s="44"/>
      <c r="BH1185" s="44"/>
      <c r="BI1185" s="44"/>
      <c r="BJ1185" s="44"/>
      <c r="BK1185" s="44"/>
      <c r="BL1185" s="44"/>
      <c r="BM1185" s="44"/>
      <c r="BN1185" s="44"/>
      <c r="BO1185" s="44"/>
      <c r="BP1185" s="44"/>
      <c r="BQ1185" s="44"/>
      <c r="BR1185" s="44"/>
      <c r="BS1185" s="44"/>
      <c r="BT1185" s="44"/>
      <c r="BU1185" s="44"/>
      <c r="BV1185" s="44"/>
      <c r="BW1185" s="44"/>
      <c r="BX1185" s="44"/>
      <c r="BY1185" s="44"/>
      <c r="BZ1185" s="44"/>
      <c r="CA1185" s="44"/>
      <c r="CB1185" s="44"/>
      <c r="CC1185" s="44"/>
      <c r="CD1185" s="44"/>
      <c r="CE1185" s="44"/>
      <c r="CF1185" s="44"/>
      <c r="CG1185" s="44"/>
      <c r="CH1185" s="44"/>
      <c r="CI1185" s="44"/>
      <c r="CJ1185" s="44"/>
      <c r="CK1185" s="44"/>
      <c r="CL1185" s="44"/>
      <c r="CM1185" s="44"/>
      <c r="CN1185" s="44"/>
      <c r="CO1185" s="44"/>
      <c r="CP1185" s="44"/>
      <c r="CQ1185" s="44"/>
      <c r="CR1185" s="44"/>
      <c r="CS1185" s="44"/>
      <c r="CT1185" s="44"/>
      <c r="CU1185" s="44"/>
      <c r="CV1185" s="44"/>
      <c r="CW1185" s="44"/>
      <c r="CX1185" s="44"/>
      <c r="CY1185" s="44"/>
      <c r="CZ1185" s="44"/>
      <c r="DA1185" s="44"/>
      <c r="DB1185" s="44"/>
      <c r="DC1185" s="44"/>
      <c r="DD1185" s="44"/>
      <c r="DE1185" s="44"/>
      <c r="DF1185" s="44"/>
      <c r="DG1185" s="44"/>
      <c r="DH1185" s="44"/>
      <c r="DI1185" s="44"/>
      <c r="DJ1185" s="44"/>
      <c r="DK1185" s="44"/>
      <c r="DL1185" s="44"/>
      <c r="DM1185" s="44"/>
      <c r="DN1185" s="44"/>
      <c r="DO1185" s="44"/>
    </row>
    <row r="1186" spans="1:119" ht="12.75" hidden="1" customHeight="1" outlineLevel="2">
      <c r="A1186" s="27"/>
      <c r="B1186" s="27"/>
      <c r="C1186" s="27"/>
      <c r="D1186" s="27"/>
      <c r="E1186" s="27"/>
      <c r="F1186" s="247"/>
      <c r="G1186" s="248"/>
      <c r="H1186" s="35"/>
      <c r="I1186" s="35"/>
      <c r="J1186" s="46"/>
      <c r="K1186" s="26"/>
      <c r="L1186" s="26"/>
      <c r="M1186" s="23" t="s">
        <v>509</v>
      </c>
      <c r="N1186" s="33" t="s">
        <v>482</v>
      </c>
      <c r="O1186" s="29">
        <f>38.72+2.973+1.43</f>
        <v>43.122999999999998</v>
      </c>
      <c r="P1186" s="47"/>
      <c r="Q1186" s="47"/>
      <c r="R1186" s="47"/>
      <c r="S1186" s="47"/>
      <c r="T1186" s="47"/>
      <c r="U1186" s="47"/>
      <c r="V1186" s="47"/>
      <c r="W1186" s="47"/>
      <c r="X1186" s="48"/>
      <c r="Y1186" s="48"/>
      <c r="Z1186" s="48"/>
      <c r="AA1186" s="48"/>
      <c r="AB1186" s="48"/>
      <c r="AC1186" s="48"/>
      <c r="AD1186" s="48"/>
      <c r="AE1186" s="48"/>
      <c r="AF1186" s="48"/>
      <c r="AG1186" s="48"/>
      <c r="AH1186" s="48"/>
      <c r="AI1186" s="48"/>
      <c r="AJ1186" s="48"/>
      <c r="AK1186" s="48"/>
      <c r="AL1186" s="48"/>
      <c r="AM1186" s="48"/>
      <c r="AN1186" s="48"/>
      <c r="AO1186" s="48"/>
      <c r="AP1186" s="48"/>
      <c r="AQ1186" s="48"/>
      <c r="AR1186" s="48"/>
      <c r="AS1186" s="48"/>
      <c r="AT1186" s="48"/>
      <c r="AU1186" s="48"/>
      <c r="AV1186" s="48"/>
      <c r="AW1186" s="48"/>
      <c r="AX1186" s="48"/>
      <c r="AY1186" s="48"/>
      <c r="AZ1186" s="48"/>
      <c r="BA1186" s="48"/>
      <c r="BB1186" s="48"/>
      <c r="BC1186" s="48"/>
      <c r="BD1186" s="48"/>
      <c r="BE1186" s="48"/>
      <c r="BF1186" s="48"/>
      <c r="BG1186" s="48"/>
      <c r="BH1186" s="48"/>
      <c r="BI1186" s="48"/>
      <c r="BJ1186" s="48"/>
      <c r="BK1186" s="48"/>
      <c r="BL1186" s="48"/>
      <c r="BM1186" s="48"/>
      <c r="BN1186" s="48"/>
      <c r="BO1186" s="48"/>
      <c r="BP1186" s="48"/>
      <c r="BQ1186" s="48"/>
      <c r="BR1186" s="48"/>
      <c r="BS1186" s="48"/>
      <c r="BT1186" s="48"/>
      <c r="BU1186" s="48"/>
      <c r="BV1186" s="48"/>
      <c r="BW1186" s="48"/>
      <c r="BX1186" s="48"/>
      <c r="BY1186" s="48"/>
      <c r="BZ1186" s="48"/>
      <c r="CA1186" s="48"/>
      <c r="CB1186" s="48"/>
      <c r="CC1186" s="48"/>
      <c r="CD1186" s="48"/>
      <c r="CE1186" s="48"/>
      <c r="CF1186" s="48"/>
      <c r="CG1186" s="48"/>
      <c r="CH1186" s="48"/>
      <c r="CI1186" s="48"/>
      <c r="CJ1186" s="48"/>
      <c r="CK1186" s="48"/>
      <c r="CL1186" s="48"/>
      <c r="CM1186" s="48"/>
      <c r="CN1186" s="48"/>
      <c r="CO1186" s="48"/>
      <c r="CP1186" s="48"/>
      <c r="CQ1186" s="48"/>
      <c r="CR1186" s="48"/>
      <c r="CS1186" s="48"/>
      <c r="CT1186" s="48"/>
      <c r="CU1186" s="48"/>
      <c r="CV1186" s="48"/>
      <c r="CW1186" s="48"/>
      <c r="CX1186" s="48"/>
      <c r="CY1186" s="48"/>
      <c r="CZ1186" s="48"/>
      <c r="DA1186" s="48"/>
      <c r="DB1186" s="48"/>
      <c r="DC1186" s="48"/>
      <c r="DD1186" s="48"/>
      <c r="DE1186" s="48"/>
      <c r="DF1186" s="48"/>
      <c r="DG1186" s="48"/>
      <c r="DH1186" s="48"/>
      <c r="DI1186" s="48"/>
      <c r="DJ1186" s="48"/>
      <c r="DK1186" s="48"/>
      <c r="DL1186" s="48"/>
      <c r="DM1186" s="48"/>
      <c r="DN1186" s="48"/>
      <c r="DO1186" s="48"/>
    </row>
    <row r="1187" spans="1:119" ht="12.75" hidden="1" customHeight="1" outlineLevel="2">
      <c r="A1187" s="27"/>
      <c r="B1187" s="27"/>
      <c r="C1187" s="27"/>
      <c r="D1187" s="27"/>
      <c r="E1187" s="27"/>
      <c r="F1187" s="39"/>
      <c r="G1187" s="27"/>
      <c r="H1187" s="35"/>
      <c r="I1187" s="35"/>
      <c r="J1187" s="46"/>
      <c r="K1187" s="26"/>
      <c r="L1187" s="26"/>
      <c r="M1187" s="23" t="s">
        <v>481</v>
      </c>
      <c r="N1187" s="33" t="s">
        <v>482</v>
      </c>
      <c r="O1187" s="85">
        <f>0.0372+0.007+0.015</f>
        <v>5.9199999999999996E-2</v>
      </c>
      <c r="P1187" s="47"/>
      <c r="Q1187" s="47"/>
      <c r="R1187" s="47"/>
      <c r="S1187" s="47"/>
      <c r="T1187" s="47"/>
      <c r="U1187" s="47"/>
      <c r="V1187" s="47"/>
      <c r="W1187" s="47"/>
      <c r="X1187" s="48"/>
      <c r="Y1187" s="48"/>
      <c r="Z1187" s="48"/>
      <c r="AA1187" s="48"/>
      <c r="AB1187" s="48"/>
      <c r="AC1187" s="48"/>
      <c r="AD1187" s="48"/>
      <c r="AE1187" s="48"/>
      <c r="AF1187" s="48"/>
      <c r="AG1187" s="48"/>
      <c r="AH1187" s="48"/>
      <c r="AI1187" s="48"/>
      <c r="AJ1187" s="48"/>
      <c r="AK1187" s="48"/>
      <c r="AL1187" s="48"/>
      <c r="AM1187" s="48"/>
      <c r="AN1187" s="48"/>
      <c r="AO1187" s="48"/>
      <c r="AP1187" s="48"/>
      <c r="AQ1187" s="48"/>
      <c r="AR1187" s="48"/>
      <c r="AS1187" s="48"/>
      <c r="AT1187" s="48"/>
      <c r="AU1187" s="48"/>
      <c r="AV1187" s="48"/>
      <c r="AW1187" s="48"/>
      <c r="AX1187" s="48"/>
      <c r="AY1187" s="48"/>
      <c r="AZ1187" s="48"/>
      <c r="BA1187" s="48"/>
      <c r="BB1187" s="48"/>
      <c r="BC1187" s="48"/>
      <c r="BD1187" s="48"/>
      <c r="BE1187" s="48"/>
      <c r="BF1187" s="48"/>
      <c r="BG1187" s="48"/>
      <c r="BH1187" s="48"/>
      <c r="BI1187" s="48"/>
      <c r="BJ1187" s="48"/>
      <c r="BK1187" s="48"/>
      <c r="BL1187" s="48"/>
      <c r="BM1187" s="48"/>
      <c r="BN1187" s="48"/>
      <c r="BO1187" s="48"/>
      <c r="BP1187" s="48"/>
      <c r="BQ1187" s="48"/>
      <c r="BR1187" s="48"/>
      <c r="BS1187" s="48"/>
      <c r="BT1187" s="48"/>
      <c r="BU1187" s="48"/>
      <c r="BV1187" s="48"/>
      <c r="BW1187" s="48"/>
      <c r="BX1187" s="48"/>
      <c r="BY1187" s="48"/>
      <c r="BZ1187" s="48"/>
      <c r="CA1187" s="48"/>
      <c r="CB1187" s="48"/>
      <c r="CC1187" s="48"/>
      <c r="CD1187" s="48"/>
      <c r="CE1187" s="48"/>
      <c r="CF1187" s="48"/>
      <c r="CG1187" s="48"/>
      <c r="CH1187" s="48"/>
      <c r="CI1187" s="48"/>
      <c r="CJ1187" s="48"/>
      <c r="CK1187" s="48"/>
      <c r="CL1187" s="48"/>
      <c r="CM1187" s="48"/>
      <c r="CN1187" s="48"/>
      <c r="CO1187" s="48"/>
      <c r="CP1187" s="48"/>
      <c r="CQ1187" s="48"/>
      <c r="CR1187" s="48"/>
      <c r="CS1187" s="48"/>
      <c r="CT1187" s="48"/>
      <c r="CU1187" s="48"/>
      <c r="CV1187" s="48"/>
      <c r="CW1187" s="48"/>
      <c r="CX1187" s="48"/>
      <c r="CY1187" s="48"/>
      <c r="CZ1187" s="48"/>
      <c r="DA1187" s="48"/>
      <c r="DB1187" s="48"/>
      <c r="DC1187" s="48"/>
      <c r="DD1187" s="48"/>
      <c r="DE1187" s="48"/>
      <c r="DF1187" s="48"/>
      <c r="DG1187" s="48"/>
      <c r="DH1187" s="48"/>
      <c r="DI1187" s="48"/>
      <c r="DJ1187" s="48"/>
      <c r="DK1187" s="48"/>
      <c r="DL1187" s="48"/>
      <c r="DM1187" s="48"/>
      <c r="DN1187" s="48"/>
      <c r="DO1187" s="48"/>
    </row>
    <row r="1188" spans="1:119" s="45" customFormat="1" ht="22.5" customHeight="1" outlineLevel="1" collapsed="1">
      <c r="A1188" s="27" t="s">
        <v>1338</v>
      </c>
      <c r="B1188" s="27">
        <v>110</v>
      </c>
      <c r="C1188" s="27" t="s">
        <v>816</v>
      </c>
      <c r="D1188" s="27" t="s">
        <v>1350</v>
      </c>
      <c r="E1188" s="27" t="s">
        <v>1360</v>
      </c>
      <c r="F1188" s="35" t="s">
        <v>1361</v>
      </c>
      <c r="G1188" s="28" t="s">
        <v>2859</v>
      </c>
      <c r="H1188" s="28" t="s">
        <v>1024</v>
      </c>
      <c r="I1188" s="28" t="s">
        <v>1025</v>
      </c>
      <c r="J1188" s="26" t="s">
        <v>33</v>
      </c>
      <c r="K1188" s="103" t="s">
        <v>511</v>
      </c>
      <c r="L1188" s="103" t="s">
        <v>478</v>
      </c>
      <c r="M1188" s="32" t="str">
        <f>M1189&amp;" "&amp;O1189&amp;N1189&amp;" "&amp;M1190&amp;" "&amp;O1190&amp;N1190&amp;" "</f>
        <v xml:space="preserve">Механизированная расчистка 20,15га. Ручная расчистка 0,0148га. </v>
      </c>
      <c r="N1188" s="33"/>
      <c r="O1188" s="7"/>
      <c r="P1188" s="43"/>
      <c r="Q1188" s="43"/>
      <c r="R1188" s="43"/>
      <c r="S1188" s="43"/>
      <c r="T1188" s="43"/>
      <c r="U1188" s="43"/>
      <c r="V1188" s="43"/>
      <c r="W1188" s="43"/>
      <c r="X1188" s="44"/>
      <c r="Y1188" s="44"/>
      <c r="Z1188" s="44"/>
      <c r="AA1188" s="44"/>
      <c r="AB1188" s="44"/>
      <c r="AC1188" s="44"/>
      <c r="AD1188" s="44"/>
      <c r="AE1188" s="44"/>
      <c r="AF1188" s="44"/>
      <c r="AG1188" s="44"/>
      <c r="AH1188" s="44"/>
      <c r="AI1188" s="44"/>
      <c r="AJ1188" s="44"/>
      <c r="AK1188" s="44"/>
      <c r="AL1188" s="44"/>
      <c r="AM1188" s="44"/>
      <c r="AN1188" s="44"/>
      <c r="AO1188" s="44"/>
      <c r="AP1188" s="44"/>
      <c r="AQ1188" s="44"/>
      <c r="AR1188" s="44"/>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44"/>
      <c r="CD1188" s="44"/>
      <c r="CE1188" s="44"/>
      <c r="CF1188" s="44"/>
      <c r="CG1188" s="44"/>
      <c r="CH1188" s="44"/>
      <c r="CI1188" s="44"/>
      <c r="CJ1188" s="44"/>
      <c r="CK1188" s="44"/>
      <c r="CL1188" s="44"/>
      <c r="CM1188" s="44"/>
      <c r="CN1188" s="44"/>
      <c r="CO1188" s="44"/>
      <c r="CP1188" s="44"/>
      <c r="CQ1188" s="44"/>
      <c r="CR1188" s="44"/>
      <c r="CS1188" s="44"/>
      <c r="CT1188" s="44"/>
      <c r="CU1188" s="44"/>
      <c r="CV1188" s="44"/>
      <c r="CW1188" s="44"/>
      <c r="CX1188" s="44"/>
      <c r="CY1188" s="44"/>
      <c r="CZ1188" s="44"/>
      <c r="DA1188" s="44"/>
      <c r="DB1188" s="44"/>
      <c r="DC1188" s="44"/>
      <c r="DD1188" s="44"/>
      <c r="DE1188" s="44"/>
      <c r="DF1188" s="44"/>
      <c r="DG1188" s="44"/>
      <c r="DH1188" s="44"/>
      <c r="DI1188" s="44"/>
      <c r="DJ1188" s="44"/>
      <c r="DK1188" s="44"/>
      <c r="DL1188" s="44"/>
      <c r="DM1188" s="44"/>
      <c r="DN1188" s="44"/>
      <c r="DO1188" s="44"/>
    </row>
    <row r="1189" spans="1:119" ht="12.75" hidden="1" customHeight="1" outlineLevel="2">
      <c r="A1189" s="27"/>
      <c r="B1189" s="27"/>
      <c r="C1189" s="27"/>
      <c r="D1189" s="27"/>
      <c r="E1189" s="27"/>
      <c r="F1189" s="247"/>
      <c r="G1189" s="248"/>
      <c r="H1189" s="35"/>
      <c r="I1189" s="35"/>
      <c r="J1189" s="46"/>
      <c r="K1189" s="26"/>
      <c r="L1189" s="26"/>
      <c r="M1189" s="23" t="s">
        <v>509</v>
      </c>
      <c r="N1189" s="33" t="s">
        <v>482</v>
      </c>
      <c r="O1189" s="29">
        <v>20.149999999999999</v>
      </c>
      <c r="P1189" s="47"/>
      <c r="Q1189" s="47"/>
      <c r="R1189" s="47"/>
      <c r="S1189" s="47"/>
      <c r="T1189" s="47"/>
      <c r="U1189" s="47"/>
      <c r="V1189" s="47"/>
      <c r="W1189" s="47"/>
      <c r="X1189" s="48"/>
      <c r="Y1189" s="48"/>
      <c r="Z1189" s="48"/>
      <c r="AA1189" s="48"/>
      <c r="AB1189" s="48"/>
      <c r="AC1189" s="48"/>
      <c r="AD1189" s="48"/>
      <c r="AE1189" s="48"/>
      <c r="AF1189" s="48"/>
      <c r="AG1189" s="48"/>
      <c r="AH1189" s="48"/>
      <c r="AI1189" s="48"/>
      <c r="AJ1189" s="48"/>
      <c r="AK1189" s="48"/>
      <c r="AL1189" s="48"/>
      <c r="AM1189" s="48"/>
      <c r="AN1189" s="48"/>
      <c r="AO1189" s="48"/>
      <c r="AP1189" s="48"/>
      <c r="AQ1189" s="48"/>
      <c r="AR1189" s="48"/>
      <c r="AS1189" s="48"/>
      <c r="AT1189" s="48"/>
      <c r="AU1189" s="48"/>
      <c r="AV1189" s="48"/>
      <c r="AW1189" s="48"/>
      <c r="AX1189" s="48"/>
      <c r="AY1189" s="48"/>
      <c r="AZ1189" s="48"/>
      <c r="BA1189" s="48"/>
      <c r="BB1189" s="48"/>
      <c r="BC1189" s="48"/>
      <c r="BD1189" s="48"/>
      <c r="BE1189" s="48"/>
      <c r="BF1189" s="48"/>
      <c r="BG1189" s="48"/>
      <c r="BH1189" s="48"/>
      <c r="BI1189" s="48"/>
      <c r="BJ1189" s="48"/>
      <c r="BK1189" s="48"/>
      <c r="BL1189" s="48"/>
      <c r="BM1189" s="48"/>
      <c r="BN1189" s="48"/>
      <c r="BO1189" s="48"/>
      <c r="BP1189" s="48"/>
      <c r="BQ1189" s="48"/>
      <c r="BR1189" s="48"/>
      <c r="BS1189" s="48"/>
      <c r="BT1189" s="48"/>
      <c r="BU1189" s="48"/>
      <c r="BV1189" s="48"/>
      <c r="BW1189" s="48"/>
      <c r="BX1189" s="48"/>
      <c r="BY1189" s="48"/>
      <c r="BZ1189" s="48"/>
      <c r="CA1189" s="48"/>
      <c r="CB1189" s="48"/>
      <c r="CC1189" s="48"/>
      <c r="CD1189" s="48"/>
      <c r="CE1189" s="48"/>
      <c r="CF1189" s="48"/>
      <c r="CG1189" s="48"/>
      <c r="CH1189" s="48"/>
      <c r="CI1189" s="48"/>
      <c r="CJ1189" s="48"/>
      <c r="CK1189" s="48"/>
      <c r="CL1189" s="48"/>
      <c r="CM1189" s="48"/>
      <c r="CN1189" s="48"/>
      <c r="CO1189" s="48"/>
      <c r="CP1189" s="48"/>
      <c r="CQ1189" s="48"/>
      <c r="CR1189" s="48"/>
      <c r="CS1189" s="48"/>
      <c r="CT1189" s="48"/>
      <c r="CU1189" s="48"/>
      <c r="CV1189" s="48"/>
      <c r="CW1189" s="48"/>
      <c r="CX1189" s="48"/>
      <c r="CY1189" s="48"/>
      <c r="CZ1189" s="48"/>
      <c r="DA1189" s="48"/>
      <c r="DB1189" s="48"/>
      <c r="DC1189" s="48"/>
      <c r="DD1189" s="48"/>
      <c r="DE1189" s="48"/>
      <c r="DF1189" s="48"/>
      <c r="DG1189" s="48"/>
      <c r="DH1189" s="48"/>
      <c r="DI1189" s="48"/>
      <c r="DJ1189" s="48"/>
      <c r="DK1189" s="48"/>
      <c r="DL1189" s="48"/>
      <c r="DM1189" s="48"/>
      <c r="DN1189" s="48"/>
      <c r="DO1189" s="48"/>
    </row>
    <row r="1190" spans="1:119" ht="12.75" hidden="1" customHeight="1" outlineLevel="2">
      <c r="A1190" s="27"/>
      <c r="B1190" s="27"/>
      <c r="C1190" s="27"/>
      <c r="D1190" s="27"/>
      <c r="E1190" s="27"/>
      <c r="F1190" s="39"/>
      <c r="G1190" s="27"/>
      <c r="H1190" s="35"/>
      <c r="I1190" s="35"/>
      <c r="J1190" s="46"/>
      <c r="K1190" s="26"/>
      <c r="L1190" s="26"/>
      <c r="M1190" s="23" t="s">
        <v>481</v>
      </c>
      <c r="N1190" s="33" t="s">
        <v>482</v>
      </c>
      <c r="O1190" s="85">
        <v>1.4800000000000001E-2</v>
      </c>
      <c r="P1190" s="47"/>
      <c r="Q1190" s="47"/>
      <c r="R1190" s="47"/>
      <c r="S1190" s="47"/>
      <c r="T1190" s="47"/>
      <c r="U1190" s="47"/>
      <c r="V1190" s="47"/>
      <c r="W1190" s="47"/>
      <c r="X1190" s="48"/>
      <c r="Y1190" s="48"/>
      <c r="Z1190" s="48"/>
      <c r="AA1190" s="48"/>
      <c r="AB1190" s="48"/>
      <c r="AC1190" s="48"/>
      <c r="AD1190" s="48"/>
      <c r="AE1190" s="48"/>
      <c r="AF1190" s="48"/>
      <c r="AG1190" s="48"/>
      <c r="AH1190" s="48"/>
      <c r="AI1190" s="48"/>
      <c r="AJ1190" s="48"/>
      <c r="AK1190" s="48"/>
      <c r="AL1190" s="48"/>
      <c r="AM1190" s="48"/>
      <c r="AN1190" s="48"/>
      <c r="AO1190" s="48"/>
      <c r="AP1190" s="48"/>
      <c r="AQ1190" s="48"/>
      <c r="AR1190" s="48"/>
      <c r="AS1190" s="48"/>
      <c r="AT1190" s="48"/>
      <c r="AU1190" s="48"/>
      <c r="AV1190" s="48"/>
      <c r="AW1190" s="48"/>
      <c r="AX1190" s="48"/>
      <c r="AY1190" s="48"/>
      <c r="AZ1190" s="48"/>
      <c r="BA1190" s="48"/>
      <c r="BB1190" s="48"/>
      <c r="BC1190" s="48"/>
      <c r="BD1190" s="48"/>
      <c r="BE1190" s="48"/>
      <c r="BF1190" s="48"/>
      <c r="BG1190" s="48"/>
      <c r="BH1190" s="48"/>
      <c r="BI1190" s="48"/>
      <c r="BJ1190" s="48"/>
      <c r="BK1190" s="48"/>
      <c r="BL1190" s="48"/>
      <c r="BM1190" s="48"/>
      <c r="BN1190" s="48"/>
      <c r="BO1190" s="48"/>
      <c r="BP1190" s="48"/>
      <c r="BQ1190" s="48"/>
      <c r="BR1190" s="48"/>
      <c r="BS1190" s="48"/>
      <c r="BT1190" s="48"/>
      <c r="BU1190" s="48"/>
      <c r="BV1190" s="48"/>
      <c r="BW1190" s="48"/>
      <c r="BX1190" s="48"/>
      <c r="BY1190" s="48"/>
      <c r="BZ1190" s="48"/>
      <c r="CA1190" s="48"/>
      <c r="CB1190" s="48"/>
      <c r="CC1190" s="48"/>
      <c r="CD1190" s="48"/>
      <c r="CE1190" s="48"/>
      <c r="CF1190" s="48"/>
      <c r="CG1190" s="48"/>
      <c r="CH1190" s="48"/>
      <c r="CI1190" s="48"/>
      <c r="CJ1190" s="48"/>
      <c r="CK1190" s="48"/>
      <c r="CL1190" s="48"/>
      <c r="CM1190" s="48"/>
      <c r="CN1190" s="48"/>
      <c r="CO1190" s="48"/>
      <c r="CP1190" s="48"/>
      <c r="CQ1190" s="48"/>
      <c r="CR1190" s="48"/>
      <c r="CS1190" s="48"/>
      <c r="CT1190" s="48"/>
      <c r="CU1190" s="48"/>
      <c r="CV1190" s="48"/>
      <c r="CW1190" s="48"/>
      <c r="CX1190" s="48"/>
      <c r="CY1190" s="48"/>
      <c r="CZ1190" s="48"/>
      <c r="DA1190" s="48"/>
      <c r="DB1190" s="48"/>
      <c r="DC1190" s="48"/>
      <c r="DD1190" s="48"/>
      <c r="DE1190" s="48"/>
      <c r="DF1190" s="48"/>
      <c r="DG1190" s="48"/>
      <c r="DH1190" s="48"/>
      <c r="DI1190" s="48"/>
      <c r="DJ1190" s="48"/>
      <c r="DK1190" s="48"/>
      <c r="DL1190" s="48"/>
      <c r="DM1190" s="48"/>
      <c r="DN1190" s="48"/>
      <c r="DO1190" s="48"/>
    </row>
    <row r="1191" spans="1:119" ht="22.5" customHeight="1" outlineLevel="1" collapsed="1">
      <c r="A1191" s="27" t="s">
        <v>1339</v>
      </c>
      <c r="B1191" s="27">
        <v>110</v>
      </c>
      <c r="C1191" s="27" t="s">
        <v>816</v>
      </c>
      <c r="D1191" s="27" t="s">
        <v>1350</v>
      </c>
      <c r="E1191" s="27" t="s">
        <v>1360</v>
      </c>
      <c r="F1191" s="35" t="s">
        <v>1361</v>
      </c>
      <c r="G1191" s="28" t="s">
        <v>2859</v>
      </c>
      <c r="H1191" s="27" t="s">
        <v>59</v>
      </c>
      <c r="I1191" s="28"/>
      <c r="J1191" s="26" t="s">
        <v>33</v>
      </c>
      <c r="K1191" s="103" t="s">
        <v>511</v>
      </c>
      <c r="L1191" s="103" t="s">
        <v>478</v>
      </c>
      <c r="M1191" s="32" t="str">
        <f>M1192&amp;" "&amp;O1192&amp;N1192&amp;" "</f>
        <v xml:space="preserve">Обваловка опор 3шт. </v>
      </c>
      <c r="N1191" s="33"/>
      <c r="O1191" s="7"/>
      <c r="P1191" s="47"/>
      <c r="Q1191" s="47"/>
      <c r="R1191" s="47"/>
      <c r="S1191" s="47"/>
      <c r="T1191" s="47"/>
      <c r="U1191" s="47"/>
      <c r="V1191" s="47"/>
      <c r="W1191" s="47"/>
      <c r="X1191" s="48"/>
      <c r="Y1191" s="48"/>
      <c r="Z1191" s="48"/>
      <c r="AA1191" s="48"/>
      <c r="AB1191" s="48"/>
      <c r="AC1191" s="48"/>
      <c r="AD1191" s="48"/>
      <c r="AE1191" s="48"/>
      <c r="AF1191" s="48"/>
      <c r="AG1191" s="48"/>
      <c r="AH1191" s="48"/>
      <c r="AI1191" s="48"/>
      <c r="AJ1191" s="48"/>
      <c r="AK1191" s="48"/>
      <c r="AL1191" s="48"/>
      <c r="AM1191" s="48"/>
      <c r="AN1191" s="48"/>
      <c r="AO1191" s="48"/>
      <c r="AP1191" s="48"/>
      <c r="AQ1191" s="48"/>
      <c r="AR1191" s="48"/>
      <c r="AS1191" s="48"/>
      <c r="AT1191" s="48"/>
      <c r="AU1191" s="48"/>
      <c r="AV1191" s="48"/>
      <c r="AW1191" s="48"/>
      <c r="AX1191" s="48"/>
      <c r="AY1191" s="48"/>
      <c r="AZ1191" s="48"/>
      <c r="BA1191" s="48"/>
      <c r="BB1191" s="48"/>
      <c r="BC1191" s="48"/>
      <c r="BD1191" s="48"/>
      <c r="BE1191" s="48"/>
      <c r="BF1191" s="48"/>
      <c r="BG1191" s="48"/>
      <c r="BH1191" s="48"/>
      <c r="BI1191" s="48"/>
      <c r="BJ1191" s="48"/>
      <c r="BK1191" s="48"/>
      <c r="BL1191" s="48"/>
      <c r="BM1191" s="48"/>
      <c r="BN1191" s="48"/>
      <c r="BO1191" s="48"/>
      <c r="BP1191" s="48"/>
      <c r="BQ1191" s="48"/>
      <c r="BR1191" s="48"/>
      <c r="BS1191" s="48"/>
      <c r="BT1191" s="48"/>
      <c r="BU1191" s="48"/>
      <c r="BV1191" s="48"/>
      <c r="BW1191" s="48"/>
      <c r="BX1191" s="48"/>
      <c r="BY1191" s="48"/>
      <c r="BZ1191" s="48"/>
      <c r="CA1191" s="48"/>
      <c r="CB1191" s="48"/>
      <c r="CC1191" s="48"/>
      <c r="CD1191" s="48"/>
      <c r="CE1191" s="48"/>
      <c r="CF1191" s="48"/>
      <c r="CG1191" s="48"/>
      <c r="CH1191" s="48"/>
      <c r="CI1191" s="48"/>
      <c r="CJ1191" s="48"/>
      <c r="CK1191" s="48"/>
      <c r="CL1191" s="48"/>
      <c r="CM1191" s="48"/>
      <c r="CN1191" s="48"/>
      <c r="CO1191" s="48"/>
      <c r="CP1191" s="48"/>
      <c r="CQ1191" s="48"/>
      <c r="CR1191" s="48"/>
      <c r="CS1191" s="48"/>
      <c r="CT1191" s="48"/>
      <c r="CU1191" s="48"/>
      <c r="CV1191" s="48"/>
      <c r="CW1191" s="48"/>
      <c r="CX1191" s="48"/>
      <c r="CY1191" s="48"/>
      <c r="CZ1191" s="48"/>
      <c r="DA1191" s="48"/>
      <c r="DB1191" s="48"/>
      <c r="DC1191" s="48"/>
      <c r="DD1191" s="48"/>
      <c r="DE1191" s="48"/>
      <c r="DF1191" s="48"/>
      <c r="DG1191" s="48"/>
      <c r="DH1191" s="48"/>
      <c r="DI1191" s="48"/>
      <c r="DJ1191" s="48"/>
      <c r="DK1191" s="48"/>
      <c r="DL1191" s="48"/>
      <c r="DM1191" s="48"/>
      <c r="DN1191" s="48"/>
      <c r="DO1191" s="48"/>
    </row>
    <row r="1192" spans="1:119" ht="22.5" hidden="1" customHeight="1" outlineLevel="2">
      <c r="A1192" s="27"/>
      <c r="B1192" s="27"/>
      <c r="C1192" s="27"/>
      <c r="D1192" s="27"/>
      <c r="E1192" s="39"/>
      <c r="F1192" s="35" t="s">
        <v>1362</v>
      </c>
      <c r="G1192" s="28"/>
      <c r="H1192" s="35"/>
      <c r="I1192" s="35"/>
      <c r="J1192" s="46"/>
      <c r="K1192" s="26"/>
      <c r="L1192" s="26"/>
      <c r="M1192" s="23" t="s">
        <v>473</v>
      </c>
      <c r="N1192" s="33" t="s">
        <v>52</v>
      </c>
      <c r="O1192" s="31">
        <v>3</v>
      </c>
      <c r="P1192" s="47"/>
      <c r="Q1192" s="47"/>
      <c r="R1192" s="47"/>
      <c r="S1192" s="47"/>
      <c r="T1192" s="47"/>
      <c r="U1192" s="47"/>
      <c r="V1192" s="47"/>
      <c r="W1192" s="47"/>
      <c r="X1192" s="48"/>
      <c r="Y1192" s="48"/>
      <c r="Z1192" s="48"/>
      <c r="AA1192" s="48"/>
      <c r="AB1192" s="48"/>
      <c r="AC1192" s="48"/>
      <c r="AD1192" s="48"/>
      <c r="AE1192" s="48"/>
      <c r="AF1192" s="48"/>
      <c r="AG1192" s="48"/>
      <c r="AH1192" s="48"/>
      <c r="AI1192" s="48"/>
      <c r="AJ1192" s="48"/>
      <c r="AK1192" s="48"/>
      <c r="AL1192" s="48"/>
      <c r="AM1192" s="48"/>
      <c r="AN1192" s="48"/>
      <c r="AO1192" s="48"/>
      <c r="AP1192" s="48"/>
      <c r="AQ1192" s="48"/>
      <c r="AR1192" s="48"/>
      <c r="AS1192" s="48"/>
      <c r="AT1192" s="48"/>
      <c r="AU1192" s="48"/>
      <c r="AV1192" s="48"/>
      <c r="AW1192" s="48"/>
      <c r="AX1192" s="48"/>
      <c r="AY1192" s="48"/>
      <c r="AZ1192" s="48"/>
      <c r="BA1192" s="48"/>
      <c r="BB1192" s="48"/>
      <c r="BC1192" s="48"/>
      <c r="BD1192" s="48"/>
      <c r="BE1192" s="48"/>
      <c r="BF1192" s="48"/>
      <c r="BG1192" s="48"/>
      <c r="BH1192" s="48"/>
      <c r="BI1192" s="48"/>
      <c r="BJ1192" s="48"/>
      <c r="BK1192" s="48"/>
      <c r="BL1192" s="48"/>
      <c r="BM1192" s="48"/>
      <c r="BN1192" s="48"/>
      <c r="BO1192" s="48"/>
      <c r="BP1192" s="48"/>
      <c r="BQ1192" s="48"/>
      <c r="BR1192" s="48"/>
      <c r="BS1192" s="48"/>
      <c r="BT1192" s="48"/>
      <c r="BU1192" s="48"/>
      <c r="BV1192" s="48"/>
      <c r="BW1192" s="48"/>
      <c r="BX1192" s="48"/>
      <c r="BY1192" s="48"/>
      <c r="BZ1192" s="48"/>
      <c r="CA1192" s="48"/>
      <c r="CB1192" s="48"/>
      <c r="CC1192" s="48"/>
      <c r="CD1192" s="48"/>
      <c r="CE1192" s="48"/>
      <c r="CF1192" s="48"/>
      <c r="CG1192" s="48"/>
      <c r="CH1192" s="48"/>
      <c r="CI1192" s="48"/>
      <c r="CJ1192" s="48"/>
      <c r="CK1192" s="48"/>
      <c r="CL1192" s="48"/>
      <c r="CM1192" s="48"/>
      <c r="CN1192" s="48"/>
      <c r="CO1192" s="48"/>
      <c r="CP1192" s="48"/>
      <c r="CQ1192" s="48"/>
      <c r="CR1192" s="48"/>
      <c r="CS1192" s="48"/>
      <c r="CT1192" s="48"/>
      <c r="CU1192" s="48"/>
      <c r="CV1192" s="48"/>
      <c r="CW1192" s="48"/>
      <c r="CX1192" s="48"/>
      <c r="CY1192" s="48"/>
      <c r="CZ1192" s="48"/>
      <c r="DA1192" s="48"/>
      <c r="DB1192" s="48"/>
      <c r="DC1192" s="48"/>
      <c r="DD1192" s="48"/>
      <c r="DE1192" s="48"/>
      <c r="DF1192" s="48"/>
      <c r="DG1192" s="48"/>
      <c r="DH1192" s="48"/>
      <c r="DI1192" s="48"/>
      <c r="DJ1192" s="48"/>
      <c r="DK1192" s="48"/>
      <c r="DL1192" s="48"/>
      <c r="DM1192" s="48"/>
      <c r="DN1192" s="48"/>
      <c r="DO1192" s="48"/>
    </row>
    <row r="1193" spans="1:119" s="45" customFormat="1" ht="78.75" customHeight="1" outlineLevel="1" collapsed="1">
      <c r="A1193" s="27" t="s">
        <v>1340</v>
      </c>
      <c r="B1193" s="27">
        <v>110</v>
      </c>
      <c r="C1193" s="27" t="s">
        <v>816</v>
      </c>
      <c r="D1193" s="27" t="s">
        <v>1350</v>
      </c>
      <c r="E1193" s="27" t="s">
        <v>1363</v>
      </c>
      <c r="F1193" s="35" t="s">
        <v>1364</v>
      </c>
      <c r="G1193" s="28" t="s">
        <v>2860</v>
      </c>
      <c r="H1193" s="28" t="s">
        <v>1365</v>
      </c>
      <c r="I1193" s="28" t="s">
        <v>2583</v>
      </c>
      <c r="J1193" s="26" t="s">
        <v>33</v>
      </c>
      <c r="K1193" s="103" t="s">
        <v>511</v>
      </c>
      <c r="L1193" s="246" t="s">
        <v>53</v>
      </c>
      <c r="M1193" s="32" t="str">
        <f>M1194&amp;" "&amp;O1194&amp;N1194&amp;" "&amp;M1195&amp;" "&amp;O1195&amp;N1195&amp;" "</f>
        <v xml:space="preserve">Механизированная расчистка 35,43га. Ручная расчистка 4,7244га. </v>
      </c>
      <c r="N1193" s="33"/>
      <c r="O1193" s="7"/>
      <c r="P1193" s="43"/>
      <c r="Q1193" s="43"/>
      <c r="R1193" s="43"/>
      <c r="S1193" s="43"/>
      <c r="T1193" s="43"/>
      <c r="U1193" s="43"/>
      <c r="V1193" s="43"/>
      <c r="W1193" s="43"/>
      <c r="X1193" s="44"/>
      <c r="Y1193" s="44"/>
      <c r="Z1193" s="44"/>
      <c r="AA1193" s="44"/>
      <c r="AB1193" s="44"/>
      <c r="AC1193" s="44"/>
      <c r="AD1193" s="44"/>
      <c r="AE1193" s="44"/>
      <c r="AF1193" s="44"/>
      <c r="AG1193" s="44"/>
      <c r="AH1193" s="44"/>
      <c r="AI1193" s="44"/>
      <c r="AJ1193" s="44"/>
      <c r="AK1193" s="44"/>
      <c r="AL1193" s="44"/>
      <c r="AM1193" s="44"/>
      <c r="AN1193" s="44"/>
      <c r="AO1193" s="44"/>
      <c r="AP1193" s="44"/>
      <c r="AQ1193" s="44"/>
      <c r="AR1193" s="44"/>
      <c r="AS1193" s="44"/>
      <c r="AT1193" s="44"/>
      <c r="AU1193" s="44"/>
      <c r="AV1193" s="44"/>
      <c r="AW1193" s="44"/>
      <c r="AX1193" s="44"/>
      <c r="AY1193" s="44"/>
      <c r="AZ1193" s="44"/>
      <c r="BA1193" s="44"/>
      <c r="BB1193" s="44"/>
      <c r="BC1193" s="44"/>
      <c r="BD1193" s="44"/>
      <c r="BE1193" s="44"/>
      <c r="BF1193" s="44"/>
      <c r="BG1193" s="44"/>
      <c r="BH1193" s="44"/>
      <c r="BI1193" s="44"/>
      <c r="BJ1193" s="44"/>
      <c r="BK1193" s="44"/>
      <c r="BL1193" s="44"/>
      <c r="BM1193" s="44"/>
      <c r="BN1193" s="44"/>
      <c r="BO1193" s="44"/>
      <c r="BP1193" s="44"/>
      <c r="BQ1193" s="44"/>
      <c r="BR1193" s="44"/>
      <c r="BS1193" s="44"/>
      <c r="BT1193" s="44"/>
      <c r="BU1193" s="44"/>
      <c r="BV1193" s="44"/>
      <c r="BW1193" s="44"/>
      <c r="BX1193" s="44"/>
      <c r="BY1193" s="44"/>
      <c r="BZ1193" s="44"/>
      <c r="CA1193" s="44"/>
      <c r="CB1193" s="44"/>
      <c r="CC1193" s="44"/>
      <c r="CD1193" s="44"/>
      <c r="CE1193" s="44"/>
      <c r="CF1193" s="44"/>
      <c r="CG1193" s="44"/>
      <c r="CH1193" s="44"/>
      <c r="CI1193" s="44"/>
      <c r="CJ1193" s="44"/>
      <c r="CK1193" s="44"/>
      <c r="CL1193" s="44"/>
      <c r="CM1193" s="44"/>
      <c r="CN1193" s="44"/>
      <c r="CO1193" s="44"/>
      <c r="CP1193" s="44"/>
      <c r="CQ1193" s="44"/>
      <c r="CR1193" s="44"/>
      <c r="CS1193" s="44"/>
      <c r="CT1193" s="44"/>
      <c r="CU1193" s="44"/>
      <c r="CV1193" s="44"/>
      <c r="CW1193" s="44"/>
      <c r="CX1193" s="44"/>
      <c r="CY1193" s="44"/>
      <c r="CZ1193" s="44"/>
      <c r="DA1193" s="44"/>
      <c r="DB1193" s="44"/>
      <c r="DC1193" s="44"/>
      <c r="DD1193" s="44"/>
      <c r="DE1193" s="44"/>
      <c r="DF1193" s="44"/>
      <c r="DG1193" s="44"/>
      <c r="DH1193" s="44"/>
      <c r="DI1193" s="44"/>
      <c r="DJ1193" s="44"/>
      <c r="DK1193" s="44"/>
      <c r="DL1193" s="44"/>
      <c r="DM1193" s="44"/>
      <c r="DN1193" s="44"/>
      <c r="DO1193" s="44"/>
    </row>
    <row r="1194" spans="1:119" ht="12.75" hidden="1" customHeight="1" outlineLevel="2">
      <c r="A1194" s="27"/>
      <c r="B1194" s="27"/>
      <c r="C1194" s="27"/>
      <c r="D1194" s="27"/>
      <c r="E1194" s="27"/>
      <c r="F1194" s="247"/>
      <c r="G1194" s="248"/>
      <c r="H1194" s="35"/>
      <c r="I1194" s="35"/>
      <c r="J1194" s="46"/>
      <c r="K1194" s="26"/>
      <c r="L1194" s="26"/>
      <c r="M1194" s="23" t="s">
        <v>509</v>
      </c>
      <c r="N1194" s="33" t="s">
        <v>482</v>
      </c>
      <c r="O1194" s="29">
        <v>35.43</v>
      </c>
      <c r="P1194" s="47"/>
      <c r="Q1194" s="47"/>
      <c r="R1194" s="47"/>
      <c r="S1194" s="47"/>
      <c r="T1194" s="47"/>
      <c r="U1194" s="47"/>
      <c r="V1194" s="47"/>
      <c r="W1194" s="47"/>
      <c r="X1194" s="48"/>
      <c r="Y1194" s="48"/>
      <c r="Z1194" s="48"/>
      <c r="AA1194" s="48"/>
      <c r="AB1194" s="48"/>
      <c r="AC1194" s="48"/>
      <c r="AD1194" s="48"/>
      <c r="AE1194" s="48"/>
      <c r="AF1194" s="48"/>
      <c r="AG1194" s="48"/>
      <c r="AH1194" s="48"/>
      <c r="AI1194" s="48"/>
      <c r="AJ1194" s="48"/>
      <c r="AK1194" s="48"/>
      <c r="AL1194" s="48"/>
      <c r="AM1194" s="48"/>
      <c r="AN1194" s="48"/>
      <c r="AO1194" s="48"/>
      <c r="AP1194" s="48"/>
      <c r="AQ1194" s="48"/>
      <c r="AR1194" s="48"/>
      <c r="AS1194" s="48"/>
      <c r="AT1194" s="48"/>
      <c r="AU1194" s="48"/>
      <c r="AV1194" s="48"/>
      <c r="AW1194" s="48"/>
      <c r="AX1194" s="48"/>
      <c r="AY1194" s="48"/>
      <c r="AZ1194" s="48"/>
      <c r="BA1194" s="48"/>
      <c r="BB1194" s="48"/>
      <c r="BC1194" s="48"/>
      <c r="BD1194" s="48"/>
      <c r="BE1194" s="48"/>
      <c r="BF1194" s="48"/>
      <c r="BG1194" s="48"/>
      <c r="BH1194" s="48"/>
      <c r="BI1194" s="48"/>
      <c r="BJ1194" s="48"/>
      <c r="BK1194" s="48"/>
      <c r="BL1194" s="48"/>
      <c r="BM1194" s="48"/>
      <c r="BN1194" s="48"/>
      <c r="BO1194" s="48"/>
      <c r="BP1194" s="48"/>
      <c r="BQ1194" s="48"/>
      <c r="BR1194" s="48"/>
      <c r="BS1194" s="48"/>
      <c r="BT1194" s="48"/>
      <c r="BU1194" s="48"/>
      <c r="BV1194" s="48"/>
      <c r="BW1194" s="48"/>
      <c r="BX1194" s="48"/>
      <c r="BY1194" s="48"/>
      <c r="BZ1194" s="48"/>
      <c r="CA1194" s="48"/>
      <c r="CB1194" s="48"/>
      <c r="CC1194" s="48"/>
      <c r="CD1194" s="48"/>
      <c r="CE1194" s="48"/>
      <c r="CF1194" s="48"/>
      <c r="CG1194" s="48"/>
      <c r="CH1194" s="48"/>
      <c r="CI1194" s="48"/>
      <c r="CJ1194" s="48"/>
      <c r="CK1194" s="48"/>
      <c r="CL1194" s="48"/>
      <c r="CM1194" s="48"/>
      <c r="CN1194" s="48"/>
      <c r="CO1194" s="48"/>
      <c r="CP1194" s="48"/>
      <c r="CQ1194" s="48"/>
      <c r="CR1194" s="48"/>
      <c r="CS1194" s="48"/>
      <c r="CT1194" s="48"/>
      <c r="CU1194" s="48"/>
      <c r="CV1194" s="48"/>
      <c r="CW1194" s="48"/>
      <c r="CX1194" s="48"/>
      <c r="CY1194" s="48"/>
      <c r="CZ1194" s="48"/>
      <c r="DA1194" s="48"/>
      <c r="DB1194" s="48"/>
      <c r="DC1194" s="48"/>
      <c r="DD1194" s="48"/>
      <c r="DE1194" s="48"/>
      <c r="DF1194" s="48"/>
      <c r="DG1194" s="48"/>
      <c r="DH1194" s="48"/>
      <c r="DI1194" s="48"/>
      <c r="DJ1194" s="48"/>
      <c r="DK1194" s="48"/>
      <c r="DL1194" s="48"/>
      <c r="DM1194" s="48"/>
      <c r="DN1194" s="48"/>
      <c r="DO1194" s="48"/>
    </row>
    <row r="1195" spans="1:119" ht="12.75" hidden="1" customHeight="1" outlineLevel="2">
      <c r="A1195" s="27"/>
      <c r="B1195" s="27"/>
      <c r="C1195" s="27"/>
      <c r="D1195" s="27"/>
      <c r="E1195" s="27"/>
      <c r="F1195" s="39"/>
      <c r="G1195" s="27"/>
      <c r="H1195" s="35"/>
      <c r="I1195" s="35"/>
      <c r="J1195" s="46"/>
      <c r="K1195" s="26"/>
      <c r="L1195" s="26"/>
      <c r="M1195" s="23" t="s">
        <v>481</v>
      </c>
      <c r="N1195" s="33" t="s">
        <v>482</v>
      </c>
      <c r="O1195" s="85">
        <f>0.112+4.59+0.0224</f>
        <v>4.7244000000000002</v>
      </c>
      <c r="P1195" s="47"/>
      <c r="Q1195" s="47"/>
      <c r="R1195" s="47"/>
      <c r="S1195" s="47"/>
      <c r="T1195" s="47"/>
      <c r="U1195" s="47"/>
      <c r="V1195" s="47"/>
      <c r="W1195" s="47"/>
      <c r="X1195" s="48"/>
      <c r="Y1195" s="48"/>
      <c r="Z1195" s="48"/>
      <c r="AA1195" s="48"/>
      <c r="AB1195" s="48"/>
      <c r="AC1195" s="48"/>
      <c r="AD1195" s="48"/>
      <c r="AE1195" s="48"/>
      <c r="AF1195" s="48"/>
      <c r="AG1195" s="48"/>
      <c r="AH1195" s="48"/>
      <c r="AI1195" s="48"/>
      <c r="AJ1195" s="48"/>
      <c r="AK1195" s="48"/>
      <c r="AL1195" s="48"/>
      <c r="AM1195" s="48"/>
      <c r="AN1195" s="48"/>
      <c r="AO1195" s="48"/>
      <c r="AP1195" s="48"/>
      <c r="AQ1195" s="48"/>
      <c r="AR1195" s="48"/>
      <c r="AS1195" s="48"/>
      <c r="AT1195" s="48"/>
      <c r="AU1195" s="48"/>
      <c r="AV1195" s="48"/>
      <c r="AW1195" s="48"/>
      <c r="AX1195" s="48"/>
      <c r="AY1195" s="48"/>
      <c r="AZ1195" s="48"/>
      <c r="BA1195" s="48"/>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c r="BV1195" s="48"/>
      <c r="BW1195" s="48"/>
      <c r="BX1195" s="48"/>
      <c r="BY1195" s="48"/>
      <c r="BZ1195" s="48"/>
      <c r="CA1195" s="48"/>
      <c r="CB1195" s="48"/>
      <c r="CC1195" s="48"/>
      <c r="CD1195" s="48"/>
      <c r="CE1195" s="48"/>
      <c r="CF1195" s="48"/>
      <c r="CG1195" s="48"/>
      <c r="CH1195" s="48"/>
      <c r="CI1195" s="48"/>
      <c r="CJ1195" s="48"/>
      <c r="CK1195" s="48"/>
      <c r="CL1195" s="48"/>
      <c r="CM1195" s="48"/>
      <c r="CN1195" s="48"/>
      <c r="CO1195" s="48"/>
      <c r="CP1195" s="48"/>
      <c r="CQ1195" s="48"/>
      <c r="CR1195" s="48"/>
      <c r="CS1195" s="48"/>
      <c r="CT1195" s="48"/>
      <c r="CU1195" s="48"/>
      <c r="CV1195" s="48"/>
      <c r="CW1195" s="48"/>
      <c r="CX1195" s="48"/>
      <c r="CY1195" s="48"/>
      <c r="CZ1195" s="48"/>
      <c r="DA1195" s="48"/>
      <c r="DB1195" s="48"/>
      <c r="DC1195" s="48"/>
      <c r="DD1195" s="48"/>
      <c r="DE1195" s="48"/>
      <c r="DF1195" s="48"/>
      <c r="DG1195" s="48"/>
      <c r="DH1195" s="48"/>
      <c r="DI1195" s="48"/>
      <c r="DJ1195" s="48"/>
      <c r="DK1195" s="48"/>
      <c r="DL1195" s="48"/>
      <c r="DM1195" s="48"/>
      <c r="DN1195" s="48"/>
      <c r="DO1195" s="48"/>
    </row>
    <row r="1196" spans="1:119" s="45" customFormat="1" ht="45" customHeight="1" outlineLevel="1" collapsed="1">
      <c r="A1196" s="27" t="s">
        <v>1341</v>
      </c>
      <c r="B1196" s="27">
        <v>110</v>
      </c>
      <c r="C1196" s="27" t="s">
        <v>816</v>
      </c>
      <c r="D1196" s="27" t="s">
        <v>1350</v>
      </c>
      <c r="E1196" s="28" t="s">
        <v>1366</v>
      </c>
      <c r="F1196" s="35" t="s">
        <v>1367</v>
      </c>
      <c r="G1196" s="28">
        <v>70.471000000000004</v>
      </c>
      <c r="H1196" s="28" t="s">
        <v>1368</v>
      </c>
      <c r="I1196" s="28" t="s">
        <v>1025</v>
      </c>
      <c r="J1196" s="26" t="s">
        <v>33</v>
      </c>
      <c r="K1196" s="103" t="s">
        <v>511</v>
      </c>
      <c r="L1196" s="103" t="s">
        <v>316</v>
      </c>
      <c r="M1196" s="32" t="str">
        <f>M1197&amp;" "&amp;O1197&amp;N1197&amp;" "&amp;M1198&amp;" "&amp;O1198&amp;N1198&amp;" "&amp;M1199&amp;" "&amp;O1199&amp;N1199&amp;" "&amp;M1200&amp;" "&amp;O1200&amp;N1200&amp;" "</f>
        <v xml:space="preserve">Расширение просеки 3,65га. Валка угрожающих деревьев 1643шт. Механизированная расчистка 79,8га. Ручная расчистка 6,6478га. </v>
      </c>
      <c r="N1196" s="33"/>
      <c r="O1196" s="31"/>
      <c r="P1196" s="43"/>
      <c r="Q1196" s="43"/>
      <c r="R1196" s="43"/>
      <c r="S1196" s="43"/>
      <c r="T1196" s="43"/>
      <c r="U1196" s="43"/>
      <c r="V1196" s="43"/>
      <c r="W1196" s="43"/>
      <c r="X1196" s="44"/>
      <c r="Y1196" s="44"/>
      <c r="Z1196" s="44"/>
      <c r="AA1196" s="44"/>
      <c r="AB1196" s="44"/>
      <c r="AC1196" s="44"/>
      <c r="AD1196" s="44"/>
      <c r="AE1196" s="44"/>
      <c r="AF1196" s="44"/>
      <c r="AG1196" s="44"/>
      <c r="AH1196" s="44"/>
      <c r="AI1196" s="44"/>
      <c r="AJ1196" s="44"/>
      <c r="AK1196" s="44"/>
      <c r="AL1196" s="44"/>
      <c r="AM1196" s="44"/>
      <c r="AN1196" s="44"/>
      <c r="AO1196" s="44"/>
      <c r="AP1196" s="44"/>
      <c r="AQ1196" s="44"/>
      <c r="AR1196" s="44"/>
      <c r="AS1196" s="44"/>
      <c r="AT1196" s="44"/>
      <c r="AU1196" s="44"/>
      <c r="AV1196" s="44"/>
      <c r="AW1196" s="44"/>
      <c r="AX1196" s="44"/>
      <c r="AY1196" s="44"/>
      <c r="AZ1196" s="44"/>
      <c r="BA1196" s="44"/>
      <c r="BB1196" s="44"/>
      <c r="BC1196" s="44"/>
      <c r="BD1196" s="44"/>
      <c r="BE1196" s="44"/>
      <c r="BF1196" s="44"/>
      <c r="BG1196" s="44"/>
      <c r="BH1196" s="44"/>
      <c r="BI1196" s="44"/>
      <c r="BJ1196" s="44"/>
      <c r="BK1196" s="44"/>
      <c r="BL1196" s="44"/>
      <c r="BM1196" s="44"/>
      <c r="BN1196" s="44"/>
      <c r="BO1196" s="44"/>
      <c r="BP1196" s="44"/>
      <c r="BQ1196" s="44"/>
      <c r="BR1196" s="44"/>
      <c r="BS1196" s="44"/>
      <c r="BT1196" s="44"/>
      <c r="BU1196" s="44"/>
      <c r="BV1196" s="44"/>
      <c r="BW1196" s="44"/>
      <c r="BX1196" s="44"/>
      <c r="BY1196" s="44"/>
      <c r="BZ1196" s="44"/>
      <c r="CA1196" s="44"/>
      <c r="CB1196" s="44"/>
      <c r="CC1196" s="44"/>
      <c r="CD1196" s="44"/>
      <c r="CE1196" s="44"/>
      <c r="CF1196" s="44"/>
      <c r="CG1196" s="44"/>
      <c r="CH1196" s="44"/>
      <c r="CI1196" s="44"/>
      <c r="CJ1196" s="44"/>
      <c r="CK1196" s="44"/>
      <c r="CL1196" s="44"/>
      <c r="CM1196" s="44"/>
      <c r="CN1196" s="44"/>
      <c r="CO1196" s="44"/>
      <c r="CP1196" s="44"/>
      <c r="CQ1196" s="44"/>
      <c r="CR1196" s="44"/>
      <c r="CS1196" s="44"/>
      <c r="CT1196" s="44"/>
      <c r="CU1196" s="44"/>
      <c r="CV1196" s="44"/>
      <c r="CW1196" s="44"/>
      <c r="CX1196" s="44"/>
      <c r="CY1196" s="44"/>
      <c r="CZ1196" s="44"/>
      <c r="DA1196" s="44"/>
      <c r="DB1196" s="44"/>
      <c r="DC1196" s="44"/>
      <c r="DD1196" s="44"/>
      <c r="DE1196" s="44"/>
      <c r="DF1196" s="44"/>
      <c r="DG1196" s="44"/>
      <c r="DH1196" s="44"/>
      <c r="DI1196" s="44"/>
      <c r="DJ1196" s="44"/>
      <c r="DK1196" s="44"/>
      <c r="DL1196" s="44"/>
      <c r="DM1196" s="44"/>
      <c r="DN1196" s="44"/>
      <c r="DO1196" s="44"/>
    </row>
    <row r="1197" spans="1:119" ht="12.75" hidden="1" customHeight="1" outlineLevel="2">
      <c r="A1197" s="27"/>
      <c r="B1197" s="27"/>
      <c r="C1197" s="27"/>
      <c r="D1197" s="27"/>
      <c r="E1197" s="27"/>
      <c r="F1197" s="247"/>
      <c r="G1197" s="248"/>
      <c r="H1197" s="35"/>
      <c r="I1197" s="35"/>
      <c r="J1197" s="26"/>
      <c r="K1197" s="26"/>
      <c r="L1197" s="26"/>
      <c r="M1197" s="23" t="s">
        <v>1369</v>
      </c>
      <c r="N1197" s="33" t="s">
        <v>482</v>
      </c>
      <c r="O1197" s="29">
        <v>3.65</v>
      </c>
      <c r="P1197" s="47"/>
      <c r="Q1197" s="47"/>
      <c r="R1197" s="47"/>
      <c r="S1197" s="47"/>
      <c r="T1197" s="47"/>
      <c r="U1197" s="47"/>
      <c r="V1197" s="47"/>
      <c r="W1197" s="47"/>
      <c r="X1197" s="48"/>
      <c r="Y1197" s="48"/>
      <c r="Z1197" s="48"/>
      <c r="AA1197" s="48"/>
      <c r="AB1197" s="48"/>
      <c r="AC1197" s="48"/>
      <c r="AD1197" s="48"/>
      <c r="AE1197" s="48"/>
      <c r="AF1197" s="48"/>
      <c r="AG1197" s="48"/>
      <c r="AH1197" s="48"/>
      <c r="AI1197" s="48"/>
      <c r="AJ1197" s="48"/>
      <c r="AK1197" s="48"/>
      <c r="AL1197" s="48"/>
      <c r="AM1197" s="48"/>
      <c r="AN1197" s="48"/>
      <c r="AO1197" s="48"/>
      <c r="AP1197" s="48"/>
      <c r="AQ1197" s="48"/>
      <c r="AR1197" s="48"/>
      <c r="AS1197" s="48"/>
      <c r="AT1197" s="48"/>
      <c r="AU1197" s="48"/>
      <c r="AV1197" s="48"/>
      <c r="AW1197" s="48"/>
      <c r="AX1197" s="48"/>
      <c r="AY1197" s="48"/>
      <c r="AZ1197" s="48"/>
      <c r="BA1197" s="48"/>
      <c r="BB1197" s="48"/>
      <c r="BC1197" s="48"/>
      <c r="BD1197" s="48"/>
      <c r="BE1197" s="48"/>
      <c r="BF1197" s="48"/>
      <c r="BG1197" s="48"/>
      <c r="BH1197" s="48"/>
      <c r="BI1197" s="48"/>
      <c r="BJ1197" s="48"/>
      <c r="BK1197" s="48"/>
      <c r="BL1197" s="48"/>
      <c r="BM1197" s="48"/>
      <c r="BN1197" s="48"/>
      <c r="BO1197" s="48"/>
      <c r="BP1197" s="48"/>
      <c r="BQ1197" s="48"/>
      <c r="BR1197" s="48"/>
      <c r="BS1197" s="48"/>
      <c r="BT1197" s="48"/>
      <c r="BU1197" s="48"/>
      <c r="BV1197" s="48"/>
      <c r="BW1197" s="48"/>
      <c r="BX1197" s="48"/>
      <c r="BY1197" s="48"/>
      <c r="BZ1197" s="48"/>
      <c r="CA1197" s="48"/>
      <c r="CB1197" s="48"/>
      <c r="CC1197" s="48"/>
      <c r="CD1197" s="48"/>
      <c r="CE1197" s="48"/>
      <c r="CF1197" s="48"/>
      <c r="CG1197" s="48"/>
      <c r="CH1197" s="48"/>
      <c r="CI1197" s="48"/>
      <c r="CJ1197" s="48"/>
      <c r="CK1197" s="48"/>
      <c r="CL1197" s="48"/>
      <c r="CM1197" s="48"/>
      <c r="CN1197" s="48"/>
      <c r="CO1197" s="48"/>
      <c r="CP1197" s="48"/>
      <c r="CQ1197" s="48"/>
      <c r="CR1197" s="48"/>
      <c r="CS1197" s="48"/>
      <c r="CT1197" s="48"/>
      <c r="CU1197" s="48"/>
      <c r="CV1197" s="48"/>
      <c r="CW1197" s="48"/>
      <c r="CX1197" s="48"/>
      <c r="CY1197" s="48"/>
      <c r="CZ1197" s="48"/>
      <c r="DA1197" s="48"/>
      <c r="DB1197" s="48"/>
      <c r="DC1197" s="48"/>
      <c r="DD1197" s="48"/>
      <c r="DE1197" s="48"/>
      <c r="DF1197" s="48"/>
      <c r="DG1197" s="48"/>
      <c r="DH1197" s="48"/>
      <c r="DI1197" s="48"/>
      <c r="DJ1197" s="48"/>
      <c r="DK1197" s="48"/>
      <c r="DL1197" s="48"/>
      <c r="DM1197" s="48"/>
      <c r="DN1197" s="48"/>
      <c r="DO1197" s="48"/>
    </row>
    <row r="1198" spans="1:119" ht="22.5" hidden="1" customHeight="1" outlineLevel="2">
      <c r="A1198" s="27"/>
      <c r="B1198" s="27"/>
      <c r="C1198" s="27"/>
      <c r="D1198" s="27"/>
      <c r="E1198" s="27"/>
      <c r="F1198" s="35" t="s">
        <v>1370</v>
      </c>
      <c r="G1198" s="28"/>
      <c r="H1198" s="35"/>
      <c r="I1198" s="35"/>
      <c r="J1198" s="46"/>
      <c r="K1198" s="26"/>
      <c r="L1198" s="26"/>
      <c r="M1198" s="23" t="s">
        <v>1371</v>
      </c>
      <c r="N1198" s="33" t="s">
        <v>52</v>
      </c>
      <c r="O1198" s="86">
        <v>1643</v>
      </c>
      <c r="P1198" s="47"/>
      <c r="Q1198" s="47"/>
      <c r="R1198" s="47"/>
      <c r="S1198" s="47"/>
      <c r="T1198" s="47"/>
      <c r="U1198" s="47"/>
      <c r="V1198" s="47"/>
      <c r="W1198" s="47"/>
      <c r="X1198" s="48"/>
      <c r="Y1198" s="48"/>
      <c r="Z1198" s="48"/>
      <c r="AA1198" s="48"/>
      <c r="AB1198" s="48"/>
      <c r="AC1198" s="48"/>
      <c r="AD1198" s="48"/>
      <c r="AE1198" s="48"/>
      <c r="AF1198" s="48"/>
      <c r="AG1198" s="48"/>
      <c r="AH1198" s="48"/>
      <c r="AI1198" s="48"/>
      <c r="AJ1198" s="48"/>
      <c r="AK1198" s="48"/>
      <c r="AL1198" s="48"/>
      <c r="AM1198" s="48"/>
      <c r="AN1198" s="48"/>
      <c r="AO1198" s="48"/>
      <c r="AP1198" s="48"/>
      <c r="AQ1198" s="48"/>
      <c r="AR1198" s="48"/>
      <c r="AS1198" s="48"/>
      <c r="AT1198" s="48"/>
      <c r="AU1198" s="48"/>
      <c r="AV1198" s="48"/>
      <c r="AW1198" s="48"/>
      <c r="AX1198" s="48"/>
      <c r="AY1198" s="48"/>
      <c r="AZ1198" s="48"/>
      <c r="BA1198" s="48"/>
      <c r="BB1198" s="48"/>
      <c r="BC1198" s="48"/>
      <c r="BD1198" s="48"/>
      <c r="BE1198" s="48"/>
      <c r="BF1198" s="48"/>
      <c r="BG1198" s="48"/>
      <c r="BH1198" s="48"/>
      <c r="BI1198" s="48"/>
      <c r="BJ1198" s="48"/>
      <c r="BK1198" s="48"/>
      <c r="BL1198" s="48"/>
      <c r="BM1198" s="48"/>
      <c r="BN1198" s="48"/>
      <c r="BO1198" s="48"/>
      <c r="BP1198" s="48"/>
      <c r="BQ1198" s="48"/>
      <c r="BR1198" s="48"/>
      <c r="BS1198" s="48"/>
      <c r="BT1198" s="48"/>
      <c r="BU1198" s="48"/>
      <c r="BV1198" s="48"/>
      <c r="BW1198" s="48"/>
      <c r="BX1198" s="48"/>
      <c r="BY1198" s="48"/>
      <c r="BZ1198" s="48"/>
      <c r="CA1198" s="48"/>
      <c r="CB1198" s="48"/>
      <c r="CC1198" s="48"/>
      <c r="CD1198" s="48"/>
      <c r="CE1198" s="48"/>
      <c r="CF1198" s="48"/>
      <c r="CG1198" s="48"/>
      <c r="CH1198" s="48"/>
      <c r="CI1198" s="48"/>
      <c r="CJ1198" s="48"/>
      <c r="CK1198" s="48"/>
      <c r="CL1198" s="48"/>
      <c r="CM1198" s="48"/>
      <c r="CN1198" s="48"/>
      <c r="CO1198" s="48"/>
      <c r="CP1198" s="48"/>
      <c r="CQ1198" s="48"/>
      <c r="CR1198" s="48"/>
      <c r="CS1198" s="48"/>
      <c r="CT1198" s="48"/>
      <c r="CU1198" s="48"/>
      <c r="CV1198" s="48"/>
      <c r="CW1198" s="48"/>
      <c r="CX1198" s="48"/>
      <c r="CY1198" s="48"/>
      <c r="CZ1198" s="48"/>
      <c r="DA1198" s="48"/>
      <c r="DB1198" s="48"/>
      <c r="DC1198" s="48"/>
      <c r="DD1198" s="48"/>
      <c r="DE1198" s="48"/>
      <c r="DF1198" s="48"/>
      <c r="DG1198" s="48"/>
      <c r="DH1198" s="48"/>
      <c r="DI1198" s="48"/>
      <c r="DJ1198" s="48"/>
      <c r="DK1198" s="48"/>
      <c r="DL1198" s="48"/>
      <c r="DM1198" s="48"/>
      <c r="DN1198" s="48"/>
      <c r="DO1198" s="48"/>
    </row>
    <row r="1199" spans="1:119" ht="12.75" hidden="1" customHeight="1" outlineLevel="2">
      <c r="A1199" s="27"/>
      <c r="B1199" s="27"/>
      <c r="C1199" s="27"/>
      <c r="D1199" s="27"/>
      <c r="E1199" s="27"/>
      <c r="F1199" s="35"/>
      <c r="G1199" s="28"/>
      <c r="H1199" s="35"/>
      <c r="I1199" s="35"/>
      <c r="J1199" s="46"/>
      <c r="K1199" s="26"/>
      <c r="L1199" s="26"/>
      <c r="M1199" s="23" t="s">
        <v>509</v>
      </c>
      <c r="N1199" s="33" t="s">
        <v>482</v>
      </c>
      <c r="O1199" s="29">
        <f>79.8</f>
        <v>79.8</v>
      </c>
      <c r="P1199" s="47"/>
      <c r="Q1199" s="47"/>
      <c r="R1199" s="47"/>
      <c r="S1199" s="47"/>
      <c r="T1199" s="47"/>
      <c r="U1199" s="47"/>
      <c r="V1199" s="47"/>
      <c r="W1199" s="47"/>
      <c r="X1199" s="48"/>
      <c r="Y1199" s="48"/>
      <c r="Z1199" s="48"/>
      <c r="AA1199" s="48"/>
      <c r="AB1199" s="48"/>
      <c r="AC1199" s="48"/>
      <c r="AD1199" s="48"/>
      <c r="AE1199" s="48"/>
      <c r="AF1199" s="48"/>
      <c r="AG1199" s="48"/>
      <c r="AH1199" s="48"/>
      <c r="AI1199" s="48"/>
      <c r="AJ1199" s="48"/>
      <c r="AK1199" s="48"/>
      <c r="AL1199" s="48"/>
      <c r="AM1199" s="48"/>
      <c r="AN1199" s="48"/>
      <c r="AO1199" s="48"/>
      <c r="AP1199" s="48"/>
      <c r="AQ1199" s="48"/>
      <c r="AR1199" s="48"/>
      <c r="AS1199" s="48"/>
      <c r="AT1199" s="48"/>
      <c r="AU1199" s="48"/>
      <c r="AV1199" s="48"/>
      <c r="AW1199" s="48"/>
      <c r="AX1199" s="48"/>
      <c r="AY1199" s="48"/>
      <c r="AZ1199" s="48"/>
      <c r="BA1199" s="48"/>
      <c r="BB1199" s="48"/>
      <c r="BC1199" s="48"/>
      <c r="BD1199" s="48"/>
      <c r="BE1199" s="48"/>
      <c r="BF1199" s="48"/>
      <c r="BG1199" s="48"/>
      <c r="BH1199" s="48"/>
      <c r="BI1199" s="48"/>
      <c r="BJ1199" s="48"/>
      <c r="BK1199" s="48"/>
      <c r="BL1199" s="48"/>
      <c r="BM1199" s="48"/>
      <c r="BN1199" s="48"/>
      <c r="BO1199" s="48"/>
      <c r="BP1199" s="48"/>
      <c r="BQ1199" s="48"/>
      <c r="BR1199" s="48"/>
      <c r="BS1199" s="48"/>
      <c r="BT1199" s="48"/>
      <c r="BU1199" s="48"/>
      <c r="BV1199" s="48"/>
      <c r="BW1199" s="48"/>
      <c r="BX1199" s="48"/>
      <c r="BY1199" s="48"/>
      <c r="BZ1199" s="48"/>
      <c r="CA1199" s="48"/>
      <c r="CB1199" s="48"/>
      <c r="CC1199" s="48"/>
      <c r="CD1199" s="48"/>
      <c r="CE1199" s="48"/>
      <c r="CF1199" s="48"/>
      <c r="CG1199" s="48"/>
      <c r="CH1199" s="48"/>
      <c r="CI1199" s="48"/>
      <c r="CJ1199" s="48"/>
      <c r="CK1199" s="48"/>
      <c r="CL1199" s="48"/>
      <c r="CM1199" s="48"/>
      <c r="CN1199" s="48"/>
      <c r="CO1199" s="48"/>
      <c r="CP1199" s="48"/>
      <c r="CQ1199" s="48"/>
      <c r="CR1199" s="48"/>
      <c r="CS1199" s="48"/>
      <c r="CT1199" s="48"/>
      <c r="CU1199" s="48"/>
      <c r="CV1199" s="48"/>
      <c r="CW1199" s="48"/>
      <c r="CX1199" s="48"/>
      <c r="CY1199" s="48"/>
      <c r="CZ1199" s="48"/>
      <c r="DA1199" s="48"/>
      <c r="DB1199" s="48"/>
      <c r="DC1199" s="48"/>
      <c r="DD1199" s="48"/>
      <c r="DE1199" s="48"/>
      <c r="DF1199" s="48"/>
      <c r="DG1199" s="48"/>
      <c r="DH1199" s="48"/>
      <c r="DI1199" s="48"/>
      <c r="DJ1199" s="48"/>
      <c r="DK1199" s="48"/>
      <c r="DL1199" s="48"/>
      <c r="DM1199" s="48"/>
      <c r="DN1199" s="48"/>
      <c r="DO1199" s="48"/>
    </row>
    <row r="1200" spans="1:119" ht="12.75" hidden="1" customHeight="1" outlineLevel="2">
      <c r="A1200" s="27"/>
      <c r="B1200" s="27"/>
      <c r="C1200" s="27"/>
      <c r="D1200" s="27"/>
      <c r="E1200" s="27"/>
      <c r="F1200" s="35"/>
      <c r="G1200" s="28"/>
      <c r="H1200" s="35"/>
      <c r="I1200" s="35"/>
      <c r="J1200" s="46"/>
      <c r="K1200" s="26"/>
      <c r="L1200" s="26"/>
      <c r="M1200" s="23" t="s">
        <v>481</v>
      </c>
      <c r="N1200" s="33" t="s">
        <v>482</v>
      </c>
      <c r="O1200" s="29">
        <f>0.0938+6.55+0.004</f>
        <v>6.6477999999999993</v>
      </c>
      <c r="P1200" s="47"/>
      <c r="Q1200" s="47"/>
      <c r="R1200" s="47"/>
      <c r="S1200" s="47"/>
      <c r="T1200" s="47"/>
      <c r="U1200" s="47"/>
      <c r="V1200" s="47"/>
      <c r="W1200" s="47"/>
      <c r="X1200" s="48"/>
      <c r="Y1200" s="48"/>
      <c r="Z1200" s="48"/>
      <c r="AA1200" s="48"/>
      <c r="AB1200" s="48"/>
      <c r="AC1200" s="48"/>
      <c r="AD1200" s="48"/>
      <c r="AE1200" s="48"/>
      <c r="AF1200" s="48"/>
      <c r="AG1200" s="48"/>
      <c r="AH1200" s="48"/>
      <c r="AI1200" s="48"/>
      <c r="AJ1200" s="48"/>
      <c r="AK1200" s="48"/>
      <c r="AL1200" s="48"/>
      <c r="AM1200" s="48"/>
      <c r="AN1200" s="48"/>
      <c r="AO1200" s="48"/>
      <c r="AP1200" s="48"/>
      <c r="AQ1200" s="48"/>
      <c r="AR1200" s="48"/>
      <c r="AS1200" s="48"/>
      <c r="AT1200" s="48"/>
      <c r="AU1200" s="48"/>
      <c r="AV1200" s="48"/>
      <c r="AW1200" s="48"/>
      <c r="AX1200" s="48"/>
      <c r="AY1200" s="48"/>
      <c r="AZ1200" s="48"/>
      <c r="BA1200" s="48"/>
      <c r="BB1200" s="48"/>
      <c r="BC1200" s="48"/>
      <c r="BD1200" s="48"/>
      <c r="BE1200" s="48"/>
      <c r="BF1200" s="48"/>
      <c r="BG1200" s="48"/>
      <c r="BH1200" s="48"/>
      <c r="BI1200" s="48"/>
      <c r="BJ1200" s="48"/>
      <c r="BK1200" s="48"/>
      <c r="BL1200" s="48"/>
      <c r="BM1200" s="48"/>
      <c r="BN1200" s="48"/>
      <c r="BO1200" s="48"/>
      <c r="BP1200" s="48"/>
      <c r="BQ1200" s="48"/>
      <c r="BR1200" s="48"/>
      <c r="BS1200" s="48"/>
      <c r="BT1200" s="48"/>
      <c r="BU1200" s="48"/>
      <c r="BV1200" s="48"/>
      <c r="BW1200" s="48"/>
      <c r="BX1200" s="48"/>
      <c r="BY1200" s="48"/>
      <c r="BZ1200" s="48"/>
      <c r="CA1200" s="48"/>
      <c r="CB1200" s="48"/>
      <c r="CC1200" s="48"/>
      <c r="CD1200" s="48"/>
      <c r="CE1200" s="48"/>
      <c r="CF1200" s="48"/>
      <c r="CG1200" s="48"/>
      <c r="CH1200" s="48"/>
      <c r="CI1200" s="48"/>
      <c r="CJ1200" s="48"/>
      <c r="CK1200" s="48"/>
      <c r="CL1200" s="48"/>
      <c r="CM1200" s="48"/>
      <c r="CN1200" s="48"/>
      <c r="CO1200" s="48"/>
      <c r="CP1200" s="48"/>
      <c r="CQ1200" s="48"/>
      <c r="CR1200" s="48"/>
      <c r="CS1200" s="48"/>
      <c r="CT1200" s="48"/>
      <c r="CU1200" s="48"/>
      <c r="CV1200" s="48"/>
      <c r="CW1200" s="48"/>
      <c r="CX1200" s="48"/>
      <c r="CY1200" s="48"/>
      <c r="CZ1200" s="48"/>
      <c r="DA1200" s="48"/>
      <c r="DB1200" s="48"/>
      <c r="DC1200" s="48"/>
      <c r="DD1200" s="48"/>
      <c r="DE1200" s="48"/>
      <c r="DF1200" s="48"/>
      <c r="DG1200" s="48"/>
      <c r="DH1200" s="48"/>
      <c r="DI1200" s="48"/>
      <c r="DJ1200" s="48"/>
      <c r="DK1200" s="48"/>
      <c r="DL1200" s="48"/>
      <c r="DM1200" s="48"/>
      <c r="DN1200" s="48"/>
      <c r="DO1200" s="48"/>
    </row>
    <row r="1201" spans="1:119" s="45" customFormat="1" ht="90" customHeight="1" outlineLevel="1" collapsed="1">
      <c r="A1201" s="27" t="s">
        <v>1342</v>
      </c>
      <c r="B1201" s="27">
        <v>110</v>
      </c>
      <c r="C1201" s="27" t="s">
        <v>816</v>
      </c>
      <c r="D1201" s="27" t="s">
        <v>1350</v>
      </c>
      <c r="E1201" s="28" t="s">
        <v>1372</v>
      </c>
      <c r="F1201" s="35" t="s">
        <v>1373</v>
      </c>
      <c r="G1201" s="28" t="s">
        <v>2861</v>
      </c>
      <c r="H1201" s="28" t="s">
        <v>1374</v>
      </c>
      <c r="I1201" s="28" t="s">
        <v>2584</v>
      </c>
      <c r="J1201" s="26" t="s">
        <v>33</v>
      </c>
      <c r="K1201" s="103" t="s">
        <v>478</v>
      </c>
      <c r="L1201" s="103" t="s">
        <v>316</v>
      </c>
      <c r="M1201" s="32" t="str">
        <f>M1202&amp;" "&amp;O1202&amp;N1202&amp;" "&amp;M1203&amp;" "&amp;O1203&amp;N1203&amp;" "</f>
        <v xml:space="preserve">Расширение просеки 14,65га. Валка угрожающих деревьев 6593шт. </v>
      </c>
      <c r="N1201" s="33"/>
      <c r="O1201" s="31"/>
      <c r="P1201" s="43"/>
      <c r="Q1201" s="43"/>
      <c r="R1201" s="43"/>
      <c r="S1201" s="43"/>
      <c r="T1201" s="43"/>
      <c r="U1201" s="43"/>
      <c r="V1201" s="43"/>
      <c r="W1201" s="43"/>
      <c r="X1201" s="44"/>
      <c r="Y1201" s="44"/>
      <c r="Z1201" s="44"/>
      <c r="AA1201" s="44"/>
      <c r="AB1201" s="44"/>
      <c r="AC1201" s="44"/>
      <c r="AD1201" s="44"/>
      <c r="AE1201" s="44"/>
      <c r="AF1201" s="44"/>
      <c r="AG1201" s="44"/>
      <c r="AH1201" s="44"/>
      <c r="AI1201" s="44"/>
      <c r="AJ1201" s="44"/>
      <c r="AK1201" s="44"/>
      <c r="AL1201" s="44"/>
      <c r="AM1201" s="44"/>
      <c r="AN1201" s="44"/>
      <c r="AO1201" s="44"/>
      <c r="AP1201" s="44"/>
      <c r="AQ1201" s="44"/>
      <c r="AR1201" s="44"/>
      <c r="AS1201" s="44"/>
      <c r="AT1201" s="44"/>
      <c r="AU1201" s="44"/>
      <c r="AV1201" s="44"/>
      <c r="AW1201" s="44"/>
      <c r="AX1201" s="44"/>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44"/>
      <c r="CD1201" s="44"/>
      <c r="CE1201" s="44"/>
      <c r="CF1201" s="44"/>
      <c r="CG1201" s="44"/>
      <c r="CH1201" s="44"/>
      <c r="CI1201" s="44"/>
      <c r="CJ1201" s="44"/>
      <c r="CK1201" s="44"/>
      <c r="CL1201" s="44"/>
      <c r="CM1201" s="44"/>
      <c r="CN1201" s="44"/>
      <c r="CO1201" s="44"/>
      <c r="CP1201" s="44"/>
      <c r="CQ1201" s="44"/>
      <c r="CR1201" s="44"/>
      <c r="CS1201" s="44"/>
      <c r="CT1201" s="44"/>
      <c r="CU1201" s="44"/>
      <c r="CV1201" s="44"/>
      <c r="CW1201" s="44"/>
      <c r="CX1201" s="44"/>
      <c r="CY1201" s="44"/>
      <c r="CZ1201" s="44"/>
      <c r="DA1201" s="44"/>
      <c r="DB1201" s="44"/>
      <c r="DC1201" s="44"/>
      <c r="DD1201" s="44"/>
      <c r="DE1201" s="44"/>
      <c r="DF1201" s="44"/>
      <c r="DG1201" s="44"/>
      <c r="DH1201" s="44"/>
      <c r="DI1201" s="44"/>
      <c r="DJ1201" s="44"/>
      <c r="DK1201" s="44"/>
      <c r="DL1201" s="44"/>
      <c r="DM1201" s="44"/>
      <c r="DN1201" s="44"/>
      <c r="DO1201" s="44"/>
    </row>
    <row r="1202" spans="1:119" ht="12.75" hidden="1" customHeight="1" outlineLevel="2">
      <c r="A1202" s="27"/>
      <c r="B1202" s="27"/>
      <c r="C1202" s="27"/>
      <c r="D1202" s="27"/>
      <c r="E1202" s="27"/>
      <c r="F1202" s="247"/>
      <c r="G1202" s="248"/>
      <c r="H1202" s="35"/>
      <c r="I1202" s="35"/>
      <c r="J1202" s="26"/>
      <c r="K1202" s="26"/>
      <c r="L1202" s="26"/>
      <c r="M1202" s="23" t="s">
        <v>1369</v>
      </c>
      <c r="N1202" s="33" t="s">
        <v>482</v>
      </c>
      <c r="O1202" s="29">
        <v>14.65</v>
      </c>
      <c r="P1202" s="47"/>
      <c r="Q1202" s="47"/>
      <c r="R1202" s="47"/>
      <c r="S1202" s="47"/>
      <c r="T1202" s="47"/>
      <c r="U1202" s="47"/>
      <c r="V1202" s="47"/>
      <c r="W1202" s="47"/>
      <c r="X1202" s="48"/>
      <c r="Y1202" s="48"/>
      <c r="Z1202" s="48"/>
      <c r="AA1202" s="48"/>
      <c r="AB1202" s="48"/>
      <c r="AC1202" s="48"/>
      <c r="AD1202" s="48"/>
      <c r="AE1202" s="48"/>
      <c r="AF1202" s="48"/>
      <c r="AG1202" s="48"/>
      <c r="AH1202" s="48"/>
      <c r="AI1202" s="48"/>
      <c r="AJ1202" s="48"/>
      <c r="AK1202" s="48"/>
      <c r="AL1202" s="48"/>
      <c r="AM1202" s="48"/>
      <c r="AN1202" s="48"/>
      <c r="AO1202" s="48"/>
      <c r="AP1202" s="48"/>
      <c r="AQ1202" s="48"/>
      <c r="AR1202" s="48"/>
      <c r="AS1202" s="48"/>
      <c r="AT1202" s="48"/>
      <c r="AU1202" s="48"/>
      <c r="AV1202" s="48"/>
      <c r="AW1202" s="48"/>
      <c r="AX1202" s="48"/>
      <c r="AY1202" s="48"/>
      <c r="AZ1202" s="48"/>
      <c r="BA1202" s="48"/>
      <c r="BB1202" s="48"/>
      <c r="BC1202" s="48"/>
      <c r="BD1202" s="48"/>
      <c r="BE1202" s="48"/>
      <c r="BF1202" s="48"/>
      <c r="BG1202" s="48"/>
      <c r="BH1202" s="48"/>
      <c r="BI1202" s="48"/>
      <c r="BJ1202" s="48"/>
      <c r="BK1202" s="48"/>
      <c r="BL1202" s="48"/>
      <c r="BM1202" s="48"/>
      <c r="BN1202" s="48"/>
      <c r="BO1202" s="48"/>
      <c r="BP1202" s="48"/>
      <c r="BQ1202" s="48"/>
      <c r="BR1202" s="48"/>
      <c r="BS1202" s="48"/>
      <c r="BT1202" s="48"/>
      <c r="BU1202" s="48"/>
      <c r="BV1202" s="48"/>
      <c r="BW1202" s="48"/>
      <c r="BX1202" s="48"/>
      <c r="BY1202" s="48"/>
      <c r="BZ1202" s="48"/>
      <c r="CA1202" s="48"/>
      <c r="CB1202" s="48"/>
      <c r="CC1202" s="48"/>
      <c r="CD1202" s="48"/>
      <c r="CE1202" s="48"/>
      <c r="CF1202" s="48"/>
      <c r="CG1202" s="48"/>
      <c r="CH1202" s="48"/>
      <c r="CI1202" s="48"/>
      <c r="CJ1202" s="48"/>
      <c r="CK1202" s="48"/>
      <c r="CL1202" s="48"/>
      <c r="CM1202" s="48"/>
      <c r="CN1202" s="48"/>
      <c r="CO1202" s="48"/>
      <c r="CP1202" s="48"/>
      <c r="CQ1202" s="48"/>
      <c r="CR1202" s="48"/>
      <c r="CS1202" s="48"/>
      <c r="CT1202" s="48"/>
      <c r="CU1202" s="48"/>
      <c r="CV1202" s="48"/>
      <c r="CW1202" s="48"/>
      <c r="CX1202" s="48"/>
      <c r="CY1202" s="48"/>
      <c r="CZ1202" s="48"/>
      <c r="DA1202" s="48"/>
      <c r="DB1202" s="48"/>
      <c r="DC1202" s="48"/>
      <c r="DD1202" s="48"/>
      <c r="DE1202" s="48"/>
      <c r="DF1202" s="48"/>
      <c r="DG1202" s="48"/>
      <c r="DH1202" s="48"/>
      <c r="DI1202" s="48"/>
      <c r="DJ1202" s="48"/>
      <c r="DK1202" s="48"/>
      <c r="DL1202" s="48"/>
      <c r="DM1202" s="48"/>
      <c r="DN1202" s="48"/>
      <c r="DO1202" s="48"/>
    </row>
    <row r="1203" spans="1:119" ht="33.75" hidden="1" customHeight="1" outlineLevel="2">
      <c r="A1203" s="27"/>
      <c r="B1203" s="27"/>
      <c r="C1203" s="27"/>
      <c r="D1203" s="27"/>
      <c r="E1203" s="27"/>
      <c r="F1203" s="35" t="s">
        <v>1375</v>
      </c>
      <c r="G1203" s="28"/>
      <c r="H1203" s="35"/>
      <c r="I1203" s="35"/>
      <c r="J1203" s="46"/>
      <c r="K1203" s="26"/>
      <c r="L1203" s="26"/>
      <c r="M1203" s="23" t="s">
        <v>1371</v>
      </c>
      <c r="N1203" s="33" t="s">
        <v>52</v>
      </c>
      <c r="O1203" s="86">
        <v>6593</v>
      </c>
      <c r="P1203" s="47"/>
      <c r="Q1203" s="47"/>
      <c r="R1203" s="47"/>
      <c r="S1203" s="47"/>
      <c r="T1203" s="47"/>
      <c r="U1203" s="47"/>
      <c r="V1203" s="47"/>
      <c r="W1203" s="47"/>
      <c r="X1203" s="48"/>
      <c r="Y1203" s="48"/>
      <c r="Z1203" s="48"/>
      <c r="AA1203" s="48"/>
      <c r="AB1203" s="48"/>
      <c r="AC1203" s="48"/>
      <c r="AD1203" s="48"/>
      <c r="AE1203" s="48"/>
      <c r="AF1203" s="48"/>
      <c r="AG1203" s="48"/>
      <c r="AH1203" s="48"/>
      <c r="AI1203" s="48"/>
      <c r="AJ1203" s="48"/>
      <c r="AK1203" s="48"/>
      <c r="AL1203" s="48"/>
      <c r="AM1203" s="48"/>
      <c r="AN1203" s="48"/>
      <c r="AO1203" s="48"/>
      <c r="AP1203" s="48"/>
      <c r="AQ1203" s="48"/>
      <c r="AR1203" s="48"/>
      <c r="AS1203" s="48"/>
      <c r="AT1203" s="48"/>
      <c r="AU1203" s="48"/>
      <c r="AV1203" s="48"/>
      <c r="AW1203" s="48"/>
      <c r="AX1203" s="48"/>
      <c r="AY1203" s="48"/>
      <c r="AZ1203" s="48"/>
      <c r="BA1203" s="48"/>
      <c r="BB1203" s="48"/>
      <c r="BC1203" s="48"/>
      <c r="BD1203" s="48"/>
      <c r="BE1203" s="48"/>
      <c r="BF1203" s="48"/>
      <c r="BG1203" s="48"/>
      <c r="BH1203" s="48"/>
      <c r="BI1203" s="48"/>
      <c r="BJ1203" s="48"/>
      <c r="BK1203" s="48"/>
      <c r="BL1203" s="48"/>
      <c r="BM1203" s="48"/>
      <c r="BN1203" s="48"/>
      <c r="BO1203" s="48"/>
      <c r="BP1203" s="48"/>
      <c r="BQ1203" s="48"/>
      <c r="BR1203" s="48"/>
      <c r="BS1203" s="48"/>
      <c r="BT1203" s="48"/>
      <c r="BU1203" s="48"/>
      <c r="BV1203" s="48"/>
      <c r="BW1203" s="48"/>
      <c r="BX1203" s="48"/>
      <c r="BY1203" s="48"/>
      <c r="BZ1203" s="48"/>
      <c r="CA1203" s="48"/>
      <c r="CB1203" s="48"/>
      <c r="CC1203" s="48"/>
      <c r="CD1203" s="48"/>
      <c r="CE1203" s="48"/>
      <c r="CF1203" s="48"/>
      <c r="CG1203" s="48"/>
      <c r="CH1203" s="48"/>
      <c r="CI1203" s="48"/>
      <c r="CJ1203" s="48"/>
      <c r="CK1203" s="48"/>
      <c r="CL1203" s="48"/>
      <c r="CM1203" s="48"/>
      <c r="CN1203" s="48"/>
      <c r="CO1203" s="48"/>
      <c r="CP1203" s="48"/>
      <c r="CQ1203" s="48"/>
      <c r="CR1203" s="48"/>
      <c r="CS1203" s="48"/>
      <c r="CT1203" s="48"/>
      <c r="CU1203" s="48"/>
      <c r="CV1203" s="48"/>
      <c r="CW1203" s="48"/>
      <c r="CX1203" s="48"/>
      <c r="CY1203" s="48"/>
      <c r="CZ1203" s="48"/>
      <c r="DA1203" s="48"/>
      <c r="DB1203" s="48"/>
      <c r="DC1203" s="48"/>
      <c r="DD1203" s="48"/>
      <c r="DE1203" s="48"/>
      <c r="DF1203" s="48"/>
      <c r="DG1203" s="48"/>
      <c r="DH1203" s="48"/>
      <c r="DI1203" s="48"/>
      <c r="DJ1203" s="48"/>
      <c r="DK1203" s="48"/>
      <c r="DL1203" s="48"/>
      <c r="DM1203" s="48"/>
      <c r="DN1203" s="48"/>
      <c r="DO1203" s="48"/>
    </row>
    <row r="1204" spans="1:119" s="45" customFormat="1" ht="45" customHeight="1" outlineLevel="1" collapsed="1">
      <c r="A1204" s="27" t="s">
        <v>1343</v>
      </c>
      <c r="B1204" s="27">
        <v>110</v>
      </c>
      <c r="C1204" s="27" t="s">
        <v>816</v>
      </c>
      <c r="D1204" s="27" t="s">
        <v>1350</v>
      </c>
      <c r="E1204" s="28" t="s">
        <v>1376</v>
      </c>
      <c r="F1204" s="35" t="s">
        <v>1377</v>
      </c>
      <c r="G1204" s="28">
        <v>74.153999999999996</v>
      </c>
      <c r="H1204" s="28" t="s">
        <v>1365</v>
      </c>
      <c r="I1204" s="28" t="s">
        <v>2585</v>
      </c>
      <c r="J1204" s="26" t="s">
        <v>33</v>
      </c>
      <c r="K1204" s="103" t="s">
        <v>511</v>
      </c>
      <c r="L1204" s="103" t="s">
        <v>316</v>
      </c>
      <c r="M1204" s="32" t="str">
        <f>M1205&amp;" "&amp;O1205&amp;N1205&amp;" "&amp;M1206&amp;" "&amp;O1206&amp;N1206&amp;" "&amp;M1207&amp;" "&amp;O1207&amp;N1207&amp;" "&amp;M1208&amp;" "&amp;O1208&amp;N1208&amp;" "</f>
        <v xml:space="preserve">Расширение просеки 7,62га. Валка угрожающих деревьев 3428шт. Механизированная расчистка 115,33га. Ручная расчистка 0,1744га. </v>
      </c>
      <c r="N1204" s="33"/>
      <c r="O1204" s="31"/>
      <c r="P1204" s="43"/>
      <c r="Q1204" s="43"/>
      <c r="R1204" s="43"/>
      <c r="S1204" s="43"/>
      <c r="T1204" s="43"/>
      <c r="U1204" s="43"/>
      <c r="V1204" s="43"/>
      <c r="W1204" s="43"/>
      <c r="X1204" s="44"/>
      <c r="Y1204" s="44"/>
      <c r="Z1204" s="44"/>
      <c r="AA1204" s="44"/>
      <c r="AB1204" s="44"/>
      <c r="AC1204" s="44"/>
      <c r="AD1204" s="44"/>
      <c r="AE1204" s="44"/>
      <c r="AF1204" s="44"/>
      <c r="AG1204" s="44"/>
      <c r="AH1204" s="44"/>
      <c r="AI1204" s="44"/>
      <c r="AJ1204" s="44"/>
      <c r="AK1204" s="44"/>
      <c r="AL1204" s="44"/>
      <c r="AM1204" s="44"/>
      <c r="AN1204" s="44"/>
      <c r="AO1204" s="44"/>
      <c r="AP1204" s="44"/>
      <c r="AQ1204" s="44"/>
      <c r="AR1204" s="44"/>
      <c r="AS1204" s="44"/>
      <c r="AT1204" s="44"/>
      <c r="AU1204" s="44"/>
      <c r="AV1204" s="44"/>
      <c r="AW1204" s="44"/>
      <c r="AX1204" s="44"/>
      <c r="AY1204" s="44"/>
      <c r="AZ1204" s="44"/>
      <c r="BA1204" s="44"/>
      <c r="BB1204" s="44"/>
      <c r="BC1204" s="44"/>
      <c r="BD1204" s="44"/>
      <c r="BE1204" s="44"/>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44"/>
      <c r="CD1204" s="44"/>
      <c r="CE1204" s="44"/>
      <c r="CF1204" s="44"/>
      <c r="CG1204" s="44"/>
      <c r="CH1204" s="44"/>
      <c r="CI1204" s="44"/>
      <c r="CJ1204" s="44"/>
      <c r="CK1204" s="44"/>
      <c r="CL1204" s="44"/>
      <c r="CM1204" s="44"/>
      <c r="CN1204" s="44"/>
      <c r="CO1204" s="44"/>
      <c r="CP1204" s="44"/>
      <c r="CQ1204" s="44"/>
      <c r="CR1204" s="44"/>
      <c r="CS1204" s="44"/>
      <c r="CT1204" s="44"/>
      <c r="CU1204" s="44"/>
      <c r="CV1204" s="44"/>
      <c r="CW1204" s="44"/>
      <c r="CX1204" s="44"/>
      <c r="CY1204" s="44"/>
      <c r="CZ1204" s="44"/>
      <c r="DA1204" s="44"/>
      <c r="DB1204" s="44"/>
      <c r="DC1204" s="44"/>
      <c r="DD1204" s="44"/>
      <c r="DE1204" s="44"/>
      <c r="DF1204" s="44"/>
      <c r="DG1204" s="44"/>
      <c r="DH1204" s="44"/>
      <c r="DI1204" s="44"/>
      <c r="DJ1204" s="44"/>
      <c r="DK1204" s="44"/>
      <c r="DL1204" s="44"/>
      <c r="DM1204" s="44"/>
      <c r="DN1204" s="44"/>
      <c r="DO1204" s="44"/>
    </row>
    <row r="1205" spans="1:119" ht="12.75" hidden="1" customHeight="1" outlineLevel="2">
      <c r="A1205" s="27"/>
      <c r="B1205" s="27"/>
      <c r="C1205" s="27"/>
      <c r="D1205" s="27"/>
      <c r="E1205" s="27"/>
      <c r="F1205" s="247"/>
      <c r="G1205" s="248"/>
      <c r="H1205" s="35"/>
      <c r="I1205" s="35"/>
      <c r="J1205" s="26"/>
      <c r="K1205" s="26"/>
      <c r="L1205" s="26"/>
      <c r="M1205" s="23" t="s">
        <v>1369</v>
      </c>
      <c r="N1205" s="33" t="s">
        <v>482</v>
      </c>
      <c r="O1205" s="29">
        <v>7.62</v>
      </c>
      <c r="P1205" s="47"/>
      <c r="Q1205" s="47"/>
      <c r="R1205" s="47"/>
      <c r="S1205" s="47"/>
      <c r="T1205" s="47"/>
      <c r="U1205" s="47"/>
      <c r="V1205" s="47"/>
      <c r="W1205" s="47"/>
      <c r="X1205" s="48"/>
      <c r="Y1205" s="48"/>
      <c r="Z1205" s="48"/>
      <c r="AA1205" s="48"/>
      <c r="AB1205" s="48"/>
      <c r="AC1205" s="48"/>
      <c r="AD1205" s="48"/>
      <c r="AE1205" s="48"/>
      <c r="AF1205" s="48"/>
      <c r="AG1205" s="48"/>
      <c r="AH1205" s="48"/>
      <c r="AI1205" s="48"/>
      <c r="AJ1205" s="48"/>
      <c r="AK1205" s="48"/>
      <c r="AL1205" s="48"/>
      <c r="AM1205" s="48"/>
      <c r="AN1205" s="48"/>
      <c r="AO1205" s="48"/>
      <c r="AP1205" s="48"/>
      <c r="AQ1205" s="48"/>
      <c r="AR1205" s="48"/>
      <c r="AS1205" s="48"/>
      <c r="AT1205" s="48"/>
      <c r="AU1205" s="48"/>
      <c r="AV1205" s="48"/>
      <c r="AW1205" s="48"/>
      <c r="AX1205" s="48"/>
      <c r="AY1205" s="48"/>
      <c r="AZ1205" s="48"/>
      <c r="BA1205" s="48"/>
      <c r="BB1205" s="48"/>
      <c r="BC1205" s="48"/>
      <c r="BD1205" s="48"/>
      <c r="BE1205" s="48"/>
      <c r="BF1205" s="48"/>
      <c r="BG1205" s="48"/>
      <c r="BH1205" s="48"/>
      <c r="BI1205" s="48"/>
      <c r="BJ1205" s="48"/>
      <c r="BK1205" s="48"/>
      <c r="BL1205" s="48"/>
      <c r="BM1205" s="48"/>
      <c r="BN1205" s="48"/>
      <c r="BO1205" s="48"/>
      <c r="BP1205" s="48"/>
      <c r="BQ1205" s="48"/>
      <c r="BR1205" s="48"/>
      <c r="BS1205" s="48"/>
      <c r="BT1205" s="48"/>
      <c r="BU1205" s="48"/>
      <c r="BV1205" s="48"/>
      <c r="BW1205" s="48"/>
      <c r="BX1205" s="48"/>
      <c r="BY1205" s="48"/>
      <c r="BZ1205" s="48"/>
      <c r="CA1205" s="48"/>
      <c r="CB1205" s="48"/>
      <c r="CC1205" s="48"/>
      <c r="CD1205" s="48"/>
      <c r="CE1205" s="48"/>
      <c r="CF1205" s="48"/>
      <c r="CG1205" s="48"/>
      <c r="CH1205" s="48"/>
      <c r="CI1205" s="48"/>
      <c r="CJ1205" s="48"/>
      <c r="CK1205" s="48"/>
      <c r="CL1205" s="48"/>
      <c r="CM1205" s="48"/>
      <c r="CN1205" s="48"/>
      <c r="CO1205" s="48"/>
      <c r="CP1205" s="48"/>
      <c r="CQ1205" s="48"/>
      <c r="CR1205" s="48"/>
      <c r="CS1205" s="48"/>
      <c r="CT1205" s="48"/>
      <c r="CU1205" s="48"/>
      <c r="CV1205" s="48"/>
      <c r="CW1205" s="48"/>
      <c r="CX1205" s="48"/>
      <c r="CY1205" s="48"/>
      <c r="CZ1205" s="48"/>
      <c r="DA1205" s="48"/>
      <c r="DB1205" s="48"/>
      <c r="DC1205" s="48"/>
      <c r="DD1205" s="48"/>
      <c r="DE1205" s="48"/>
      <c r="DF1205" s="48"/>
      <c r="DG1205" s="48"/>
      <c r="DH1205" s="48"/>
      <c r="DI1205" s="48"/>
      <c r="DJ1205" s="48"/>
      <c r="DK1205" s="48"/>
      <c r="DL1205" s="48"/>
      <c r="DM1205" s="48"/>
      <c r="DN1205" s="48"/>
      <c r="DO1205" s="48"/>
    </row>
    <row r="1206" spans="1:119" ht="33.75" hidden="1" customHeight="1" outlineLevel="2">
      <c r="A1206" s="27"/>
      <c r="B1206" s="27"/>
      <c r="C1206" s="27"/>
      <c r="D1206" s="27"/>
      <c r="E1206" s="27"/>
      <c r="F1206" s="35" t="s">
        <v>1378</v>
      </c>
      <c r="G1206" s="28"/>
      <c r="H1206" s="35"/>
      <c r="I1206" s="35"/>
      <c r="J1206" s="46"/>
      <c r="K1206" s="26"/>
      <c r="L1206" s="26"/>
      <c r="M1206" s="23" t="s">
        <v>1371</v>
      </c>
      <c r="N1206" s="33" t="s">
        <v>52</v>
      </c>
      <c r="O1206" s="86">
        <v>3428</v>
      </c>
      <c r="P1206" s="47"/>
      <c r="Q1206" s="47"/>
      <c r="R1206" s="47"/>
      <c r="S1206" s="47"/>
      <c r="T1206" s="47"/>
      <c r="U1206" s="47"/>
      <c r="V1206" s="47"/>
      <c r="W1206" s="47"/>
      <c r="X1206" s="48"/>
      <c r="Y1206" s="48"/>
      <c r="Z1206" s="48"/>
      <c r="AA1206" s="48"/>
      <c r="AB1206" s="48"/>
      <c r="AC1206" s="48"/>
      <c r="AD1206" s="48"/>
      <c r="AE1206" s="48"/>
      <c r="AF1206" s="48"/>
      <c r="AG1206" s="48"/>
      <c r="AH1206" s="48"/>
      <c r="AI1206" s="48"/>
      <c r="AJ1206" s="48"/>
      <c r="AK1206" s="48"/>
      <c r="AL1206" s="48"/>
      <c r="AM1206" s="48"/>
      <c r="AN1206" s="48"/>
      <c r="AO1206" s="48"/>
      <c r="AP1206" s="48"/>
      <c r="AQ1206" s="48"/>
      <c r="AR1206" s="48"/>
      <c r="AS1206" s="48"/>
      <c r="AT1206" s="48"/>
      <c r="AU1206" s="48"/>
      <c r="AV1206" s="48"/>
      <c r="AW1206" s="48"/>
      <c r="AX1206" s="48"/>
      <c r="AY1206" s="48"/>
      <c r="AZ1206" s="48"/>
      <c r="BA1206" s="48"/>
      <c r="BB1206" s="48"/>
      <c r="BC1206" s="48"/>
      <c r="BD1206" s="48"/>
      <c r="BE1206" s="48"/>
      <c r="BF1206" s="48"/>
      <c r="BG1206" s="48"/>
      <c r="BH1206" s="48"/>
      <c r="BI1206" s="48"/>
      <c r="BJ1206" s="48"/>
      <c r="BK1206" s="48"/>
      <c r="BL1206" s="48"/>
      <c r="BM1206" s="48"/>
      <c r="BN1206" s="48"/>
      <c r="BO1206" s="48"/>
      <c r="BP1206" s="48"/>
      <c r="BQ1206" s="48"/>
      <c r="BR1206" s="48"/>
      <c r="BS1206" s="48"/>
      <c r="BT1206" s="48"/>
      <c r="BU1206" s="48"/>
      <c r="BV1206" s="48"/>
      <c r="BW1206" s="48"/>
      <c r="BX1206" s="48"/>
      <c r="BY1206" s="48"/>
      <c r="BZ1206" s="48"/>
      <c r="CA1206" s="48"/>
      <c r="CB1206" s="48"/>
      <c r="CC1206" s="48"/>
      <c r="CD1206" s="48"/>
      <c r="CE1206" s="48"/>
      <c r="CF1206" s="48"/>
      <c r="CG1206" s="48"/>
      <c r="CH1206" s="48"/>
      <c r="CI1206" s="48"/>
      <c r="CJ1206" s="48"/>
      <c r="CK1206" s="48"/>
      <c r="CL1206" s="48"/>
      <c r="CM1206" s="48"/>
      <c r="CN1206" s="48"/>
      <c r="CO1206" s="48"/>
      <c r="CP1206" s="48"/>
      <c r="CQ1206" s="48"/>
      <c r="CR1206" s="48"/>
      <c r="CS1206" s="48"/>
      <c r="CT1206" s="48"/>
      <c r="CU1206" s="48"/>
      <c r="CV1206" s="48"/>
      <c r="CW1206" s="48"/>
      <c r="CX1206" s="48"/>
      <c r="CY1206" s="48"/>
      <c r="CZ1206" s="48"/>
      <c r="DA1206" s="48"/>
      <c r="DB1206" s="48"/>
      <c r="DC1206" s="48"/>
      <c r="DD1206" s="48"/>
      <c r="DE1206" s="48"/>
      <c r="DF1206" s="48"/>
      <c r="DG1206" s="48"/>
      <c r="DH1206" s="48"/>
      <c r="DI1206" s="48"/>
      <c r="DJ1206" s="48"/>
      <c r="DK1206" s="48"/>
      <c r="DL1206" s="48"/>
      <c r="DM1206" s="48"/>
      <c r="DN1206" s="48"/>
      <c r="DO1206" s="48"/>
    </row>
    <row r="1207" spans="1:119" ht="12.75" hidden="1" customHeight="1" outlineLevel="2">
      <c r="A1207" s="27"/>
      <c r="B1207" s="27"/>
      <c r="C1207" s="27"/>
      <c r="D1207" s="27"/>
      <c r="E1207" s="27"/>
      <c r="F1207" s="35"/>
      <c r="G1207" s="28"/>
      <c r="H1207" s="35"/>
      <c r="I1207" s="35"/>
      <c r="J1207" s="46"/>
      <c r="K1207" s="26"/>
      <c r="L1207" s="26"/>
      <c r="M1207" s="23" t="s">
        <v>509</v>
      </c>
      <c r="N1207" s="33" t="s">
        <v>482</v>
      </c>
      <c r="O1207" s="29">
        <f>28.61+49.57+37.15</f>
        <v>115.33000000000001</v>
      </c>
      <c r="P1207" s="47"/>
      <c r="Q1207" s="47"/>
      <c r="R1207" s="47"/>
      <c r="S1207" s="47"/>
      <c r="T1207" s="47"/>
      <c r="U1207" s="47"/>
      <c r="V1207" s="47"/>
      <c r="W1207" s="47"/>
      <c r="X1207" s="48"/>
      <c r="Y1207" s="48"/>
      <c r="Z1207" s="48"/>
      <c r="AA1207" s="48"/>
      <c r="AB1207" s="48"/>
      <c r="AC1207" s="48"/>
      <c r="AD1207" s="48"/>
      <c r="AE1207" s="48"/>
      <c r="AF1207" s="48"/>
      <c r="AG1207" s="48"/>
      <c r="AH1207" s="48"/>
      <c r="AI1207" s="48"/>
      <c r="AJ1207" s="48"/>
      <c r="AK1207" s="48"/>
      <c r="AL1207" s="48"/>
      <c r="AM1207" s="48"/>
      <c r="AN1207" s="48"/>
      <c r="AO1207" s="48"/>
      <c r="AP1207" s="48"/>
      <c r="AQ1207" s="48"/>
      <c r="AR1207" s="48"/>
      <c r="AS1207" s="48"/>
      <c r="AT1207" s="48"/>
      <c r="AU1207" s="48"/>
      <c r="AV1207" s="48"/>
      <c r="AW1207" s="48"/>
      <c r="AX1207" s="48"/>
      <c r="AY1207" s="48"/>
      <c r="AZ1207" s="48"/>
      <c r="BA1207" s="48"/>
      <c r="BB1207" s="48"/>
      <c r="BC1207" s="48"/>
      <c r="BD1207" s="48"/>
      <c r="BE1207" s="48"/>
      <c r="BF1207" s="48"/>
      <c r="BG1207" s="48"/>
      <c r="BH1207" s="48"/>
      <c r="BI1207" s="48"/>
      <c r="BJ1207" s="48"/>
      <c r="BK1207" s="48"/>
      <c r="BL1207" s="48"/>
      <c r="BM1207" s="48"/>
      <c r="BN1207" s="48"/>
      <c r="BO1207" s="48"/>
      <c r="BP1207" s="48"/>
      <c r="BQ1207" s="48"/>
      <c r="BR1207" s="48"/>
      <c r="BS1207" s="48"/>
      <c r="BT1207" s="48"/>
      <c r="BU1207" s="48"/>
      <c r="BV1207" s="48"/>
      <c r="BW1207" s="48"/>
      <c r="BX1207" s="48"/>
      <c r="BY1207" s="48"/>
      <c r="BZ1207" s="48"/>
      <c r="CA1207" s="48"/>
      <c r="CB1207" s="48"/>
      <c r="CC1207" s="48"/>
      <c r="CD1207" s="48"/>
      <c r="CE1207" s="48"/>
      <c r="CF1207" s="48"/>
      <c r="CG1207" s="48"/>
      <c r="CH1207" s="48"/>
      <c r="CI1207" s="48"/>
      <c r="CJ1207" s="48"/>
      <c r="CK1207" s="48"/>
      <c r="CL1207" s="48"/>
      <c r="CM1207" s="48"/>
      <c r="CN1207" s="48"/>
      <c r="CO1207" s="48"/>
      <c r="CP1207" s="48"/>
      <c r="CQ1207" s="48"/>
      <c r="CR1207" s="48"/>
      <c r="CS1207" s="48"/>
      <c r="CT1207" s="48"/>
      <c r="CU1207" s="48"/>
      <c r="CV1207" s="48"/>
      <c r="CW1207" s="48"/>
      <c r="CX1207" s="48"/>
      <c r="CY1207" s="48"/>
      <c r="CZ1207" s="48"/>
      <c r="DA1207" s="48"/>
      <c r="DB1207" s="48"/>
      <c r="DC1207" s="48"/>
      <c r="DD1207" s="48"/>
      <c r="DE1207" s="48"/>
      <c r="DF1207" s="48"/>
      <c r="DG1207" s="48"/>
      <c r="DH1207" s="48"/>
      <c r="DI1207" s="48"/>
      <c r="DJ1207" s="48"/>
      <c r="DK1207" s="48"/>
      <c r="DL1207" s="48"/>
      <c r="DM1207" s="48"/>
      <c r="DN1207" s="48"/>
      <c r="DO1207" s="48"/>
    </row>
    <row r="1208" spans="1:119" ht="12.75" hidden="1" customHeight="1" outlineLevel="2">
      <c r="A1208" s="27"/>
      <c r="B1208" s="27"/>
      <c r="C1208" s="27"/>
      <c r="D1208" s="27"/>
      <c r="E1208" s="27"/>
      <c r="F1208" s="35"/>
      <c r="G1208" s="28"/>
      <c r="H1208" s="35"/>
      <c r="I1208" s="35"/>
      <c r="J1208" s="46"/>
      <c r="K1208" s="26"/>
      <c r="L1208" s="26"/>
      <c r="M1208" s="23" t="s">
        <v>481</v>
      </c>
      <c r="N1208" s="33" t="s">
        <v>482</v>
      </c>
      <c r="O1208" s="29">
        <f>0.0284+0.026+0.12</f>
        <v>0.1744</v>
      </c>
      <c r="P1208" s="47"/>
      <c r="Q1208" s="47"/>
      <c r="R1208" s="47"/>
      <c r="S1208" s="47"/>
      <c r="T1208" s="47"/>
      <c r="U1208" s="47"/>
      <c r="V1208" s="47"/>
      <c r="W1208" s="47"/>
      <c r="X1208" s="48"/>
      <c r="Y1208" s="48"/>
      <c r="Z1208" s="48"/>
      <c r="AA1208" s="48"/>
      <c r="AB1208" s="48"/>
      <c r="AC1208" s="48"/>
      <c r="AD1208" s="48"/>
      <c r="AE1208" s="48"/>
      <c r="AF1208" s="48"/>
      <c r="AG1208" s="48"/>
      <c r="AH1208" s="48"/>
      <c r="AI1208" s="48"/>
      <c r="AJ1208" s="48"/>
      <c r="AK1208" s="48"/>
      <c r="AL1208" s="48"/>
      <c r="AM1208" s="48"/>
      <c r="AN1208" s="48"/>
      <c r="AO1208" s="48"/>
      <c r="AP1208" s="48"/>
      <c r="AQ1208" s="48"/>
      <c r="AR1208" s="48"/>
      <c r="AS1208" s="48"/>
      <c r="AT1208" s="48"/>
      <c r="AU1208" s="48"/>
      <c r="AV1208" s="48"/>
      <c r="AW1208" s="48"/>
      <c r="AX1208" s="48"/>
      <c r="AY1208" s="48"/>
      <c r="AZ1208" s="48"/>
      <c r="BA1208" s="48"/>
      <c r="BB1208" s="48"/>
      <c r="BC1208" s="48"/>
      <c r="BD1208" s="48"/>
      <c r="BE1208" s="48"/>
      <c r="BF1208" s="48"/>
      <c r="BG1208" s="48"/>
      <c r="BH1208" s="48"/>
      <c r="BI1208" s="48"/>
      <c r="BJ1208" s="48"/>
      <c r="BK1208" s="48"/>
      <c r="BL1208" s="48"/>
      <c r="BM1208" s="48"/>
      <c r="BN1208" s="48"/>
      <c r="BO1208" s="48"/>
      <c r="BP1208" s="48"/>
      <c r="BQ1208" s="48"/>
      <c r="BR1208" s="48"/>
      <c r="BS1208" s="48"/>
      <c r="BT1208" s="48"/>
      <c r="BU1208" s="48"/>
      <c r="BV1208" s="48"/>
      <c r="BW1208" s="48"/>
      <c r="BX1208" s="48"/>
      <c r="BY1208" s="48"/>
      <c r="BZ1208" s="48"/>
      <c r="CA1208" s="48"/>
      <c r="CB1208" s="48"/>
      <c r="CC1208" s="48"/>
      <c r="CD1208" s="48"/>
      <c r="CE1208" s="48"/>
      <c r="CF1208" s="48"/>
      <c r="CG1208" s="48"/>
      <c r="CH1208" s="48"/>
      <c r="CI1208" s="48"/>
      <c r="CJ1208" s="48"/>
      <c r="CK1208" s="48"/>
      <c r="CL1208" s="48"/>
      <c r="CM1208" s="48"/>
      <c r="CN1208" s="48"/>
      <c r="CO1208" s="48"/>
      <c r="CP1208" s="48"/>
      <c r="CQ1208" s="48"/>
      <c r="CR1208" s="48"/>
      <c r="CS1208" s="48"/>
      <c r="CT1208" s="48"/>
      <c r="CU1208" s="48"/>
      <c r="CV1208" s="48"/>
      <c r="CW1208" s="48"/>
      <c r="CX1208" s="48"/>
      <c r="CY1208" s="48"/>
      <c r="CZ1208" s="48"/>
      <c r="DA1208" s="48"/>
      <c r="DB1208" s="48"/>
      <c r="DC1208" s="48"/>
      <c r="DD1208" s="48"/>
      <c r="DE1208" s="48"/>
      <c r="DF1208" s="48"/>
      <c r="DG1208" s="48"/>
      <c r="DH1208" s="48"/>
      <c r="DI1208" s="48"/>
      <c r="DJ1208" s="48"/>
      <c r="DK1208" s="48"/>
      <c r="DL1208" s="48"/>
      <c r="DM1208" s="48"/>
      <c r="DN1208" s="48"/>
      <c r="DO1208" s="48"/>
    </row>
    <row r="1209" spans="1:119" s="45" customFormat="1" ht="90" customHeight="1" outlineLevel="1" collapsed="1">
      <c r="A1209" s="27" t="s">
        <v>1344</v>
      </c>
      <c r="B1209" s="27">
        <v>110</v>
      </c>
      <c r="C1209" s="27" t="s">
        <v>816</v>
      </c>
      <c r="D1209" s="27" t="s">
        <v>1350</v>
      </c>
      <c r="E1209" s="27" t="s">
        <v>1379</v>
      </c>
      <c r="F1209" s="35" t="s">
        <v>1380</v>
      </c>
      <c r="G1209" s="28" t="s">
        <v>2862</v>
      </c>
      <c r="H1209" s="28" t="s">
        <v>1374</v>
      </c>
      <c r="I1209" s="28" t="s">
        <v>2586</v>
      </c>
      <c r="J1209" s="26" t="s">
        <v>33</v>
      </c>
      <c r="K1209" s="103" t="s">
        <v>51</v>
      </c>
      <c r="L1209" s="103" t="s">
        <v>55</v>
      </c>
      <c r="M1209" s="32" t="str">
        <f>M1210&amp;" "&amp;O1210&amp;N1210&amp;" "&amp;M1211&amp;" "&amp;O1211&amp;N1211&amp;" "</f>
        <v xml:space="preserve">Механизированная расчистка 12,2га. Ручная расчистка 0,04га. </v>
      </c>
      <c r="N1209" s="33"/>
      <c r="O1209" s="7"/>
      <c r="P1209" s="43"/>
      <c r="Q1209" s="43"/>
      <c r="R1209" s="43"/>
      <c r="S1209" s="43"/>
      <c r="T1209" s="43"/>
      <c r="U1209" s="43"/>
      <c r="V1209" s="43"/>
      <c r="W1209" s="43"/>
      <c r="X1209" s="44"/>
      <c r="Y1209" s="44"/>
      <c r="Z1209" s="44"/>
      <c r="AA1209" s="44"/>
      <c r="AB1209" s="44"/>
      <c r="AC1209" s="44"/>
      <c r="AD1209" s="44"/>
      <c r="AE1209" s="44"/>
      <c r="AF1209" s="44"/>
      <c r="AG1209" s="44"/>
      <c r="AH1209" s="44"/>
      <c r="AI1209" s="44"/>
      <c r="AJ1209" s="44"/>
      <c r="AK1209" s="44"/>
      <c r="AL1209" s="44"/>
      <c r="AM1209" s="44"/>
      <c r="AN1209" s="44"/>
      <c r="AO1209" s="44"/>
      <c r="AP1209" s="44"/>
      <c r="AQ1209" s="44"/>
      <c r="AR1209" s="44"/>
      <c r="AS1209" s="44"/>
      <c r="AT1209" s="44"/>
      <c r="AU1209" s="44"/>
      <c r="AV1209" s="44"/>
      <c r="AW1209" s="44"/>
      <c r="AX1209" s="44"/>
      <c r="AY1209" s="44"/>
      <c r="AZ1209" s="44"/>
      <c r="BA1209" s="44"/>
      <c r="BB1209" s="44"/>
      <c r="BC1209" s="44"/>
      <c r="BD1209" s="44"/>
      <c r="BE1209" s="44"/>
      <c r="BF1209" s="44"/>
      <c r="BG1209" s="44"/>
      <c r="BH1209" s="44"/>
      <c r="BI1209" s="44"/>
      <c r="BJ1209" s="44"/>
      <c r="BK1209" s="44"/>
      <c r="BL1209" s="44"/>
      <c r="BM1209" s="44"/>
      <c r="BN1209" s="44"/>
      <c r="BO1209" s="44"/>
      <c r="BP1209" s="44"/>
      <c r="BQ1209" s="44"/>
      <c r="BR1209" s="44"/>
      <c r="BS1209" s="44"/>
      <c r="BT1209" s="44"/>
      <c r="BU1209" s="44"/>
      <c r="BV1209" s="44"/>
      <c r="BW1209" s="44"/>
      <c r="BX1209" s="44"/>
      <c r="BY1209" s="44"/>
      <c r="BZ1209" s="44"/>
      <c r="CA1209" s="44"/>
      <c r="CB1209" s="44"/>
      <c r="CC1209" s="44"/>
      <c r="CD1209" s="44"/>
      <c r="CE1209" s="44"/>
      <c r="CF1209" s="44"/>
      <c r="CG1209" s="44"/>
      <c r="CH1209" s="44"/>
      <c r="CI1209" s="44"/>
      <c r="CJ1209" s="44"/>
      <c r="CK1209" s="44"/>
      <c r="CL1209" s="44"/>
      <c r="CM1209" s="44"/>
      <c r="CN1209" s="44"/>
      <c r="CO1209" s="44"/>
      <c r="CP1209" s="44"/>
      <c r="CQ1209" s="44"/>
      <c r="CR1209" s="44"/>
      <c r="CS1209" s="44"/>
      <c r="CT1209" s="44"/>
      <c r="CU1209" s="44"/>
      <c r="CV1209" s="44"/>
      <c r="CW1209" s="44"/>
      <c r="CX1209" s="44"/>
      <c r="CY1209" s="44"/>
      <c r="CZ1209" s="44"/>
      <c r="DA1209" s="44"/>
      <c r="DB1209" s="44"/>
      <c r="DC1209" s="44"/>
      <c r="DD1209" s="44"/>
      <c r="DE1209" s="44"/>
      <c r="DF1209" s="44"/>
      <c r="DG1209" s="44"/>
      <c r="DH1209" s="44"/>
      <c r="DI1209" s="44"/>
      <c r="DJ1209" s="44"/>
      <c r="DK1209" s="44"/>
      <c r="DL1209" s="44"/>
      <c r="DM1209" s="44"/>
      <c r="DN1209" s="44"/>
      <c r="DO1209" s="44"/>
    </row>
    <row r="1210" spans="1:119" ht="12.75" hidden="1" customHeight="1" outlineLevel="2">
      <c r="A1210" s="27"/>
      <c r="B1210" s="27"/>
      <c r="C1210" s="27"/>
      <c r="D1210" s="27"/>
      <c r="E1210" s="27"/>
      <c r="F1210" s="247"/>
      <c r="G1210" s="248"/>
      <c r="H1210" s="35"/>
      <c r="I1210" s="35"/>
      <c r="J1210" s="46"/>
      <c r="K1210" s="26"/>
      <c r="L1210" s="26"/>
      <c r="M1210" s="23" t="s">
        <v>509</v>
      </c>
      <c r="N1210" s="33" t="s">
        <v>482</v>
      </c>
      <c r="O1210" s="29">
        <v>12.2</v>
      </c>
      <c r="P1210" s="47"/>
      <c r="Q1210" s="47"/>
      <c r="R1210" s="47"/>
      <c r="S1210" s="47"/>
      <c r="T1210" s="47"/>
      <c r="U1210" s="47"/>
      <c r="V1210" s="47"/>
      <c r="W1210" s="47"/>
      <c r="X1210" s="48"/>
      <c r="Y1210" s="48"/>
      <c r="Z1210" s="48"/>
      <c r="AA1210" s="48"/>
      <c r="AB1210" s="48"/>
      <c r="AC1210" s="48"/>
      <c r="AD1210" s="48"/>
      <c r="AE1210" s="48"/>
      <c r="AF1210" s="48"/>
      <c r="AG1210" s="48"/>
      <c r="AH1210" s="48"/>
      <c r="AI1210" s="48"/>
      <c r="AJ1210" s="48"/>
      <c r="AK1210" s="48"/>
      <c r="AL1210" s="48"/>
      <c r="AM1210" s="48"/>
      <c r="AN1210" s="48"/>
      <c r="AO1210" s="48"/>
      <c r="AP1210" s="48"/>
      <c r="AQ1210" s="48"/>
      <c r="AR1210" s="48"/>
      <c r="AS1210" s="48"/>
      <c r="AT1210" s="48"/>
      <c r="AU1210" s="48"/>
      <c r="AV1210" s="48"/>
      <c r="AW1210" s="48"/>
      <c r="AX1210" s="48"/>
      <c r="AY1210" s="48"/>
      <c r="AZ1210" s="48"/>
      <c r="BA1210" s="48"/>
      <c r="BB1210" s="48"/>
      <c r="BC1210" s="48"/>
      <c r="BD1210" s="48"/>
      <c r="BE1210" s="48"/>
      <c r="BF1210" s="48"/>
      <c r="BG1210" s="48"/>
      <c r="BH1210" s="48"/>
      <c r="BI1210" s="48"/>
      <c r="BJ1210" s="48"/>
      <c r="BK1210" s="48"/>
      <c r="BL1210" s="48"/>
      <c r="BM1210" s="48"/>
      <c r="BN1210" s="48"/>
      <c r="BO1210" s="48"/>
      <c r="BP1210" s="48"/>
      <c r="BQ1210" s="48"/>
      <c r="BR1210" s="48"/>
      <c r="BS1210" s="48"/>
      <c r="BT1210" s="48"/>
      <c r="BU1210" s="48"/>
      <c r="BV1210" s="48"/>
      <c r="BW1210" s="48"/>
      <c r="BX1210" s="48"/>
      <c r="BY1210" s="48"/>
      <c r="BZ1210" s="48"/>
      <c r="CA1210" s="48"/>
      <c r="CB1210" s="48"/>
      <c r="CC1210" s="48"/>
      <c r="CD1210" s="48"/>
      <c r="CE1210" s="48"/>
      <c r="CF1210" s="48"/>
      <c r="CG1210" s="48"/>
      <c r="CH1210" s="48"/>
      <c r="CI1210" s="48"/>
      <c r="CJ1210" s="48"/>
      <c r="CK1210" s="48"/>
      <c r="CL1210" s="48"/>
      <c r="CM1210" s="48"/>
      <c r="CN1210" s="48"/>
      <c r="CO1210" s="48"/>
      <c r="CP1210" s="48"/>
      <c r="CQ1210" s="48"/>
      <c r="CR1210" s="48"/>
      <c r="CS1210" s="48"/>
      <c r="CT1210" s="48"/>
      <c r="CU1210" s="48"/>
      <c r="CV1210" s="48"/>
      <c r="CW1210" s="48"/>
      <c r="CX1210" s="48"/>
      <c r="CY1210" s="48"/>
      <c r="CZ1210" s="48"/>
      <c r="DA1210" s="48"/>
      <c r="DB1210" s="48"/>
      <c r="DC1210" s="48"/>
      <c r="DD1210" s="48"/>
      <c r="DE1210" s="48"/>
      <c r="DF1210" s="48"/>
      <c r="DG1210" s="48"/>
      <c r="DH1210" s="48"/>
      <c r="DI1210" s="48"/>
      <c r="DJ1210" s="48"/>
      <c r="DK1210" s="48"/>
      <c r="DL1210" s="48"/>
      <c r="DM1210" s="48"/>
      <c r="DN1210" s="48"/>
      <c r="DO1210" s="48"/>
    </row>
    <row r="1211" spans="1:119" ht="12.75" hidden="1" customHeight="1" outlineLevel="2">
      <c r="A1211" s="27"/>
      <c r="B1211" s="27"/>
      <c r="C1211" s="27"/>
      <c r="D1211" s="27"/>
      <c r="E1211" s="27"/>
      <c r="F1211" s="39"/>
      <c r="G1211" s="27"/>
      <c r="H1211" s="35"/>
      <c r="I1211" s="35"/>
      <c r="J1211" s="46"/>
      <c r="K1211" s="26"/>
      <c r="L1211" s="26"/>
      <c r="M1211" s="23" t="s">
        <v>481</v>
      </c>
      <c r="N1211" s="33" t="s">
        <v>482</v>
      </c>
      <c r="O1211" s="85">
        <v>0.04</v>
      </c>
      <c r="P1211" s="47"/>
      <c r="Q1211" s="47"/>
      <c r="R1211" s="47"/>
      <c r="S1211" s="47"/>
      <c r="T1211" s="47"/>
      <c r="U1211" s="47"/>
      <c r="V1211" s="47"/>
      <c r="W1211" s="47"/>
      <c r="X1211" s="48"/>
      <c r="Y1211" s="48"/>
      <c r="Z1211" s="48"/>
      <c r="AA1211" s="48"/>
      <c r="AB1211" s="48"/>
      <c r="AC1211" s="48"/>
      <c r="AD1211" s="48"/>
      <c r="AE1211" s="48"/>
      <c r="AF1211" s="48"/>
      <c r="AG1211" s="48"/>
      <c r="AH1211" s="48"/>
      <c r="AI1211" s="48"/>
      <c r="AJ1211" s="48"/>
      <c r="AK1211" s="48"/>
      <c r="AL1211" s="48"/>
      <c r="AM1211" s="48"/>
      <c r="AN1211" s="48"/>
      <c r="AO1211" s="48"/>
      <c r="AP1211" s="48"/>
      <c r="AQ1211" s="48"/>
      <c r="AR1211" s="48"/>
      <c r="AS1211" s="48"/>
      <c r="AT1211" s="48"/>
      <c r="AU1211" s="48"/>
      <c r="AV1211" s="48"/>
      <c r="AW1211" s="48"/>
      <c r="AX1211" s="48"/>
      <c r="AY1211" s="48"/>
      <c r="AZ1211" s="48"/>
      <c r="BA1211" s="48"/>
      <c r="BB1211" s="48"/>
      <c r="BC1211" s="48"/>
      <c r="BD1211" s="48"/>
      <c r="BE1211" s="48"/>
      <c r="BF1211" s="48"/>
      <c r="BG1211" s="48"/>
      <c r="BH1211" s="48"/>
      <c r="BI1211" s="48"/>
      <c r="BJ1211" s="48"/>
      <c r="BK1211" s="48"/>
      <c r="BL1211" s="48"/>
      <c r="BM1211" s="48"/>
      <c r="BN1211" s="48"/>
      <c r="BO1211" s="48"/>
      <c r="BP1211" s="48"/>
      <c r="BQ1211" s="48"/>
      <c r="BR1211" s="48"/>
      <c r="BS1211" s="48"/>
      <c r="BT1211" s="48"/>
      <c r="BU1211" s="48"/>
      <c r="BV1211" s="48"/>
      <c r="BW1211" s="48"/>
      <c r="BX1211" s="48"/>
      <c r="BY1211" s="48"/>
      <c r="BZ1211" s="48"/>
      <c r="CA1211" s="48"/>
      <c r="CB1211" s="48"/>
      <c r="CC1211" s="48"/>
      <c r="CD1211" s="48"/>
      <c r="CE1211" s="48"/>
      <c r="CF1211" s="48"/>
      <c r="CG1211" s="48"/>
      <c r="CH1211" s="48"/>
      <c r="CI1211" s="48"/>
      <c r="CJ1211" s="48"/>
      <c r="CK1211" s="48"/>
      <c r="CL1211" s="48"/>
      <c r="CM1211" s="48"/>
      <c r="CN1211" s="48"/>
      <c r="CO1211" s="48"/>
      <c r="CP1211" s="48"/>
      <c r="CQ1211" s="48"/>
      <c r="CR1211" s="48"/>
      <c r="CS1211" s="48"/>
      <c r="CT1211" s="48"/>
      <c r="CU1211" s="48"/>
      <c r="CV1211" s="48"/>
      <c r="CW1211" s="48"/>
      <c r="CX1211" s="48"/>
      <c r="CY1211" s="48"/>
      <c r="CZ1211" s="48"/>
      <c r="DA1211" s="48"/>
      <c r="DB1211" s="48"/>
      <c r="DC1211" s="48"/>
      <c r="DD1211" s="48"/>
      <c r="DE1211" s="48"/>
      <c r="DF1211" s="48"/>
      <c r="DG1211" s="48"/>
      <c r="DH1211" s="48"/>
      <c r="DI1211" s="48"/>
      <c r="DJ1211" s="48"/>
      <c r="DK1211" s="48"/>
      <c r="DL1211" s="48"/>
      <c r="DM1211" s="48"/>
      <c r="DN1211" s="48"/>
      <c r="DO1211" s="48"/>
    </row>
    <row r="1212" spans="1:119" s="25" customFormat="1" ht="100.5" customHeight="1" outlineLevel="1" collapsed="1">
      <c r="A1212" s="27" t="s">
        <v>1345</v>
      </c>
      <c r="B1212" s="27">
        <v>110</v>
      </c>
      <c r="C1212" s="27" t="s">
        <v>816</v>
      </c>
      <c r="D1212" s="27" t="s">
        <v>1350</v>
      </c>
      <c r="E1212" s="27" t="s">
        <v>1381</v>
      </c>
      <c r="F1212" s="35" t="s">
        <v>1382</v>
      </c>
      <c r="G1212" s="28">
        <v>66.296000000000006</v>
      </c>
      <c r="H1212" s="28" t="s">
        <v>1383</v>
      </c>
      <c r="I1212" s="28" t="s">
        <v>1384</v>
      </c>
      <c r="J1212" s="26" t="s">
        <v>33</v>
      </c>
      <c r="K1212" s="26" t="s">
        <v>55</v>
      </c>
      <c r="L1212" s="26" t="s">
        <v>40</v>
      </c>
      <c r="M1212" s="32" t="str">
        <f>M1213&amp;" "&amp;O1213&amp;N1213&amp;" "&amp;M1214&amp;" "&amp;O1214&amp;N1214&amp;" "</f>
        <v xml:space="preserve">Замена опор 2шт. Обваловка опор 2шт. </v>
      </c>
      <c r="N1212" s="33"/>
      <c r="O1212" s="31"/>
      <c r="P1212" s="37"/>
      <c r="Q1212" s="37"/>
      <c r="R1212" s="37"/>
      <c r="S1212" s="37"/>
      <c r="T1212" s="37"/>
      <c r="U1212" s="37"/>
      <c r="V1212" s="37"/>
      <c r="W1212" s="37"/>
      <c r="X1212" s="37"/>
      <c r="Y1212" s="82"/>
      <c r="Z1212" s="82"/>
      <c r="AA1212" s="82"/>
      <c r="AB1212" s="82"/>
      <c r="AC1212" s="82"/>
      <c r="AD1212" s="82"/>
      <c r="AE1212" s="82"/>
      <c r="AF1212" s="82"/>
      <c r="AG1212" s="82"/>
      <c r="AH1212" s="82"/>
      <c r="AI1212" s="82"/>
      <c r="AJ1212" s="82"/>
      <c r="AK1212" s="82"/>
      <c r="AL1212" s="82"/>
      <c r="AM1212" s="82"/>
      <c r="AN1212" s="82"/>
      <c r="AO1212" s="82"/>
      <c r="AP1212" s="82"/>
      <c r="AQ1212" s="82"/>
      <c r="AR1212" s="82"/>
      <c r="AS1212" s="82"/>
      <c r="AT1212" s="82"/>
      <c r="AU1212" s="82"/>
      <c r="AV1212" s="82"/>
      <c r="AW1212" s="82"/>
      <c r="AX1212" s="82"/>
      <c r="AY1212" s="82"/>
      <c r="AZ1212" s="82"/>
      <c r="BA1212" s="82"/>
      <c r="BB1212" s="82"/>
      <c r="BC1212" s="82"/>
      <c r="BD1212" s="82"/>
      <c r="BE1212" s="82"/>
      <c r="BF1212" s="82"/>
      <c r="BG1212" s="82"/>
      <c r="BH1212" s="82"/>
      <c r="BI1212" s="82"/>
      <c r="BJ1212" s="82"/>
      <c r="BK1212" s="82"/>
      <c r="BL1212" s="82"/>
      <c r="BM1212" s="82"/>
      <c r="BN1212" s="82"/>
      <c r="BO1212" s="82"/>
      <c r="BP1212" s="82"/>
      <c r="BQ1212" s="82"/>
      <c r="BR1212" s="82"/>
      <c r="BS1212" s="82"/>
      <c r="BT1212" s="82"/>
      <c r="BU1212" s="82"/>
      <c r="BV1212" s="82"/>
      <c r="BW1212" s="82"/>
      <c r="BX1212" s="82"/>
      <c r="BY1212" s="82"/>
      <c r="BZ1212" s="82"/>
      <c r="CA1212" s="82"/>
      <c r="CB1212" s="82"/>
      <c r="CC1212" s="82"/>
      <c r="CD1212" s="82"/>
      <c r="CE1212" s="82"/>
      <c r="CF1212" s="82"/>
      <c r="CG1212" s="82"/>
      <c r="CH1212" s="82"/>
      <c r="CI1212" s="82"/>
      <c r="CJ1212" s="82"/>
      <c r="CK1212" s="82"/>
      <c r="CL1212" s="82"/>
      <c r="CM1212" s="82"/>
      <c r="CN1212" s="82"/>
      <c r="CO1212" s="82"/>
      <c r="CP1212" s="82"/>
      <c r="CQ1212" s="82"/>
      <c r="CR1212" s="82"/>
      <c r="CS1212" s="82"/>
      <c r="CT1212" s="82"/>
      <c r="CU1212" s="82"/>
      <c r="CV1212" s="82"/>
      <c r="CW1212" s="82"/>
      <c r="CX1212" s="82"/>
      <c r="CY1212" s="82"/>
      <c r="CZ1212" s="82"/>
      <c r="DA1212" s="82"/>
      <c r="DB1212" s="82"/>
      <c r="DC1212" s="82"/>
      <c r="DD1212" s="82"/>
      <c r="DE1212" s="82"/>
      <c r="DF1212" s="82"/>
      <c r="DG1212" s="82"/>
      <c r="DH1212" s="82"/>
      <c r="DI1212" s="82"/>
      <c r="DJ1212" s="82"/>
      <c r="DK1212" s="82"/>
      <c r="DL1212" s="82"/>
      <c r="DM1212" s="82"/>
      <c r="DN1212" s="82"/>
      <c r="DO1212" s="82"/>
    </row>
    <row r="1213" spans="1:119" s="25" customFormat="1" ht="22.5" hidden="1" customHeight="1" outlineLevel="2">
      <c r="A1213" s="27"/>
      <c r="B1213" s="27"/>
      <c r="C1213" s="27"/>
      <c r="D1213" s="27"/>
      <c r="E1213" s="39"/>
      <c r="F1213" s="35" t="s">
        <v>1385</v>
      </c>
      <c r="G1213" s="28"/>
      <c r="H1213" s="28"/>
      <c r="I1213" s="28"/>
      <c r="J1213" s="26"/>
      <c r="K1213" s="26"/>
      <c r="L1213" s="26"/>
      <c r="M1213" s="23" t="s">
        <v>468</v>
      </c>
      <c r="N1213" s="33" t="s">
        <v>52</v>
      </c>
      <c r="O1213" s="31">
        <v>2</v>
      </c>
      <c r="P1213" s="37"/>
      <c r="Q1213" s="37"/>
      <c r="R1213" s="37"/>
      <c r="S1213" s="37"/>
      <c r="T1213" s="37"/>
      <c r="U1213" s="37"/>
      <c r="V1213" s="37"/>
      <c r="W1213" s="37"/>
      <c r="X1213" s="37"/>
      <c r="Y1213" s="82"/>
      <c r="Z1213" s="82"/>
      <c r="AA1213" s="82"/>
      <c r="AB1213" s="82"/>
      <c r="AC1213" s="82"/>
      <c r="AD1213" s="82"/>
      <c r="AE1213" s="82"/>
      <c r="AF1213" s="82"/>
      <c r="AG1213" s="82"/>
      <c r="AH1213" s="82"/>
      <c r="AI1213" s="82"/>
      <c r="AJ1213" s="82"/>
      <c r="AK1213" s="82"/>
      <c r="AL1213" s="82"/>
      <c r="AM1213" s="82"/>
      <c r="AN1213" s="82"/>
      <c r="AO1213" s="82"/>
      <c r="AP1213" s="82"/>
      <c r="AQ1213" s="82"/>
      <c r="AR1213" s="82"/>
      <c r="AS1213" s="82"/>
      <c r="AT1213" s="82"/>
      <c r="AU1213" s="82"/>
      <c r="AV1213" s="82"/>
      <c r="AW1213" s="82"/>
      <c r="AX1213" s="82"/>
      <c r="AY1213" s="82"/>
      <c r="AZ1213" s="82"/>
      <c r="BA1213" s="82"/>
      <c r="BB1213" s="82"/>
      <c r="BC1213" s="82"/>
      <c r="BD1213" s="82"/>
      <c r="BE1213" s="82"/>
      <c r="BF1213" s="82"/>
      <c r="BG1213" s="82"/>
      <c r="BH1213" s="82"/>
      <c r="BI1213" s="82"/>
      <c r="BJ1213" s="82"/>
      <c r="BK1213" s="82"/>
      <c r="BL1213" s="82"/>
      <c r="BM1213" s="82"/>
      <c r="BN1213" s="82"/>
      <c r="BO1213" s="82"/>
      <c r="BP1213" s="82"/>
      <c r="BQ1213" s="82"/>
      <c r="BR1213" s="82"/>
      <c r="BS1213" s="82"/>
      <c r="BT1213" s="82"/>
      <c r="BU1213" s="82"/>
      <c r="BV1213" s="82"/>
      <c r="BW1213" s="82"/>
      <c r="BX1213" s="82"/>
      <c r="BY1213" s="82"/>
      <c r="BZ1213" s="82"/>
      <c r="CA1213" s="82"/>
      <c r="CB1213" s="82"/>
      <c r="CC1213" s="82"/>
      <c r="CD1213" s="82"/>
      <c r="CE1213" s="82"/>
      <c r="CF1213" s="82"/>
      <c r="CG1213" s="82"/>
      <c r="CH1213" s="82"/>
      <c r="CI1213" s="82"/>
      <c r="CJ1213" s="82"/>
      <c r="CK1213" s="82"/>
      <c r="CL1213" s="82"/>
      <c r="CM1213" s="82"/>
      <c r="CN1213" s="82"/>
      <c r="CO1213" s="82"/>
      <c r="CP1213" s="82"/>
      <c r="CQ1213" s="82"/>
      <c r="CR1213" s="82"/>
      <c r="CS1213" s="82"/>
      <c r="CT1213" s="82"/>
      <c r="CU1213" s="82"/>
      <c r="CV1213" s="82"/>
      <c r="CW1213" s="82"/>
      <c r="CX1213" s="82"/>
      <c r="CY1213" s="82"/>
      <c r="CZ1213" s="82"/>
      <c r="DA1213" s="82"/>
      <c r="DB1213" s="82"/>
      <c r="DC1213" s="82"/>
      <c r="DD1213" s="82"/>
      <c r="DE1213" s="82"/>
      <c r="DF1213" s="82"/>
      <c r="DG1213" s="82"/>
      <c r="DH1213" s="82"/>
      <c r="DI1213" s="82"/>
      <c r="DJ1213" s="82"/>
      <c r="DK1213" s="82"/>
      <c r="DL1213" s="82"/>
      <c r="DM1213" s="82"/>
      <c r="DN1213" s="82"/>
      <c r="DO1213" s="82"/>
    </row>
    <row r="1214" spans="1:119" s="25" customFormat="1" ht="22.5" hidden="1" customHeight="1" outlineLevel="2">
      <c r="A1214" s="27"/>
      <c r="B1214" s="27"/>
      <c r="C1214" s="27"/>
      <c r="D1214" s="27"/>
      <c r="E1214" s="39"/>
      <c r="F1214" s="35" t="s">
        <v>1386</v>
      </c>
      <c r="G1214" s="28"/>
      <c r="H1214" s="28"/>
      <c r="I1214" s="28"/>
      <c r="J1214" s="26"/>
      <c r="K1214" s="26"/>
      <c r="L1214" s="26"/>
      <c r="M1214" s="23" t="s">
        <v>473</v>
      </c>
      <c r="N1214" s="33" t="s">
        <v>52</v>
      </c>
      <c r="O1214" s="31">
        <v>2</v>
      </c>
      <c r="P1214" s="37"/>
      <c r="Q1214" s="37"/>
      <c r="R1214" s="37"/>
      <c r="S1214" s="37"/>
      <c r="T1214" s="37"/>
      <c r="U1214" s="37"/>
      <c r="V1214" s="37"/>
      <c r="W1214" s="37"/>
      <c r="X1214" s="37"/>
      <c r="Y1214" s="82"/>
      <c r="Z1214" s="82"/>
      <c r="AA1214" s="82"/>
      <c r="AB1214" s="82"/>
      <c r="AC1214" s="82"/>
      <c r="AD1214" s="82"/>
      <c r="AE1214" s="82"/>
      <c r="AF1214" s="82"/>
      <c r="AG1214" s="82"/>
      <c r="AH1214" s="82"/>
      <c r="AI1214" s="82"/>
      <c r="AJ1214" s="82"/>
      <c r="AK1214" s="82"/>
      <c r="AL1214" s="82"/>
      <c r="AM1214" s="82"/>
      <c r="AN1214" s="82"/>
      <c r="AO1214" s="82"/>
      <c r="AP1214" s="82"/>
      <c r="AQ1214" s="82"/>
      <c r="AR1214" s="82"/>
      <c r="AS1214" s="82"/>
      <c r="AT1214" s="82"/>
      <c r="AU1214" s="82"/>
      <c r="AV1214" s="82"/>
      <c r="AW1214" s="82"/>
      <c r="AX1214" s="82"/>
      <c r="AY1214" s="82"/>
      <c r="AZ1214" s="82"/>
      <c r="BA1214" s="82"/>
      <c r="BB1214" s="82"/>
      <c r="BC1214" s="82"/>
      <c r="BD1214" s="82"/>
      <c r="BE1214" s="82"/>
      <c r="BF1214" s="82"/>
      <c r="BG1214" s="82"/>
      <c r="BH1214" s="82"/>
      <c r="BI1214" s="82"/>
      <c r="BJ1214" s="82"/>
      <c r="BK1214" s="82"/>
      <c r="BL1214" s="82"/>
      <c r="BM1214" s="82"/>
      <c r="BN1214" s="82"/>
      <c r="BO1214" s="82"/>
      <c r="BP1214" s="82"/>
      <c r="BQ1214" s="82"/>
      <c r="BR1214" s="82"/>
      <c r="BS1214" s="82"/>
      <c r="BT1214" s="82"/>
      <c r="BU1214" s="82"/>
      <c r="BV1214" s="82"/>
      <c r="BW1214" s="82"/>
      <c r="BX1214" s="82"/>
      <c r="BY1214" s="82"/>
      <c r="BZ1214" s="82"/>
      <c r="CA1214" s="82"/>
      <c r="CB1214" s="82"/>
      <c r="CC1214" s="82"/>
      <c r="CD1214" s="82"/>
      <c r="CE1214" s="82"/>
      <c r="CF1214" s="82"/>
      <c r="CG1214" s="82"/>
      <c r="CH1214" s="82"/>
      <c r="CI1214" s="82"/>
      <c r="CJ1214" s="82"/>
      <c r="CK1214" s="82"/>
      <c r="CL1214" s="82"/>
      <c r="CM1214" s="82"/>
      <c r="CN1214" s="82"/>
      <c r="CO1214" s="82"/>
      <c r="CP1214" s="82"/>
      <c r="CQ1214" s="82"/>
      <c r="CR1214" s="82"/>
      <c r="CS1214" s="82"/>
      <c r="CT1214" s="82"/>
      <c r="CU1214" s="82"/>
      <c r="CV1214" s="82"/>
      <c r="CW1214" s="82"/>
      <c r="CX1214" s="82"/>
      <c r="CY1214" s="82"/>
      <c r="CZ1214" s="82"/>
      <c r="DA1214" s="82"/>
      <c r="DB1214" s="82"/>
      <c r="DC1214" s="82"/>
      <c r="DD1214" s="82"/>
      <c r="DE1214" s="82"/>
      <c r="DF1214" s="82"/>
      <c r="DG1214" s="82"/>
      <c r="DH1214" s="82"/>
      <c r="DI1214" s="82"/>
      <c r="DJ1214" s="82"/>
      <c r="DK1214" s="82"/>
      <c r="DL1214" s="82"/>
      <c r="DM1214" s="82"/>
      <c r="DN1214" s="82"/>
      <c r="DO1214" s="82"/>
    </row>
    <row r="1215" spans="1:119" s="25" customFormat="1" ht="90" customHeight="1" outlineLevel="1" collapsed="1">
      <c r="A1215" s="27" t="s">
        <v>1346</v>
      </c>
      <c r="B1215" s="27">
        <v>110</v>
      </c>
      <c r="C1215" s="27" t="s">
        <v>816</v>
      </c>
      <c r="D1215" s="27" t="s">
        <v>1350</v>
      </c>
      <c r="E1215" s="27" t="s">
        <v>1387</v>
      </c>
      <c r="F1215" s="35" t="s">
        <v>1388</v>
      </c>
      <c r="G1215" s="28">
        <v>63.645000000000003</v>
      </c>
      <c r="H1215" s="28" t="s">
        <v>1383</v>
      </c>
      <c r="I1215" s="28" t="s">
        <v>1389</v>
      </c>
      <c r="J1215" s="26" t="s">
        <v>33</v>
      </c>
      <c r="K1215" s="26" t="s">
        <v>478</v>
      </c>
      <c r="L1215" s="26" t="s">
        <v>490</v>
      </c>
      <c r="M1215" s="32" t="str">
        <f>M1216&amp;" "&amp;O1216&amp;N1216&amp;" "&amp;M1217&amp;" "&amp;O1217&amp;N1217&amp;" "&amp;M1218&amp;" "&amp;O1218&amp;N1218&amp;" "</f>
        <v xml:space="preserve">Замена опор 1шт. Обваловка опор 4шт. Выправка опор 3шт. </v>
      </c>
      <c r="N1215" s="33"/>
      <c r="O1215" s="31"/>
      <c r="P1215" s="37"/>
      <c r="Q1215" s="37"/>
      <c r="R1215" s="37"/>
      <c r="S1215" s="37"/>
      <c r="T1215" s="37"/>
      <c r="U1215" s="37"/>
      <c r="V1215" s="37"/>
      <c r="W1215" s="37"/>
      <c r="X1215" s="37"/>
      <c r="Y1215" s="82"/>
      <c r="Z1215" s="82"/>
      <c r="AA1215" s="82"/>
      <c r="AB1215" s="82"/>
      <c r="AC1215" s="82"/>
      <c r="AD1215" s="82"/>
      <c r="AE1215" s="82"/>
      <c r="AF1215" s="82"/>
      <c r="AG1215" s="82"/>
      <c r="AH1215" s="82"/>
      <c r="AI1215" s="82"/>
      <c r="AJ1215" s="82"/>
      <c r="AK1215" s="82"/>
      <c r="AL1215" s="82"/>
      <c r="AM1215" s="82"/>
      <c r="AN1215" s="82"/>
      <c r="AO1215" s="82"/>
      <c r="AP1215" s="82"/>
      <c r="AQ1215" s="82"/>
      <c r="AR1215" s="82"/>
      <c r="AS1215" s="82"/>
      <c r="AT1215" s="82"/>
      <c r="AU1215" s="82"/>
      <c r="AV1215" s="82"/>
      <c r="AW1215" s="82"/>
      <c r="AX1215" s="82"/>
      <c r="AY1215" s="82"/>
      <c r="AZ1215" s="82"/>
      <c r="BA1215" s="82"/>
      <c r="BB1215" s="82"/>
      <c r="BC1215" s="82"/>
      <c r="BD1215" s="82"/>
      <c r="BE1215" s="82"/>
      <c r="BF1215" s="82"/>
      <c r="BG1215" s="82"/>
      <c r="BH1215" s="82"/>
      <c r="BI1215" s="82"/>
      <c r="BJ1215" s="82"/>
      <c r="BK1215" s="82"/>
      <c r="BL1215" s="82"/>
      <c r="BM1215" s="82"/>
      <c r="BN1215" s="82"/>
      <c r="BO1215" s="82"/>
      <c r="BP1215" s="82"/>
      <c r="BQ1215" s="82"/>
      <c r="BR1215" s="82"/>
      <c r="BS1215" s="82"/>
      <c r="BT1215" s="82"/>
      <c r="BU1215" s="82"/>
      <c r="BV1215" s="82"/>
      <c r="BW1215" s="82"/>
      <c r="BX1215" s="82"/>
      <c r="BY1215" s="82"/>
      <c r="BZ1215" s="82"/>
      <c r="CA1215" s="82"/>
      <c r="CB1215" s="82"/>
      <c r="CC1215" s="82"/>
      <c r="CD1215" s="82"/>
      <c r="CE1215" s="82"/>
      <c r="CF1215" s="82"/>
      <c r="CG1215" s="82"/>
      <c r="CH1215" s="82"/>
      <c r="CI1215" s="82"/>
      <c r="CJ1215" s="82"/>
      <c r="CK1215" s="82"/>
      <c r="CL1215" s="82"/>
      <c r="CM1215" s="82"/>
      <c r="CN1215" s="82"/>
      <c r="CO1215" s="82"/>
      <c r="CP1215" s="82"/>
      <c r="CQ1215" s="82"/>
      <c r="CR1215" s="82"/>
      <c r="CS1215" s="82"/>
      <c r="CT1215" s="82"/>
      <c r="CU1215" s="82"/>
      <c r="CV1215" s="82"/>
      <c r="CW1215" s="82"/>
      <c r="CX1215" s="82"/>
      <c r="CY1215" s="82"/>
      <c r="CZ1215" s="82"/>
      <c r="DA1215" s="82"/>
      <c r="DB1215" s="82"/>
      <c r="DC1215" s="82"/>
      <c r="DD1215" s="82"/>
      <c r="DE1215" s="82"/>
      <c r="DF1215" s="82"/>
      <c r="DG1215" s="82"/>
      <c r="DH1215" s="82"/>
      <c r="DI1215" s="82"/>
      <c r="DJ1215" s="82"/>
      <c r="DK1215" s="82"/>
      <c r="DL1215" s="82"/>
      <c r="DM1215" s="82"/>
      <c r="DN1215" s="82"/>
      <c r="DO1215" s="82"/>
    </row>
    <row r="1216" spans="1:119" s="25" customFormat="1" ht="26.25" hidden="1" customHeight="1" outlineLevel="2">
      <c r="A1216" s="27"/>
      <c r="B1216" s="27"/>
      <c r="C1216" s="27"/>
      <c r="D1216" s="27"/>
      <c r="E1216" s="39"/>
      <c r="F1216" s="35" t="s">
        <v>1385</v>
      </c>
      <c r="G1216" s="28"/>
      <c r="H1216" s="28"/>
      <c r="I1216" s="28"/>
      <c r="J1216" s="26"/>
      <c r="K1216" s="26"/>
      <c r="L1216" s="26"/>
      <c r="M1216" s="23" t="s">
        <v>468</v>
      </c>
      <c r="N1216" s="33" t="s">
        <v>52</v>
      </c>
      <c r="O1216" s="31">
        <v>1</v>
      </c>
      <c r="P1216" s="37"/>
      <c r="Q1216" s="37"/>
      <c r="R1216" s="37"/>
      <c r="S1216" s="37"/>
      <c r="T1216" s="37"/>
      <c r="U1216" s="37"/>
      <c r="V1216" s="37"/>
      <c r="W1216" s="37"/>
      <c r="X1216" s="37"/>
      <c r="Y1216" s="82"/>
      <c r="Z1216" s="82"/>
      <c r="AA1216" s="82"/>
      <c r="AB1216" s="82"/>
      <c r="AC1216" s="82"/>
      <c r="AD1216" s="82"/>
      <c r="AE1216" s="82"/>
      <c r="AF1216" s="82"/>
      <c r="AG1216" s="82"/>
      <c r="AH1216" s="82"/>
      <c r="AI1216" s="82"/>
      <c r="AJ1216" s="82"/>
      <c r="AK1216" s="82"/>
      <c r="AL1216" s="82"/>
      <c r="AM1216" s="82"/>
      <c r="AN1216" s="82"/>
      <c r="AO1216" s="82"/>
      <c r="AP1216" s="82"/>
      <c r="AQ1216" s="82"/>
      <c r="AR1216" s="82"/>
      <c r="AS1216" s="82"/>
      <c r="AT1216" s="82"/>
      <c r="AU1216" s="82"/>
      <c r="AV1216" s="82"/>
      <c r="AW1216" s="82"/>
      <c r="AX1216" s="82"/>
      <c r="AY1216" s="82"/>
      <c r="AZ1216" s="82"/>
      <c r="BA1216" s="82"/>
      <c r="BB1216" s="82"/>
      <c r="BC1216" s="82"/>
      <c r="BD1216" s="82"/>
      <c r="BE1216" s="82"/>
      <c r="BF1216" s="82"/>
      <c r="BG1216" s="82"/>
      <c r="BH1216" s="82"/>
      <c r="BI1216" s="82"/>
      <c r="BJ1216" s="82"/>
      <c r="BK1216" s="82"/>
      <c r="BL1216" s="82"/>
      <c r="BM1216" s="82"/>
      <c r="BN1216" s="82"/>
      <c r="BO1216" s="82"/>
      <c r="BP1216" s="82"/>
      <c r="BQ1216" s="82"/>
      <c r="BR1216" s="82"/>
      <c r="BS1216" s="82"/>
      <c r="BT1216" s="82"/>
      <c r="BU1216" s="82"/>
      <c r="BV1216" s="82"/>
      <c r="BW1216" s="82"/>
      <c r="BX1216" s="82"/>
      <c r="BY1216" s="82"/>
      <c r="BZ1216" s="82"/>
      <c r="CA1216" s="82"/>
      <c r="CB1216" s="82"/>
      <c r="CC1216" s="82"/>
      <c r="CD1216" s="82"/>
      <c r="CE1216" s="82"/>
      <c r="CF1216" s="82"/>
      <c r="CG1216" s="82"/>
      <c r="CH1216" s="82"/>
      <c r="CI1216" s="82"/>
      <c r="CJ1216" s="82"/>
      <c r="CK1216" s="82"/>
      <c r="CL1216" s="82"/>
      <c r="CM1216" s="82"/>
      <c r="CN1216" s="82"/>
      <c r="CO1216" s="82"/>
      <c r="CP1216" s="82"/>
      <c r="CQ1216" s="82"/>
      <c r="CR1216" s="82"/>
      <c r="CS1216" s="82"/>
      <c r="CT1216" s="82"/>
      <c r="CU1216" s="82"/>
      <c r="CV1216" s="82"/>
      <c r="CW1216" s="82"/>
      <c r="CX1216" s="82"/>
      <c r="CY1216" s="82"/>
      <c r="CZ1216" s="82"/>
      <c r="DA1216" s="82"/>
      <c r="DB1216" s="82"/>
      <c r="DC1216" s="82"/>
      <c r="DD1216" s="82"/>
      <c r="DE1216" s="82"/>
      <c r="DF1216" s="82"/>
      <c r="DG1216" s="82"/>
      <c r="DH1216" s="82"/>
      <c r="DI1216" s="82"/>
      <c r="DJ1216" s="82"/>
      <c r="DK1216" s="82"/>
      <c r="DL1216" s="82"/>
      <c r="DM1216" s="82"/>
      <c r="DN1216" s="82"/>
      <c r="DO1216" s="82"/>
    </row>
    <row r="1217" spans="1:119" s="25" customFormat="1" ht="27" hidden="1" customHeight="1" outlineLevel="2">
      <c r="A1217" s="27"/>
      <c r="B1217" s="27"/>
      <c r="C1217" s="27"/>
      <c r="D1217" s="27"/>
      <c r="E1217" s="39"/>
      <c r="F1217" s="35" t="s">
        <v>1390</v>
      </c>
      <c r="G1217" s="28"/>
      <c r="H1217" s="28"/>
      <c r="I1217" s="28"/>
      <c r="J1217" s="26"/>
      <c r="K1217" s="26"/>
      <c r="L1217" s="26"/>
      <c r="M1217" s="23" t="s">
        <v>473</v>
      </c>
      <c r="N1217" s="33" t="s">
        <v>52</v>
      </c>
      <c r="O1217" s="31">
        <v>4</v>
      </c>
      <c r="P1217" s="37"/>
      <c r="Q1217" s="37"/>
      <c r="R1217" s="37"/>
      <c r="S1217" s="37"/>
      <c r="T1217" s="37"/>
      <c r="U1217" s="37"/>
      <c r="V1217" s="37"/>
      <c r="W1217" s="37"/>
      <c r="X1217" s="37"/>
      <c r="Y1217" s="82"/>
      <c r="Z1217" s="82"/>
      <c r="AA1217" s="82"/>
      <c r="AB1217" s="82"/>
      <c r="AC1217" s="82"/>
      <c r="AD1217" s="82"/>
      <c r="AE1217" s="82"/>
      <c r="AF1217" s="82"/>
      <c r="AG1217" s="82"/>
      <c r="AH1217" s="82"/>
      <c r="AI1217" s="82"/>
      <c r="AJ1217" s="82"/>
      <c r="AK1217" s="82"/>
      <c r="AL1217" s="82"/>
      <c r="AM1217" s="82"/>
      <c r="AN1217" s="82"/>
      <c r="AO1217" s="82"/>
      <c r="AP1217" s="82"/>
      <c r="AQ1217" s="82"/>
      <c r="AR1217" s="82"/>
      <c r="AS1217" s="82"/>
      <c r="AT1217" s="82"/>
      <c r="AU1217" s="82"/>
      <c r="AV1217" s="82"/>
      <c r="AW1217" s="82"/>
      <c r="AX1217" s="82"/>
      <c r="AY1217" s="82"/>
      <c r="AZ1217" s="82"/>
      <c r="BA1217" s="82"/>
      <c r="BB1217" s="82"/>
      <c r="BC1217" s="82"/>
      <c r="BD1217" s="82"/>
      <c r="BE1217" s="82"/>
      <c r="BF1217" s="82"/>
      <c r="BG1217" s="82"/>
      <c r="BH1217" s="82"/>
      <c r="BI1217" s="82"/>
      <c r="BJ1217" s="82"/>
      <c r="BK1217" s="82"/>
      <c r="BL1217" s="82"/>
      <c r="BM1217" s="82"/>
      <c r="BN1217" s="82"/>
      <c r="BO1217" s="82"/>
      <c r="BP1217" s="82"/>
      <c r="BQ1217" s="82"/>
      <c r="BR1217" s="82"/>
      <c r="BS1217" s="82"/>
      <c r="BT1217" s="82"/>
      <c r="BU1217" s="82"/>
      <c r="BV1217" s="82"/>
      <c r="BW1217" s="82"/>
      <c r="BX1217" s="82"/>
      <c r="BY1217" s="82"/>
      <c r="BZ1217" s="82"/>
      <c r="CA1217" s="82"/>
      <c r="CB1217" s="82"/>
      <c r="CC1217" s="82"/>
      <c r="CD1217" s="82"/>
      <c r="CE1217" s="82"/>
      <c r="CF1217" s="82"/>
      <c r="CG1217" s="82"/>
      <c r="CH1217" s="82"/>
      <c r="CI1217" s="82"/>
      <c r="CJ1217" s="82"/>
      <c r="CK1217" s="82"/>
      <c r="CL1217" s="82"/>
      <c r="CM1217" s="82"/>
      <c r="CN1217" s="82"/>
      <c r="CO1217" s="82"/>
      <c r="CP1217" s="82"/>
      <c r="CQ1217" s="82"/>
      <c r="CR1217" s="82"/>
      <c r="CS1217" s="82"/>
      <c r="CT1217" s="82"/>
      <c r="CU1217" s="82"/>
      <c r="CV1217" s="82"/>
      <c r="CW1217" s="82"/>
      <c r="CX1217" s="82"/>
      <c r="CY1217" s="82"/>
      <c r="CZ1217" s="82"/>
      <c r="DA1217" s="82"/>
      <c r="DB1217" s="82"/>
      <c r="DC1217" s="82"/>
      <c r="DD1217" s="82"/>
      <c r="DE1217" s="82"/>
      <c r="DF1217" s="82"/>
      <c r="DG1217" s="82"/>
      <c r="DH1217" s="82"/>
      <c r="DI1217" s="82"/>
      <c r="DJ1217" s="82"/>
      <c r="DK1217" s="82"/>
      <c r="DL1217" s="82"/>
      <c r="DM1217" s="82"/>
      <c r="DN1217" s="82"/>
      <c r="DO1217" s="82"/>
    </row>
    <row r="1218" spans="1:119" s="25" customFormat="1" ht="28.5" hidden="1" customHeight="1" outlineLevel="2">
      <c r="A1218" s="27"/>
      <c r="B1218" s="27"/>
      <c r="C1218" s="27"/>
      <c r="D1218" s="27"/>
      <c r="E1218" s="39"/>
      <c r="F1218" s="35" t="s">
        <v>1391</v>
      </c>
      <c r="G1218" s="28"/>
      <c r="H1218" s="28"/>
      <c r="I1218" s="28"/>
      <c r="J1218" s="26"/>
      <c r="K1218" s="26"/>
      <c r="L1218" s="26"/>
      <c r="M1218" s="23" t="s">
        <v>483</v>
      </c>
      <c r="N1218" s="33" t="s">
        <v>52</v>
      </c>
      <c r="O1218" s="31">
        <v>3</v>
      </c>
      <c r="P1218" s="37"/>
      <c r="Q1218" s="37"/>
      <c r="R1218" s="37"/>
      <c r="S1218" s="37"/>
      <c r="T1218" s="37"/>
      <c r="U1218" s="37"/>
      <c r="V1218" s="37"/>
      <c r="W1218" s="37"/>
      <c r="X1218" s="37"/>
      <c r="Y1218" s="82"/>
      <c r="Z1218" s="82"/>
      <c r="AA1218" s="82"/>
      <c r="AB1218" s="82"/>
      <c r="AC1218" s="82"/>
      <c r="AD1218" s="82"/>
      <c r="AE1218" s="82"/>
      <c r="AF1218" s="82"/>
      <c r="AG1218" s="82"/>
      <c r="AH1218" s="82"/>
      <c r="AI1218" s="82"/>
      <c r="AJ1218" s="82"/>
      <c r="AK1218" s="82"/>
      <c r="AL1218" s="82"/>
      <c r="AM1218" s="82"/>
      <c r="AN1218" s="82"/>
      <c r="AO1218" s="82"/>
      <c r="AP1218" s="82"/>
      <c r="AQ1218" s="82"/>
      <c r="AR1218" s="82"/>
      <c r="AS1218" s="82"/>
      <c r="AT1218" s="82"/>
      <c r="AU1218" s="82"/>
      <c r="AV1218" s="82"/>
      <c r="AW1218" s="82"/>
      <c r="AX1218" s="82"/>
      <c r="AY1218" s="82"/>
      <c r="AZ1218" s="82"/>
      <c r="BA1218" s="82"/>
      <c r="BB1218" s="82"/>
      <c r="BC1218" s="82"/>
      <c r="BD1218" s="82"/>
      <c r="BE1218" s="82"/>
      <c r="BF1218" s="82"/>
      <c r="BG1218" s="82"/>
      <c r="BH1218" s="82"/>
      <c r="BI1218" s="82"/>
      <c r="BJ1218" s="82"/>
      <c r="BK1218" s="82"/>
      <c r="BL1218" s="82"/>
      <c r="BM1218" s="82"/>
      <c r="BN1218" s="82"/>
      <c r="BO1218" s="82"/>
      <c r="BP1218" s="82"/>
      <c r="BQ1218" s="82"/>
      <c r="BR1218" s="82"/>
      <c r="BS1218" s="82"/>
      <c r="BT1218" s="82"/>
      <c r="BU1218" s="82"/>
      <c r="BV1218" s="82"/>
      <c r="BW1218" s="82"/>
      <c r="BX1218" s="82"/>
      <c r="BY1218" s="82"/>
      <c r="BZ1218" s="82"/>
      <c r="CA1218" s="82"/>
      <c r="CB1218" s="82"/>
      <c r="CC1218" s="82"/>
      <c r="CD1218" s="82"/>
      <c r="CE1218" s="82"/>
      <c r="CF1218" s="82"/>
      <c r="CG1218" s="82"/>
      <c r="CH1218" s="82"/>
      <c r="CI1218" s="82"/>
      <c r="CJ1218" s="82"/>
      <c r="CK1218" s="82"/>
      <c r="CL1218" s="82"/>
      <c r="CM1218" s="82"/>
      <c r="CN1218" s="82"/>
      <c r="CO1218" s="82"/>
      <c r="CP1218" s="82"/>
      <c r="CQ1218" s="82"/>
      <c r="CR1218" s="82"/>
      <c r="CS1218" s="82"/>
      <c r="CT1218" s="82"/>
      <c r="CU1218" s="82"/>
      <c r="CV1218" s="82"/>
      <c r="CW1218" s="82"/>
      <c r="CX1218" s="82"/>
      <c r="CY1218" s="82"/>
      <c r="CZ1218" s="82"/>
      <c r="DA1218" s="82"/>
      <c r="DB1218" s="82"/>
      <c r="DC1218" s="82"/>
      <c r="DD1218" s="82"/>
      <c r="DE1218" s="82"/>
      <c r="DF1218" s="82"/>
      <c r="DG1218" s="82"/>
      <c r="DH1218" s="82"/>
      <c r="DI1218" s="82"/>
      <c r="DJ1218" s="82"/>
      <c r="DK1218" s="82"/>
      <c r="DL1218" s="82"/>
      <c r="DM1218" s="82"/>
      <c r="DN1218" s="82"/>
      <c r="DO1218" s="82"/>
    </row>
    <row r="1219" spans="1:119" s="25" customFormat="1" ht="90" customHeight="1" outlineLevel="1" collapsed="1">
      <c r="A1219" s="27" t="s">
        <v>1392</v>
      </c>
      <c r="B1219" s="27">
        <v>110</v>
      </c>
      <c r="C1219" s="27" t="s">
        <v>816</v>
      </c>
      <c r="D1219" s="27" t="s">
        <v>1350</v>
      </c>
      <c r="E1219" s="27" t="s">
        <v>1393</v>
      </c>
      <c r="F1219" s="35" t="s">
        <v>1394</v>
      </c>
      <c r="G1219" s="28">
        <v>59.863999999999997</v>
      </c>
      <c r="H1219" s="28" t="s">
        <v>1383</v>
      </c>
      <c r="I1219" s="28" t="s">
        <v>1395</v>
      </c>
      <c r="J1219" s="26" t="s">
        <v>33</v>
      </c>
      <c r="K1219" s="26" t="s">
        <v>51</v>
      </c>
      <c r="L1219" s="26" t="s">
        <v>53</v>
      </c>
      <c r="M1219" s="32" t="str">
        <f>M1220&amp;" "&amp;O1220&amp;N1220&amp;" "&amp;M1221&amp;" "&amp;O1221&amp;N1221&amp;" "</f>
        <v xml:space="preserve">Замена опор 1шт. Обваловка опор 1шт. </v>
      </c>
      <c r="N1219" s="33"/>
      <c r="O1219" s="31"/>
      <c r="P1219" s="37"/>
      <c r="Q1219" s="37"/>
      <c r="R1219" s="37"/>
      <c r="S1219" s="37"/>
      <c r="T1219" s="37"/>
      <c r="U1219" s="37"/>
      <c r="V1219" s="37"/>
      <c r="W1219" s="37"/>
      <c r="X1219" s="37"/>
      <c r="Y1219" s="82"/>
      <c r="Z1219" s="82"/>
      <c r="AA1219" s="82"/>
      <c r="AB1219" s="82"/>
      <c r="AC1219" s="82"/>
      <c r="AD1219" s="82"/>
      <c r="AE1219" s="82"/>
      <c r="AF1219" s="82"/>
      <c r="AG1219" s="82"/>
      <c r="AH1219" s="82"/>
      <c r="AI1219" s="82"/>
      <c r="AJ1219" s="82"/>
      <c r="AK1219" s="82"/>
      <c r="AL1219" s="82"/>
      <c r="AM1219" s="82"/>
      <c r="AN1219" s="82"/>
      <c r="AO1219" s="82"/>
      <c r="AP1219" s="82"/>
      <c r="AQ1219" s="82"/>
      <c r="AR1219" s="82"/>
      <c r="AS1219" s="82"/>
      <c r="AT1219" s="82"/>
      <c r="AU1219" s="82"/>
      <c r="AV1219" s="82"/>
      <c r="AW1219" s="82"/>
      <c r="AX1219" s="82"/>
      <c r="AY1219" s="82"/>
      <c r="AZ1219" s="82"/>
      <c r="BA1219" s="82"/>
      <c r="BB1219" s="82"/>
      <c r="BC1219" s="82"/>
      <c r="BD1219" s="82"/>
      <c r="BE1219" s="82"/>
      <c r="BF1219" s="82"/>
      <c r="BG1219" s="82"/>
      <c r="BH1219" s="82"/>
      <c r="BI1219" s="82"/>
      <c r="BJ1219" s="82"/>
      <c r="BK1219" s="82"/>
      <c r="BL1219" s="82"/>
      <c r="BM1219" s="82"/>
      <c r="BN1219" s="82"/>
      <c r="BO1219" s="82"/>
      <c r="BP1219" s="82"/>
      <c r="BQ1219" s="82"/>
      <c r="BR1219" s="82"/>
      <c r="BS1219" s="82"/>
      <c r="BT1219" s="82"/>
      <c r="BU1219" s="82"/>
      <c r="BV1219" s="82"/>
      <c r="BW1219" s="82"/>
      <c r="BX1219" s="82"/>
      <c r="BY1219" s="82"/>
      <c r="BZ1219" s="82"/>
      <c r="CA1219" s="82"/>
      <c r="CB1219" s="82"/>
      <c r="CC1219" s="82"/>
      <c r="CD1219" s="82"/>
      <c r="CE1219" s="82"/>
      <c r="CF1219" s="82"/>
      <c r="CG1219" s="82"/>
      <c r="CH1219" s="82"/>
      <c r="CI1219" s="82"/>
      <c r="CJ1219" s="82"/>
      <c r="CK1219" s="82"/>
      <c r="CL1219" s="82"/>
      <c r="CM1219" s="82"/>
      <c r="CN1219" s="82"/>
      <c r="CO1219" s="82"/>
      <c r="CP1219" s="82"/>
      <c r="CQ1219" s="82"/>
      <c r="CR1219" s="82"/>
      <c r="CS1219" s="82"/>
      <c r="CT1219" s="82"/>
      <c r="CU1219" s="82"/>
      <c r="CV1219" s="82"/>
      <c r="CW1219" s="82"/>
      <c r="CX1219" s="82"/>
      <c r="CY1219" s="82"/>
      <c r="CZ1219" s="82"/>
      <c r="DA1219" s="82"/>
      <c r="DB1219" s="82"/>
      <c r="DC1219" s="82"/>
      <c r="DD1219" s="82"/>
      <c r="DE1219" s="82"/>
      <c r="DF1219" s="82"/>
      <c r="DG1219" s="82"/>
      <c r="DH1219" s="82"/>
      <c r="DI1219" s="82"/>
      <c r="DJ1219" s="82"/>
      <c r="DK1219" s="82"/>
      <c r="DL1219" s="82"/>
      <c r="DM1219" s="82"/>
      <c r="DN1219" s="82"/>
      <c r="DO1219" s="82"/>
    </row>
    <row r="1220" spans="1:119" s="25" customFormat="1" ht="22.5" hidden="1" customHeight="1" outlineLevel="2">
      <c r="A1220" s="27"/>
      <c r="B1220" s="27"/>
      <c r="C1220" s="27"/>
      <c r="D1220" s="27"/>
      <c r="E1220" s="39"/>
      <c r="F1220" s="35" t="s">
        <v>1385</v>
      </c>
      <c r="G1220" s="28"/>
      <c r="H1220" s="28"/>
      <c r="I1220" s="28"/>
      <c r="J1220" s="26"/>
      <c r="K1220" s="26"/>
      <c r="L1220" s="26"/>
      <c r="M1220" s="23" t="s">
        <v>468</v>
      </c>
      <c r="N1220" s="33" t="s">
        <v>52</v>
      </c>
      <c r="O1220" s="31">
        <v>1</v>
      </c>
      <c r="P1220" s="37"/>
      <c r="Q1220" s="37"/>
      <c r="R1220" s="37"/>
      <c r="S1220" s="37"/>
      <c r="T1220" s="37"/>
      <c r="U1220" s="37"/>
      <c r="V1220" s="37"/>
      <c r="W1220" s="37"/>
      <c r="X1220" s="37"/>
      <c r="Y1220" s="82"/>
      <c r="Z1220" s="82"/>
      <c r="AA1220" s="82"/>
      <c r="AB1220" s="82"/>
      <c r="AC1220" s="82"/>
      <c r="AD1220" s="82"/>
      <c r="AE1220" s="82"/>
      <c r="AF1220" s="82"/>
      <c r="AG1220" s="82"/>
      <c r="AH1220" s="82"/>
      <c r="AI1220" s="82"/>
      <c r="AJ1220" s="82"/>
      <c r="AK1220" s="82"/>
      <c r="AL1220" s="82"/>
      <c r="AM1220" s="82"/>
      <c r="AN1220" s="82"/>
      <c r="AO1220" s="82"/>
      <c r="AP1220" s="82"/>
      <c r="AQ1220" s="82"/>
      <c r="AR1220" s="82"/>
      <c r="AS1220" s="82"/>
      <c r="AT1220" s="82"/>
      <c r="AU1220" s="82"/>
      <c r="AV1220" s="82"/>
      <c r="AW1220" s="82"/>
      <c r="AX1220" s="82"/>
      <c r="AY1220" s="82"/>
      <c r="AZ1220" s="82"/>
      <c r="BA1220" s="82"/>
      <c r="BB1220" s="82"/>
      <c r="BC1220" s="82"/>
      <c r="BD1220" s="82"/>
      <c r="BE1220" s="82"/>
      <c r="BF1220" s="82"/>
      <c r="BG1220" s="82"/>
      <c r="BH1220" s="82"/>
      <c r="BI1220" s="82"/>
      <c r="BJ1220" s="82"/>
      <c r="BK1220" s="82"/>
      <c r="BL1220" s="82"/>
      <c r="BM1220" s="82"/>
      <c r="BN1220" s="82"/>
      <c r="BO1220" s="82"/>
      <c r="BP1220" s="82"/>
      <c r="BQ1220" s="82"/>
      <c r="BR1220" s="82"/>
      <c r="BS1220" s="82"/>
      <c r="BT1220" s="82"/>
      <c r="BU1220" s="82"/>
      <c r="BV1220" s="82"/>
      <c r="BW1220" s="82"/>
      <c r="BX1220" s="82"/>
      <c r="BY1220" s="82"/>
      <c r="BZ1220" s="82"/>
      <c r="CA1220" s="82"/>
      <c r="CB1220" s="82"/>
      <c r="CC1220" s="82"/>
      <c r="CD1220" s="82"/>
      <c r="CE1220" s="82"/>
      <c r="CF1220" s="82"/>
      <c r="CG1220" s="82"/>
      <c r="CH1220" s="82"/>
      <c r="CI1220" s="82"/>
      <c r="CJ1220" s="82"/>
      <c r="CK1220" s="82"/>
      <c r="CL1220" s="82"/>
      <c r="CM1220" s="82"/>
      <c r="CN1220" s="82"/>
      <c r="CO1220" s="82"/>
      <c r="CP1220" s="82"/>
      <c r="CQ1220" s="82"/>
      <c r="CR1220" s="82"/>
      <c r="CS1220" s="82"/>
      <c r="CT1220" s="82"/>
      <c r="CU1220" s="82"/>
      <c r="CV1220" s="82"/>
      <c r="CW1220" s="82"/>
      <c r="CX1220" s="82"/>
      <c r="CY1220" s="82"/>
      <c r="CZ1220" s="82"/>
      <c r="DA1220" s="82"/>
      <c r="DB1220" s="82"/>
      <c r="DC1220" s="82"/>
      <c r="DD1220" s="82"/>
      <c r="DE1220" s="82"/>
      <c r="DF1220" s="82"/>
      <c r="DG1220" s="82"/>
      <c r="DH1220" s="82"/>
      <c r="DI1220" s="82"/>
      <c r="DJ1220" s="82"/>
      <c r="DK1220" s="82"/>
      <c r="DL1220" s="82"/>
      <c r="DM1220" s="82"/>
      <c r="DN1220" s="82"/>
      <c r="DO1220" s="82"/>
    </row>
    <row r="1221" spans="1:119" s="25" customFormat="1" ht="22.5" hidden="1" customHeight="1" outlineLevel="2">
      <c r="A1221" s="27"/>
      <c r="B1221" s="27"/>
      <c r="C1221" s="27"/>
      <c r="D1221" s="27"/>
      <c r="E1221" s="39"/>
      <c r="F1221" s="35" t="s">
        <v>1396</v>
      </c>
      <c r="G1221" s="28"/>
      <c r="H1221" s="28"/>
      <c r="I1221" s="28"/>
      <c r="J1221" s="26"/>
      <c r="K1221" s="26"/>
      <c r="L1221" s="26"/>
      <c r="M1221" s="23" t="s">
        <v>473</v>
      </c>
      <c r="N1221" s="33" t="s">
        <v>52</v>
      </c>
      <c r="O1221" s="31">
        <v>1</v>
      </c>
      <c r="P1221" s="37"/>
      <c r="Q1221" s="37"/>
      <c r="R1221" s="37"/>
      <c r="S1221" s="37"/>
      <c r="T1221" s="37"/>
      <c r="U1221" s="37"/>
      <c r="V1221" s="37"/>
      <c r="W1221" s="37"/>
      <c r="X1221" s="37"/>
      <c r="Y1221" s="82"/>
      <c r="Z1221" s="82"/>
      <c r="AA1221" s="82"/>
      <c r="AB1221" s="82"/>
      <c r="AC1221" s="82"/>
      <c r="AD1221" s="82"/>
      <c r="AE1221" s="82"/>
      <c r="AF1221" s="82"/>
      <c r="AG1221" s="82"/>
      <c r="AH1221" s="82"/>
      <c r="AI1221" s="82"/>
      <c r="AJ1221" s="82"/>
      <c r="AK1221" s="82"/>
      <c r="AL1221" s="82"/>
      <c r="AM1221" s="82"/>
      <c r="AN1221" s="82"/>
      <c r="AO1221" s="82"/>
      <c r="AP1221" s="82"/>
      <c r="AQ1221" s="82"/>
      <c r="AR1221" s="82"/>
      <c r="AS1221" s="82"/>
      <c r="AT1221" s="82"/>
      <c r="AU1221" s="82"/>
      <c r="AV1221" s="82"/>
      <c r="AW1221" s="82"/>
      <c r="AX1221" s="82"/>
      <c r="AY1221" s="82"/>
      <c r="AZ1221" s="82"/>
      <c r="BA1221" s="82"/>
      <c r="BB1221" s="82"/>
      <c r="BC1221" s="82"/>
      <c r="BD1221" s="82"/>
      <c r="BE1221" s="82"/>
      <c r="BF1221" s="82"/>
      <c r="BG1221" s="82"/>
      <c r="BH1221" s="82"/>
      <c r="BI1221" s="82"/>
      <c r="BJ1221" s="82"/>
      <c r="BK1221" s="82"/>
      <c r="BL1221" s="82"/>
      <c r="BM1221" s="82"/>
      <c r="BN1221" s="82"/>
      <c r="BO1221" s="82"/>
      <c r="BP1221" s="82"/>
      <c r="BQ1221" s="82"/>
      <c r="BR1221" s="82"/>
      <c r="BS1221" s="82"/>
      <c r="BT1221" s="82"/>
      <c r="BU1221" s="82"/>
      <c r="BV1221" s="82"/>
      <c r="BW1221" s="82"/>
      <c r="BX1221" s="82"/>
      <c r="BY1221" s="82"/>
      <c r="BZ1221" s="82"/>
      <c r="CA1221" s="82"/>
      <c r="CB1221" s="82"/>
      <c r="CC1221" s="82"/>
      <c r="CD1221" s="82"/>
      <c r="CE1221" s="82"/>
      <c r="CF1221" s="82"/>
      <c r="CG1221" s="82"/>
      <c r="CH1221" s="82"/>
      <c r="CI1221" s="82"/>
      <c r="CJ1221" s="82"/>
      <c r="CK1221" s="82"/>
      <c r="CL1221" s="82"/>
      <c r="CM1221" s="82"/>
      <c r="CN1221" s="82"/>
      <c r="CO1221" s="82"/>
      <c r="CP1221" s="82"/>
      <c r="CQ1221" s="82"/>
      <c r="CR1221" s="82"/>
      <c r="CS1221" s="82"/>
      <c r="CT1221" s="82"/>
      <c r="CU1221" s="82"/>
      <c r="CV1221" s="82"/>
      <c r="CW1221" s="82"/>
      <c r="CX1221" s="82"/>
      <c r="CY1221" s="82"/>
      <c r="CZ1221" s="82"/>
      <c r="DA1221" s="82"/>
      <c r="DB1221" s="82"/>
      <c r="DC1221" s="82"/>
      <c r="DD1221" s="82"/>
      <c r="DE1221" s="82"/>
      <c r="DF1221" s="82"/>
      <c r="DG1221" s="82"/>
      <c r="DH1221" s="82"/>
      <c r="DI1221" s="82"/>
      <c r="DJ1221" s="82"/>
      <c r="DK1221" s="82"/>
      <c r="DL1221" s="82"/>
      <c r="DM1221" s="82"/>
      <c r="DN1221" s="82"/>
      <c r="DO1221" s="82"/>
    </row>
    <row r="1222" spans="1:119" s="45" customFormat="1" ht="31.5" customHeight="1" outlineLevel="1" collapsed="1">
      <c r="A1222" s="27" t="s">
        <v>1397</v>
      </c>
      <c r="B1222" s="27">
        <v>110</v>
      </c>
      <c r="C1222" s="27" t="s">
        <v>816</v>
      </c>
      <c r="D1222" s="27" t="s">
        <v>1350</v>
      </c>
      <c r="E1222" s="27" t="s">
        <v>1398</v>
      </c>
      <c r="F1222" s="35" t="s">
        <v>1399</v>
      </c>
      <c r="G1222" s="28">
        <v>70.471000000000004</v>
      </c>
      <c r="H1222" s="28" t="s">
        <v>1368</v>
      </c>
      <c r="I1222" s="28" t="s">
        <v>1025</v>
      </c>
      <c r="J1222" s="26" t="s">
        <v>33</v>
      </c>
      <c r="K1222" s="103" t="s">
        <v>511</v>
      </c>
      <c r="L1222" s="103" t="s">
        <v>40</v>
      </c>
      <c r="M1222" s="32" t="str">
        <f>M1223&amp;" "&amp;O1223&amp;N1223&amp;" "&amp;M1224&amp;" "&amp;O1224&amp;N1224&amp;" "</f>
        <v xml:space="preserve">Механизированная расчистка 89,67га. Ручная расчистка 0,3539га. </v>
      </c>
      <c r="N1222" s="33"/>
      <c r="O1222" s="7"/>
      <c r="P1222" s="43"/>
      <c r="Q1222" s="43"/>
      <c r="R1222" s="43"/>
      <c r="S1222" s="43"/>
      <c r="T1222" s="43"/>
      <c r="U1222" s="43"/>
      <c r="V1222" s="43"/>
      <c r="W1222" s="43"/>
      <c r="X1222" s="44"/>
      <c r="Y1222" s="44"/>
      <c r="Z1222" s="44"/>
      <c r="AA1222" s="44"/>
      <c r="AB1222" s="44"/>
      <c r="AC1222" s="44"/>
      <c r="AD1222" s="44"/>
      <c r="AE1222" s="44"/>
      <c r="AF1222" s="44"/>
      <c r="AG1222" s="44"/>
      <c r="AH1222" s="44"/>
      <c r="AI1222" s="44"/>
      <c r="AJ1222" s="44"/>
      <c r="AK1222" s="44"/>
      <c r="AL1222" s="44"/>
      <c r="AM1222" s="44"/>
      <c r="AN1222" s="44"/>
      <c r="AO1222" s="44"/>
      <c r="AP1222" s="44"/>
      <c r="AQ1222" s="44"/>
      <c r="AR1222" s="44"/>
      <c r="AS1222" s="44"/>
      <c r="AT1222" s="44"/>
      <c r="AU1222" s="44"/>
      <c r="AV1222" s="44"/>
      <c r="AW1222" s="44"/>
      <c r="AX1222" s="44"/>
      <c r="AY1222" s="44"/>
      <c r="AZ1222" s="44"/>
      <c r="BA1222" s="44"/>
      <c r="BB1222" s="44"/>
      <c r="BC1222" s="44"/>
      <c r="BD1222" s="44"/>
      <c r="BE1222" s="44"/>
      <c r="BF1222" s="44"/>
      <c r="BG1222" s="44"/>
      <c r="BH1222" s="44"/>
      <c r="BI1222" s="44"/>
      <c r="BJ1222" s="44"/>
      <c r="BK1222" s="44"/>
      <c r="BL1222" s="44"/>
      <c r="BM1222" s="44"/>
      <c r="BN1222" s="44"/>
      <c r="BO1222" s="44"/>
      <c r="BP1222" s="44"/>
      <c r="BQ1222" s="44"/>
      <c r="BR1222" s="44"/>
      <c r="BS1222" s="44"/>
      <c r="BT1222" s="44"/>
      <c r="BU1222" s="44"/>
      <c r="BV1222" s="44"/>
      <c r="BW1222" s="44"/>
      <c r="BX1222" s="44"/>
      <c r="BY1222" s="44"/>
      <c r="BZ1222" s="44"/>
      <c r="CA1222" s="44"/>
      <c r="CB1222" s="44"/>
      <c r="CC1222" s="44"/>
      <c r="CD1222" s="44"/>
      <c r="CE1222" s="44"/>
      <c r="CF1222" s="44"/>
      <c r="CG1222" s="44"/>
      <c r="CH1222" s="44"/>
      <c r="CI1222" s="44"/>
      <c r="CJ1222" s="44"/>
      <c r="CK1222" s="44"/>
      <c r="CL1222" s="44"/>
      <c r="CM1222" s="44"/>
      <c r="CN1222" s="44"/>
      <c r="CO1222" s="44"/>
      <c r="CP1222" s="44"/>
      <c r="CQ1222" s="44"/>
      <c r="CR1222" s="44"/>
      <c r="CS1222" s="44"/>
      <c r="CT1222" s="44"/>
      <c r="CU1222" s="44"/>
      <c r="CV1222" s="44"/>
      <c r="CW1222" s="44"/>
      <c r="CX1222" s="44"/>
      <c r="CY1222" s="44"/>
      <c r="CZ1222" s="44"/>
      <c r="DA1222" s="44"/>
      <c r="DB1222" s="44"/>
      <c r="DC1222" s="44"/>
      <c r="DD1222" s="44"/>
      <c r="DE1222" s="44"/>
      <c r="DF1222" s="44"/>
      <c r="DG1222" s="44"/>
      <c r="DH1222" s="44"/>
      <c r="DI1222" s="44"/>
      <c r="DJ1222" s="44"/>
      <c r="DK1222" s="44"/>
      <c r="DL1222" s="44"/>
      <c r="DM1222" s="44"/>
      <c r="DN1222" s="44"/>
      <c r="DO1222" s="44"/>
    </row>
    <row r="1223" spans="1:119" ht="12.75" hidden="1" customHeight="1" outlineLevel="2">
      <c r="A1223" s="27"/>
      <c r="B1223" s="27"/>
      <c r="C1223" s="27"/>
      <c r="D1223" s="27"/>
      <c r="E1223" s="27"/>
      <c r="F1223" s="247"/>
      <c r="G1223" s="248"/>
      <c r="H1223" s="35"/>
      <c r="I1223" s="35"/>
      <c r="J1223" s="46"/>
      <c r="K1223" s="26"/>
      <c r="L1223" s="26"/>
      <c r="M1223" s="23" t="s">
        <v>509</v>
      </c>
      <c r="N1223" s="33" t="s">
        <v>482</v>
      </c>
      <c r="O1223" s="29">
        <v>89.67</v>
      </c>
      <c r="P1223" s="47"/>
      <c r="Q1223" s="47"/>
      <c r="R1223" s="47"/>
      <c r="S1223" s="47"/>
      <c r="T1223" s="47"/>
      <c r="U1223" s="47"/>
      <c r="V1223" s="47"/>
      <c r="W1223" s="47"/>
      <c r="X1223" s="48"/>
      <c r="Y1223" s="48"/>
      <c r="Z1223" s="48"/>
      <c r="AA1223" s="48"/>
      <c r="AB1223" s="48"/>
      <c r="AC1223" s="48"/>
      <c r="AD1223" s="48"/>
      <c r="AE1223" s="48"/>
      <c r="AF1223" s="48"/>
      <c r="AG1223" s="48"/>
      <c r="AH1223" s="48"/>
      <c r="AI1223" s="48"/>
      <c r="AJ1223" s="48"/>
      <c r="AK1223" s="48"/>
      <c r="AL1223" s="48"/>
      <c r="AM1223" s="48"/>
      <c r="AN1223" s="48"/>
      <c r="AO1223" s="48"/>
      <c r="AP1223" s="48"/>
      <c r="AQ1223" s="48"/>
      <c r="AR1223" s="48"/>
      <c r="AS1223" s="48"/>
      <c r="AT1223" s="48"/>
      <c r="AU1223" s="48"/>
      <c r="AV1223" s="48"/>
      <c r="AW1223" s="48"/>
      <c r="AX1223" s="48"/>
      <c r="AY1223" s="48"/>
      <c r="AZ1223" s="48"/>
      <c r="BA1223" s="48"/>
      <c r="BB1223" s="48"/>
      <c r="BC1223" s="48"/>
      <c r="BD1223" s="48"/>
      <c r="BE1223" s="48"/>
      <c r="BF1223" s="48"/>
      <c r="BG1223" s="48"/>
      <c r="BH1223" s="48"/>
      <c r="BI1223" s="48"/>
      <c r="BJ1223" s="48"/>
      <c r="BK1223" s="48"/>
      <c r="BL1223" s="48"/>
      <c r="BM1223" s="48"/>
      <c r="BN1223" s="48"/>
      <c r="BO1223" s="48"/>
      <c r="BP1223" s="48"/>
      <c r="BQ1223" s="48"/>
      <c r="BR1223" s="48"/>
      <c r="BS1223" s="48"/>
      <c r="BT1223" s="48"/>
      <c r="BU1223" s="48"/>
      <c r="BV1223" s="48"/>
      <c r="BW1223" s="48"/>
      <c r="BX1223" s="48"/>
      <c r="BY1223" s="48"/>
      <c r="BZ1223" s="48"/>
      <c r="CA1223" s="48"/>
      <c r="CB1223" s="48"/>
      <c r="CC1223" s="48"/>
      <c r="CD1223" s="48"/>
      <c r="CE1223" s="48"/>
      <c r="CF1223" s="48"/>
      <c r="CG1223" s="48"/>
      <c r="CH1223" s="48"/>
      <c r="CI1223" s="48"/>
      <c r="CJ1223" s="48"/>
      <c r="CK1223" s="48"/>
      <c r="CL1223" s="48"/>
      <c r="CM1223" s="48"/>
      <c r="CN1223" s="48"/>
      <c r="CO1223" s="48"/>
      <c r="CP1223" s="48"/>
      <c r="CQ1223" s="48"/>
      <c r="CR1223" s="48"/>
      <c r="CS1223" s="48"/>
      <c r="CT1223" s="48"/>
      <c r="CU1223" s="48"/>
      <c r="CV1223" s="48"/>
      <c r="CW1223" s="48"/>
      <c r="CX1223" s="48"/>
      <c r="CY1223" s="48"/>
      <c r="CZ1223" s="48"/>
      <c r="DA1223" s="48"/>
      <c r="DB1223" s="48"/>
      <c r="DC1223" s="48"/>
      <c r="DD1223" s="48"/>
      <c r="DE1223" s="48"/>
      <c r="DF1223" s="48"/>
      <c r="DG1223" s="48"/>
      <c r="DH1223" s="48"/>
      <c r="DI1223" s="48"/>
      <c r="DJ1223" s="48"/>
      <c r="DK1223" s="48"/>
      <c r="DL1223" s="48"/>
      <c r="DM1223" s="48"/>
      <c r="DN1223" s="48"/>
      <c r="DO1223" s="48"/>
    </row>
    <row r="1224" spans="1:119" ht="12.75" hidden="1" customHeight="1" outlineLevel="2">
      <c r="A1224" s="27"/>
      <c r="B1224" s="27"/>
      <c r="C1224" s="27"/>
      <c r="D1224" s="27"/>
      <c r="E1224" s="27"/>
      <c r="F1224" s="39"/>
      <c r="G1224" s="27"/>
      <c r="H1224" s="35"/>
      <c r="I1224" s="35"/>
      <c r="J1224" s="46"/>
      <c r="K1224" s="26"/>
      <c r="L1224" s="26"/>
      <c r="M1224" s="23" t="s">
        <v>481</v>
      </c>
      <c r="N1224" s="33" t="s">
        <v>482</v>
      </c>
      <c r="O1224" s="85">
        <f>0.3485+0.0054</f>
        <v>0.35389999999999999</v>
      </c>
      <c r="P1224" s="47"/>
      <c r="Q1224" s="47"/>
      <c r="R1224" s="47"/>
      <c r="S1224" s="47"/>
      <c r="T1224" s="47"/>
      <c r="U1224" s="47"/>
      <c r="V1224" s="47"/>
      <c r="W1224" s="47"/>
      <c r="X1224" s="48"/>
      <c r="Y1224" s="48"/>
      <c r="Z1224" s="48"/>
      <c r="AA1224" s="48"/>
      <c r="AB1224" s="48"/>
      <c r="AC1224" s="48"/>
      <c r="AD1224" s="48"/>
      <c r="AE1224" s="48"/>
      <c r="AF1224" s="48"/>
      <c r="AG1224" s="48"/>
      <c r="AH1224" s="48"/>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48"/>
      <c r="BJ1224" s="48"/>
      <c r="BK1224" s="48"/>
      <c r="BL1224" s="48"/>
      <c r="BM1224" s="48"/>
      <c r="BN1224" s="48"/>
      <c r="BO1224" s="48"/>
      <c r="BP1224" s="48"/>
      <c r="BQ1224" s="48"/>
      <c r="BR1224" s="48"/>
      <c r="BS1224" s="48"/>
      <c r="BT1224" s="48"/>
      <c r="BU1224" s="48"/>
      <c r="BV1224" s="48"/>
      <c r="BW1224" s="48"/>
      <c r="BX1224" s="48"/>
      <c r="BY1224" s="48"/>
      <c r="BZ1224" s="48"/>
      <c r="CA1224" s="48"/>
      <c r="CB1224" s="48"/>
      <c r="CC1224" s="48"/>
      <c r="CD1224" s="48"/>
      <c r="CE1224" s="48"/>
      <c r="CF1224" s="48"/>
      <c r="CG1224" s="48"/>
      <c r="CH1224" s="48"/>
      <c r="CI1224" s="48"/>
      <c r="CJ1224" s="48"/>
      <c r="CK1224" s="48"/>
      <c r="CL1224" s="48"/>
      <c r="CM1224" s="48"/>
      <c r="CN1224" s="48"/>
      <c r="CO1224" s="48"/>
      <c r="CP1224" s="48"/>
      <c r="CQ1224" s="48"/>
      <c r="CR1224" s="48"/>
      <c r="CS1224" s="48"/>
      <c r="CT1224" s="48"/>
      <c r="CU1224" s="48"/>
      <c r="CV1224" s="48"/>
      <c r="CW1224" s="48"/>
      <c r="CX1224" s="48"/>
      <c r="CY1224" s="48"/>
      <c r="CZ1224" s="48"/>
      <c r="DA1224" s="48"/>
      <c r="DB1224" s="48"/>
      <c r="DC1224" s="48"/>
      <c r="DD1224" s="48"/>
      <c r="DE1224" s="48"/>
      <c r="DF1224" s="48"/>
      <c r="DG1224" s="48"/>
      <c r="DH1224" s="48"/>
      <c r="DI1224" s="48"/>
      <c r="DJ1224" s="48"/>
      <c r="DK1224" s="48"/>
      <c r="DL1224" s="48"/>
      <c r="DM1224" s="48"/>
      <c r="DN1224" s="48"/>
      <c r="DO1224" s="48"/>
    </row>
    <row r="1225" spans="1:119" s="45" customFormat="1" ht="55.5" customHeight="1" outlineLevel="1" collapsed="1">
      <c r="A1225" s="27" t="s">
        <v>1400</v>
      </c>
      <c r="B1225" s="27">
        <v>110</v>
      </c>
      <c r="C1225" s="27" t="s">
        <v>816</v>
      </c>
      <c r="D1225" s="27" t="s">
        <v>1350</v>
      </c>
      <c r="E1225" s="27" t="s">
        <v>1358</v>
      </c>
      <c r="F1225" s="35" t="s">
        <v>1401</v>
      </c>
      <c r="G1225" s="28">
        <v>69.978999999999999</v>
      </c>
      <c r="H1225" s="28" t="s">
        <v>2724</v>
      </c>
      <c r="I1225" s="28" t="s">
        <v>1402</v>
      </c>
      <c r="J1225" s="26" t="s">
        <v>33</v>
      </c>
      <c r="K1225" s="103" t="s">
        <v>53</v>
      </c>
      <c r="L1225" s="103" t="s">
        <v>55</v>
      </c>
      <c r="M1225" s="32" t="str">
        <f>M1226&amp;" "&amp;O1226&amp;N1226&amp;" "&amp;M1227&amp;" "&amp;O1227&amp;N1227&amp;" "&amp;M1228&amp;" "&amp;O1228&amp;N1228&amp;" "</f>
        <v xml:space="preserve">Замена дефектных изоляторов 26шт. Замена полимерных линейных изоляторов на стеклянные 40шт. Ручная расчистка 4,1408га </v>
      </c>
      <c r="N1225" s="33"/>
      <c r="O1225" s="7"/>
      <c r="P1225" s="43"/>
      <c r="Q1225" s="43"/>
      <c r="R1225" s="43"/>
      <c r="S1225" s="43"/>
      <c r="T1225" s="43"/>
      <c r="U1225" s="43"/>
      <c r="V1225" s="43"/>
      <c r="W1225" s="43"/>
      <c r="X1225" s="44"/>
      <c r="Y1225" s="44"/>
      <c r="Z1225" s="44"/>
      <c r="AA1225" s="44"/>
      <c r="AB1225" s="44"/>
      <c r="AC1225" s="44"/>
      <c r="AD1225" s="44"/>
      <c r="AE1225" s="44"/>
      <c r="AF1225" s="44"/>
      <c r="AG1225" s="44"/>
      <c r="AH1225" s="44"/>
      <c r="AI1225" s="44"/>
      <c r="AJ1225" s="44"/>
      <c r="AK1225" s="44"/>
      <c r="AL1225" s="44"/>
      <c r="AM1225" s="44"/>
      <c r="AN1225" s="44"/>
      <c r="AO1225" s="44"/>
      <c r="AP1225" s="44"/>
      <c r="AQ1225" s="44"/>
      <c r="AR1225" s="44"/>
      <c r="AS1225" s="44"/>
      <c r="AT1225" s="44"/>
      <c r="AU1225" s="44"/>
      <c r="AV1225" s="44"/>
      <c r="AW1225" s="44"/>
      <c r="AX1225" s="44"/>
      <c r="AY1225" s="44"/>
      <c r="AZ1225" s="44"/>
      <c r="BA1225" s="44"/>
      <c r="BB1225" s="44"/>
      <c r="BC1225" s="44"/>
      <c r="BD1225" s="44"/>
      <c r="BE1225" s="44"/>
      <c r="BF1225" s="44"/>
      <c r="BG1225" s="44"/>
      <c r="BH1225" s="44"/>
      <c r="BI1225" s="44"/>
      <c r="BJ1225" s="44"/>
      <c r="BK1225" s="44"/>
      <c r="BL1225" s="44"/>
      <c r="BM1225" s="44"/>
      <c r="BN1225" s="44"/>
      <c r="BO1225" s="44"/>
      <c r="BP1225" s="44"/>
      <c r="BQ1225" s="44"/>
      <c r="BR1225" s="44"/>
      <c r="BS1225" s="44"/>
      <c r="BT1225" s="44"/>
      <c r="BU1225" s="44"/>
      <c r="BV1225" s="44"/>
      <c r="BW1225" s="44"/>
      <c r="BX1225" s="44"/>
      <c r="BY1225" s="44"/>
      <c r="BZ1225" s="44"/>
      <c r="CA1225" s="44"/>
      <c r="CB1225" s="44"/>
      <c r="CC1225" s="44"/>
      <c r="CD1225" s="44"/>
      <c r="CE1225" s="44"/>
      <c r="CF1225" s="44"/>
      <c r="CG1225" s="44"/>
      <c r="CH1225" s="44"/>
      <c r="CI1225" s="44"/>
      <c r="CJ1225" s="44"/>
      <c r="CK1225" s="44"/>
      <c r="CL1225" s="44"/>
      <c r="CM1225" s="44"/>
      <c r="CN1225" s="44"/>
      <c r="CO1225" s="44"/>
      <c r="CP1225" s="44"/>
      <c r="CQ1225" s="44"/>
      <c r="CR1225" s="44"/>
      <c r="CS1225" s="44"/>
      <c r="CT1225" s="44"/>
      <c r="CU1225" s="44"/>
      <c r="CV1225" s="44"/>
      <c r="CW1225" s="44"/>
      <c r="CX1225" s="44"/>
      <c r="CY1225" s="44"/>
      <c r="CZ1225" s="44"/>
      <c r="DA1225" s="44"/>
      <c r="DB1225" s="44"/>
      <c r="DC1225" s="44"/>
      <c r="DD1225" s="44"/>
      <c r="DE1225" s="44"/>
      <c r="DF1225" s="44"/>
      <c r="DG1225" s="44"/>
      <c r="DH1225" s="44"/>
      <c r="DI1225" s="44"/>
      <c r="DJ1225" s="44"/>
      <c r="DK1225" s="44"/>
      <c r="DL1225" s="44"/>
      <c r="DM1225" s="44"/>
      <c r="DN1225" s="44"/>
      <c r="DO1225" s="44"/>
    </row>
    <row r="1226" spans="1:119" ht="17.25" hidden="1" customHeight="1" outlineLevel="2">
      <c r="A1226" s="27"/>
      <c r="B1226" s="27"/>
      <c r="C1226" s="27"/>
      <c r="D1226" s="27"/>
      <c r="E1226" s="39"/>
      <c r="F1226" s="35"/>
      <c r="G1226" s="28"/>
      <c r="H1226" s="35"/>
      <c r="I1226" s="35"/>
      <c r="J1226" s="46"/>
      <c r="K1226" s="26"/>
      <c r="L1226" s="26"/>
      <c r="M1226" s="23" t="s">
        <v>1403</v>
      </c>
      <c r="N1226" s="33" t="s">
        <v>52</v>
      </c>
      <c r="O1226" s="31">
        <v>26</v>
      </c>
      <c r="P1226" s="47"/>
      <c r="Q1226" s="47"/>
      <c r="R1226" s="47"/>
      <c r="S1226" s="47"/>
      <c r="T1226" s="47"/>
      <c r="U1226" s="47"/>
      <c r="V1226" s="47"/>
      <c r="W1226" s="47"/>
      <c r="X1226" s="48"/>
      <c r="Y1226" s="48"/>
      <c r="Z1226" s="48"/>
      <c r="AA1226" s="48"/>
      <c r="AB1226" s="48"/>
      <c r="AC1226" s="48"/>
      <c r="AD1226" s="48"/>
      <c r="AE1226" s="48"/>
      <c r="AF1226" s="48"/>
      <c r="AG1226" s="48"/>
      <c r="AH1226" s="48"/>
      <c r="AI1226" s="48"/>
      <c r="AJ1226" s="48"/>
      <c r="AK1226" s="48"/>
      <c r="AL1226" s="48"/>
      <c r="AM1226" s="48"/>
      <c r="AN1226" s="48"/>
      <c r="AO1226" s="48"/>
      <c r="AP1226" s="48"/>
      <c r="AQ1226" s="48"/>
      <c r="AR1226" s="48"/>
      <c r="AS1226" s="48"/>
      <c r="AT1226" s="48"/>
      <c r="AU1226" s="48"/>
      <c r="AV1226" s="48"/>
      <c r="AW1226" s="48"/>
      <c r="AX1226" s="48"/>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48"/>
      <c r="BT1226" s="48"/>
      <c r="BU1226" s="48"/>
      <c r="BV1226" s="48"/>
      <c r="BW1226" s="48"/>
      <c r="BX1226" s="48"/>
      <c r="BY1226" s="48"/>
      <c r="BZ1226" s="48"/>
      <c r="CA1226" s="48"/>
      <c r="CB1226" s="48"/>
      <c r="CC1226" s="48"/>
      <c r="CD1226" s="48"/>
      <c r="CE1226" s="48"/>
      <c r="CF1226" s="48"/>
      <c r="CG1226" s="48"/>
      <c r="CH1226" s="48"/>
      <c r="CI1226" s="48"/>
      <c r="CJ1226" s="48"/>
      <c r="CK1226" s="48"/>
      <c r="CL1226" s="48"/>
      <c r="CM1226" s="48"/>
      <c r="CN1226" s="48"/>
      <c r="CO1226" s="48"/>
      <c r="CP1226" s="48"/>
      <c r="CQ1226" s="48"/>
      <c r="CR1226" s="48"/>
      <c r="CS1226" s="48"/>
      <c r="CT1226" s="48"/>
      <c r="CU1226" s="48"/>
      <c r="CV1226" s="48"/>
      <c r="CW1226" s="48"/>
      <c r="CX1226" s="48"/>
      <c r="CY1226" s="48"/>
      <c r="CZ1226" s="48"/>
      <c r="DA1226" s="48"/>
      <c r="DB1226" s="48"/>
      <c r="DC1226" s="48"/>
      <c r="DD1226" s="48"/>
      <c r="DE1226" s="48"/>
      <c r="DF1226" s="48"/>
      <c r="DG1226" s="48"/>
      <c r="DH1226" s="48"/>
      <c r="DI1226" s="48"/>
      <c r="DJ1226" s="48"/>
      <c r="DK1226" s="48"/>
      <c r="DL1226" s="48"/>
      <c r="DM1226" s="48"/>
      <c r="DN1226" s="48"/>
      <c r="DO1226" s="48"/>
    </row>
    <row r="1227" spans="1:119" ht="25.5" hidden="1" customHeight="1" outlineLevel="2">
      <c r="A1227" s="27"/>
      <c r="B1227" s="27"/>
      <c r="C1227" s="27"/>
      <c r="D1227" s="27"/>
      <c r="E1227" s="27"/>
      <c r="F1227" s="39"/>
      <c r="G1227" s="27"/>
      <c r="H1227" s="35"/>
      <c r="I1227" s="35"/>
      <c r="J1227" s="46"/>
      <c r="K1227" s="26"/>
      <c r="L1227" s="26"/>
      <c r="M1227" s="23" t="s">
        <v>1404</v>
      </c>
      <c r="N1227" s="33" t="s">
        <v>52</v>
      </c>
      <c r="O1227" s="29">
        <v>40</v>
      </c>
      <c r="P1227" s="47"/>
      <c r="Q1227" s="47"/>
      <c r="R1227" s="47"/>
      <c r="S1227" s="47"/>
      <c r="T1227" s="47"/>
      <c r="U1227" s="47"/>
      <c r="V1227" s="47"/>
      <c r="W1227" s="47"/>
      <c r="X1227" s="48"/>
      <c r="Y1227" s="48"/>
      <c r="Z1227" s="48"/>
      <c r="AA1227" s="48"/>
      <c r="AB1227" s="48"/>
      <c r="AC1227" s="48"/>
      <c r="AD1227" s="48"/>
      <c r="AE1227" s="48"/>
      <c r="AF1227" s="48"/>
      <c r="AG1227" s="48"/>
      <c r="AH1227" s="48"/>
      <c r="AI1227" s="48"/>
      <c r="AJ1227" s="48"/>
      <c r="AK1227" s="48"/>
      <c r="AL1227" s="48"/>
      <c r="AM1227" s="48"/>
      <c r="AN1227" s="48"/>
      <c r="AO1227" s="48"/>
      <c r="AP1227" s="48"/>
      <c r="AQ1227" s="48"/>
      <c r="AR1227" s="48"/>
      <c r="AS1227" s="48"/>
      <c r="AT1227" s="48"/>
      <c r="AU1227" s="48"/>
      <c r="AV1227" s="48"/>
      <c r="AW1227" s="48"/>
      <c r="AX1227" s="48"/>
      <c r="AY1227" s="48"/>
      <c r="AZ1227" s="48"/>
      <c r="BA1227" s="48"/>
      <c r="BB1227" s="48"/>
      <c r="BC1227" s="48"/>
      <c r="BD1227" s="48"/>
      <c r="BE1227" s="48"/>
      <c r="BF1227" s="48"/>
      <c r="BG1227" s="48"/>
      <c r="BH1227" s="48"/>
      <c r="BI1227" s="48"/>
      <c r="BJ1227" s="48"/>
      <c r="BK1227" s="48"/>
      <c r="BL1227" s="48"/>
      <c r="BM1227" s="48"/>
      <c r="BN1227" s="48"/>
      <c r="BO1227" s="48"/>
      <c r="BP1227" s="48"/>
      <c r="BQ1227" s="48"/>
      <c r="BR1227" s="48"/>
      <c r="BS1227" s="48"/>
      <c r="BT1227" s="48"/>
      <c r="BU1227" s="48"/>
      <c r="BV1227" s="48"/>
      <c r="BW1227" s="48"/>
      <c r="BX1227" s="48"/>
      <c r="BY1227" s="48"/>
      <c r="BZ1227" s="48"/>
      <c r="CA1227" s="48"/>
      <c r="CB1227" s="48"/>
      <c r="CC1227" s="48"/>
      <c r="CD1227" s="48"/>
      <c r="CE1227" s="48"/>
      <c r="CF1227" s="48"/>
      <c r="CG1227" s="48"/>
      <c r="CH1227" s="48"/>
      <c r="CI1227" s="48"/>
      <c r="CJ1227" s="48"/>
      <c r="CK1227" s="48"/>
      <c r="CL1227" s="48"/>
      <c r="CM1227" s="48"/>
      <c r="CN1227" s="48"/>
      <c r="CO1227" s="48"/>
      <c r="CP1227" s="48"/>
      <c r="CQ1227" s="48"/>
      <c r="CR1227" s="48"/>
      <c r="CS1227" s="48"/>
      <c r="CT1227" s="48"/>
      <c r="CU1227" s="48"/>
      <c r="CV1227" s="48"/>
      <c r="CW1227" s="48"/>
      <c r="CX1227" s="48"/>
      <c r="CY1227" s="48"/>
      <c r="CZ1227" s="48"/>
      <c r="DA1227" s="48"/>
      <c r="DB1227" s="48"/>
      <c r="DC1227" s="48"/>
      <c r="DD1227" s="48"/>
      <c r="DE1227" s="48"/>
      <c r="DF1227" s="48"/>
      <c r="DG1227" s="48"/>
      <c r="DH1227" s="48"/>
      <c r="DI1227" s="48"/>
      <c r="DJ1227" s="48"/>
      <c r="DK1227" s="48"/>
      <c r="DL1227" s="48"/>
      <c r="DM1227" s="48"/>
      <c r="DN1227" s="48"/>
      <c r="DO1227" s="48"/>
    </row>
    <row r="1228" spans="1:119" ht="15" hidden="1" customHeight="1" outlineLevel="2">
      <c r="A1228" s="27"/>
      <c r="B1228" s="27"/>
      <c r="C1228" s="27"/>
      <c r="D1228" s="27"/>
      <c r="E1228" s="39"/>
      <c r="F1228" s="35"/>
      <c r="G1228" s="28"/>
      <c r="H1228" s="35"/>
      <c r="I1228" s="35"/>
      <c r="J1228" s="46"/>
      <c r="K1228" s="26"/>
      <c r="L1228" s="26"/>
      <c r="M1228" s="23" t="s">
        <v>481</v>
      </c>
      <c r="N1228" s="33" t="s">
        <v>510</v>
      </c>
      <c r="O1228" s="29">
        <v>4.1407999999999996</v>
      </c>
      <c r="P1228" s="47"/>
      <c r="Q1228" s="47"/>
      <c r="R1228" s="47"/>
      <c r="S1228" s="47"/>
      <c r="T1228" s="47"/>
      <c r="U1228" s="47"/>
      <c r="V1228" s="47"/>
      <c r="W1228" s="47"/>
      <c r="X1228" s="48"/>
      <c r="Y1228" s="48"/>
      <c r="Z1228" s="48"/>
      <c r="AA1228" s="48"/>
      <c r="AB1228" s="48"/>
      <c r="AC1228" s="48"/>
      <c r="AD1228" s="48"/>
      <c r="AE1228" s="48"/>
      <c r="AF1228" s="48"/>
      <c r="AG1228" s="48"/>
      <c r="AH1228" s="48"/>
      <c r="AI1228" s="48"/>
      <c r="AJ1228" s="48"/>
      <c r="AK1228" s="48"/>
      <c r="AL1228" s="48"/>
      <c r="AM1228" s="48"/>
      <c r="AN1228" s="48"/>
      <c r="AO1228" s="48"/>
      <c r="AP1228" s="48"/>
      <c r="AQ1228" s="48"/>
      <c r="AR1228" s="48"/>
      <c r="AS1228" s="48"/>
      <c r="AT1228" s="48"/>
      <c r="AU1228" s="48"/>
      <c r="AV1228" s="48"/>
      <c r="AW1228" s="48"/>
      <c r="AX1228" s="48"/>
      <c r="AY1228" s="48"/>
      <c r="AZ1228" s="48"/>
      <c r="BA1228" s="48"/>
      <c r="BB1228" s="48"/>
      <c r="BC1228" s="48"/>
      <c r="BD1228" s="48"/>
      <c r="BE1228" s="48"/>
      <c r="BF1228" s="48"/>
      <c r="BG1228" s="48"/>
      <c r="BH1228" s="48"/>
      <c r="BI1228" s="48"/>
      <c r="BJ1228" s="48"/>
      <c r="BK1228" s="48"/>
      <c r="BL1228" s="48"/>
      <c r="BM1228" s="48"/>
      <c r="BN1228" s="48"/>
      <c r="BO1228" s="48"/>
      <c r="BP1228" s="48"/>
      <c r="BQ1228" s="48"/>
      <c r="BR1228" s="48"/>
      <c r="BS1228" s="48"/>
      <c r="BT1228" s="48"/>
      <c r="BU1228" s="48"/>
      <c r="BV1228" s="48"/>
      <c r="BW1228" s="48"/>
      <c r="BX1228" s="48"/>
      <c r="BY1228" s="48"/>
      <c r="BZ1228" s="48"/>
      <c r="CA1228" s="48"/>
      <c r="CB1228" s="48"/>
      <c r="CC1228" s="48"/>
      <c r="CD1228" s="48"/>
      <c r="CE1228" s="48"/>
      <c r="CF1228" s="48"/>
      <c r="CG1228" s="48"/>
      <c r="CH1228" s="48"/>
      <c r="CI1228" s="48"/>
      <c r="CJ1228" s="48"/>
      <c r="CK1228" s="48"/>
      <c r="CL1228" s="48"/>
      <c r="CM1228" s="48"/>
      <c r="CN1228" s="48"/>
      <c r="CO1228" s="48"/>
      <c r="CP1228" s="48"/>
      <c r="CQ1228" s="48"/>
      <c r="CR1228" s="48"/>
      <c r="CS1228" s="48"/>
      <c r="CT1228" s="48"/>
      <c r="CU1228" s="48"/>
      <c r="CV1228" s="48"/>
      <c r="CW1228" s="48"/>
      <c r="CX1228" s="48"/>
      <c r="CY1228" s="48"/>
      <c r="CZ1228" s="48"/>
      <c r="DA1228" s="48"/>
      <c r="DB1228" s="48"/>
      <c r="DC1228" s="48"/>
      <c r="DD1228" s="48"/>
      <c r="DE1228" s="48"/>
      <c r="DF1228" s="48"/>
      <c r="DG1228" s="48"/>
      <c r="DH1228" s="48"/>
      <c r="DI1228" s="48"/>
      <c r="DJ1228" s="48"/>
      <c r="DK1228" s="48"/>
      <c r="DL1228" s="48"/>
      <c r="DM1228" s="48"/>
      <c r="DN1228" s="48"/>
      <c r="DO1228" s="48"/>
    </row>
    <row r="1229" spans="1:119" s="45" customFormat="1" ht="104.25" customHeight="1" outlineLevel="1" collapsed="1">
      <c r="A1229" s="27" t="s">
        <v>1405</v>
      </c>
      <c r="B1229" s="27">
        <v>110</v>
      </c>
      <c r="C1229" s="27" t="s">
        <v>816</v>
      </c>
      <c r="D1229" s="27" t="s">
        <v>1350</v>
      </c>
      <c r="E1229" s="27" t="s">
        <v>1406</v>
      </c>
      <c r="F1229" s="35" t="s">
        <v>1407</v>
      </c>
      <c r="G1229" s="28" t="s">
        <v>2863</v>
      </c>
      <c r="H1229" s="28" t="s">
        <v>2725</v>
      </c>
      <c r="I1229" s="28" t="s">
        <v>1408</v>
      </c>
      <c r="J1229" s="26" t="s">
        <v>33</v>
      </c>
      <c r="K1229" s="103" t="s">
        <v>51</v>
      </c>
      <c r="L1229" s="103" t="s">
        <v>51</v>
      </c>
      <c r="M1229" s="32" t="str">
        <f>M1230&amp;" "&amp;O1230&amp;N1230&amp;" "&amp;M1232&amp;" "&amp;O1232&amp;N1232&amp;" "&amp;M1233&amp;" "&amp;O1233&amp;N1233&amp;" "&amp;M1231&amp;" "&amp;N1231&amp;O1231&amp;""</f>
        <v>Ремонт провода 1шт. Ручная расчистка 0,6512га Замена дефектных изоляторов 15шт. Обрезка крон деревьев шт.18</v>
      </c>
      <c r="N1229" s="33"/>
      <c r="O1229" s="7"/>
      <c r="P1229" s="43"/>
      <c r="Q1229" s="43"/>
      <c r="R1229" s="43"/>
      <c r="S1229" s="43"/>
      <c r="T1229" s="43"/>
      <c r="U1229" s="43"/>
      <c r="V1229" s="43"/>
      <c r="W1229" s="43"/>
      <c r="X1229" s="44"/>
      <c r="Y1229" s="44"/>
      <c r="Z1229" s="44"/>
      <c r="AA1229" s="44"/>
      <c r="AB1229" s="44"/>
      <c r="AC1229" s="44"/>
      <c r="AD1229" s="44"/>
      <c r="AE1229" s="44"/>
      <c r="AF1229" s="44"/>
      <c r="AG1229" s="44"/>
      <c r="AH1229" s="44"/>
      <c r="AI1229" s="44"/>
      <c r="AJ1229" s="44"/>
      <c r="AK1229" s="44"/>
      <c r="AL1229" s="44"/>
      <c r="AM1229" s="44"/>
      <c r="AN1229" s="44"/>
      <c r="AO1229" s="44"/>
      <c r="AP1229" s="44"/>
      <c r="AQ1229" s="44"/>
      <c r="AR1229" s="44"/>
      <c r="AS1229" s="44"/>
      <c r="AT1229" s="44"/>
      <c r="AU1229" s="44"/>
      <c r="AV1229" s="44"/>
      <c r="AW1229" s="44"/>
      <c r="AX1229" s="44"/>
      <c r="AY1229" s="44"/>
      <c r="AZ1229" s="44"/>
      <c r="BA1229" s="44"/>
      <c r="BB1229" s="44"/>
      <c r="BC1229" s="44"/>
      <c r="BD1229" s="44"/>
      <c r="BE1229" s="44"/>
      <c r="BF1229" s="44"/>
      <c r="BG1229" s="44"/>
      <c r="BH1229" s="44"/>
      <c r="BI1229" s="44"/>
      <c r="BJ1229" s="44"/>
      <c r="BK1229" s="44"/>
      <c r="BL1229" s="44"/>
      <c r="BM1229" s="44"/>
      <c r="BN1229" s="44"/>
      <c r="BO1229" s="44"/>
      <c r="BP1229" s="44"/>
      <c r="BQ1229" s="44"/>
      <c r="BR1229" s="44"/>
      <c r="BS1229" s="44"/>
      <c r="BT1229" s="44"/>
      <c r="BU1229" s="44"/>
      <c r="BV1229" s="44"/>
      <c r="BW1229" s="44"/>
      <c r="BX1229" s="44"/>
      <c r="BY1229" s="44"/>
      <c r="BZ1229" s="44"/>
      <c r="CA1229" s="44"/>
      <c r="CB1229" s="44"/>
      <c r="CC1229" s="44"/>
      <c r="CD1229" s="44"/>
      <c r="CE1229" s="44"/>
      <c r="CF1229" s="44"/>
      <c r="CG1229" s="44"/>
      <c r="CH1229" s="44"/>
      <c r="CI1229" s="44"/>
      <c r="CJ1229" s="44"/>
      <c r="CK1229" s="44"/>
      <c r="CL1229" s="44"/>
      <c r="CM1229" s="44"/>
      <c r="CN1229" s="44"/>
      <c r="CO1229" s="44"/>
      <c r="CP1229" s="44"/>
      <c r="CQ1229" s="44"/>
      <c r="CR1229" s="44"/>
      <c r="CS1229" s="44"/>
      <c r="CT1229" s="44"/>
      <c r="CU1229" s="44"/>
      <c r="CV1229" s="44"/>
      <c r="CW1229" s="44"/>
      <c r="CX1229" s="44"/>
      <c r="CY1229" s="44"/>
      <c r="CZ1229" s="44"/>
      <c r="DA1229" s="44"/>
      <c r="DB1229" s="44"/>
      <c r="DC1229" s="44"/>
      <c r="DD1229" s="44"/>
      <c r="DE1229" s="44"/>
      <c r="DF1229" s="44"/>
      <c r="DG1229" s="44"/>
      <c r="DH1229" s="44"/>
      <c r="DI1229" s="44"/>
      <c r="DJ1229" s="44"/>
      <c r="DK1229" s="44"/>
      <c r="DL1229" s="44"/>
      <c r="DM1229" s="44"/>
      <c r="DN1229" s="44"/>
      <c r="DO1229" s="44"/>
    </row>
    <row r="1230" spans="1:119" ht="22.5" hidden="1" customHeight="1" outlineLevel="2">
      <c r="A1230" s="27"/>
      <c r="B1230" s="27"/>
      <c r="C1230" s="27"/>
      <c r="D1230" s="27"/>
      <c r="E1230" s="39"/>
      <c r="F1230" s="35" t="s">
        <v>2591</v>
      </c>
      <c r="G1230" s="28"/>
      <c r="H1230" s="35"/>
      <c r="I1230" s="35"/>
      <c r="J1230" s="46"/>
      <c r="K1230" s="26"/>
      <c r="L1230" s="26"/>
      <c r="M1230" s="23" t="s">
        <v>1448</v>
      </c>
      <c r="N1230" s="33" t="s">
        <v>52</v>
      </c>
      <c r="O1230" s="31">
        <v>1</v>
      </c>
      <c r="P1230" s="47"/>
      <c r="Q1230" s="47"/>
      <c r="R1230" s="47"/>
      <c r="S1230" s="47"/>
      <c r="T1230" s="47"/>
      <c r="U1230" s="47"/>
      <c r="V1230" s="47"/>
      <c r="W1230" s="47"/>
      <c r="X1230" s="48"/>
      <c r="Y1230" s="48"/>
      <c r="Z1230" s="48"/>
      <c r="AA1230" s="48"/>
      <c r="AB1230" s="48"/>
      <c r="AC1230" s="48"/>
      <c r="AD1230" s="48"/>
      <c r="AE1230" s="48"/>
      <c r="AF1230" s="48"/>
      <c r="AG1230" s="48"/>
      <c r="AH1230" s="48"/>
      <c r="AI1230" s="48"/>
      <c r="AJ1230" s="48"/>
      <c r="AK1230" s="48"/>
      <c r="AL1230" s="48"/>
      <c r="AM1230" s="48"/>
      <c r="AN1230" s="48"/>
      <c r="AO1230" s="48"/>
      <c r="AP1230" s="48"/>
      <c r="AQ1230" s="48"/>
      <c r="AR1230" s="48"/>
      <c r="AS1230" s="48"/>
      <c r="AT1230" s="48"/>
      <c r="AU1230" s="48"/>
      <c r="AV1230" s="48"/>
      <c r="AW1230" s="48"/>
      <c r="AX1230" s="48"/>
      <c r="AY1230" s="48"/>
      <c r="AZ1230" s="48"/>
      <c r="BA1230" s="48"/>
      <c r="BB1230" s="48"/>
      <c r="BC1230" s="48"/>
      <c r="BD1230" s="48"/>
      <c r="BE1230" s="48"/>
      <c r="BF1230" s="48"/>
      <c r="BG1230" s="48"/>
      <c r="BH1230" s="48"/>
      <c r="BI1230" s="48"/>
      <c r="BJ1230" s="48"/>
      <c r="BK1230" s="48"/>
      <c r="BL1230" s="48"/>
      <c r="BM1230" s="48"/>
      <c r="BN1230" s="48"/>
      <c r="BO1230" s="48"/>
      <c r="BP1230" s="48"/>
      <c r="BQ1230" s="48"/>
      <c r="BR1230" s="48"/>
      <c r="BS1230" s="48"/>
      <c r="BT1230" s="48"/>
      <c r="BU1230" s="48"/>
      <c r="BV1230" s="48"/>
      <c r="BW1230" s="48"/>
      <c r="BX1230" s="48"/>
      <c r="BY1230" s="48"/>
      <c r="BZ1230" s="48"/>
      <c r="CA1230" s="48"/>
      <c r="CB1230" s="48"/>
      <c r="CC1230" s="48"/>
      <c r="CD1230" s="48"/>
      <c r="CE1230" s="48"/>
      <c r="CF1230" s="48"/>
      <c r="CG1230" s="48"/>
      <c r="CH1230" s="48"/>
      <c r="CI1230" s="48"/>
      <c r="CJ1230" s="48"/>
      <c r="CK1230" s="48"/>
      <c r="CL1230" s="48"/>
      <c r="CM1230" s="48"/>
      <c r="CN1230" s="48"/>
      <c r="CO1230" s="48"/>
      <c r="CP1230" s="48"/>
      <c r="CQ1230" s="48"/>
      <c r="CR1230" s="48"/>
      <c r="CS1230" s="48"/>
      <c r="CT1230" s="48"/>
      <c r="CU1230" s="48"/>
      <c r="CV1230" s="48"/>
      <c r="CW1230" s="48"/>
      <c r="CX1230" s="48"/>
      <c r="CY1230" s="48"/>
      <c r="CZ1230" s="48"/>
      <c r="DA1230" s="48"/>
      <c r="DB1230" s="48"/>
      <c r="DC1230" s="48"/>
      <c r="DD1230" s="48"/>
      <c r="DE1230" s="48"/>
      <c r="DF1230" s="48"/>
      <c r="DG1230" s="48"/>
      <c r="DH1230" s="48"/>
      <c r="DI1230" s="48"/>
      <c r="DJ1230" s="48"/>
      <c r="DK1230" s="48"/>
      <c r="DL1230" s="48"/>
      <c r="DM1230" s="48"/>
      <c r="DN1230" s="48"/>
      <c r="DO1230" s="48"/>
    </row>
    <row r="1231" spans="1:119" ht="12.75" hidden="1" customHeight="1" outlineLevel="2">
      <c r="A1231" s="27"/>
      <c r="B1231" s="27"/>
      <c r="C1231" s="27"/>
      <c r="D1231" s="27"/>
      <c r="E1231" s="27"/>
      <c r="F1231" s="39"/>
      <c r="G1231" s="27"/>
      <c r="H1231" s="35"/>
      <c r="I1231" s="35"/>
      <c r="J1231" s="46"/>
      <c r="K1231" s="26"/>
      <c r="L1231" s="26"/>
      <c r="M1231" s="23" t="s">
        <v>675</v>
      </c>
      <c r="N1231" s="33" t="s">
        <v>52</v>
      </c>
      <c r="O1231" s="29">
        <v>18</v>
      </c>
      <c r="P1231" s="47"/>
      <c r="Q1231" s="47"/>
      <c r="R1231" s="47"/>
      <c r="S1231" s="47"/>
      <c r="T1231" s="47"/>
      <c r="U1231" s="47"/>
      <c r="V1231" s="47"/>
      <c r="W1231" s="47"/>
      <c r="X1231" s="48"/>
      <c r="Y1231" s="48"/>
      <c r="Z1231" s="48"/>
      <c r="AA1231" s="48"/>
      <c r="AB1231" s="48"/>
      <c r="AC1231" s="48"/>
      <c r="AD1231" s="48"/>
      <c r="AE1231" s="48"/>
      <c r="AF1231" s="48"/>
      <c r="AG1231" s="48"/>
      <c r="AH1231" s="48"/>
      <c r="AI1231" s="48"/>
      <c r="AJ1231" s="48"/>
      <c r="AK1231" s="48"/>
      <c r="AL1231" s="48"/>
      <c r="AM1231" s="48"/>
      <c r="AN1231" s="48"/>
      <c r="AO1231" s="48"/>
      <c r="AP1231" s="48"/>
      <c r="AQ1231" s="48"/>
      <c r="AR1231" s="48"/>
      <c r="AS1231" s="48"/>
      <c r="AT1231" s="48"/>
      <c r="AU1231" s="48"/>
      <c r="AV1231" s="48"/>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48"/>
      <c r="BS1231" s="48"/>
      <c r="BT1231" s="48"/>
      <c r="BU1231" s="48"/>
      <c r="BV1231" s="48"/>
      <c r="BW1231" s="48"/>
      <c r="BX1231" s="48"/>
      <c r="BY1231" s="48"/>
      <c r="BZ1231" s="48"/>
      <c r="CA1231" s="48"/>
      <c r="CB1231" s="48"/>
      <c r="CC1231" s="48"/>
      <c r="CD1231" s="48"/>
      <c r="CE1231" s="48"/>
      <c r="CF1231" s="48"/>
      <c r="CG1231" s="48"/>
      <c r="CH1231" s="48"/>
      <c r="CI1231" s="48"/>
      <c r="CJ1231" s="48"/>
      <c r="CK1231" s="48"/>
      <c r="CL1231" s="48"/>
      <c r="CM1231" s="48"/>
      <c r="CN1231" s="48"/>
      <c r="CO1231" s="48"/>
      <c r="CP1231" s="48"/>
      <c r="CQ1231" s="48"/>
      <c r="CR1231" s="48"/>
      <c r="CS1231" s="48"/>
      <c r="CT1231" s="48"/>
      <c r="CU1231" s="48"/>
      <c r="CV1231" s="48"/>
      <c r="CW1231" s="48"/>
      <c r="CX1231" s="48"/>
      <c r="CY1231" s="48"/>
      <c r="CZ1231" s="48"/>
      <c r="DA1231" s="48"/>
      <c r="DB1231" s="48"/>
      <c r="DC1231" s="48"/>
      <c r="DD1231" s="48"/>
      <c r="DE1231" s="48"/>
      <c r="DF1231" s="48"/>
      <c r="DG1231" s="48"/>
      <c r="DH1231" s="48"/>
      <c r="DI1231" s="48"/>
      <c r="DJ1231" s="48"/>
      <c r="DK1231" s="48"/>
      <c r="DL1231" s="48"/>
      <c r="DM1231" s="48"/>
      <c r="DN1231" s="48"/>
      <c r="DO1231" s="48"/>
    </row>
    <row r="1232" spans="1:119" ht="12.75" hidden="1" customHeight="1" outlineLevel="2">
      <c r="A1232" s="27"/>
      <c r="B1232" s="27"/>
      <c r="C1232" s="27"/>
      <c r="D1232" s="27"/>
      <c r="E1232" s="27"/>
      <c r="F1232" s="39"/>
      <c r="G1232" s="27"/>
      <c r="H1232" s="35"/>
      <c r="I1232" s="35"/>
      <c r="J1232" s="46"/>
      <c r="K1232" s="26"/>
      <c r="L1232" s="26"/>
      <c r="M1232" s="23" t="s">
        <v>481</v>
      </c>
      <c r="N1232" s="33" t="s">
        <v>510</v>
      </c>
      <c r="O1232" s="29">
        <v>0.6512</v>
      </c>
      <c r="P1232" s="47"/>
      <c r="Q1232" s="47"/>
      <c r="R1232" s="47"/>
      <c r="S1232" s="47"/>
      <c r="T1232" s="47"/>
      <c r="U1232" s="47"/>
      <c r="V1232" s="47"/>
      <c r="W1232" s="47"/>
      <c r="X1232" s="48"/>
      <c r="Y1232" s="48"/>
      <c r="Z1232" s="48"/>
      <c r="AA1232" s="48"/>
      <c r="AB1232" s="48"/>
      <c r="AC1232" s="48"/>
      <c r="AD1232" s="48"/>
      <c r="AE1232" s="48"/>
      <c r="AF1232" s="48"/>
      <c r="AG1232" s="48"/>
      <c r="AH1232" s="48"/>
      <c r="AI1232" s="48"/>
      <c r="AJ1232" s="48"/>
      <c r="AK1232" s="48"/>
      <c r="AL1232" s="48"/>
      <c r="AM1232" s="48"/>
      <c r="AN1232" s="48"/>
      <c r="AO1232" s="48"/>
      <c r="AP1232" s="48"/>
      <c r="AQ1232" s="48"/>
      <c r="AR1232" s="48"/>
      <c r="AS1232" s="48"/>
      <c r="AT1232" s="48"/>
      <c r="AU1232" s="48"/>
      <c r="AV1232" s="48"/>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48"/>
      <c r="BS1232" s="48"/>
      <c r="BT1232" s="48"/>
      <c r="BU1232" s="48"/>
      <c r="BV1232" s="48"/>
      <c r="BW1232" s="48"/>
      <c r="BX1232" s="48"/>
      <c r="BY1232" s="48"/>
      <c r="BZ1232" s="48"/>
      <c r="CA1232" s="48"/>
      <c r="CB1232" s="48"/>
      <c r="CC1232" s="48"/>
      <c r="CD1232" s="48"/>
      <c r="CE1232" s="48"/>
      <c r="CF1232" s="48"/>
      <c r="CG1232" s="48"/>
      <c r="CH1232" s="48"/>
      <c r="CI1232" s="48"/>
      <c r="CJ1232" s="48"/>
      <c r="CK1232" s="48"/>
      <c r="CL1232" s="48"/>
      <c r="CM1232" s="48"/>
      <c r="CN1232" s="48"/>
      <c r="CO1232" s="48"/>
      <c r="CP1232" s="48"/>
      <c r="CQ1232" s="48"/>
      <c r="CR1232" s="48"/>
      <c r="CS1232" s="48"/>
      <c r="CT1232" s="48"/>
      <c r="CU1232" s="48"/>
      <c r="CV1232" s="48"/>
      <c r="CW1232" s="48"/>
      <c r="CX1232" s="48"/>
      <c r="CY1232" s="48"/>
      <c r="CZ1232" s="48"/>
      <c r="DA1232" s="48"/>
      <c r="DB1232" s="48"/>
      <c r="DC1232" s="48"/>
      <c r="DD1232" s="48"/>
      <c r="DE1232" s="48"/>
      <c r="DF1232" s="48"/>
      <c r="DG1232" s="48"/>
      <c r="DH1232" s="48"/>
      <c r="DI1232" s="48"/>
      <c r="DJ1232" s="48"/>
      <c r="DK1232" s="48"/>
      <c r="DL1232" s="48"/>
      <c r="DM1232" s="48"/>
      <c r="DN1232" s="48"/>
      <c r="DO1232" s="48"/>
    </row>
    <row r="1233" spans="1:119" s="45" customFormat="1" ht="13.5" hidden="1" customHeight="1" outlineLevel="2">
      <c r="A1233" s="27"/>
      <c r="B1233" s="27"/>
      <c r="C1233" s="27"/>
      <c r="D1233" s="27"/>
      <c r="E1233" s="39"/>
      <c r="F1233" s="35"/>
      <c r="G1233" s="28"/>
      <c r="H1233" s="35"/>
      <c r="I1233" s="35"/>
      <c r="J1233" s="46"/>
      <c r="K1233" s="26"/>
      <c r="L1233" s="26"/>
      <c r="M1233" s="23" t="s">
        <v>1403</v>
      </c>
      <c r="N1233" s="33" t="s">
        <v>52</v>
      </c>
      <c r="O1233" s="31">
        <v>15</v>
      </c>
      <c r="P1233" s="43"/>
      <c r="Q1233" s="44"/>
      <c r="R1233" s="44"/>
      <c r="S1233" s="44"/>
      <c r="T1233" s="44"/>
      <c r="U1233" s="44"/>
      <c r="V1233" s="44"/>
      <c r="W1233" s="44"/>
      <c r="X1233" s="44"/>
      <c r="Y1233" s="44"/>
      <c r="Z1233" s="44"/>
      <c r="AA1233" s="44"/>
      <c r="AB1233" s="44"/>
      <c r="AC1233" s="44"/>
      <c r="AD1233" s="44"/>
      <c r="AE1233" s="44"/>
      <c r="AF1233" s="44"/>
      <c r="AG1233" s="44"/>
      <c r="AH1233" s="44"/>
      <c r="AI1233" s="44"/>
      <c r="AJ1233" s="44"/>
      <c r="AK1233" s="44"/>
      <c r="AL1233" s="44"/>
      <c r="AM1233" s="44"/>
      <c r="AN1233" s="44"/>
      <c r="AO1233" s="44"/>
      <c r="AP1233" s="44"/>
      <c r="AQ1233" s="44"/>
      <c r="AR1233" s="44"/>
      <c r="AS1233" s="44"/>
      <c r="AT1233" s="44"/>
      <c r="AU1233" s="44"/>
      <c r="AV1233" s="44"/>
      <c r="AW1233" s="44"/>
      <c r="AX1233" s="44"/>
      <c r="AY1233" s="44"/>
      <c r="AZ1233" s="44"/>
      <c r="BA1233" s="44"/>
      <c r="BB1233" s="44"/>
      <c r="BC1233" s="44"/>
      <c r="BD1233" s="44"/>
      <c r="BE1233" s="44"/>
      <c r="BF1233" s="44"/>
      <c r="BG1233" s="44"/>
      <c r="BH1233" s="44"/>
      <c r="BI1233" s="44"/>
      <c r="BJ1233" s="44"/>
      <c r="BK1233" s="44"/>
      <c r="BL1233" s="44"/>
      <c r="BM1233" s="44"/>
      <c r="BN1233" s="44"/>
      <c r="BO1233" s="44"/>
      <c r="BP1233" s="44"/>
      <c r="BQ1233" s="44"/>
      <c r="BR1233" s="44"/>
      <c r="BS1233" s="44"/>
      <c r="BT1233" s="44"/>
      <c r="BU1233" s="44"/>
      <c r="BV1233" s="44"/>
      <c r="BW1233" s="44"/>
      <c r="BX1233" s="44"/>
      <c r="BY1233" s="44"/>
      <c r="BZ1233" s="44"/>
      <c r="CA1233" s="44"/>
      <c r="CB1233" s="44"/>
      <c r="CC1233" s="44"/>
      <c r="CD1233" s="44"/>
      <c r="CE1233" s="44"/>
      <c r="CF1233" s="44"/>
      <c r="CG1233" s="44"/>
      <c r="CH1233" s="44"/>
      <c r="CI1233" s="44"/>
      <c r="CJ1233" s="44"/>
      <c r="CK1233" s="44"/>
      <c r="CL1233" s="44"/>
      <c r="CM1233" s="44"/>
      <c r="CN1233" s="44"/>
      <c r="CO1233" s="44"/>
      <c r="CP1233" s="44"/>
      <c r="CQ1233" s="44"/>
      <c r="CR1233" s="44"/>
      <c r="CS1233" s="44"/>
      <c r="CT1233" s="44"/>
      <c r="CU1233" s="44"/>
      <c r="CV1233" s="44"/>
      <c r="CW1233" s="44"/>
      <c r="CX1233" s="44"/>
      <c r="CY1233" s="44"/>
      <c r="CZ1233" s="44"/>
      <c r="DA1233" s="44"/>
      <c r="DB1233" s="44"/>
      <c r="DC1233" s="44"/>
      <c r="DD1233" s="44"/>
      <c r="DE1233" s="44"/>
      <c r="DF1233" s="44"/>
      <c r="DG1233" s="44"/>
      <c r="DH1233" s="44"/>
      <c r="DI1233" s="44"/>
      <c r="DJ1233" s="44"/>
      <c r="DK1233" s="44"/>
      <c r="DL1233" s="44"/>
      <c r="DM1233" s="44"/>
      <c r="DN1233" s="44"/>
      <c r="DO1233" s="44"/>
    </row>
    <row r="1234" spans="1:119" ht="103.5" customHeight="1" outlineLevel="1" collapsed="1">
      <c r="A1234" s="27" t="s">
        <v>1409</v>
      </c>
      <c r="B1234" s="27">
        <v>110</v>
      </c>
      <c r="C1234" s="27" t="s">
        <v>816</v>
      </c>
      <c r="D1234" s="27" t="s">
        <v>1350</v>
      </c>
      <c r="E1234" s="27" t="s">
        <v>1410</v>
      </c>
      <c r="F1234" s="35" t="s">
        <v>1411</v>
      </c>
      <c r="G1234" s="28" t="s">
        <v>2864</v>
      </c>
      <c r="H1234" s="28" t="s">
        <v>2725</v>
      </c>
      <c r="I1234" s="28" t="s">
        <v>1412</v>
      </c>
      <c r="J1234" s="26" t="s">
        <v>33</v>
      </c>
      <c r="K1234" s="103" t="s">
        <v>478</v>
      </c>
      <c r="L1234" s="103" t="s">
        <v>49</v>
      </c>
      <c r="M1234" s="32" t="str">
        <f>M1235&amp;" "&amp;O1235&amp;N1235&amp;" "&amp;M1236&amp;" "&amp;O1236&amp;N1236&amp;" "&amp;M1237&amp;""&amp;N1237&amp;O1237&amp;" "&amp;M1238&amp;" "&amp;O1238&amp;N1238&amp;""</f>
        <v>Ручная расчистка 1,8438га Обрезка крон деревьев 150шт. Ремонт проводашт.1 Замена дефектных изоляторов 25шт.</v>
      </c>
      <c r="N1234" s="33"/>
      <c r="O1234" s="7"/>
      <c r="P1234" s="47"/>
      <c r="Q1234" s="48"/>
      <c r="R1234" s="48"/>
      <c r="S1234" s="48"/>
      <c r="T1234" s="48"/>
      <c r="U1234" s="48"/>
      <c r="V1234" s="48"/>
      <c r="W1234" s="48"/>
      <c r="X1234" s="48"/>
      <c r="Y1234" s="48"/>
      <c r="Z1234" s="48"/>
      <c r="AA1234" s="48"/>
      <c r="AB1234" s="48"/>
      <c r="AC1234" s="48"/>
      <c r="AD1234" s="48"/>
      <c r="AE1234" s="48"/>
      <c r="AF1234" s="48"/>
      <c r="AG1234" s="48"/>
      <c r="AH1234" s="48"/>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48"/>
      <c r="BJ1234" s="48"/>
      <c r="BK1234" s="48"/>
      <c r="BL1234" s="48"/>
      <c r="BM1234" s="48"/>
      <c r="BN1234" s="48"/>
      <c r="BO1234" s="48"/>
      <c r="BP1234" s="48"/>
      <c r="BQ1234" s="48"/>
      <c r="BR1234" s="48"/>
      <c r="BS1234" s="48"/>
      <c r="BT1234" s="48"/>
      <c r="BU1234" s="48"/>
      <c r="BV1234" s="48"/>
      <c r="BW1234" s="48"/>
      <c r="BX1234" s="48"/>
      <c r="BY1234" s="48"/>
      <c r="BZ1234" s="48"/>
      <c r="CA1234" s="48"/>
      <c r="CB1234" s="48"/>
      <c r="CC1234" s="48"/>
      <c r="CD1234" s="48"/>
      <c r="CE1234" s="48"/>
      <c r="CF1234" s="48"/>
      <c r="CG1234" s="48"/>
      <c r="CH1234" s="48"/>
      <c r="CI1234" s="48"/>
      <c r="CJ1234" s="48"/>
      <c r="CK1234" s="48"/>
      <c r="CL1234" s="48"/>
      <c r="CM1234" s="48"/>
      <c r="CN1234" s="48"/>
      <c r="CO1234" s="48"/>
      <c r="CP1234" s="48"/>
      <c r="CQ1234" s="48"/>
      <c r="CR1234" s="48"/>
      <c r="CS1234" s="48"/>
      <c r="CT1234" s="48"/>
      <c r="CU1234" s="48"/>
      <c r="CV1234" s="48"/>
      <c r="CW1234" s="48"/>
      <c r="CX1234" s="48"/>
      <c r="CY1234" s="48"/>
      <c r="CZ1234" s="48"/>
      <c r="DA1234" s="48"/>
      <c r="DB1234" s="48"/>
      <c r="DC1234" s="48"/>
      <c r="DD1234" s="48"/>
      <c r="DE1234" s="48"/>
      <c r="DF1234" s="48"/>
      <c r="DG1234" s="48"/>
      <c r="DH1234" s="48"/>
      <c r="DI1234" s="48"/>
      <c r="DJ1234" s="48"/>
      <c r="DK1234" s="48"/>
      <c r="DL1234" s="48"/>
      <c r="DM1234" s="48"/>
      <c r="DN1234" s="48"/>
      <c r="DO1234" s="48"/>
    </row>
    <row r="1235" spans="1:119" ht="12.75" hidden="1" customHeight="1" outlineLevel="2">
      <c r="A1235" s="27"/>
      <c r="B1235" s="27"/>
      <c r="C1235" s="27"/>
      <c r="D1235" s="27"/>
      <c r="E1235" s="39"/>
      <c r="F1235" s="35"/>
      <c r="G1235" s="28"/>
      <c r="H1235" s="35"/>
      <c r="I1235" s="35"/>
      <c r="J1235" s="46"/>
      <c r="K1235" s="26"/>
      <c r="L1235" s="26"/>
      <c r="M1235" s="23" t="s">
        <v>481</v>
      </c>
      <c r="N1235" s="33" t="s">
        <v>510</v>
      </c>
      <c r="O1235" s="29">
        <v>1.8438000000000001</v>
      </c>
      <c r="P1235" s="47"/>
      <c r="Q1235" s="48"/>
      <c r="R1235" s="48"/>
      <c r="S1235" s="48"/>
      <c r="T1235" s="48"/>
      <c r="U1235" s="48"/>
      <c r="V1235" s="48"/>
      <c r="W1235" s="48"/>
      <c r="X1235" s="48"/>
      <c r="Y1235" s="48"/>
      <c r="Z1235" s="48"/>
      <c r="AA1235" s="48"/>
      <c r="AB1235" s="48"/>
      <c r="AC1235" s="48"/>
      <c r="AD1235" s="48"/>
      <c r="AE1235" s="48"/>
      <c r="AF1235" s="48"/>
      <c r="AG1235" s="48"/>
      <c r="AH1235" s="48"/>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48"/>
      <c r="BJ1235" s="48"/>
      <c r="BK1235" s="48"/>
      <c r="BL1235" s="48"/>
      <c r="BM1235" s="48"/>
      <c r="BN1235" s="48"/>
      <c r="BO1235" s="48"/>
      <c r="BP1235" s="48"/>
      <c r="BQ1235" s="48"/>
      <c r="BR1235" s="48"/>
      <c r="BS1235" s="48"/>
      <c r="BT1235" s="48"/>
      <c r="BU1235" s="48"/>
      <c r="BV1235" s="48"/>
      <c r="BW1235" s="48"/>
      <c r="BX1235" s="48"/>
      <c r="BY1235" s="48"/>
      <c r="BZ1235" s="48"/>
      <c r="CA1235" s="48"/>
      <c r="CB1235" s="48"/>
      <c r="CC1235" s="48"/>
      <c r="CD1235" s="48"/>
      <c r="CE1235" s="48"/>
      <c r="CF1235" s="48"/>
      <c r="CG1235" s="48"/>
      <c r="CH1235" s="48"/>
      <c r="CI1235" s="48"/>
      <c r="CJ1235" s="48"/>
      <c r="CK1235" s="48"/>
      <c r="CL1235" s="48"/>
      <c r="CM1235" s="48"/>
      <c r="CN1235" s="48"/>
      <c r="CO1235" s="48"/>
      <c r="CP1235" s="48"/>
      <c r="CQ1235" s="48"/>
      <c r="CR1235" s="48"/>
      <c r="CS1235" s="48"/>
      <c r="CT1235" s="48"/>
      <c r="CU1235" s="48"/>
      <c r="CV1235" s="48"/>
      <c r="CW1235" s="48"/>
      <c r="CX1235" s="48"/>
      <c r="CY1235" s="48"/>
      <c r="CZ1235" s="48"/>
      <c r="DA1235" s="48"/>
      <c r="DB1235" s="48"/>
      <c r="DC1235" s="48"/>
      <c r="DD1235" s="48"/>
      <c r="DE1235" s="48"/>
      <c r="DF1235" s="48"/>
      <c r="DG1235" s="48"/>
      <c r="DH1235" s="48"/>
      <c r="DI1235" s="48"/>
      <c r="DJ1235" s="48"/>
      <c r="DK1235" s="48"/>
      <c r="DL1235" s="48"/>
      <c r="DM1235" s="48"/>
      <c r="DN1235" s="48"/>
      <c r="DO1235" s="48"/>
    </row>
    <row r="1236" spans="1:119" ht="12.75" hidden="1" customHeight="1" outlineLevel="2">
      <c r="A1236" s="27"/>
      <c r="B1236" s="27"/>
      <c r="C1236" s="27"/>
      <c r="D1236" s="27"/>
      <c r="E1236" s="27"/>
      <c r="F1236" s="39"/>
      <c r="G1236" s="27"/>
      <c r="H1236" s="35"/>
      <c r="I1236" s="35"/>
      <c r="J1236" s="46"/>
      <c r="K1236" s="26"/>
      <c r="L1236" s="26"/>
      <c r="M1236" s="23" t="s">
        <v>675</v>
      </c>
      <c r="N1236" s="33" t="s">
        <v>52</v>
      </c>
      <c r="O1236" s="29">
        <v>150</v>
      </c>
      <c r="P1236" s="47"/>
      <c r="Q1236" s="48"/>
      <c r="R1236" s="48"/>
      <c r="S1236" s="48"/>
      <c r="T1236" s="48"/>
      <c r="U1236" s="48"/>
      <c r="V1236" s="48"/>
      <c r="W1236" s="48"/>
      <c r="X1236" s="48"/>
      <c r="Y1236" s="48"/>
      <c r="Z1236" s="48"/>
      <c r="AA1236" s="48"/>
      <c r="AB1236" s="48"/>
      <c r="AC1236" s="48"/>
      <c r="AD1236" s="48"/>
      <c r="AE1236" s="48"/>
      <c r="AF1236" s="48"/>
      <c r="AG1236" s="48"/>
      <c r="AH1236" s="48"/>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48"/>
      <c r="BJ1236" s="48"/>
      <c r="BK1236" s="48"/>
      <c r="BL1236" s="48"/>
      <c r="BM1236" s="48"/>
      <c r="BN1236" s="48"/>
      <c r="BO1236" s="48"/>
      <c r="BP1236" s="48"/>
      <c r="BQ1236" s="48"/>
      <c r="BR1236" s="48"/>
      <c r="BS1236" s="48"/>
      <c r="BT1236" s="48"/>
      <c r="BU1236" s="48"/>
      <c r="BV1236" s="48"/>
      <c r="BW1236" s="48"/>
      <c r="BX1236" s="48"/>
      <c r="BY1236" s="48"/>
      <c r="BZ1236" s="48"/>
      <c r="CA1236" s="48"/>
      <c r="CB1236" s="48"/>
      <c r="CC1236" s="48"/>
      <c r="CD1236" s="48"/>
      <c r="CE1236" s="48"/>
      <c r="CF1236" s="48"/>
      <c r="CG1236" s="48"/>
      <c r="CH1236" s="48"/>
      <c r="CI1236" s="48"/>
      <c r="CJ1236" s="48"/>
      <c r="CK1236" s="48"/>
      <c r="CL1236" s="48"/>
      <c r="CM1236" s="48"/>
      <c r="CN1236" s="48"/>
      <c r="CO1236" s="48"/>
      <c r="CP1236" s="48"/>
      <c r="CQ1236" s="48"/>
      <c r="CR1236" s="48"/>
      <c r="CS1236" s="48"/>
      <c r="CT1236" s="48"/>
      <c r="CU1236" s="48"/>
      <c r="CV1236" s="48"/>
      <c r="CW1236" s="48"/>
      <c r="CX1236" s="48"/>
      <c r="CY1236" s="48"/>
      <c r="CZ1236" s="48"/>
      <c r="DA1236" s="48"/>
      <c r="DB1236" s="48"/>
      <c r="DC1236" s="48"/>
      <c r="DD1236" s="48"/>
      <c r="DE1236" s="48"/>
      <c r="DF1236" s="48"/>
      <c r="DG1236" s="48"/>
      <c r="DH1236" s="48"/>
      <c r="DI1236" s="48"/>
      <c r="DJ1236" s="48"/>
      <c r="DK1236" s="48"/>
      <c r="DL1236" s="48"/>
      <c r="DM1236" s="48"/>
      <c r="DN1236" s="48"/>
      <c r="DO1236" s="48"/>
    </row>
    <row r="1237" spans="1:119" s="45" customFormat="1" ht="13.5" hidden="1" customHeight="1" outlineLevel="2">
      <c r="A1237" s="27"/>
      <c r="B1237" s="27"/>
      <c r="C1237" s="27"/>
      <c r="D1237" s="27"/>
      <c r="E1237" s="27"/>
      <c r="F1237" s="39" t="s">
        <v>2719</v>
      </c>
      <c r="G1237" s="27"/>
      <c r="H1237" s="35"/>
      <c r="I1237" s="35"/>
      <c r="J1237" s="46"/>
      <c r="K1237" s="26"/>
      <c r="L1237" s="26"/>
      <c r="M1237" s="23" t="s">
        <v>1448</v>
      </c>
      <c r="N1237" s="33" t="s">
        <v>52</v>
      </c>
      <c r="O1237" s="29">
        <v>1</v>
      </c>
      <c r="P1237" s="43"/>
      <c r="Q1237" s="43"/>
      <c r="R1237" s="43"/>
      <c r="S1237" s="43"/>
      <c r="T1237" s="43"/>
      <c r="U1237" s="43"/>
      <c r="V1237" s="43"/>
      <c r="W1237" s="43"/>
      <c r="X1237" s="44"/>
      <c r="Y1237" s="44"/>
      <c r="Z1237" s="44"/>
      <c r="AA1237" s="44"/>
      <c r="AB1237" s="44"/>
      <c r="AC1237" s="44"/>
      <c r="AD1237" s="44"/>
      <c r="AE1237" s="44"/>
      <c r="AF1237" s="44"/>
      <c r="AG1237" s="44"/>
      <c r="AH1237" s="44"/>
      <c r="AI1237" s="44"/>
      <c r="AJ1237" s="44"/>
      <c r="AK1237" s="44"/>
      <c r="AL1237" s="44"/>
      <c r="AM1237" s="44"/>
      <c r="AN1237" s="44"/>
      <c r="AO1237" s="44"/>
      <c r="AP1237" s="44"/>
      <c r="AQ1237" s="44"/>
      <c r="AR1237" s="44"/>
      <c r="AS1237" s="44"/>
      <c r="AT1237" s="44"/>
      <c r="AU1237" s="44"/>
      <c r="AV1237" s="44"/>
      <c r="AW1237" s="44"/>
      <c r="AX1237" s="44"/>
      <c r="AY1237" s="44"/>
      <c r="AZ1237" s="44"/>
      <c r="BA1237" s="44"/>
      <c r="BB1237" s="44"/>
      <c r="BC1237" s="44"/>
      <c r="BD1237" s="44"/>
      <c r="BE1237" s="44"/>
      <c r="BF1237" s="44"/>
      <c r="BG1237" s="44"/>
      <c r="BH1237" s="44"/>
      <c r="BI1237" s="44"/>
      <c r="BJ1237" s="44"/>
      <c r="BK1237" s="44"/>
      <c r="BL1237" s="44"/>
      <c r="BM1237" s="44"/>
      <c r="BN1237" s="44"/>
      <c r="BO1237" s="44"/>
      <c r="BP1237" s="44"/>
      <c r="BQ1237" s="44"/>
      <c r="BR1237" s="44"/>
      <c r="BS1237" s="44"/>
      <c r="BT1237" s="44"/>
      <c r="BU1237" s="44"/>
      <c r="BV1237" s="44"/>
      <c r="BW1237" s="44"/>
      <c r="BX1237" s="44"/>
      <c r="BY1237" s="44"/>
      <c r="BZ1237" s="44"/>
      <c r="CA1237" s="44"/>
      <c r="CB1237" s="44"/>
      <c r="CC1237" s="44"/>
      <c r="CD1237" s="44"/>
      <c r="CE1237" s="44"/>
      <c r="CF1237" s="44"/>
      <c r="CG1237" s="44"/>
      <c r="CH1237" s="44"/>
      <c r="CI1237" s="44"/>
      <c r="CJ1237" s="44"/>
      <c r="CK1237" s="44"/>
      <c r="CL1237" s="44"/>
      <c r="CM1237" s="44"/>
      <c r="CN1237" s="44"/>
      <c r="CO1237" s="44"/>
      <c r="CP1237" s="44"/>
      <c r="CQ1237" s="44"/>
      <c r="CR1237" s="44"/>
      <c r="CS1237" s="44"/>
      <c r="CT1237" s="44"/>
      <c r="CU1237" s="44"/>
      <c r="CV1237" s="44"/>
      <c r="CW1237" s="44"/>
      <c r="CX1237" s="44"/>
      <c r="CY1237" s="44"/>
      <c r="CZ1237" s="44"/>
      <c r="DA1237" s="44"/>
      <c r="DB1237" s="44"/>
      <c r="DC1237" s="44"/>
      <c r="DD1237" s="44"/>
      <c r="DE1237" s="44"/>
      <c r="DF1237" s="44"/>
      <c r="DG1237" s="44"/>
      <c r="DH1237" s="44"/>
      <c r="DI1237" s="44"/>
      <c r="DJ1237" s="44"/>
      <c r="DK1237" s="44"/>
      <c r="DL1237" s="44"/>
      <c r="DM1237" s="44"/>
      <c r="DN1237" s="44"/>
      <c r="DO1237" s="44"/>
    </row>
    <row r="1238" spans="1:119" ht="12.75" hidden="1" customHeight="1" outlineLevel="2">
      <c r="A1238" s="27"/>
      <c r="B1238" s="27"/>
      <c r="C1238" s="27"/>
      <c r="D1238" s="27"/>
      <c r="E1238" s="39"/>
      <c r="F1238" s="35"/>
      <c r="G1238" s="28"/>
      <c r="H1238" s="35"/>
      <c r="I1238" s="35"/>
      <c r="J1238" s="46"/>
      <c r="K1238" s="26"/>
      <c r="L1238" s="26"/>
      <c r="M1238" s="23" t="s">
        <v>1403</v>
      </c>
      <c r="N1238" s="33" t="s">
        <v>52</v>
      </c>
      <c r="O1238" s="31">
        <v>25</v>
      </c>
      <c r="P1238" s="47"/>
      <c r="Q1238" s="47"/>
      <c r="R1238" s="47"/>
      <c r="S1238" s="47"/>
      <c r="T1238" s="47"/>
      <c r="U1238" s="47"/>
      <c r="V1238" s="47"/>
      <c r="W1238" s="47"/>
      <c r="X1238" s="48"/>
      <c r="Y1238" s="48"/>
      <c r="Z1238" s="48"/>
      <c r="AA1238" s="48"/>
      <c r="AB1238" s="48"/>
      <c r="AC1238" s="48"/>
      <c r="AD1238" s="48"/>
      <c r="AE1238" s="48"/>
      <c r="AF1238" s="48"/>
      <c r="AG1238" s="48"/>
      <c r="AH1238" s="48"/>
      <c r="AI1238" s="48"/>
      <c r="AJ1238" s="48"/>
      <c r="AK1238" s="48"/>
      <c r="AL1238" s="48"/>
      <c r="AM1238" s="48"/>
      <c r="AN1238" s="48"/>
      <c r="AO1238" s="48"/>
      <c r="AP1238" s="48"/>
      <c r="AQ1238" s="48"/>
      <c r="AR1238" s="48"/>
      <c r="AS1238" s="48"/>
      <c r="AT1238" s="48"/>
      <c r="AU1238" s="48"/>
      <c r="AV1238" s="48"/>
      <c r="AW1238" s="48"/>
      <c r="AX1238" s="48"/>
      <c r="AY1238" s="48"/>
      <c r="AZ1238" s="48"/>
      <c r="BA1238" s="48"/>
      <c r="BB1238" s="48"/>
      <c r="BC1238" s="48"/>
      <c r="BD1238" s="48"/>
      <c r="BE1238" s="48"/>
      <c r="BF1238" s="48"/>
      <c r="BG1238" s="48"/>
      <c r="BH1238" s="48"/>
      <c r="BI1238" s="48"/>
      <c r="BJ1238" s="48"/>
      <c r="BK1238" s="48"/>
      <c r="BL1238" s="48"/>
      <c r="BM1238" s="48"/>
      <c r="BN1238" s="48"/>
      <c r="BO1238" s="48"/>
      <c r="BP1238" s="48"/>
      <c r="BQ1238" s="48"/>
      <c r="BR1238" s="48"/>
      <c r="BS1238" s="48"/>
      <c r="BT1238" s="48"/>
      <c r="BU1238" s="48"/>
      <c r="BV1238" s="48"/>
      <c r="BW1238" s="48"/>
      <c r="BX1238" s="48"/>
      <c r="BY1238" s="48"/>
      <c r="BZ1238" s="48"/>
      <c r="CA1238" s="48"/>
      <c r="CB1238" s="48"/>
      <c r="CC1238" s="48"/>
      <c r="CD1238" s="48"/>
      <c r="CE1238" s="48"/>
      <c r="CF1238" s="48"/>
      <c r="CG1238" s="48"/>
      <c r="CH1238" s="48"/>
      <c r="CI1238" s="48"/>
      <c r="CJ1238" s="48"/>
      <c r="CK1238" s="48"/>
      <c r="CL1238" s="48"/>
      <c r="CM1238" s="48"/>
      <c r="CN1238" s="48"/>
      <c r="CO1238" s="48"/>
      <c r="CP1238" s="48"/>
      <c r="CQ1238" s="48"/>
      <c r="CR1238" s="48"/>
      <c r="CS1238" s="48"/>
      <c r="CT1238" s="48"/>
      <c r="CU1238" s="48"/>
      <c r="CV1238" s="48"/>
      <c r="CW1238" s="48"/>
      <c r="CX1238" s="48"/>
      <c r="CY1238" s="48"/>
      <c r="CZ1238" s="48"/>
      <c r="DA1238" s="48"/>
      <c r="DB1238" s="48"/>
      <c r="DC1238" s="48"/>
      <c r="DD1238" s="48"/>
      <c r="DE1238" s="48"/>
      <c r="DF1238" s="48"/>
      <c r="DG1238" s="48"/>
      <c r="DH1238" s="48"/>
      <c r="DI1238" s="48"/>
      <c r="DJ1238" s="48"/>
      <c r="DK1238" s="48"/>
      <c r="DL1238" s="48"/>
      <c r="DM1238" s="48"/>
      <c r="DN1238" s="48"/>
      <c r="DO1238" s="48"/>
    </row>
    <row r="1239" spans="1:119" ht="137.25" customHeight="1" outlineLevel="1" collapsed="1">
      <c r="A1239" s="27" t="s">
        <v>1413</v>
      </c>
      <c r="B1239" s="27">
        <v>110</v>
      </c>
      <c r="C1239" s="27" t="s">
        <v>816</v>
      </c>
      <c r="D1239" s="27" t="s">
        <v>1350</v>
      </c>
      <c r="E1239" s="27" t="s">
        <v>1393</v>
      </c>
      <c r="F1239" s="35" t="s">
        <v>1394</v>
      </c>
      <c r="G1239" s="28">
        <v>59.863999999999997</v>
      </c>
      <c r="H1239" s="28" t="s">
        <v>1414</v>
      </c>
      <c r="I1239" s="28" t="s">
        <v>1415</v>
      </c>
      <c r="J1239" s="26" t="s">
        <v>33</v>
      </c>
      <c r="K1239" s="103" t="s">
        <v>51</v>
      </c>
      <c r="L1239" s="103" t="s">
        <v>51</v>
      </c>
      <c r="M1239" s="32" t="str">
        <f t="shared" ref="M1239" si="0">M1240&amp;" "&amp;O1240&amp;N1240&amp;" "&amp;M1241&amp;" "&amp;O1241&amp;N1241&amp;" "&amp;M1242&amp;" "&amp;O1242&amp;N1242&amp;" "</f>
        <v xml:space="preserve">Замена дефектных изоляторов 4шт. Присоединение грозотроса к опоре 1оп. Ремонт провода 1шт. </v>
      </c>
      <c r="N1239" s="33"/>
      <c r="O1239" s="7"/>
      <c r="P1239" s="47"/>
      <c r="Q1239" s="47"/>
      <c r="R1239" s="47"/>
      <c r="S1239" s="47"/>
      <c r="T1239" s="47"/>
      <c r="U1239" s="47"/>
      <c r="V1239" s="47"/>
      <c r="W1239" s="47"/>
      <c r="X1239" s="48"/>
      <c r="Y1239" s="48"/>
      <c r="Z1239" s="48"/>
      <c r="AA1239" s="48"/>
      <c r="AB1239" s="48"/>
      <c r="AC1239" s="48"/>
      <c r="AD1239" s="48"/>
      <c r="AE1239" s="48"/>
      <c r="AF1239" s="48"/>
      <c r="AG1239" s="48"/>
      <c r="AH1239" s="48"/>
      <c r="AI1239" s="48"/>
      <c r="AJ1239" s="48"/>
      <c r="AK1239" s="48"/>
      <c r="AL1239" s="48"/>
      <c r="AM1239" s="48"/>
      <c r="AN1239" s="48"/>
      <c r="AO1239" s="48"/>
      <c r="AP1239" s="48"/>
      <c r="AQ1239" s="48"/>
      <c r="AR1239" s="48"/>
      <c r="AS1239" s="48"/>
      <c r="AT1239" s="48"/>
      <c r="AU1239" s="48"/>
      <c r="AV1239" s="48"/>
      <c r="AW1239" s="48"/>
      <c r="AX1239" s="48"/>
      <c r="AY1239" s="48"/>
      <c r="AZ1239" s="48"/>
      <c r="BA1239" s="48"/>
      <c r="BB1239" s="48"/>
      <c r="BC1239" s="48"/>
      <c r="BD1239" s="48"/>
      <c r="BE1239" s="48"/>
      <c r="BF1239" s="48"/>
      <c r="BG1239" s="48"/>
      <c r="BH1239" s="48"/>
      <c r="BI1239" s="48"/>
      <c r="BJ1239" s="48"/>
      <c r="BK1239" s="48"/>
      <c r="BL1239" s="48"/>
      <c r="BM1239" s="48"/>
      <c r="BN1239" s="48"/>
      <c r="BO1239" s="48"/>
      <c r="BP1239" s="48"/>
      <c r="BQ1239" s="48"/>
      <c r="BR1239" s="48"/>
      <c r="BS1239" s="48"/>
      <c r="BT1239" s="48"/>
      <c r="BU1239" s="48"/>
      <c r="BV1239" s="48"/>
      <c r="BW1239" s="48"/>
      <c r="BX1239" s="48"/>
      <c r="BY1239" s="48"/>
      <c r="BZ1239" s="48"/>
      <c r="CA1239" s="48"/>
      <c r="CB1239" s="48"/>
      <c r="CC1239" s="48"/>
      <c r="CD1239" s="48"/>
      <c r="CE1239" s="48"/>
      <c r="CF1239" s="48"/>
      <c r="CG1239" s="48"/>
      <c r="CH1239" s="48"/>
      <c r="CI1239" s="48"/>
      <c r="CJ1239" s="48"/>
      <c r="CK1239" s="48"/>
      <c r="CL1239" s="48"/>
      <c r="CM1239" s="48"/>
      <c r="CN1239" s="48"/>
      <c r="CO1239" s="48"/>
      <c r="CP1239" s="48"/>
      <c r="CQ1239" s="48"/>
      <c r="CR1239" s="48"/>
      <c r="CS1239" s="48"/>
      <c r="CT1239" s="48"/>
      <c r="CU1239" s="48"/>
      <c r="CV1239" s="48"/>
      <c r="CW1239" s="48"/>
      <c r="CX1239" s="48"/>
      <c r="CY1239" s="48"/>
      <c r="CZ1239" s="48"/>
      <c r="DA1239" s="48"/>
      <c r="DB1239" s="48"/>
      <c r="DC1239" s="48"/>
      <c r="DD1239" s="48"/>
      <c r="DE1239" s="48"/>
      <c r="DF1239" s="48"/>
      <c r="DG1239" s="48"/>
      <c r="DH1239" s="48"/>
      <c r="DI1239" s="48"/>
      <c r="DJ1239" s="48"/>
      <c r="DK1239" s="48"/>
      <c r="DL1239" s="48"/>
      <c r="DM1239" s="48"/>
      <c r="DN1239" s="48"/>
      <c r="DO1239" s="48"/>
    </row>
    <row r="1240" spans="1:119" ht="12.75" hidden="1" customHeight="1" outlineLevel="2">
      <c r="A1240" s="27"/>
      <c r="B1240" s="27"/>
      <c r="C1240" s="27"/>
      <c r="D1240" s="27"/>
      <c r="E1240" s="39"/>
      <c r="F1240" s="35"/>
      <c r="G1240" s="28"/>
      <c r="H1240" s="35"/>
      <c r="I1240" s="35"/>
      <c r="J1240" s="46"/>
      <c r="K1240" s="26"/>
      <c r="L1240" s="26"/>
      <c r="M1240" s="23" t="s">
        <v>1403</v>
      </c>
      <c r="N1240" s="33" t="s">
        <v>52</v>
      </c>
      <c r="O1240" s="31">
        <v>4</v>
      </c>
      <c r="P1240" s="47"/>
      <c r="Q1240" s="47"/>
      <c r="R1240" s="47"/>
      <c r="S1240" s="47"/>
      <c r="T1240" s="47"/>
      <c r="U1240" s="47"/>
      <c r="V1240" s="47"/>
      <c r="W1240" s="47"/>
      <c r="X1240" s="48"/>
      <c r="Y1240" s="48"/>
      <c r="Z1240" s="48"/>
      <c r="AA1240" s="48"/>
      <c r="AB1240" s="48"/>
      <c r="AC1240" s="48"/>
      <c r="AD1240" s="48"/>
      <c r="AE1240" s="48"/>
      <c r="AF1240" s="48"/>
      <c r="AG1240" s="48"/>
      <c r="AH1240" s="48"/>
      <c r="AI1240" s="48"/>
      <c r="AJ1240" s="48"/>
      <c r="AK1240" s="48"/>
      <c r="AL1240" s="48"/>
      <c r="AM1240" s="48"/>
      <c r="AN1240" s="48"/>
      <c r="AO1240" s="48"/>
      <c r="AP1240" s="48"/>
      <c r="AQ1240" s="48"/>
      <c r="AR1240" s="48"/>
      <c r="AS1240" s="48"/>
      <c r="AT1240" s="48"/>
      <c r="AU1240" s="48"/>
      <c r="AV1240" s="48"/>
      <c r="AW1240" s="48"/>
      <c r="AX1240" s="48"/>
      <c r="AY1240" s="48"/>
      <c r="AZ1240" s="48"/>
      <c r="BA1240" s="48"/>
      <c r="BB1240" s="48"/>
      <c r="BC1240" s="48"/>
      <c r="BD1240" s="48"/>
      <c r="BE1240" s="48"/>
      <c r="BF1240" s="48"/>
      <c r="BG1240" s="48"/>
      <c r="BH1240" s="48"/>
      <c r="BI1240" s="48"/>
      <c r="BJ1240" s="48"/>
      <c r="BK1240" s="48"/>
      <c r="BL1240" s="48"/>
      <c r="BM1240" s="48"/>
      <c r="BN1240" s="48"/>
      <c r="BO1240" s="48"/>
      <c r="BP1240" s="48"/>
      <c r="BQ1240" s="48"/>
      <c r="BR1240" s="48"/>
      <c r="BS1240" s="48"/>
      <c r="BT1240" s="48"/>
      <c r="BU1240" s="48"/>
      <c r="BV1240" s="48"/>
      <c r="BW1240" s="48"/>
      <c r="BX1240" s="48"/>
      <c r="BY1240" s="48"/>
      <c r="BZ1240" s="48"/>
      <c r="CA1240" s="48"/>
      <c r="CB1240" s="48"/>
      <c r="CC1240" s="48"/>
      <c r="CD1240" s="48"/>
      <c r="CE1240" s="48"/>
      <c r="CF1240" s="48"/>
      <c r="CG1240" s="48"/>
      <c r="CH1240" s="48"/>
      <c r="CI1240" s="48"/>
      <c r="CJ1240" s="48"/>
      <c r="CK1240" s="48"/>
      <c r="CL1240" s="48"/>
      <c r="CM1240" s="48"/>
      <c r="CN1240" s="48"/>
      <c r="CO1240" s="48"/>
      <c r="CP1240" s="48"/>
      <c r="CQ1240" s="48"/>
      <c r="CR1240" s="48"/>
      <c r="CS1240" s="48"/>
      <c r="CT1240" s="48"/>
      <c r="CU1240" s="48"/>
      <c r="CV1240" s="48"/>
      <c r="CW1240" s="48"/>
      <c r="CX1240" s="48"/>
      <c r="CY1240" s="48"/>
      <c r="CZ1240" s="48"/>
      <c r="DA1240" s="48"/>
      <c r="DB1240" s="48"/>
      <c r="DC1240" s="48"/>
      <c r="DD1240" s="48"/>
      <c r="DE1240" s="48"/>
      <c r="DF1240" s="48"/>
      <c r="DG1240" s="48"/>
      <c r="DH1240" s="48"/>
      <c r="DI1240" s="48"/>
      <c r="DJ1240" s="48"/>
      <c r="DK1240" s="48"/>
      <c r="DL1240" s="48"/>
      <c r="DM1240" s="48"/>
      <c r="DN1240" s="48"/>
      <c r="DO1240" s="48"/>
    </row>
    <row r="1241" spans="1:119" s="45" customFormat="1" ht="13.5" hidden="1" customHeight="1" outlineLevel="2">
      <c r="A1241" s="27"/>
      <c r="B1241" s="27"/>
      <c r="C1241" s="27"/>
      <c r="D1241" s="27"/>
      <c r="E1241" s="27"/>
      <c r="F1241" s="39"/>
      <c r="G1241" s="27"/>
      <c r="H1241" s="35"/>
      <c r="I1241" s="35"/>
      <c r="J1241" s="46"/>
      <c r="K1241" s="26"/>
      <c r="L1241" s="26"/>
      <c r="M1241" s="23" t="s">
        <v>1416</v>
      </c>
      <c r="N1241" s="33" t="s">
        <v>1417</v>
      </c>
      <c r="O1241" s="29">
        <v>1</v>
      </c>
      <c r="P1241" s="43"/>
      <c r="Q1241" s="43"/>
      <c r="R1241" s="43"/>
      <c r="S1241" s="43"/>
      <c r="T1241" s="43"/>
      <c r="U1241" s="43"/>
      <c r="V1241" s="43"/>
      <c r="W1241" s="43"/>
      <c r="X1241" s="44"/>
      <c r="Y1241" s="44"/>
      <c r="Z1241" s="44"/>
      <c r="AA1241" s="44"/>
      <c r="AB1241" s="44"/>
      <c r="AC1241" s="44"/>
      <c r="AD1241" s="44"/>
      <c r="AE1241" s="44"/>
      <c r="AF1241" s="44"/>
      <c r="AG1241" s="44"/>
      <c r="AH1241" s="44"/>
      <c r="AI1241" s="44"/>
      <c r="AJ1241" s="44"/>
      <c r="AK1241" s="44"/>
      <c r="AL1241" s="44"/>
      <c r="AM1241" s="44"/>
      <c r="AN1241" s="44"/>
      <c r="AO1241" s="44"/>
      <c r="AP1241" s="44"/>
      <c r="AQ1241" s="44"/>
      <c r="AR1241" s="44"/>
      <c r="AS1241" s="44"/>
      <c r="AT1241" s="44"/>
      <c r="AU1241" s="44"/>
      <c r="AV1241" s="44"/>
      <c r="AW1241" s="44"/>
      <c r="AX1241" s="44"/>
      <c r="AY1241" s="44"/>
      <c r="AZ1241" s="44"/>
      <c r="BA1241" s="44"/>
      <c r="BB1241" s="44"/>
      <c r="BC1241" s="44"/>
      <c r="BD1241" s="44"/>
      <c r="BE1241" s="44"/>
      <c r="BF1241" s="44"/>
      <c r="BG1241" s="44"/>
      <c r="BH1241" s="44"/>
      <c r="BI1241" s="44"/>
      <c r="BJ1241" s="44"/>
      <c r="BK1241" s="44"/>
      <c r="BL1241" s="44"/>
      <c r="BM1241" s="44"/>
      <c r="BN1241" s="44"/>
      <c r="BO1241" s="44"/>
      <c r="BP1241" s="44"/>
      <c r="BQ1241" s="44"/>
      <c r="BR1241" s="44"/>
      <c r="BS1241" s="44"/>
      <c r="BT1241" s="44"/>
      <c r="BU1241" s="44"/>
      <c r="BV1241" s="44"/>
      <c r="BW1241" s="44"/>
      <c r="BX1241" s="44"/>
      <c r="BY1241" s="44"/>
      <c r="BZ1241" s="44"/>
      <c r="CA1241" s="44"/>
      <c r="CB1241" s="44"/>
      <c r="CC1241" s="44"/>
      <c r="CD1241" s="44"/>
      <c r="CE1241" s="44"/>
      <c r="CF1241" s="44"/>
      <c r="CG1241" s="44"/>
      <c r="CH1241" s="44"/>
      <c r="CI1241" s="44"/>
      <c r="CJ1241" s="44"/>
      <c r="CK1241" s="44"/>
      <c r="CL1241" s="44"/>
      <c r="CM1241" s="44"/>
      <c r="CN1241" s="44"/>
      <c r="CO1241" s="44"/>
      <c r="CP1241" s="44"/>
      <c r="CQ1241" s="44"/>
      <c r="CR1241" s="44"/>
      <c r="CS1241" s="44"/>
      <c r="CT1241" s="44"/>
      <c r="CU1241" s="44"/>
      <c r="CV1241" s="44"/>
      <c r="CW1241" s="44"/>
      <c r="CX1241" s="44"/>
      <c r="CY1241" s="44"/>
      <c r="CZ1241" s="44"/>
      <c r="DA1241" s="44"/>
      <c r="DB1241" s="44"/>
      <c r="DC1241" s="44"/>
      <c r="DD1241" s="44"/>
      <c r="DE1241" s="44"/>
      <c r="DF1241" s="44"/>
      <c r="DG1241" s="44"/>
      <c r="DH1241" s="44"/>
      <c r="DI1241" s="44"/>
      <c r="DJ1241" s="44"/>
      <c r="DK1241" s="44"/>
      <c r="DL1241" s="44"/>
      <c r="DM1241" s="44"/>
      <c r="DN1241" s="44"/>
      <c r="DO1241" s="44"/>
    </row>
    <row r="1242" spans="1:119" ht="12.75" hidden="1" customHeight="1" outlineLevel="2">
      <c r="A1242" s="27"/>
      <c r="B1242" s="27"/>
      <c r="C1242" s="27"/>
      <c r="D1242" s="27"/>
      <c r="E1242" s="39"/>
      <c r="F1242" s="35" t="s">
        <v>2720</v>
      </c>
      <c r="G1242" s="28"/>
      <c r="H1242" s="35"/>
      <c r="I1242" s="35"/>
      <c r="J1242" s="46"/>
      <c r="K1242" s="26"/>
      <c r="L1242" s="26"/>
      <c r="M1242" s="23" t="s">
        <v>1448</v>
      </c>
      <c r="N1242" s="33" t="s">
        <v>52</v>
      </c>
      <c r="O1242" s="31">
        <v>1</v>
      </c>
      <c r="P1242" s="47"/>
      <c r="Q1242" s="47"/>
      <c r="R1242" s="47"/>
      <c r="S1242" s="47"/>
      <c r="T1242" s="47"/>
      <c r="U1242" s="47"/>
      <c r="V1242" s="47"/>
      <c r="W1242" s="47"/>
      <c r="X1242" s="48"/>
      <c r="Y1242" s="48"/>
      <c r="Z1242" s="48"/>
      <c r="AA1242" s="48"/>
      <c r="AB1242" s="48"/>
      <c r="AC1242" s="48"/>
      <c r="AD1242" s="48"/>
      <c r="AE1242" s="48"/>
      <c r="AF1242" s="48"/>
      <c r="AG1242" s="48"/>
      <c r="AH1242" s="48"/>
      <c r="AI1242" s="48"/>
      <c r="AJ1242" s="48"/>
      <c r="AK1242" s="48"/>
      <c r="AL1242" s="48"/>
      <c r="AM1242" s="48"/>
      <c r="AN1242" s="48"/>
      <c r="AO1242" s="48"/>
      <c r="AP1242" s="48"/>
      <c r="AQ1242" s="48"/>
      <c r="AR1242" s="48"/>
      <c r="AS1242" s="48"/>
      <c r="AT1242" s="48"/>
      <c r="AU1242" s="48"/>
      <c r="AV1242" s="48"/>
      <c r="AW1242" s="48"/>
      <c r="AX1242" s="48"/>
      <c r="AY1242" s="48"/>
      <c r="AZ1242" s="48"/>
      <c r="BA1242" s="48"/>
      <c r="BB1242" s="48"/>
      <c r="BC1242" s="48"/>
      <c r="BD1242" s="48"/>
      <c r="BE1242" s="48"/>
      <c r="BF1242" s="48"/>
      <c r="BG1242" s="48"/>
      <c r="BH1242" s="48"/>
      <c r="BI1242" s="48"/>
      <c r="BJ1242" s="48"/>
      <c r="BK1242" s="48"/>
      <c r="BL1242" s="48"/>
      <c r="BM1242" s="48"/>
      <c r="BN1242" s="48"/>
      <c r="BO1242" s="48"/>
      <c r="BP1242" s="48"/>
      <c r="BQ1242" s="48"/>
      <c r="BR1242" s="48"/>
      <c r="BS1242" s="48"/>
      <c r="BT1242" s="48"/>
      <c r="BU1242" s="48"/>
      <c r="BV1242" s="48"/>
      <c r="BW1242" s="48"/>
      <c r="BX1242" s="48"/>
      <c r="BY1242" s="48"/>
      <c r="BZ1242" s="48"/>
      <c r="CA1242" s="48"/>
      <c r="CB1242" s="48"/>
      <c r="CC1242" s="48"/>
      <c r="CD1242" s="48"/>
      <c r="CE1242" s="48"/>
      <c r="CF1242" s="48"/>
      <c r="CG1242" s="48"/>
      <c r="CH1242" s="48"/>
      <c r="CI1242" s="48"/>
      <c r="CJ1242" s="48"/>
      <c r="CK1242" s="48"/>
      <c r="CL1242" s="48"/>
      <c r="CM1242" s="48"/>
      <c r="CN1242" s="48"/>
      <c r="CO1242" s="48"/>
      <c r="CP1242" s="48"/>
      <c r="CQ1242" s="48"/>
      <c r="CR1242" s="48"/>
      <c r="CS1242" s="48"/>
      <c r="CT1242" s="48"/>
      <c r="CU1242" s="48"/>
      <c r="CV1242" s="48"/>
      <c r="CW1242" s="48"/>
      <c r="CX1242" s="48"/>
      <c r="CY1242" s="48"/>
      <c r="CZ1242" s="48"/>
      <c r="DA1242" s="48"/>
      <c r="DB1242" s="48"/>
      <c r="DC1242" s="48"/>
      <c r="DD1242" s="48"/>
      <c r="DE1242" s="48"/>
      <c r="DF1242" s="48"/>
      <c r="DG1242" s="48"/>
      <c r="DH1242" s="48"/>
      <c r="DI1242" s="48"/>
      <c r="DJ1242" s="48"/>
      <c r="DK1242" s="48"/>
      <c r="DL1242" s="48"/>
      <c r="DM1242" s="48"/>
      <c r="DN1242" s="48"/>
      <c r="DO1242" s="48"/>
    </row>
    <row r="1243" spans="1:119" ht="58.5" customHeight="1" outlineLevel="1" collapsed="1">
      <c r="A1243" s="27" t="s">
        <v>1418</v>
      </c>
      <c r="B1243" s="27">
        <v>110</v>
      </c>
      <c r="C1243" s="27" t="s">
        <v>816</v>
      </c>
      <c r="D1243" s="27" t="s">
        <v>1350</v>
      </c>
      <c r="E1243" s="27" t="s">
        <v>1360</v>
      </c>
      <c r="F1243" s="35" t="s">
        <v>1419</v>
      </c>
      <c r="G1243" s="28" t="s">
        <v>2859</v>
      </c>
      <c r="H1243" s="28" t="s">
        <v>1133</v>
      </c>
      <c r="I1243" s="28"/>
      <c r="J1243" s="26" t="s">
        <v>33</v>
      </c>
      <c r="K1243" s="103" t="s">
        <v>56</v>
      </c>
      <c r="L1243" s="103" t="s">
        <v>56</v>
      </c>
      <c r="M1243" s="32" t="str">
        <f>M1244&amp;" "&amp;O1244&amp;N1244&amp;""&amp;M1245&amp;" "&amp;N1245&amp;O1245&amp;" "&amp;M1246&amp;" "&amp;O1246&amp;N1246&amp;" "&amp;M1247&amp;" "&amp;N1247&amp;O1247&amp;" "&amp;M1248&amp;" "&amp;O1248&amp;N1248&amp;""</f>
        <v>Ручная расчистка 0,23гаВалка угрожающих деревьев шт.20 Ремонт провода 1шт. Присоединение грозотроса к опоре оп.1 Замена дефектных изоляторов 31шт.</v>
      </c>
      <c r="N1243" s="33"/>
      <c r="O1243" s="7"/>
      <c r="P1243" s="47"/>
      <c r="Q1243" s="47"/>
      <c r="R1243" s="47"/>
      <c r="S1243" s="47"/>
      <c r="T1243" s="47"/>
      <c r="U1243" s="47"/>
      <c r="V1243" s="47"/>
      <c r="W1243" s="47"/>
      <c r="X1243" s="48"/>
      <c r="Y1243" s="48"/>
      <c r="Z1243" s="48"/>
      <c r="AA1243" s="48"/>
      <c r="AB1243" s="48"/>
      <c r="AC1243" s="48"/>
      <c r="AD1243" s="48"/>
      <c r="AE1243" s="48"/>
      <c r="AF1243" s="48"/>
      <c r="AG1243" s="48"/>
      <c r="AH1243" s="48"/>
      <c r="AI1243" s="48"/>
      <c r="AJ1243" s="48"/>
      <c r="AK1243" s="48"/>
      <c r="AL1243" s="48"/>
      <c r="AM1243" s="48"/>
      <c r="AN1243" s="48"/>
      <c r="AO1243" s="48"/>
      <c r="AP1243" s="48"/>
      <c r="AQ1243" s="48"/>
      <c r="AR1243" s="48"/>
      <c r="AS1243" s="48"/>
      <c r="AT1243" s="48"/>
      <c r="AU1243" s="48"/>
      <c r="AV1243" s="48"/>
      <c r="AW1243" s="48"/>
      <c r="AX1243" s="48"/>
      <c r="AY1243" s="48"/>
      <c r="AZ1243" s="48"/>
      <c r="BA1243" s="48"/>
      <c r="BB1243" s="48"/>
      <c r="BC1243" s="48"/>
      <c r="BD1243" s="48"/>
      <c r="BE1243" s="48"/>
      <c r="BF1243" s="48"/>
      <c r="BG1243" s="48"/>
      <c r="BH1243" s="48"/>
      <c r="BI1243" s="48"/>
      <c r="BJ1243" s="48"/>
      <c r="BK1243" s="48"/>
      <c r="BL1243" s="48"/>
      <c r="BM1243" s="48"/>
      <c r="BN1243" s="48"/>
      <c r="BO1243" s="48"/>
      <c r="BP1243" s="48"/>
      <c r="BQ1243" s="48"/>
      <c r="BR1243" s="48"/>
      <c r="BS1243" s="48"/>
      <c r="BT1243" s="48"/>
      <c r="BU1243" s="48"/>
      <c r="BV1243" s="48"/>
      <c r="BW1243" s="48"/>
      <c r="BX1243" s="48"/>
      <c r="BY1243" s="48"/>
      <c r="BZ1243" s="48"/>
      <c r="CA1243" s="48"/>
      <c r="CB1243" s="48"/>
      <c r="CC1243" s="48"/>
      <c r="CD1243" s="48"/>
      <c r="CE1243" s="48"/>
      <c r="CF1243" s="48"/>
      <c r="CG1243" s="48"/>
      <c r="CH1243" s="48"/>
      <c r="CI1243" s="48"/>
      <c r="CJ1243" s="48"/>
      <c r="CK1243" s="48"/>
      <c r="CL1243" s="48"/>
      <c r="CM1243" s="48"/>
      <c r="CN1243" s="48"/>
      <c r="CO1243" s="48"/>
      <c r="CP1243" s="48"/>
      <c r="CQ1243" s="48"/>
      <c r="CR1243" s="48"/>
      <c r="CS1243" s="48"/>
      <c r="CT1243" s="48"/>
      <c r="CU1243" s="48"/>
      <c r="CV1243" s="48"/>
      <c r="CW1243" s="48"/>
      <c r="CX1243" s="48"/>
      <c r="CY1243" s="48"/>
      <c r="CZ1243" s="48"/>
      <c r="DA1243" s="48"/>
      <c r="DB1243" s="48"/>
      <c r="DC1243" s="48"/>
      <c r="DD1243" s="48"/>
      <c r="DE1243" s="48"/>
      <c r="DF1243" s="48"/>
      <c r="DG1243" s="48"/>
      <c r="DH1243" s="48"/>
      <c r="DI1243" s="48"/>
      <c r="DJ1243" s="48"/>
      <c r="DK1243" s="48"/>
      <c r="DL1243" s="48"/>
      <c r="DM1243" s="48"/>
      <c r="DN1243" s="48"/>
      <c r="DO1243" s="48"/>
    </row>
    <row r="1244" spans="1:119" ht="12.75" hidden="1" customHeight="1" outlineLevel="2">
      <c r="A1244" s="27"/>
      <c r="B1244" s="27"/>
      <c r="C1244" s="27"/>
      <c r="D1244" s="27"/>
      <c r="E1244" s="39"/>
      <c r="F1244" s="35"/>
      <c r="G1244" s="28"/>
      <c r="H1244" s="35"/>
      <c r="I1244" s="35"/>
      <c r="J1244" s="46"/>
      <c r="K1244" s="26"/>
      <c r="L1244" s="26"/>
      <c r="M1244" s="23" t="s">
        <v>481</v>
      </c>
      <c r="N1244" s="33" t="s">
        <v>510</v>
      </c>
      <c r="O1244" s="29">
        <v>0.23</v>
      </c>
      <c r="P1244" s="47"/>
      <c r="Q1244" s="47"/>
      <c r="R1244" s="47"/>
      <c r="S1244" s="47"/>
      <c r="T1244" s="47"/>
      <c r="U1244" s="47"/>
      <c r="V1244" s="47"/>
      <c r="W1244" s="47"/>
      <c r="X1244" s="48"/>
      <c r="Y1244" s="48"/>
      <c r="Z1244" s="48"/>
      <c r="AA1244" s="48"/>
      <c r="AB1244" s="48"/>
      <c r="AC1244" s="48"/>
      <c r="AD1244" s="48"/>
      <c r="AE1244" s="48"/>
      <c r="AF1244" s="48"/>
      <c r="AG1244" s="48"/>
      <c r="AH1244" s="48"/>
      <c r="AI1244" s="48"/>
      <c r="AJ1244" s="48"/>
      <c r="AK1244" s="48"/>
      <c r="AL1244" s="48"/>
      <c r="AM1244" s="48"/>
      <c r="AN1244" s="48"/>
      <c r="AO1244" s="48"/>
      <c r="AP1244" s="48"/>
      <c r="AQ1244" s="48"/>
      <c r="AR1244" s="48"/>
      <c r="AS1244" s="48"/>
      <c r="AT1244" s="48"/>
      <c r="AU1244" s="48"/>
      <c r="AV1244" s="48"/>
      <c r="AW1244" s="48"/>
      <c r="AX1244" s="48"/>
      <c r="AY1244" s="48"/>
      <c r="AZ1244" s="48"/>
      <c r="BA1244" s="48"/>
      <c r="BB1244" s="48"/>
      <c r="BC1244" s="48"/>
      <c r="BD1244" s="48"/>
      <c r="BE1244" s="48"/>
      <c r="BF1244" s="48"/>
      <c r="BG1244" s="48"/>
      <c r="BH1244" s="48"/>
      <c r="BI1244" s="48"/>
      <c r="BJ1244" s="48"/>
      <c r="BK1244" s="48"/>
      <c r="BL1244" s="48"/>
      <c r="BM1244" s="48"/>
      <c r="BN1244" s="48"/>
      <c r="BO1244" s="48"/>
      <c r="BP1244" s="48"/>
      <c r="BQ1244" s="48"/>
      <c r="BR1244" s="48"/>
      <c r="BS1244" s="48"/>
      <c r="BT1244" s="48"/>
      <c r="BU1244" s="48"/>
      <c r="BV1244" s="48"/>
      <c r="BW1244" s="48"/>
      <c r="BX1244" s="48"/>
      <c r="BY1244" s="48"/>
      <c r="BZ1244" s="48"/>
      <c r="CA1244" s="48"/>
      <c r="CB1244" s="48"/>
      <c r="CC1244" s="48"/>
      <c r="CD1244" s="48"/>
      <c r="CE1244" s="48"/>
      <c r="CF1244" s="48"/>
      <c r="CG1244" s="48"/>
      <c r="CH1244" s="48"/>
      <c r="CI1244" s="48"/>
      <c r="CJ1244" s="48"/>
      <c r="CK1244" s="48"/>
      <c r="CL1244" s="48"/>
      <c r="CM1244" s="48"/>
      <c r="CN1244" s="48"/>
      <c r="CO1244" s="48"/>
      <c r="CP1244" s="48"/>
      <c r="CQ1244" s="48"/>
      <c r="CR1244" s="48"/>
      <c r="CS1244" s="48"/>
      <c r="CT1244" s="48"/>
      <c r="CU1244" s="48"/>
      <c r="CV1244" s="48"/>
      <c r="CW1244" s="48"/>
      <c r="CX1244" s="48"/>
      <c r="CY1244" s="48"/>
      <c r="CZ1244" s="48"/>
      <c r="DA1244" s="48"/>
      <c r="DB1244" s="48"/>
      <c r="DC1244" s="48"/>
      <c r="DD1244" s="48"/>
      <c r="DE1244" s="48"/>
      <c r="DF1244" s="48"/>
      <c r="DG1244" s="48"/>
      <c r="DH1244" s="48"/>
      <c r="DI1244" s="48"/>
      <c r="DJ1244" s="48"/>
      <c r="DK1244" s="48"/>
      <c r="DL1244" s="48"/>
      <c r="DM1244" s="48"/>
      <c r="DN1244" s="48"/>
      <c r="DO1244" s="48"/>
    </row>
    <row r="1245" spans="1:119" s="45" customFormat="1" ht="13.5" hidden="1" customHeight="1" outlineLevel="2">
      <c r="A1245" s="27"/>
      <c r="B1245" s="27"/>
      <c r="C1245" s="27"/>
      <c r="D1245" s="27"/>
      <c r="E1245" s="27"/>
      <c r="F1245" s="39"/>
      <c r="G1245" s="27"/>
      <c r="H1245" s="35"/>
      <c r="I1245" s="35"/>
      <c r="J1245" s="46"/>
      <c r="K1245" s="26"/>
      <c r="L1245" s="26"/>
      <c r="M1245" s="23" t="s">
        <v>1371</v>
      </c>
      <c r="N1245" s="33" t="s">
        <v>52</v>
      </c>
      <c r="O1245" s="29">
        <v>20</v>
      </c>
      <c r="P1245" s="43"/>
      <c r="Q1245" s="43"/>
      <c r="R1245" s="43"/>
      <c r="S1245" s="43"/>
      <c r="T1245" s="43"/>
      <c r="U1245" s="43"/>
      <c r="V1245" s="43"/>
      <c r="W1245" s="43"/>
      <c r="X1245" s="44"/>
      <c r="Y1245" s="44"/>
      <c r="Z1245" s="44"/>
      <c r="AA1245" s="44"/>
      <c r="AB1245" s="44"/>
      <c r="AC1245" s="44"/>
      <c r="AD1245" s="44"/>
      <c r="AE1245" s="44"/>
      <c r="AF1245" s="44"/>
      <c r="AG1245" s="44"/>
      <c r="AH1245" s="44"/>
      <c r="AI1245" s="44"/>
      <c r="AJ1245" s="44"/>
      <c r="AK1245" s="44"/>
      <c r="AL1245" s="44"/>
      <c r="AM1245" s="44"/>
      <c r="AN1245" s="44"/>
      <c r="AO1245" s="44"/>
      <c r="AP1245" s="44"/>
      <c r="AQ1245" s="44"/>
      <c r="AR1245" s="44"/>
      <c r="AS1245" s="44"/>
      <c r="AT1245" s="44"/>
      <c r="AU1245" s="44"/>
      <c r="AV1245" s="44"/>
      <c r="AW1245" s="44"/>
      <c r="AX1245" s="44"/>
      <c r="AY1245" s="44"/>
      <c r="AZ1245" s="44"/>
      <c r="BA1245" s="44"/>
      <c r="BB1245" s="44"/>
      <c r="BC1245" s="44"/>
      <c r="BD1245" s="44"/>
      <c r="BE1245" s="44"/>
      <c r="BF1245" s="44"/>
      <c r="BG1245" s="44"/>
      <c r="BH1245" s="44"/>
      <c r="BI1245" s="44"/>
      <c r="BJ1245" s="44"/>
      <c r="BK1245" s="44"/>
      <c r="BL1245" s="44"/>
      <c r="BM1245" s="44"/>
      <c r="BN1245" s="44"/>
      <c r="BO1245" s="44"/>
      <c r="BP1245" s="44"/>
      <c r="BQ1245" s="44"/>
      <c r="BR1245" s="44"/>
      <c r="BS1245" s="44"/>
      <c r="BT1245" s="44"/>
      <c r="BU1245" s="44"/>
      <c r="BV1245" s="44"/>
      <c r="BW1245" s="44"/>
      <c r="BX1245" s="44"/>
      <c r="BY1245" s="44"/>
      <c r="BZ1245" s="44"/>
      <c r="CA1245" s="44"/>
      <c r="CB1245" s="44"/>
      <c r="CC1245" s="44"/>
      <c r="CD1245" s="44"/>
      <c r="CE1245" s="44"/>
      <c r="CF1245" s="44"/>
      <c r="CG1245" s="44"/>
      <c r="CH1245" s="44"/>
      <c r="CI1245" s="44"/>
      <c r="CJ1245" s="44"/>
      <c r="CK1245" s="44"/>
      <c r="CL1245" s="44"/>
      <c r="CM1245" s="44"/>
      <c r="CN1245" s="44"/>
      <c r="CO1245" s="44"/>
      <c r="CP1245" s="44"/>
      <c r="CQ1245" s="44"/>
      <c r="CR1245" s="44"/>
      <c r="CS1245" s="44"/>
      <c r="CT1245" s="44"/>
      <c r="CU1245" s="44"/>
      <c r="CV1245" s="44"/>
      <c r="CW1245" s="44"/>
      <c r="CX1245" s="44"/>
      <c r="CY1245" s="44"/>
      <c r="CZ1245" s="44"/>
      <c r="DA1245" s="44"/>
      <c r="DB1245" s="44"/>
      <c r="DC1245" s="44"/>
      <c r="DD1245" s="44"/>
      <c r="DE1245" s="44"/>
      <c r="DF1245" s="44"/>
      <c r="DG1245" s="44"/>
      <c r="DH1245" s="44"/>
      <c r="DI1245" s="44"/>
      <c r="DJ1245" s="44"/>
      <c r="DK1245" s="44"/>
      <c r="DL1245" s="44"/>
      <c r="DM1245" s="44"/>
      <c r="DN1245" s="44"/>
      <c r="DO1245" s="44"/>
    </row>
    <row r="1246" spans="1:119" ht="37.5" hidden="1" customHeight="1" outlineLevel="2">
      <c r="A1246" s="27"/>
      <c r="B1246" s="27"/>
      <c r="C1246" s="27"/>
      <c r="D1246" s="27"/>
      <c r="E1246" s="27"/>
      <c r="F1246" s="35" t="s">
        <v>2721</v>
      </c>
      <c r="G1246" s="28"/>
      <c r="H1246" s="35"/>
      <c r="I1246" s="35"/>
      <c r="J1246" s="46"/>
      <c r="K1246" s="26"/>
      <c r="L1246" s="26"/>
      <c r="M1246" s="23" t="s">
        <v>1448</v>
      </c>
      <c r="N1246" s="33" t="s">
        <v>52</v>
      </c>
      <c r="O1246" s="29">
        <v>1</v>
      </c>
      <c r="P1246" s="47"/>
      <c r="Q1246" s="47"/>
      <c r="R1246" s="47"/>
      <c r="S1246" s="47"/>
      <c r="T1246" s="47"/>
      <c r="U1246" s="47"/>
      <c r="V1246" s="47"/>
      <c r="W1246" s="47"/>
      <c r="X1246" s="48"/>
      <c r="Y1246" s="48"/>
      <c r="Z1246" s="48"/>
      <c r="AA1246" s="48"/>
      <c r="AB1246" s="48"/>
      <c r="AC1246" s="48"/>
      <c r="AD1246" s="48"/>
      <c r="AE1246" s="48"/>
      <c r="AF1246" s="48"/>
      <c r="AG1246" s="48"/>
      <c r="AH1246" s="48"/>
      <c r="AI1246" s="48"/>
      <c r="AJ1246" s="48"/>
      <c r="AK1246" s="48"/>
      <c r="AL1246" s="48"/>
      <c r="AM1246" s="48"/>
      <c r="AN1246" s="48"/>
      <c r="AO1246" s="48"/>
      <c r="AP1246" s="48"/>
      <c r="AQ1246" s="48"/>
      <c r="AR1246" s="48"/>
      <c r="AS1246" s="48"/>
      <c r="AT1246" s="48"/>
      <c r="AU1246" s="48"/>
      <c r="AV1246" s="48"/>
      <c r="AW1246" s="48"/>
      <c r="AX1246" s="48"/>
      <c r="AY1246" s="48"/>
      <c r="AZ1246" s="48"/>
      <c r="BA1246" s="48"/>
      <c r="BB1246" s="48"/>
      <c r="BC1246" s="48"/>
      <c r="BD1246" s="48"/>
      <c r="BE1246" s="48"/>
      <c r="BF1246" s="48"/>
      <c r="BG1246" s="48"/>
      <c r="BH1246" s="48"/>
      <c r="BI1246" s="48"/>
      <c r="BJ1246" s="48"/>
      <c r="BK1246" s="48"/>
      <c r="BL1246" s="48"/>
      <c r="BM1246" s="48"/>
      <c r="BN1246" s="48"/>
      <c r="BO1246" s="48"/>
      <c r="BP1246" s="48"/>
      <c r="BQ1246" s="48"/>
      <c r="BR1246" s="48"/>
      <c r="BS1246" s="48"/>
      <c r="BT1246" s="48"/>
      <c r="BU1246" s="48"/>
      <c r="BV1246" s="48"/>
      <c r="BW1246" s="48"/>
      <c r="BX1246" s="48"/>
      <c r="BY1246" s="48"/>
      <c r="BZ1246" s="48"/>
      <c r="CA1246" s="48"/>
      <c r="CB1246" s="48"/>
      <c r="CC1246" s="48"/>
      <c r="CD1246" s="48"/>
      <c r="CE1246" s="48"/>
      <c r="CF1246" s="48"/>
      <c r="CG1246" s="48"/>
      <c r="CH1246" s="48"/>
      <c r="CI1246" s="48"/>
      <c r="CJ1246" s="48"/>
      <c r="CK1246" s="48"/>
      <c r="CL1246" s="48"/>
      <c r="CM1246" s="48"/>
      <c r="CN1246" s="48"/>
      <c r="CO1246" s="48"/>
      <c r="CP1246" s="48"/>
      <c r="CQ1246" s="48"/>
      <c r="CR1246" s="48"/>
      <c r="CS1246" s="48"/>
      <c r="CT1246" s="48"/>
      <c r="CU1246" s="48"/>
      <c r="CV1246" s="48"/>
      <c r="CW1246" s="48"/>
      <c r="CX1246" s="48"/>
      <c r="CY1246" s="48"/>
      <c r="CZ1246" s="48"/>
      <c r="DA1246" s="48"/>
      <c r="DB1246" s="48"/>
      <c r="DC1246" s="48"/>
      <c r="DD1246" s="48"/>
      <c r="DE1246" s="48"/>
      <c r="DF1246" s="48"/>
      <c r="DG1246" s="48"/>
      <c r="DH1246" s="48"/>
      <c r="DI1246" s="48"/>
      <c r="DJ1246" s="48"/>
      <c r="DK1246" s="48"/>
      <c r="DL1246" s="48"/>
      <c r="DM1246" s="48"/>
      <c r="DN1246" s="48"/>
      <c r="DO1246" s="48"/>
    </row>
    <row r="1247" spans="1:119" ht="12.75" hidden="1" customHeight="1" outlineLevel="2">
      <c r="A1247" s="27"/>
      <c r="B1247" s="27"/>
      <c r="C1247" s="27"/>
      <c r="D1247" s="27"/>
      <c r="E1247" s="27"/>
      <c r="F1247" s="39"/>
      <c r="G1247" s="27"/>
      <c r="H1247" s="35"/>
      <c r="I1247" s="35"/>
      <c r="J1247" s="46"/>
      <c r="K1247" s="26"/>
      <c r="L1247" s="26"/>
      <c r="M1247" s="23" t="s">
        <v>1416</v>
      </c>
      <c r="N1247" s="33" t="s">
        <v>1417</v>
      </c>
      <c r="O1247" s="29">
        <v>1</v>
      </c>
      <c r="P1247" s="47"/>
      <c r="Q1247" s="47"/>
      <c r="R1247" s="47"/>
      <c r="S1247" s="47"/>
      <c r="T1247" s="47"/>
      <c r="U1247" s="47"/>
      <c r="V1247" s="47"/>
      <c r="W1247" s="47"/>
      <c r="X1247" s="48"/>
      <c r="Y1247" s="48"/>
      <c r="Z1247" s="48"/>
      <c r="AA1247" s="48"/>
      <c r="AB1247" s="48"/>
      <c r="AC1247" s="48"/>
      <c r="AD1247" s="48"/>
      <c r="AE1247" s="48"/>
      <c r="AF1247" s="48"/>
      <c r="AG1247" s="48"/>
      <c r="AH1247" s="48"/>
      <c r="AI1247" s="48"/>
      <c r="AJ1247" s="48"/>
      <c r="AK1247" s="48"/>
      <c r="AL1247" s="48"/>
      <c r="AM1247" s="48"/>
      <c r="AN1247" s="48"/>
      <c r="AO1247" s="48"/>
      <c r="AP1247" s="48"/>
      <c r="AQ1247" s="48"/>
      <c r="AR1247" s="48"/>
      <c r="AS1247" s="48"/>
      <c r="AT1247" s="48"/>
      <c r="AU1247" s="48"/>
      <c r="AV1247" s="48"/>
      <c r="AW1247" s="48"/>
      <c r="AX1247" s="48"/>
      <c r="AY1247" s="48"/>
      <c r="AZ1247" s="48"/>
      <c r="BA1247" s="48"/>
      <c r="BB1247" s="48"/>
      <c r="BC1247" s="48"/>
      <c r="BD1247" s="48"/>
      <c r="BE1247" s="48"/>
      <c r="BF1247" s="48"/>
      <c r="BG1247" s="48"/>
      <c r="BH1247" s="48"/>
      <c r="BI1247" s="48"/>
      <c r="BJ1247" s="48"/>
      <c r="BK1247" s="48"/>
      <c r="BL1247" s="48"/>
      <c r="BM1247" s="48"/>
      <c r="BN1247" s="48"/>
      <c r="BO1247" s="48"/>
      <c r="BP1247" s="48"/>
      <c r="BQ1247" s="48"/>
      <c r="BR1247" s="48"/>
      <c r="BS1247" s="48"/>
      <c r="BT1247" s="48"/>
      <c r="BU1247" s="48"/>
      <c r="BV1247" s="48"/>
      <c r="BW1247" s="48"/>
      <c r="BX1247" s="48"/>
      <c r="BY1247" s="48"/>
      <c r="BZ1247" s="48"/>
      <c r="CA1247" s="48"/>
      <c r="CB1247" s="48"/>
      <c r="CC1247" s="48"/>
      <c r="CD1247" s="48"/>
      <c r="CE1247" s="48"/>
      <c r="CF1247" s="48"/>
      <c r="CG1247" s="48"/>
      <c r="CH1247" s="48"/>
      <c r="CI1247" s="48"/>
      <c r="CJ1247" s="48"/>
      <c r="CK1247" s="48"/>
      <c r="CL1247" s="48"/>
      <c r="CM1247" s="48"/>
      <c r="CN1247" s="48"/>
      <c r="CO1247" s="48"/>
      <c r="CP1247" s="48"/>
      <c r="CQ1247" s="48"/>
      <c r="CR1247" s="48"/>
      <c r="CS1247" s="48"/>
      <c r="CT1247" s="48"/>
      <c r="CU1247" s="48"/>
      <c r="CV1247" s="48"/>
      <c r="CW1247" s="48"/>
      <c r="CX1247" s="48"/>
      <c r="CY1247" s="48"/>
      <c r="CZ1247" s="48"/>
      <c r="DA1247" s="48"/>
      <c r="DB1247" s="48"/>
      <c r="DC1247" s="48"/>
      <c r="DD1247" s="48"/>
      <c r="DE1247" s="48"/>
      <c r="DF1247" s="48"/>
      <c r="DG1247" s="48"/>
      <c r="DH1247" s="48"/>
      <c r="DI1247" s="48"/>
      <c r="DJ1247" s="48"/>
      <c r="DK1247" s="48"/>
      <c r="DL1247" s="48"/>
      <c r="DM1247" s="48"/>
      <c r="DN1247" s="48"/>
      <c r="DO1247" s="48"/>
    </row>
    <row r="1248" spans="1:119" ht="12.75" hidden="1" customHeight="1" outlineLevel="2">
      <c r="A1248" s="27"/>
      <c r="B1248" s="27"/>
      <c r="C1248" s="27"/>
      <c r="D1248" s="27"/>
      <c r="E1248" s="39"/>
      <c r="F1248" s="35"/>
      <c r="G1248" s="28"/>
      <c r="H1248" s="35"/>
      <c r="I1248" s="35"/>
      <c r="J1248" s="46"/>
      <c r="K1248" s="26"/>
      <c r="L1248" s="26"/>
      <c r="M1248" s="23" t="s">
        <v>1403</v>
      </c>
      <c r="N1248" s="33" t="s">
        <v>52</v>
      </c>
      <c r="O1248" s="31">
        <v>31</v>
      </c>
      <c r="P1248" s="47"/>
      <c r="Q1248" s="47"/>
      <c r="R1248" s="47"/>
      <c r="S1248" s="47"/>
      <c r="T1248" s="47"/>
      <c r="U1248" s="47"/>
      <c r="V1248" s="47"/>
      <c r="W1248" s="47"/>
      <c r="X1248" s="48"/>
      <c r="Y1248" s="48"/>
      <c r="Z1248" s="48"/>
      <c r="AA1248" s="48"/>
      <c r="AB1248" s="48"/>
      <c r="AC1248" s="48"/>
      <c r="AD1248" s="48"/>
      <c r="AE1248" s="48"/>
      <c r="AF1248" s="48"/>
      <c r="AG1248" s="48"/>
      <c r="AH1248" s="48"/>
      <c r="AI1248" s="48"/>
      <c r="AJ1248" s="48"/>
      <c r="AK1248" s="48"/>
      <c r="AL1248" s="48"/>
      <c r="AM1248" s="48"/>
      <c r="AN1248" s="48"/>
      <c r="AO1248" s="48"/>
      <c r="AP1248" s="48"/>
      <c r="AQ1248" s="48"/>
      <c r="AR1248" s="48"/>
      <c r="AS1248" s="48"/>
      <c r="AT1248" s="48"/>
      <c r="AU1248" s="48"/>
      <c r="AV1248" s="48"/>
      <c r="AW1248" s="48"/>
      <c r="AX1248" s="48"/>
      <c r="AY1248" s="48"/>
      <c r="AZ1248" s="48"/>
      <c r="BA1248" s="48"/>
      <c r="BB1248" s="48"/>
      <c r="BC1248" s="48"/>
      <c r="BD1248" s="48"/>
      <c r="BE1248" s="48"/>
      <c r="BF1248" s="48"/>
      <c r="BG1248" s="48"/>
      <c r="BH1248" s="48"/>
      <c r="BI1248" s="48"/>
      <c r="BJ1248" s="48"/>
      <c r="BK1248" s="48"/>
      <c r="BL1248" s="48"/>
      <c r="BM1248" s="48"/>
      <c r="BN1248" s="48"/>
      <c r="BO1248" s="48"/>
      <c r="BP1248" s="48"/>
      <c r="BQ1248" s="48"/>
      <c r="BR1248" s="48"/>
      <c r="BS1248" s="48"/>
      <c r="BT1248" s="48"/>
      <c r="BU1248" s="48"/>
      <c r="BV1248" s="48"/>
      <c r="BW1248" s="48"/>
      <c r="BX1248" s="48"/>
      <c r="BY1248" s="48"/>
      <c r="BZ1248" s="48"/>
      <c r="CA1248" s="48"/>
      <c r="CB1248" s="48"/>
      <c r="CC1248" s="48"/>
      <c r="CD1248" s="48"/>
      <c r="CE1248" s="48"/>
      <c r="CF1248" s="48"/>
      <c r="CG1248" s="48"/>
      <c r="CH1248" s="48"/>
      <c r="CI1248" s="48"/>
      <c r="CJ1248" s="48"/>
      <c r="CK1248" s="48"/>
      <c r="CL1248" s="48"/>
      <c r="CM1248" s="48"/>
      <c r="CN1248" s="48"/>
      <c r="CO1248" s="48"/>
      <c r="CP1248" s="48"/>
      <c r="CQ1248" s="48"/>
      <c r="CR1248" s="48"/>
      <c r="CS1248" s="48"/>
      <c r="CT1248" s="48"/>
      <c r="CU1248" s="48"/>
      <c r="CV1248" s="48"/>
      <c r="CW1248" s="48"/>
      <c r="CX1248" s="48"/>
      <c r="CY1248" s="48"/>
      <c r="CZ1248" s="48"/>
      <c r="DA1248" s="48"/>
      <c r="DB1248" s="48"/>
      <c r="DC1248" s="48"/>
      <c r="DD1248" s="48"/>
      <c r="DE1248" s="48"/>
      <c r="DF1248" s="48"/>
      <c r="DG1248" s="48"/>
      <c r="DH1248" s="48"/>
      <c r="DI1248" s="48"/>
      <c r="DJ1248" s="48"/>
      <c r="DK1248" s="48"/>
      <c r="DL1248" s="48"/>
      <c r="DM1248" s="48"/>
      <c r="DN1248" s="48"/>
      <c r="DO1248" s="48"/>
    </row>
    <row r="1249" spans="1:119" s="45" customFormat="1" ht="105.75" customHeight="1" outlineLevel="1" collapsed="1">
      <c r="A1249" s="27" t="s">
        <v>1420</v>
      </c>
      <c r="B1249" s="27">
        <v>110</v>
      </c>
      <c r="C1249" s="27" t="s">
        <v>816</v>
      </c>
      <c r="D1249" s="27" t="s">
        <v>1350</v>
      </c>
      <c r="E1249" s="27" t="s">
        <v>1421</v>
      </c>
      <c r="F1249" s="35" t="s">
        <v>1422</v>
      </c>
      <c r="G1249" s="28" t="s">
        <v>2865</v>
      </c>
      <c r="H1249" s="28" t="s">
        <v>1383</v>
      </c>
      <c r="I1249" s="28" t="s">
        <v>1423</v>
      </c>
      <c r="J1249" s="26" t="s">
        <v>33</v>
      </c>
      <c r="K1249" s="103" t="s">
        <v>43</v>
      </c>
      <c r="L1249" s="103" t="s">
        <v>51</v>
      </c>
      <c r="M1249" s="32" t="str">
        <f>M1250&amp;" "&amp;O1250&amp;N1250&amp;" "&amp;M1251&amp;" "&amp;O1251&amp;N1251&amp;""</f>
        <v>Замена полимерных изоляторов на стеклянные 568шт. Замена дефектных изоляторов 16шт.</v>
      </c>
      <c r="N1249" s="33"/>
      <c r="O1249" s="7"/>
      <c r="P1249" s="43"/>
      <c r="Q1249" s="43"/>
      <c r="R1249" s="43"/>
      <c r="S1249" s="43"/>
      <c r="T1249" s="43"/>
      <c r="U1249" s="43"/>
      <c r="V1249" s="43"/>
      <c r="W1249" s="43"/>
      <c r="X1249" s="44"/>
      <c r="Y1249" s="44"/>
      <c r="Z1249" s="44"/>
      <c r="AA1249" s="44"/>
      <c r="AB1249" s="44"/>
      <c r="AC1249" s="44"/>
      <c r="AD1249" s="44"/>
      <c r="AE1249" s="44"/>
      <c r="AF1249" s="44"/>
      <c r="AG1249" s="44"/>
      <c r="AH1249" s="44"/>
      <c r="AI1249" s="44"/>
      <c r="AJ1249" s="44"/>
      <c r="AK1249" s="44"/>
      <c r="AL1249" s="44"/>
      <c r="AM1249" s="44"/>
      <c r="AN1249" s="44"/>
      <c r="AO1249" s="44"/>
      <c r="AP1249" s="44"/>
      <c r="AQ1249" s="44"/>
      <c r="AR1249" s="44"/>
      <c r="AS1249" s="44"/>
      <c r="AT1249" s="44"/>
      <c r="AU1249" s="44"/>
      <c r="AV1249" s="44"/>
      <c r="AW1249" s="44"/>
      <c r="AX1249" s="44"/>
      <c r="AY1249" s="44"/>
      <c r="AZ1249" s="44"/>
      <c r="BA1249" s="44"/>
      <c r="BB1249" s="44"/>
      <c r="BC1249" s="44"/>
      <c r="BD1249" s="44"/>
      <c r="BE1249" s="44"/>
      <c r="BF1249" s="44"/>
      <c r="BG1249" s="44"/>
      <c r="BH1249" s="44"/>
      <c r="BI1249" s="44"/>
      <c r="BJ1249" s="44"/>
      <c r="BK1249" s="44"/>
      <c r="BL1249" s="44"/>
      <c r="BM1249" s="44"/>
      <c r="BN1249" s="44"/>
      <c r="BO1249" s="44"/>
      <c r="BP1249" s="44"/>
      <c r="BQ1249" s="44"/>
      <c r="BR1249" s="44"/>
      <c r="BS1249" s="44"/>
      <c r="BT1249" s="44"/>
      <c r="BU1249" s="44"/>
      <c r="BV1249" s="44"/>
      <c r="BW1249" s="44"/>
      <c r="BX1249" s="44"/>
      <c r="BY1249" s="44"/>
      <c r="BZ1249" s="44"/>
      <c r="CA1249" s="44"/>
      <c r="CB1249" s="44"/>
      <c r="CC1249" s="44"/>
      <c r="CD1249" s="44"/>
      <c r="CE1249" s="44"/>
      <c r="CF1249" s="44"/>
      <c r="CG1249" s="44"/>
      <c r="CH1249" s="44"/>
      <c r="CI1249" s="44"/>
      <c r="CJ1249" s="44"/>
      <c r="CK1249" s="44"/>
      <c r="CL1249" s="44"/>
      <c r="CM1249" s="44"/>
      <c r="CN1249" s="44"/>
      <c r="CO1249" s="44"/>
      <c r="CP1249" s="44"/>
      <c r="CQ1249" s="44"/>
      <c r="CR1249" s="44"/>
      <c r="CS1249" s="44"/>
      <c r="CT1249" s="44"/>
      <c r="CU1249" s="44"/>
      <c r="CV1249" s="44"/>
      <c r="CW1249" s="44"/>
      <c r="CX1249" s="44"/>
      <c r="CY1249" s="44"/>
      <c r="CZ1249" s="44"/>
      <c r="DA1249" s="44"/>
      <c r="DB1249" s="44"/>
      <c r="DC1249" s="44"/>
      <c r="DD1249" s="44"/>
      <c r="DE1249" s="44"/>
      <c r="DF1249" s="44"/>
      <c r="DG1249" s="44"/>
      <c r="DH1249" s="44"/>
      <c r="DI1249" s="44"/>
      <c r="DJ1249" s="44"/>
      <c r="DK1249" s="44"/>
      <c r="DL1249" s="44"/>
      <c r="DM1249" s="44"/>
      <c r="DN1249" s="44"/>
      <c r="DO1249" s="44"/>
    </row>
    <row r="1250" spans="1:119" ht="12.75" hidden="1" customHeight="1" outlineLevel="2">
      <c r="A1250" s="27"/>
      <c r="B1250" s="27"/>
      <c r="C1250" s="27"/>
      <c r="D1250" s="27"/>
      <c r="E1250" s="39"/>
      <c r="F1250" s="35"/>
      <c r="G1250" s="28"/>
      <c r="H1250" s="35"/>
      <c r="I1250" s="35"/>
      <c r="J1250" s="46"/>
      <c r="K1250" s="26"/>
      <c r="L1250" s="26"/>
      <c r="M1250" s="23" t="s">
        <v>1424</v>
      </c>
      <c r="N1250" s="33" t="s">
        <v>52</v>
      </c>
      <c r="O1250" s="31">
        <v>568</v>
      </c>
      <c r="P1250" s="47"/>
      <c r="Q1250" s="47"/>
      <c r="R1250" s="47"/>
      <c r="S1250" s="47"/>
      <c r="T1250" s="47"/>
      <c r="U1250" s="47"/>
      <c r="V1250" s="47"/>
      <c r="W1250" s="47"/>
      <c r="X1250" s="48"/>
      <c r="Y1250" s="48"/>
      <c r="Z1250" s="48"/>
      <c r="AA1250" s="48"/>
      <c r="AB1250" s="48"/>
      <c r="AC1250" s="48"/>
      <c r="AD1250" s="48"/>
      <c r="AE1250" s="48"/>
      <c r="AF1250" s="48"/>
      <c r="AG1250" s="48"/>
      <c r="AH1250" s="48"/>
      <c r="AI1250" s="48"/>
      <c r="AJ1250" s="48"/>
      <c r="AK1250" s="48"/>
      <c r="AL1250" s="48"/>
      <c r="AM1250" s="48"/>
      <c r="AN1250" s="48"/>
      <c r="AO1250" s="48"/>
      <c r="AP1250" s="48"/>
      <c r="AQ1250" s="48"/>
      <c r="AR1250" s="48"/>
      <c r="AS1250" s="48"/>
      <c r="AT1250" s="48"/>
      <c r="AU1250" s="48"/>
      <c r="AV1250" s="48"/>
      <c r="AW1250" s="48"/>
      <c r="AX1250" s="48"/>
      <c r="AY1250" s="48"/>
      <c r="AZ1250" s="48"/>
      <c r="BA1250" s="48"/>
      <c r="BB1250" s="48"/>
      <c r="BC1250" s="48"/>
      <c r="BD1250" s="48"/>
      <c r="BE1250" s="48"/>
      <c r="BF1250" s="48"/>
      <c r="BG1250" s="48"/>
      <c r="BH1250" s="48"/>
      <c r="BI1250" s="48"/>
      <c r="BJ1250" s="48"/>
      <c r="BK1250" s="48"/>
      <c r="BL1250" s="48"/>
      <c r="BM1250" s="48"/>
      <c r="BN1250" s="48"/>
      <c r="BO1250" s="48"/>
      <c r="BP1250" s="48"/>
      <c r="BQ1250" s="48"/>
      <c r="BR1250" s="48"/>
      <c r="BS1250" s="48"/>
      <c r="BT1250" s="48"/>
      <c r="BU1250" s="48"/>
      <c r="BV1250" s="48"/>
      <c r="BW1250" s="48"/>
      <c r="BX1250" s="48"/>
      <c r="BY1250" s="48"/>
      <c r="BZ1250" s="48"/>
      <c r="CA1250" s="48"/>
      <c r="CB1250" s="48"/>
      <c r="CC1250" s="48"/>
      <c r="CD1250" s="48"/>
      <c r="CE1250" s="48"/>
      <c r="CF1250" s="48"/>
      <c r="CG1250" s="48"/>
      <c r="CH1250" s="48"/>
      <c r="CI1250" s="48"/>
      <c r="CJ1250" s="48"/>
      <c r="CK1250" s="48"/>
      <c r="CL1250" s="48"/>
      <c r="CM1250" s="48"/>
      <c r="CN1250" s="48"/>
      <c r="CO1250" s="48"/>
      <c r="CP1250" s="48"/>
      <c r="CQ1250" s="48"/>
      <c r="CR1250" s="48"/>
      <c r="CS1250" s="48"/>
      <c r="CT1250" s="48"/>
      <c r="CU1250" s="48"/>
      <c r="CV1250" s="48"/>
      <c r="CW1250" s="48"/>
      <c r="CX1250" s="48"/>
      <c r="CY1250" s="48"/>
      <c r="CZ1250" s="48"/>
      <c r="DA1250" s="48"/>
      <c r="DB1250" s="48"/>
      <c r="DC1250" s="48"/>
      <c r="DD1250" s="48"/>
      <c r="DE1250" s="48"/>
      <c r="DF1250" s="48"/>
      <c r="DG1250" s="48"/>
      <c r="DH1250" s="48"/>
      <c r="DI1250" s="48"/>
      <c r="DJ1250" s="48"/>
      <c r="DK1250" s="48"/>
      <c r="DL1250" s="48"/>
      <c r="DM1250" s="48"/>
      <c r="DN1250" s="48"/>
      <c r="DO1250" s="48"/>
    </row>
    <row r="1251" spans="1:119" ht="12.75" hidden="1" customHeight="1" outlineLevel="2">
      <c r="A1251" s="27"/>
      <c r="B1251" s="27"/>
      <c r="C1251" s="27"/>
      <c r="D1251" s="27"/>
      <c r="E1251" s="27"/>
      <c r="F1251" s="39"/>
      <c r="G1251" s="27"/>
      <c r="H1251" s="35"/>
      <c r="I1251" s="35"/>
      <c r="J1251" s="46"/>
      <c r="K1251" s="26"/>
      <c r="L1251" s="26"/>
      <c r="M1251" s="23" t="s">
        <v>1403</v>
      </c>
      <c r="N1251" s="33" t="s">
        <v>52</v>
      </c>
      <c r="O1251" s="29">
        <v>16</v>
      </c>
      <c r="P1251" s="47"/>
      <c r="Q1251" s="47"/>
      <c r="R1251" s="47"/>
      <c r="S1251" s="47"/>
      <c r="T1251" s="47"/>
      <c r="U1251" s="47"/>
      <c r="V1251" s="47"/>
      <c r="W1251" s="47"/>
      <c r="X1251" s="48"/>
      <c r="Y1251" s="48"/>
      <c r="Z1251" s="48"/>
      <c r="AA1251" s="48"/>
      <c r="AB1251" s="48"/>
      <c r="AC1251" s="48"/>
      <c r="AD1251" s="48"/>
      <c r="AE1251" s="48"/>
      <c r="AF1251" s="48"/>
      <c r="AG1251" s="48"/>
      <c r="AH1251" s="48"/>
      <c r="AI1251" s="48"/>
      <c r="AJ1251" s="48"/>
      <c r="AK1251" s="48"/>
      <c r="AL1251" s="48"/>
      <c r="AM1251" s="48"/>
      <c r="AN1251" s="48"/>
      <c r="AO1251" s="48"/>
      <c r="AP1251" s="48"/>
      <c r="AQ1251" s="48"/>
      <c r="AR1251" s="48"/>
      <c r="AS1251" s="48"/>
      <c r="AT1251" s="48"/>
      <c r="AU1251" s="48"/>
      <c r="AV1251" s="48"/>
      <c r="AW1251" s="48"/>
      <c r="AX1251" s="48"/>
      <c r="AY1251" s="48"/>
      <c r="AZ1251" s="48"/>
      <c r="BA1251" s="48"/>
      <c r="BB1251" s="48"/>
      <c r="BC1251" s="48"/>
      <c r="BD1251" s="48"/>
      <c r="BE1251" s="48"/>
      <c r="BF1251" s="48"/>
      <c r="BG1251" s="48"/>
      <c r="BH1251" s="48"/>
      <c r="BI1251" s="48"/>
      <c r="BJ1251" s="48"/>
      <c r="BK1251" s="48"/>
      <c r="BL1251" s="48"/>
      <c r="BM1251" s="48"/>
      <c r="BN1251" s="48"/>
      <c r="BO1251" s="48"/>
      <c r="BP1251" s="48"/>
      <c r="BQ1251" s="48"/>
      <c r="BR1251" s="48"/>
      <c r="BS1251" s="48"/>
      <c r="BT1251" s="48"/>
      <c r="BU1251" s="48"/>
      <c r="BV1251" s="48"/>
      <c r="BW1251" s="48"/>
      <c r="BX1251" s="48"/>
      <c r="BY1251" s="48"/>
      <c r="BZ1251" s="48"/>
      <c r="CA1251" s="48"/>
      <c r="CB1251" s="48"/>
      <c r="CC1251" s="48"/>
      <c r="CD1251" s="48"/>
      <c r="CE1251" s="48"/>
      <c r="CF1251" s="48"/>
      <c r="CG1251" s="48"/>
      <c r="CH1251" s="48"/>
      <c r="CI1251" s="48"/>
      <c r="CJ1251" s="48"/>
      <c r="CK1251" s="48"/>
      <c r="CL1251" s="48"/>
      <c r="CM1251" s="48"/>
      <c r="CN1251" s="48"/>
      <c r="CO1251" s="48"/>
      <c r="CP1251" s="48"/>
      <c r="CQ1251" s="48"/>
      <c r="CR1251" s="48"/>
      <c r="CS1251" s="48"/>
      <c r="CT1251" s="48"/>
      <c r="CU1251" s="48"/>
      <c r="CV1251" s="48"/>
      <c r="CW1251" s="48"/>
      <c r="CX1251" s="48"/>
      <c r="CY1251" s="48"/>
      <c r="CZ1251" s="48"/>
      <c r="DA1251" s="48"/>
      <c r="DB1251" s="48"/>
      <c r="DC1251" s="48"/>
      <c r="DD1251" s="48"/>
      <c r="DE1251" s="48"/>
      <c r="DF1251" s="48"/>
      <c r="DG1251" s="48"/>
      <c r="DH1251" s="48"/>
      <c r="DI1251" s="48"/>
      <c r="DJ1251" s="48"/>
      <c r="DK1251" s="48"/>
      <c r="DL1251" s="48"/>
      <c r="DM1251" s="48"/>
      <c r="DN1251" s="48"/>
      <c r="DO1251" s="48"/>
    </row>
    <row r="1252" spans="1:119" s="45" customFormat="1" ht="133.5" customHeight="1" outlineLevel="1" collapsed="1">
      <c r="A1252" s="27" t="s">
        <v>1425</v>
      </c>
      <c r="B1252" s="27">
        <v>110</v>
      </c>
      <c r="C1252" s="27" t="s">
        <v>816</v>
      </c>
      <c r="D1252" s="27" t="s">
        <v>1350</v>
      </c>
      <c r="E1252" s="27" t="s">
        <v>1381</v>
      </c>
      <c r="F1252" s="35" t="s">
        <v>1426</v>
      </c>
      <c r="G1252" s="28">
        <v>66.296000000000006</v>
      </c>
      <c r="H1252" s="28" t="s">
        <v>1414</v>
      </c>
      <c r="I1252" s="28" t="s">
        <v>1427</v>
      </c>
      <c r="J1252" s="26" t="s">
        <v>33</v>
      </c>
      <c r="K1252" s="103" t="s">
        <v>55</v>
      </c>
      <c r="L1252" s="103" t="s">
        <v>55</v>
      </c>
      <c r="M1252" s="32" t="str">
        <f>M1253&amp;" "&amp;O1253&amp;N1253&amp;" "&amp;M1254&amp;" "&amp;O1254&amp;N1254&amp;""</f>
        <v>Замена дефектных изоляторов 29шт. Замена полимерных изоляторов на стеклянные 88шт.</v>
      </c>
      <c r="N1252" s="33"/>
      <c r="O1252" s="7"/>
      <c r="P1252" s="43"/>
      <c r="Q1252" s="43"/>
      <c r="R1252" s="43"/>
      <c r="S1252" s="43"/>
      <c r="T1252" s="43"/>
      <c r="U1252" s="43"/>
      <c r="V1252" s="43"/>
      <c r="W1252" s="43"/>
      <c r="X1252" s="44"/>
      <c r="Y1252" s="44"/>
      <c r="Z1252" s="44"/>
      <c r="AA1252" s="44"/>
      <c r="AB1252" s="44"/>
      <c r="AC1252" s="44"/>
      <c r="AD1252" s="44"/>
      <c r="AE1252" s="44"/>
      <c r="AF1252" s="44"/>
      <c r="AG1252" s="44"/>
      <c r="AH1252" s="44"/>
      <c r="AI1252" s="44"/>
      <c r="AJ1252" s="44"/>
      <c r="AK1252" s="44"/>
      <c r="AL1252" s="44"/>
      <c r="AM1252" s="44"/>
      <c r="AN1252" s="44"/>
      <c r="AO1252" s="44"/>
      <c r="AP1252" s="44"/>
      <c r="AQ1252" s="44"/>
      <c r="AR1252" s="44"/>
      <c r="AS1252" s="44"/>
      <c r="AT1252" s="44"/>
      <c r="AU1252" s="44"/>
      <c r="AV1252" s="44"/>
      <c r="AW1252" s="44"/>
      <c r="AX1252" s="44"/>
      <c r="AY1252" s="44"/>
      <c r="AZ1252" s="44"/>
      <c r="BA1252" s="44"/>
      <c r="BB1252" s="44"/>
      <c r="BC1252" s="44"/>
      <c r="BD1252" s="44"/>
      <c r="BE1252" s="44"/>
      <c r="BF1252" s="44"/>
      <c r="BG1252" s="44"/>
      <c r="BH1252" s="44"/>
      <c r="BI1252" s="44"/>
      <c r="BJ1252" s="44"/>
      <c r="BK1252" s="44"/>
      <c r="BL1252" s="44"/>
      <c r="BM1252" s="44"/>
      <c r="BN1252" s="44"/>
      <c r="BO1252" s="44"/>
      <c r="BP1252" s="44"/>
      <c r="BQ1252" s="44"/>
      <c r="BR1252" s="44"/>
      <c r="BS1252" s="44"/>
      <c r="BT1252" s="44"/>
      <c r="BU1252" s="44"/>
      <c r="BV1252" s="44"/>
      <c r="BW1252" s="44"/>
      <c r="BX1252" s="44"/>
      <c r="BY1252" s="44"/>
      <c r="BZ1252" s="44"/>
      <c r="CA1252" s="44"/>
      <c r="CB1252" s="44"/>
      <c r="CC1252" s="44"/>
      <c r="CD1252" s="44"/>
      <c r="CE1252" s="44"/>
      <c r="CF1252" s="44"/>
      <c r="CG1252" s="44"/>
      <c r="CH1252" s="44"/>
      <c r="CI1252" s="44"/>
      <c r="CJ1252" s="44"/>
      <c r="CK1252" s="44"/>
      <c r="CL1252" s="44"/>
      <c r="CM1252" s="44"/>
      <c r="CN1252" s="44"/>
      <c r="CO1252" s="44"/>
      <c r="CP1252" s="44"/>
      <c r="CQ1252" s="44"/>
      <c r="CR1252" s="44"/>
      <c r="CS1252" s="44"/>
      <c r="CT1252" s="44"/>
      <c r="CU1252" s="44"/>
      <c r="CV1252" s="44"/>
      <c r="CW1252" s="44"/>
      <c r="CX1252" s="44"/>
      <c r="CY1252" s="44"/>
      <c r="CZ1252" s="44"/>
      <c r="DA1252" s="44"/>
      <c r="DB1252" s="44"/>
      <c r="DC1252" s="44"/>
      <c r="DD1252" s="44"/>
      <c r="DE1252" s="44"/>
      <c r="DF1252" s="44"/>
      <c r="DG1252" s="44"/>
      <c r="DH1252" s="44"/>
      <c r="DI1252" s="44"/>
      <c r="DJ1252" s="44"/>
      <c r="DK1252" s="44"/>
      <c r="DL1252" s="44"/>
      <c r="DM1252" s="44"/>
      <c r="DN1252" s="44"/>
      <c r="DO1252" s="44"/>
    </row>
    <row r="1253" spans="1:119" ht="12.75" hidden="1" customHeight="1" outlineLevel="2">
      <c r="A1253" s="27"/>
      <c r="B1253" s="27"/>
      <c r="C1253" s="27"/>
      <c r="D1253" s="27"/>
      <c r="E1253" s="39"/>
      <c r="F1253" s="35"/>
      <c r="G1253" s="28"/>
      <c r="H1253" s="35"/>
      <c r="I1253" s="35"/>
      <c r="J1253" s="46"/>
      <c r="K1253" s="26"/>
      <c r="L1253" s="26"/>
      <c r="M1253" s="23" t="s">
        <v>1403</v>
      </c>
      <c r="N1253" s="33" t="s">
        <v>52</v>
      </c>
      <c r="O1253" s="31">
        <v>29</v>
      </c>
      <c r="P1253" s="47"/>
      <c r="Q1253" s="47"/>
      <c r="R1253" s="47"/>
      <c r="S1253" s="47"/>
      <c r="T1253" s="47"/>
      <c r="U1253" s="47"/>
      <c r="V1253" s="47"/>
      <c r="W1253" s="47"/>
      <c r="X1253" s="48"/>
      <c r="Y1253" s="48"/>
      <c r="Z1253" s="48"/>
      <c r="AA1253" s="48"/>
      <c r="AB1253" s="48"/>
      <c r="AC1253" s="48"/>
      <c r="AD1253" s="48"/>
      <c r="AE1253" s="48"/>
      <c r="AF1253" s="48"/>
      <c r="AG1253" s="48"/>
      <c r="AH1253" s="48"/>
      <c r="AI1253" s="48"/>
      <c r="AJ1253" s="48"/>
      <c r="AK1253" s="48"/>
      <c r="AL1253" s="48"/>
      <c r="AM1253" s="48"/>
      <c r="AN1253" s="48"/>
      <c r="AO1253" s="48"/>
      <c r="AP1253" s="48"/>
      <c r="AQ1253" s="48"/>
      <c r="AR1253" s="48"/>
      <c r="AS1253" s="48"/>
      <c r="AT1253" s="48"/>
      <c r="AU1253" s="48"/>
      <c r="AV1253" s="48"/>
      <c r="AW1253" s="48"/>
      <c r="AX1253" s="48"/>
      <c r="AY1253" s="48"/>
      <c r="AZ1253" s="48"/>
      <c r="BA1253" s="48"/>
      <c r="BB1253" s="48"/>
      <c r="BC1253" s="48"/>
      <c r="BD1253" s="48"/>
      <c r="BE1253" s="48"/>
      <c r="BF1253" s="48"/>
      <c r="BG1253" s="48"/>
      <c r="BH1253" s="48"/>
      <c r="BI1253" s="48"/>
      <c r="BJ1253" s="48"/>
      <c r="BK1253" s="48"/>
      <c r="BL1253" s="48"/>
      <c r="BM1253" s="48"/>
      <c r="BN1253" s="48"/>
      <c r="BO1253" s="48"/>
      <c r="BP1253" s="48"/>
      <c r="BQ1253" s="48"/>
      <c r="BR1253" s="48"/>
      <c r="BS1253" s="48"/>
      <c r="BT1253" s="48"/>
      <c r="BU1253" s="48"/>
      <c r="BV1253" s="48"/>
      <c r="BW1253" s="48"/>
      <c r="BX1253" s="48"/>
      <c r="BY1253" s="48"/>
      <c r="BZ1253" s="48"/>
      <c r="CA1253" s="48"/>
      <c r="CB1253" s="48"/>
      <c r="CC1253" s="48"/>
      <c r="CD1253" s="48"/>
      <c r="CE1253" s="48"/>
      <c r="CF1253" s="48"/>
      <c r="CG1253" s="48"/>
      <c r="CH1253" s="48"/>
      <c r="CI1253" s="48"/>
      <c r="CJ1253" s="48"/>
      <c r="CK1253" s="48"/>
      <c r="CL1253" s="48"/>
      <c r="CM1253" s="48"/>
      <c r="CN1253" s="48"/>
      <c r="CO1253" s="48"/>
      <c r="CP1253" s="48"/>
      <c r="CQ1253" s="48"/>
      <c r="CR1253" s="48"/>
      <c r="CS1253" s="48"/>
      <c r="CT1253" s="48"/>
      <c r="CU1253" s="48"/>
      <c r="CV1253" s="48"/>
      <c r="CW1253" s="48"/>
      <c r="CX1253" s="48"/>
      <c r="CY1253" s="48"/>
      <c r="CZ1253" s="48"/>
      <c r="DA1253" s="48"/>
      <c r="DB1253" s="48"/>
      <c r="DC1253" s="48"/>
      <c r="DD1253" s="48"/>
      <c r="DE1253" s="48"/>
      <c r="DF1253" s="48"/>
      <c r="DG1253" s="48"/>
      <c r="DH1253" s="48"/>
      <c r="DI1253" s="48"/>
      <c r="DJ1253" s="48"/>
      <c r="DK1253" s="48"/>
      <c r="DL1253" s="48"/>
      <c r="DM1253" s="48"/>
      <c r="DN1253" s="48"/>
      <c r="DO1253" s="48"/>
    </row>
    <row r="1254" spans="1:119" ht="12.75" hidden="1" customHeight="1" outlineLevel="2">
      <c r="A1254" s="27"/>
      <c r="B1254" s="27"/>
      <c r="C1254" s="27"/>
      <c r="D1254" s="27"/>
      <c r="E1254" s="27"/>
      <c r="F1254" s="39"/>
      <c r="G1254" s="27"/>
      <c r="H1254" s="35"/>
      <c r="I1254" s="35"/>
      <c r="J1254" s="46"/>
      <c r="K1254" s="26"/>
      <c r="L1254" s="26"/>
      <c r="M1254" s="23" t="s">
        <v>1424</v>
      </c>
      <c r="N1254" s="33" t="s">
        <v>52</v>
      </c>
      <c r="O1254" s="29">
        <v>88</v>
      </c>
      <c r="P1254" s="47"/>
      <c r="Q1254" s="47"/>
      <c r="R1254" s="47"/>
      <c r="S1254" s="47"/>
      <c r="T1254" s="47"/>
      <c r="U1254" s="47"/>
      <c r="V1254" s="47"/>
      <c r="W1254" s="47"/>
      <c r="X1254" s="48"/>
      <c r="Y1254" s="48"/>
      <c r="Z1254" s="48"/>
      <c r="AA1254" s="48"/>
      <c r="AB1254" s="48"/>
      <c r="AC1254" s="48"/>
      <c r="AD1254" s="48"/>
      <c r="AE1254" s="48"/>
      <c r="AF1254" s="48"/>
      <c r="AG1254" s="48"/>
      <c r="AH1254" s="48"/>
      <c r="AI1254" s="48"/>
      <c r="AJ1254" s="48"/>
      <c r="AK1254" s="48"/>
      <c r="AL1254" s="48"/>
      <c r="AM1254" s="48"/>
      <c r="AN1254" s="48"/>
      <c r="AO1254" s="48"/>
      <c r="AP1254" s="48"/>
      <c r="AQ1254" s="48"/>
      <c r="AR1254" s="48"/>
      <c r="AS1254" s="48"/>
      <c r="AT1254" s="48"/>
      <c r="AU1254" s="48"/>
      <c r="AV1254" s="48"/>
      <c r="AW1254" s="48"/>
      <c r="AX1254" s="48"/>
      <c r="AY1254" s="48"/>
      <c r="AZ1254" s="48"/>
      <c r="BA1254" s="48"/>
      <c r="BB1254" s="48"/>
      <c r="BC1254" s="48"/>
      <c r="BD1254" s="48"/>
      <c r="BE1254" s="48"/>
      <c r="BF1254" s="48"/>
      <c r="BG1254" s="48"/>
      <c r="BH1254" s="48"/>
      <c r="BI1254" s="48"/>
      <c r="BJ1254" s="48"/>
      <c r="BK1254" s="48"/>
      <c r="BL1254" s="48"/>
      <c r="BM1254" s="48"/>
      <c r="BN1254" s="48"/>
      <c r="BO1254" s="48"/>
      <c r="BP1254" s="48"/>
      <c r="BQ1254" s="48"/>
      <c r="BR1254" s="48"/>
      <c r="BS1254" s="48"/>
      <c r="BT1254" s="48"/>
      <c r="BU1254" s="48"/>
      <c r="BV1254" s="48"/>
      <c r="BW1254" s="48"/>
      <c r="BX1254" s="48"/>
      <c r="BY1254" s="48"/>
      <c r="BZ1254" s="48"/>
      <c r="CA1254" s="48"/>
      <c r="CB1254" s="48"/>
      <c r="CC1254" s="48"/>
      <c r="CD1254" s="48"/>
      <c r="CE1254" s="48"/>
      <c r="CF1254" s="48"/>
      <c r="CG1254" s="48"/>
      <c r="CH1254" s="48"/>
      <c r="CI1254" s="48"/>
      <c r="CJ1254" s="48"/>
      <c r="CK1254" s="48"/>
      <c r="CL1254" s="48"/>
      <c r="CM1254" s="48"/>
      <c r="CN1254" s="48"/>
      <c r="CO1254" s="48"/>
      <c r="CP1254" s="48"/>
      <c r="CQ1254" s="48"/>
      <c r="CR1254" s="48"/>
      <c r="CS1254" s="48"/>
      <c r="CT1254" s="48"/>
      <c r="CU1254" s="48"/>
      <c r="CV1254" s="48"/>
      <c r="CW1254" s="48"/>
      <c r="CX1254" s="48"/>
      <c r="CY1254" s="48"/>
      <c r="CZ1254" s="48"/>
      <c r="DA1254" s="48"/>
      <c r="DB1254" s="48"/>
      <c r="DC1254" s="48"/>
      <c r="DD1254" s="48"/>
      <c r="DE1254" s="48"/>
      <c r="DF1254" s="48"/>
      <c r="DG1254" s="48"/>
      <c r="DH1254" s="48"/>
      <c r="DI1254" s="48"/>
      <c r="DJ1254" s="48"/>
      <c r="DK1254" s="48"/>
      <c r="DL1254" s="48"/>
      <c r="DM1254" s="48"/>
      <c r="DN1254" s="48"/>
      <c r="DO1254" s="48"/>
    </row>
    <row r="1255" spans="1:119" s="45" customFormat="1" ht="42" customHeight="1" outlineLevel="1" collapsed="1">
      <c r="A1255" s="27" t="s">
        <v>1428</v>
      </c>
      <c r="B1255" s="27">
        <v>110</v>
      </c>
      <c r="C1255" s="27" t="s">
        <v>816</v>
      </c>
      <c r="D1255" s="27" t="s">
        <v>1350</v>
      </c>
      <c r="E1255" s="27" t="s">
        <v>1429</v>
      </c>
      <c r="F1255" s="35" t="s">
        <v>1430</v>
      </c>
      <c r="G1255" s="28" t="s">
        <v>2866</v>
      </c>
      <c r="H1255" s="27" t="s">
        <v>59</v>
      </c>
      <c r="I1255" s="28"/>
      <c r="J1255" s="26" t="s">
        <v>33</v>
      </c>
      <c r="K1255" s="103" t="s">
        <v>51</v>
      </c>
      <c r="L1255" s="103" t="s">
        <v>51</v>
      </c>
      <c r="M1255" s="32" t="str">
        <f>M1256&amp;" "&amp;O1256&amp;N1256&amp;""</f>
        <v>Замена дефектных изоляторов 24шт.</v>
      </c>
      <c r="N1255" s="33"/>
      <c r="O1255" s="7"/>
      <c r="P1255" s="43"/>
      <c r="Q1255" s="43"/>
      <c r="R1255" s="43"/>
      <c r="S1255" s="43"/>
      <c r="T1255" s="43"/>
      <c r="U1255" s="43"/>
      <c r="V1255" s="43"/>
      <c r="W1255" s="43"/>
      <c r="X1255" s="44"/>
      <c r="Y1255" s="44"/>
      <c r="Z1255" s="44"/>
      <c r="AA1255" s="44"/>
      <c r="AB1255" s="44"/>
      <c r="AC1255" s="44"/>
      <c r="AD1255" s="44"/>
      <c r="AE1255" s="44"/>
      <c r="AF1255" s="44"/>
      <c r="AG1255" s="44"/>
      <c r="AH1255" s="44"/>
      <c r="AI1255" s="44"/>
      <c r="AJ1255" s="44"/>
      <c r="AK1255" s="44"/>
      <c r="AL1255" s="44"/>
      <c r="AM1255" s="44"/>
      <c r="AN1255" s="44"/>
      <c r="AO1255" s="44"/>
      <c r="AP1255" s="44"/>
      <c r="AQ1255" s="44"/>
      <c r="AR1255" s="44"/>
      <c r="AS1255" s="44"/>
      <c r="AT1255" s="44"/>
      <c r="AU1255" s="44"/>
      <c r="AV1255" s="44"/>
      <c r="AW1255" s="44"/>
      <c r="AX1255" s="44"/>
      <c r="AY1255" s="44"/>
      <c r="AZ1255" s="44"/>
      <c r="BA1255" s="44"/>
      <c r="BB1255" s="44"/>
      <c r="BC1255" s="44"/>
      <c r="BD1255" s="44"/>
      <c r="BE1255" s="44"/>
      <c r="BF1255" s="44"/>
      <c r="BG1255" s="44"/>
      <c r="BH1255" s="44"/>
      <c r="BI1255" s="44"/>
      <c r="BJ1255" s="44"/>
      <c r="BK1255" s="44"/>
      <c r="BL1255" s="44"/>
      <c r="BM1255" s="44"/>
      <c r="BN1255" s="44"/>
      <c r="BO1255" s="44"/>
      <c r="BP1255" s="44"/>
      <c r="BQ1255" s="44"/>
      <c r="BR1255" s="44"/>
      <c r="BS1255" s="44"/>
      <c r="BT1255" s="44"/>
      <c r="BU1255" s="44"/>
      <c r="BV1255" s="44"/>
      <c r="BW1255" s="44"/>
      <c r="BX1255" s="44"/>
      <c r="BY1255" s="44"/>
      <c r="BZ1255" s="44"/>
      <c r="CA1255" s="44"/>
      <c r="CB1255" s="44"/>
      <c r="CC1255" s="44"/>
      <c r="CD1255" s="44"/>
      <c r="CE1255" s="44"/>
      <c r="CF1255" s="44"/>
      <c r="CG1255" s="44"/>
      <c r="CH1255" s="44"/>
      <c r="CI1255" s="44"/>
      <c r="CJ1255" s="44"/>
      <c r="CK1255" s="44"/>
      <c r="CL1255" s="44"/>
      <c r="CM1255" s="44"/>
      <c r="CN1255" s="44"/>
      <c r="CO1255" s="44"/>
      <c r="CP1255" s="44"/>
      <c r="CQ1255" s="44"/>
      <c r="CR1255" s="44"/>
      <c r="CS1255" s="44"/>
      <c r="CT1255" s="44"/>
      <c r="CU1255" s="44"/>
      <c r="CV1255" s="44"/>
      <c r="CW1255" s="44"/>
      <c r="CX1255" s="44"/>
      <c r="CY1255" s="44"/>
      <c r="CZ1255" s="44"/>
      <c r="DA1255" s="44"/>
      <c r="DB1255" s="44"/>
      <c r="DC1255" s="44"/>
      <c r="DD1255" s="44"/>
      <c r="DE1255" s="44"/>
      <c r="DF1255" s="44"/>
      <c r="DG1255" s="44"/>
      <c r="DH1255" s="44"/>
      <c r="DI1255" s="44"/>
      <c r="DJ1255" s="44"/>
      <c r="DK1255" s="44"/>
      <c r="DL1255" s="44"/>
      <c r="DM1255" s="44"/>
      <c r="DN1255" s="44"/>
      <c r="DO1255" s="44"/>
    </row>
    <row r="1256" spans="1:119" ht="12.75" hidden="1" customHeight="1" outlineLevel="2">
      <c r="A1256" s="27"/>
      <c r="B1256" s="27"/>
      <c r="C1256" s="27"/>
      <c r="D1256" s="27"/>
      <c r="E1256" s="39"/>
      <c r="F1256" s="35"/>
      <c r="G1256" s="28"/>
      <c r="H1256" s="35"/>
      <c r="I1256" s="35"/>
      <c r="J1256" s="46"/>
      <c r="K1256" s="26"/>
      <c r="L1256" s="26"/>
      <c r="M1256" s="23" t="s">
        <v>1403</v>
      </c>
      <c r="N1256" s="33" t="s">
        <v>52</v>
      </c>
      <c r="O1256" s="31">
        <v>24</v>
      </c>
      <c r="P1256" s="47"/>
      <c r="Q1256" s="47"/>
      <c r="R1256" s="47"/>
      <c r="S1256" s="47"/>
      <c r="T1256" s="47"/>
      <c r="U1256" s="47"/>
      <c r="V1256" s="47"/>
      <c r="W1256" s="47"/>
      <c r="X1256" s="48"/>
      <c r="Y1256" s="48"/>
      <c r="Z1256" s="48"/>
      <c r="AA1256" s="48"/>
      <c r="AB1256" s="48"/>
      <c r="AC1256" s="48"/>
      <c r="AD1256" s="48"/>
      <c r="AE1256" s="48"/>
      <c r="AF1256" s="48"/>
      <c r="AG1256" s="48"/>
      <c r="AH1256" s="48"/>
      <c r="AI1256" s="48"/>
      <c r="AJ1256" s="48"/>
      <c r="AK1256" s="48"/>
      <c r="AL1256" s="48"/>
      <c r="AM1256" s="48"/>
      <c r="AN1256" s="48"/>
      <c r="AO1256" s="48"/>
      <c r="AP1256" s="48"/>
      <c r="AQ1256" s="48"/>
      <c r="AR1256" s="48"/>
      <c r="AS1256" s="48"/>
      <c r="AT1256" s="48"/>
      <c r="AU1256" s="48"/>
      <c r="AV1256" s="48"/>
      <c r="AW1256" s="48"/>
      <c r="AX1256" s="48"/>
      <c r="AY1256" s="48"/>
      <c r="AZ1256" s="48"/>
      <c r="BA1256" s="48"/>
      <c r="BB1256" s="48"/>
      <c r="BC1256" s="48"/>
      <c r="BD1256" s="48"/>
      <c r="BE1256" s="48"/>
      <c r="BF1256" s="48"/>
      <c r="BG1256" s="48"/>
      <c r="BH1256" s="48"/>
      <c r="BI1256" s="48"/>
      <c r="BJ1256" s="48"/>
      <c r="BK1256" s="48"/>
      <c r="BL1256" s="48"/>
      <c r="BM1256" s="48"/>
      <c r="BN1256" s="48"/>
      <c r="BO1256" s="48"/>
      <c r="BP1256" s="48"/>
      <c r="BQ1256" s="48"/>
      <c r="BR1256" s="48"/>
      <c r="BS1256" s="48"/>
      <c r="BT1256" s="48"/>
      <c r="BU1256" s="48"/>
      <c r="BV1256" s="48"/>
      <c r="BW1256" s="48"/>
      <c r="BX1256" s="48"/>
      <c r="BY1256" s="48"/>
      <c r="BZ1256" s="48"/>
      <c r="CA1256" s="48"/>
      <c r="CB1256" s="48"/>
      <c r="CC1256" s="48"/>
      <c r="CD1256" s="48"/>
      <c r="CE1256" s="48"/>
      <c r="CF1256" s="48"/>
      <c r="CG1256" s="48"/>
      <c r="CH1256" s="48"/>
      <c r="CI1256" s="48"/>
      <c r="CJ1256" s="48"/>
      <c r="CK1256" s="48"/>
      <c r="CL1256" s="48"/>
      <c r="CM1256" s="48"/>
      <c r="CN1256" s="48"/>
      <c r="CO1256" s="48"/>
      <c r="CP1256" s="48"/>
      <c r="CQ1256" s="48"/>
      <c r="CR1256" s="48"/>
      <c r="CS1256" s="48"/>
      <c r="CT1256" s="48"/>
      <c r="CU1256" s="48"/>
      <c r="CV1256" s="48"/>
      <c r="CW1256" s="48"/>
      <c r="CX1256" s="48"/>
      <c r="CY1256" s="48"/>
      <c r="CZ1256" s="48"/>
      <c r="DA1256" s="48"/>
      <c r="DB1256" s="48"/>
      <c r="DC1256" s="48"/>
      <c r="DD1256" s="48"/>
      <c r="DE1256" s="48"/>
      <c r="DF1256" s="48"/>
      <c r="DG1256" s="48"/>
      <c r="DH1256" s="48"/>
      <c r="DI1256" s="48"/>
      <c r="DJ1256" s="48"/>
      <c r="DK1256" s="48"/>
      <c r="DL1256" s="48"/>
      <c r="DM1256" s="48"/>
      <c r="DN1256" s="48"/>
      <c r="DO1256" s="48"/>
    </row>
    <row r="1257" spans="1:119" ht="132.75" customHeight="1" outlineLevel="1" collapsed="1">
      <c r="A1257" s="27" t="s">
        <v>1431</v>
      </c>
      <c r="B1257" s="27">
        <v>110</v>
      </c>
      <c r="C1257" s="27" t="s">
        <v>816</v>
      </c>
      <c r="D1257" s="27" t="s">
        <v>1350</v>
      </c>
      <c r="E1257" s="27" t="s">
        <v>1432</v>
      </c>
      <c r="F1257" s="35" t="s">
        <v>1433</v>
      </c>
      <c r="G1257" s="28">
        <v>63.645000000000003</v>
      </c>
      <c r="H1257" s="28" t="s">
        <v>2726</v>
      </c>
      <c r="I1257" s="28" t="s">
        <v>1434</v>
      </c>
      <c r="J1257" s="26" t="s">
        <v>33</v>
      </c>
      <c r="K1257" s="103" t="s">
        <v>56</v>
      </c>
      <c r="L1257" s="103" t="s">
        <v>56</v>
      </c>
      <c r="M1257" s="32" t="str">
        <f t="shared" ref="M1257" si="1">M1258&amp;" "&amp;O1258&amp;N1258&amp;" "&amp;M1259&amp;" "&amp;O1259&amp;N1259&amp;" "&amp;M1260&amp;" "&amp;O1260&amp;N1260&amp;" "</f>
        <v xml:space="preserve">Замена дефектных изоляторов 5шт. Ремонт провода 1шт. Ручная расчистка 0,6га </v>
      </c>
      <c r="N1257" s="33"/>
      <c r="O1257" s="7"/>
      <c r="P1257" s="47"/>
      <c r="Q1257" s="47"/>
      <c r="R1257" s="47"/>
      <c r="S1257" s="47"/>
      <c r="T1257" s="47"/>
      <c r="U1257" s="47"/>
      <c r="V1257" s="47"/>
      <c r="W1257" s="47"/>
      <c r="X1257" s="48"/>
      <c r="Y1257" s="48"/>
      <c r="Z1257" s="48"/>
      <c r="AA1257" s="48"/>
      <c r="AB1257" s="48"/>
      <c r="AC1257" s="48"/>
      <c r="AD1257" s="48"/>
      <c r="AE1257" s="48"/>
      <c r="AF1257" s="48"/>
      <c r="AG1257" s="48"/>
      <c r="AH1257" s="48"/>
      <c r="AI1257" s="48"/>
      <c r="AJ1257" s="48"/>
      <c r="AK1257" s="48"/>
      <c r="AL1257" s="48"/>
      <c r="AM1257" s="48"/>
      <c r="AN1257" s="48"/>
      <c r="AO1257" s="48"/>
      <c r="AP1257" s="48"/>
      <c r="AQ1257" s="48"/>
      <c r="AR1257" s="48"/>
      <c r="AS1257" s="48"/>
      <c r="AT1257" s="48"/>
      <c r="AU1257" s="48"/>
      <c r="AV1257" s="48"/>
      <c r="AW1257" s="48"/>
      <c r="AX1257" s="48"/>
      <c r="AY1257" s="48"/>
      <c r="AZ1257" s="48"/>
      <c r="BA1257" s="48"/>
      <c r="BB1257" s="48"/>
      <c r="BC1257" s="48"/>
      <c r="BD1257" s="48"/>
      <c r="BE1257" s="48"/>
      <c r="BF1257" s="48"/>
      <c r="BG1257" s="48"/>
      <c r="BH1257" s="48"/>
      <c r="BI1257" s="48"/>
      <c r="BJ1257" s="48"/>
      <c r="BK1257" s="48"/>
      <c r="BL1257" s="48"/>
      <c r="BM1257" s="48"/>
      <c r="BN1257" s="48"/>
      <c r="BO1257" s="48"/>
      <c r="BP1257" s="48"/>
      <c r="BQ1257" s="48"/>
      <c r="BR1257" s="48"/>
      <c r="BS1257" s="48"/>
      <c r="BT1257" s="48"/>
      <c r="BU1257" s="48"/>
      <c r="BV1257" s="48"/>
      <c r="BW1257" s="48"/>
      <c r="BX1257" s="48"/>
      <c r="BY1257" s="48"/>
      <c r="BZ1257" s="48"/>
      <c r="CA1257" s="48"/>
      <c r="CB1257" s="48"/>
      <c r="CC1257" s="48"/>
      <c r="CD1257" s="48"/>
      <c r="CE1257" s="48"/>
      <c r="CF1257" s="48"/>
      <c r="CG1257" s="48"/>
      <c r="CH1257" s="48"/>
      <c r="CI1257" s="48"/>
      <c r="CJ1257" s="48"/>
      <c r="CK1257" s="48"/>
      <c r="CL1257" s="48"/>
      <c r="CM1257" s="48"/>
      <c r="CN1257" s="48"/>
      <c r="CO1257" s="48"/>
      <c r="CP1257" s="48"/>
      <c r="CQ1257" s="48"/>
      <c r="CR1257" s="48"/>
      <c r="CS1257" s="48"/>
      <c r="CT1257" s="48"/>
      <c r="CU1257" s="48"/>
      <c r="CV1257" s="48"/>
      <c r="CW1257" s="48"/>
      <c r="CX1257" s="48"/>
      <c r="CY1257" s="48"/>
      <c r="CZ1257" s="48"/>
      <c r="DA1257" s="48"/>
      <c r="DB1257" s="48"/>
      <c r="DC1257" s="48"/>
      <c r="DD1257" s="48"/>
      <c r="DE1257" s="48"/>
      <c r="DF1257" s="48"/>
      <c r="DG1257" s="48"/>
      <c r="DH1257" s="48"/>
      <c r="DI1257" s="48"/>
      <c r="DJ1257" s="48"/>
      <c r="DK1257" s="48"/>
      <c r="DL1257" s="48"/>
      <c r="DM1257" s="48"/>
      <c r="DN1257" s="48"/>
      <c r="DO1257" s="48"/>
    </row>
    <row r="1258" spans="1:119" ht="12.75" hidden="1" customHeight="1" outlineLevel="2">
      <c r="A1258" s="27"/>
      <c r="B1258" s="27"/>
      <c r="C1258" s="27"/>
      <c r="D1258" s="27"/>
      <c r="E1258" s="39"/>
      <c r="F1258" s="35"/>
      <c r="G1258" s="28"/>
      <c r="H1258" s="35"/>
      <c r="I1258" s="35"/>
      <c r="J1258" s="46"/>
      <c r="K1258" s="26"/>
      <c r="L1258" s="26"/>
      <c r="M1258" s="23" t="s">
        <v>1403</v>
      </c>
      <c r="N1258" s="33" t="s">
        <v>52</v>
      </c>
      <c r="O1258" s="31">
        <v>5</v>
      </c>
      <c r="P1258" s="47"/>
      <c r="Q1258" s="47"/>
      <c r="R1258" s="47"/>
      <c r="S1258" s="47"/>
      <c r="T1258" s="47"/>
      <c r="U1258" s="47"/>
      <c r="V1258" s="47"/>
      <c r="W1258" s="47"/>
      <c r="X1258" s="48"/>
      <c r="Y1258" s="48"/>
      <c r="Z1258" s="48"/>
      <c r="AA1258" s="48"/>
      <c r="AB1258" s="48"/>
      <c r="AC1258" s="48"/>
      <c r="AD1258" s="48"/>
      <c r="AE1258" s="48"/>
      <c r="AF1258" s="48"/>
      <c r="AG1258" s="48"/>
      <c r="AH1258" s="48"/>
      <c r="AI1258" s="48"/>
      <c r="AJ1258" s="48"/>
      <c r="AK1258" s="48"/>
      <c r="AL1258" s="48"/>
      <c r="AM1258" s="48"/>
      <c r="AN1258" s="48"/>
      <c r="AO1258" s="48"/>
      <c r="AP1258" s="48"/>
      <c r="AQ1258" s="48"/>
      <c r="AR1258" s="48"/>
      <c r="AS1258" s="48"/>
      <c r="AT1258" s="48"/>
      <c r="AU1258" s="48"/>
      <c r="AV1258" s="48"/>
      <c r="AW1258" s="48"/>
      <c r="AX1258" s="48"/>
      <c r="AY1258" s="48"/>
      <c r="AZ1258" s="48"/>
      <c r="BA1258" s="48"/>
      <c r="BB1258" s="48"/>
      <c r="BC1258" s="48"/>
      <c r="BD1258" s="48"/>
      <c r="BE1258" s="48"/>
      <c r="BF1258" s="48"/>
      <c r="BG1258" s="48"/>
      <c r="BH1258" s="48"/>
      <c r="BI1258" s="48"/>
      <c r="BJ1258" s="48"/>
      <c r="BK1258" s="48"/>
      <c r="BL1258" s="48"/>
      <c r="BM1258" s="48"/>
      <c r="BN1258" s="48"/>
      <c r="BO1258" s="48"/>
      <c r="BP1258" s="48"/>
      <c r="BQ1258" s="48"/>
      <c r="BR1258" s="48"/>
      <c r="BS1258" s="48"/>
      <c r="BT1258" s="48"/>
      <c r="BU1258" s="48"/>
      <c r="BV1258" s="48"/>
      <c r="BW1258" s="48"/>
      <c r="BX1258" s="48"/>
      <c r="BY1258" s="48"/>
      <c r="BZ1258" s="48"/>
      <c r="CA1258" s="48"/>
      <c r="CB1258" s="48"/>
      <c r="CC1258" s="48"/>
      <c r="CD1258" s="48"/>
      <c r="CE1258" s="48"/>
      <c r="CF1258" s="48"/>
      <c r="CG1258" s="48"/>
      <c r="CH1258" s="48"/>
      <c r="CI1258" s="48"/>
      <c r="CJ1258" s="48"/>
      <c r="CK1258" s="48"/>
      <c r="CL1258" s="48"/>
      <c r="CM1258" s="48"/>
      <c r="CN1258" s="48"/>
      <c r="CO1258" s="48"/>
      <c r="CP1258" s="48"/>
      <c r="CQ1258" s="48"/>
      <c r="CR1258" s="48"/>
      <c r="CS1258" s="48"/>
      <c r="CT1258" s="48"/>
      <c r="CU1258" s="48"/>
      <c r="CV1258" s="48"/>
      <c r="CW1258" s="48"/>
      <c r="CX1258" s="48"/>
      <c r="CY1258" s="48"/>
      <c r="CZ1258" s="48"/>
      <c r="DA1258" s="48"/>
      <c r="DB1258" s="48"/>
      <c r="DC1258" s="48"/>
      <c r="DD1258" s="48"/>
      <c r="DE1258" s="48"/>
      <c r="DF1258" s="48"/>
      <c r="DG1258" s="48"/>
      <c r="DH1258" s="48"/>
      <c r="DI1258" s="48"/>
      <c r="DJ1258" s="48"/>
      <c r="DK1258" s="48"/>
      <c r="DL1258" s="48"/>
      <c r="DM1258" s="48"/>
      <c r="DN1258" s="48"/>
      <c r="DO1258" s="48"/>
    </row>
    <row r="1259" spans="1:119" ht="12.75" hidden="1" customHeight="1" outlineLevel="2">
      <c r="A1259" s="27"/>
      <c r="B1259" s="27"/>
      <c r="C1259" s="27"/>
      <c r="D1259" s="27"/>
      <c r="E1259" s="27"/>
      <c r="F1259" s="39" t="s">
        <v>2720</v>
      </c>
      <c r="G1259" s="27"/>
      <c r="H1259" s="35"/>
      <c r="I1259" s="35"/>
      <c r="J1259" s="46"/>
      <c r="K1259" s="26"/>
      <c r="L1259" s="26"/>
      <c r="M1259" s="23" t="s">
        <v>1448</v>
      </c>
      <c r="N1259" s="33" t="s">
        <v>52</v>
      </c>
      <c r="O1259" s="29">
        <v>1</v>
      </c>
      <c r="P1259" s="47"/>
      <c r="Q1259" s="47"/>
      <c r="R1259" s="47"/>
      <c r="S1259" s="47"/>
      <c r="T1259" s="47"/>
      <c r="U1259" s="47"/>
      <c r="V1259" s="47"/>
      <c r="W1259" s="47"/>
      <c r="X1259" s="48"/>
      <c r="Y1259" s="48"/>
      <c r="Z1259" s="48"/>
      <c r="AA1259" s="48"/>
      <c r="AB1259" s="48"/>
      <c r="AC1259" s="48"/>
      <c r="AD1259" s="48"/>
      <c r="AE1259" s="48"/>
      <c r="AF1259" s="48"/>
      <c r="AG1259" s="48"/>
      <c r="AH1259" s="48"/>
      <c r="AI1259" s="48"/>
      <c r="AJ1259" s="48"/>
      <c r="AK1259" s="48"/>
      <c r="AL1259" s="48"/>
      <c r="AM1259" s="48"/>
      <c r="AN1259" s="48"/>
      <c r="AO1259" s="48"/>
      <c r="AP1259" s="48"/>
      <c r="AQ1259" s="48"/>
      <c r="AR1259" s="48"/>
      <c r="AS1259" s="48"/>
      <c r="AT1259" s="48"/>
      <c r="AU1259" s="48"/>
      <c r="AV1259" s="48"/>
      <c r="AW1259" s="48"/>
      <c r="AX1259" s="48"/>
      <c r="AY1259" s="48"/>
      <c r="AZ1259" s="48"/>
      <c r="BA1259" s="48"/>
      <c r="BB1259" s="48"/>
      <c r="BC1259" s="48"/>
      <c r="BD1259" s="48"/>
      <c r="BE1259" s="48"/>
      <c r="BF1259" s="48"/>
      <c r="BG1259" s="48"/>
      <c r="BH1259" s="48"/>
      <c r="BI1259" s="48"/>
      <c r="BJ1259" s="48"/>
      <c r="BK1259" s="48"/>
      <c r="BL1259" s="48"/>
      <c r="BM1259" s="48"/>
      <c r="BN1259" s="48"/>
      <c r="BO1259" s="48"/>
      <c r="BP1259" s="48"/>
      <c r="BQ1259" s="48"/>
      <c r="BR1259" s="48"/>
      <c r="BS1259" s="48"/>
      <c r="BT1259" s="48"/>
      <c r="BU1259" s="48"/>
      <c r="BV1259" s="48"/>
      <c r="BW1259" s="48"/>
      <c r="BX1259" s="48"/>
      <c r="BY1259" s="48"/>
      <c r="BZ1259" s="48"/>
      <c r="CA1259" s="48"/>
      <c r="CB1259" s="48"/>
      <c r="CC1259" s="48"/>
      <c r="CD1259" s="48"/>
      <c r="CE1259" s="48"/>
      <c r="CF1259" s="48"/>
      <c r="CG1259" s="48"/>
      <c r="CH1259" s="48"/>
      <c r="CI1259" s="48"/>
      <c r="CJ1259" s="48"/>
      <c r="CK1259" s="48"/>
      <c r="CL1259" s="48"/>
      <c r="CM1259" s="48"/>
      <c r="CN1259" s="48"/>
      <c r="CO1259" s="48"/>
      <c r="CP1259" s="48"/>
      <c r="CQ1259" s="48"/>
      <c r="CR1259" s="48"/>
      <c r="CS1259" s="48"/>
      <c r="CT1259" s="48"/>
      <c r="CU1259" s="48"/>
      <c r="CV1259" s="48"/>
      <c r="CW1259" s="48"/>
      <c r="CX1259" s="48"/>
      <c r="CY1259" s="48"/>
      <c r="CZ1259" s="48"/>
      <c r="DA1259" s="48"/>
      <c r="DB1259" s="48"/>
      <c r="DC1259" s="48"/>
      <c r="DD1259" s="48"/>
      <c r="DE1259" s="48"/>
      <c r="DF1259" s="48"/>
      <c r="DG1259" s="48"/>
      <c r="DH1259" s="48"/>
      <c r="DI1259" s="48"/>
      <c r="DJ1259" s="48"/>
      <c r="DK1259" s="48"/>
      <c r="DL1259" s="48"/>
      <c r="DM1259" s="48"/>
      <c r="DN1259" s="48"/>
      <c r="DO1259" s="48"/>
    </row>
    <row r="1260" spans="1:119" ht="12.75" hidden="1" customHeight="1" outlineLevel="2">
      <c r="A1260" s="27"/>
      <c r="B1260" s="27"/>
      <c r="C1260" s="27"/>
      <c r="D1260" s="27"/>
      <c r="E1260" s="39"/>
      <c r="F1260" s="35"/>
      <c r="G1260" s="28"/>
      <c r="H1260" s="35"/>
      <c r="I1260" s="35"/>
      <c r="J1260" s="46"/>
      <c r="K1260" s="26"/>
      <c r="L1260" s="26"/>
      <c r="M1260" s="23" t="s">
        <v>481</v>
      </c>
      <c r="N1260" s="33" t="s">
        <v>510</v>
      </c>
      <c r="O1260" s="29">
        <v>0.6</v>
      </c>
      <c r="P1260" s="47"/>
      <c r="Q1260" s="47"/>
      <c r="R1260" s="47"/>
      <c r="S1260" s="47"/>
      <c r="T1260" s="47"/>
      <c r="U1260" s="47"/>
      <c r="V1260" s="47"/>
      <c r="W1260" s="47"/>
      <c r="X1260" s="48"/>
      <c r="Y1260" s="48"/>
      <c r="Z1260" s="48"/>
      <c r="AA1260" s="48"/>
      <c r="AB1260" s="48"/>
      <c r="AC1260" s="48"/>
      <c r="AD1260" s="48"/>
      <c r="AE1260" s="48"/>
      <c r="AF1260" s="48"/>
      <c r="AG1260" s="48"/>
      <c r="AH1260" s="48"/>
      <c r="AI1260" s="48"/>
      <c r="AJ1260" s="48"/>
      <c r="AK1260" s="48"/>
      <c r="AL1260" s="48"/>
      <c r="AM1260" s="48"/>
      <c r="AN1260" s="48"/>
      <c r="AO1260" s="48"/>
      <c r="AP1260" s="48"/>
      <c r="AQ1260" s="48"/>
      <c r="AR1260" s="48"/>
      <c r="AS1260" s="48"/>
      <c r="AT1260" s="48"/>
      <c r="AU1260" s="48"/>
      <c r="AV1260" s="48"/>
      <c r="AW1260" s="48"/>
      <c r="AX1260" s="48"/>
      <c r="AY1260" s="48"/>
      <c r="AZ1260" s="48"/>
      <c r="BA1260" s="48"/>
      <c r="BB1260" s="48"/>
      <c r="BC1260" s="48"/>
      <c r="BD1260" s="48"/>
      <c r="BE1260" s="48"/>
      <c r="BF1260" s="48"/>
      <c r="BG1260" s="48"/>
      <c r="BH1260" s="48"/>
      <c r="BI1260" s="48"/>
      <c r="BJ1260" s="48"/>
      <c r="BK1260" s="48"/>
      <c r="BL1260" s="48"/>
      <c r="BM1260" s="48"/>
      <c r="BN1260" s="48"/>
      <c r="BO1260" s="48"/>
      <c r="BP1260" s="48"/>
      <c r="BQ1260" s="48"/>
      <c r="BR1260" s="48"/>
      <c r="BS1260" s="48"/>
      <c r="BT1260" s="48"/>
      <c r="BU1260" s="48"/>
      <c r="BV1260" s="48"/>
      <c r="BW1260" s="48"/>
      <c r="BX1260" s="48"/>
      <c r="BY1260" s="48"/>
      <c r="BZ1260" s="48"/>
      <c r="CA1260" s="48"/>
      <c r="CB1260" s="48"/>
      <c r="CC1260" s="48"/>
      <c r="CD1260" s="48"/>
      <c r="CE1260" s="48"/>
      <c r="CF1260" s="48"/>
      <c r="CG1260" s="48"/>
      <c r="CH1260" s="48"/>
      <c r="CI1260" s="48"/>
      <c r="CJ1260" s="48"/>
      <c r="CK1260" s="48"/>
      <c r="CL1260" s="48"/>
      <c r="CM1260" s="48"/>
      <c r="CN1260" s="48"/>
      <c r="CO1260" s="48"/>
      <c r="CP1260" s="48"/>
      <c r="CQ1260" s="48"/>
      <c r="CR1260" s="48"/>
      <c r="CS1260" s="48"/>
      <c r="CT1260" s="48"/>
      <c r="CU1260" s="48"/>
      <c r="CV1260" s="48"/>
      <c r="CW1260" s="48"/>
      <c r="CX1260" s="48"/>
      <c r="CY1260" s="48"/>
      <c r="CZ1260" s="48"/>
      <c r="DA1260" s="48"/>
      <c r="DB1260" s="48"/>
      <c r="DC1260" s="48"/>
      <c r="DD1260" s="48"/>
      <c r="DE1260" s="48"/>
      <c r="DF1260" s="48"/>
      <c r="DG1260" s="48"/>
      <c r="DH1260" s="48"/>
      <c r="DI1260" s="48"/>
      <c r="DJ1260" s="48"/>
      <c r="DK1260" s="48"/>
      <c r="DL1260" s="48"/>
      <c r="DM1260" s="48"/>
      <c r="DN1260" s="48"/>
      <c r="DO1260" s="48"/>
    </row>
    <row r="1261" spans="1:119" s="45" customFormat="1" ht="45" customHeight="1" outlineLevel="1" collapsed="1">
      <c r="A1261" s="27" t="s">
        <v>1435</v>
      </c>
      <c r="B1261" s="27">
        <v>110</v>
      </c>
      <c r="C1261" s="27" t="s">
        <v>816</v>
      </c>
      <c r="D1261" s="27" t="s">
        <v>1350</v>
      </c>
      <c r="E1261" s="27" t="s">
        <v>1436</v>
      </c>
      <c r="F1261" s="35" t="s">
        <v>1437</v>
      </c>
      <c r="G1261" s="28">
        <v>77.150999999999996</v>
      </c>
      <c r="H1261" s="27" t="s">
        <v>59</v>
      </c>
      <c r="I1261" s="28"/>
      <c r="J1261" s="26" t="s">
        <v>33</v>
      </c>
      <c r="K1261" s="103" t="s">
        <v>55</v>
      </c>
      <c r="L1261" s="103" t="s">
        <v>55</v>
      </c>
      <c r="M1261" s="32" t="str">
        <f>M1262&amp;" "&amp;O1262&amp;N1262&amp;""&amp;M1263&amp;" "&amp;N1263&amp;O1263&amp;" "&amp;M1264&amp;" "&amp;O1264&amp;N1264&amp;" "&amp;M1265&amp;" "&amp;N1265&amp;O1265&amp;" "&amp;M1266&amp;" "&amp;O1266&amp;N1266&amp;""</f>
        <v xml:space="preserve">Установка поддерж.зажима на грозотос 1шт.Присоединение грозотроса к опоре оп.1 Ремонт провода 1шт. Замена дефектных изоляторов шт.6  </v>
      </c>
      <c r="N1261" s="33"/>
      <c r="O1261" s="7"/>
      <c r="P1261" s="43"/>
      <c r="Q1261" s="43"/>
      <c r="R1261" s="43"/>
      <c r="S1261" s="43"/>
      <c r="T1261" s="43"/>
      <c r="U1261" s="43"/>
      <c r="V1261" s="43"/>
      <c r="W1261" s="43"/>
      <c r="X1261" s="44"/>
      <c r="Y1261" s="44"/>
      <c r="Z1261" s="44"/>
      <c r="AA1261" s="44"/>
      <c r="AB1261" s="44"/>
      <c r="AC1261" s="44"/>
      <c r="AD1261" s="44"/>
      <c r="AE1261" s="44"/>
      <c r="AF1261" s="44"/>
      <c r="AG1261" s="44"/>
      <c r="AH1261" s="44"/>
      <c r="AI1261" s="44"/>
      <c r="AJ1261" s="44"/>
      <c r="AK1261" s="44"/>
      <c r="AL1261" s="44"/>
      <c r="AM1261" s="44"/>
      <c r="AN1261" s="44"/>
      <c r="AO1261" s="44"/>
      <c r="AP1261" s="44"/>
      <c r="AQ1261" s="44"/>
      <c r="AR1261" s="44"/>
      <c r="AS1261" s="44"/>
      <c r="AT1261" s="44"/>
      <c r="AU1261" s="44"/>
      <c r="AV1261" s="44"/>
      <c r="AW1261" s="44"/>
      <c r="AX1261" s="44"/>
      <c r="AY1261" s="44"/>
      <c r="AZ1261" s="44"/>
      <c r="BA1261" s="44"/>
      <c r="BB1261" s="44"/>
      <c r="BC1261" s="44"/>
      <c r="BD1261" s="44"/>
      <c r="BE1261" s="44"/>
      <c r="BF1261" s="44"/>
      <c r="BG1261" s="44"/>
      <c r="BH1261" s="44"/>
      <c r="BI1261" s="44"/>
      <c r="BJ1261" s="44"/>
      <c r="BK1261" s="44"/>
      <c r="BL1261" s="44"/>
      <c r="BM1261" s="44"/>
      <c r="BN1261" s="44"/>
      <c r="BO1261" s="44"/>
      <c r="BP1261" s="44"/>
      <c r="BQ1261" s="44"/>
      <c r="BR1261" s="44"/>
      <c r="BS1261" s="44"/>
      <c r="BT1261" s="44"/>
      <c r="BU1261" s="44"/>
      <c r="BV1261" s="44"/>
      <c r="BW1261" s="44"/>
      <c r="BX1261" s="44"/>
      <c r="BY1261" s="44"/>
      <c r="BZ1261" s="44"/>
      <c r="CA1261" s="44"/>
      <c r="CB1261" s="44"/>
      <c r="CC1261" s="44"/>
      <c r="CD1261" s="44"/>
      <c r="CE1261" s="44"/>
      <c r="CF1261" s="44"/>
      <c r="CG1261" s="44"/>
      <c r="CH1261" s="44"/>
      <c r="CI1261" s="44"/>
      <c r="CJ1261" s="44"/>
      <c r="CK1261" s="44"/>
      <c r="CL1261" s="44"/>
      <c r="CM1261" s="44"/>
      <c r="CN1261" s="44"/>
      <c r="CO1261" s="44"/>
      <c r="CP1261" s="44"/>
      <c r="CQ1261" s="44"/>
      <c r="CR1261" s="44"/>
      <c r="CS1261" s="44"/>
      <c r="CT1261" s="44"/>
      <c r="CU1261" s="44"/>
      <c r="CV1261" s="44"/>
      <c r="CW1261" s="44"/>
      <c r="CX1261" s="44"/>
      <c r="CY1261" s="44"/>
      <c r="CZ1261" s="44"/>
      <c r="DA1261" s="44"/>
      <c r="DB1261" s="44"/>
      <c r="DC1261" s="44"/>
      <c r="DD1261" s="44"/>
      <c r="DE1261" s="44"/>
      <c r="DF1261" s="44"/>
      <c r="DG1261" s="44"/>
      <c r="DH1261" s="44"/>
      <c r="DI1261" s="44"/>
      <c r="DJ1261" s="44"/>
      <c r="DK1261" s="44"/>
      <c r="DL1261" s="44"/>
      <c r="DM1261" s="44"/>
      <c r="DN1261" s="44"/>
      <c r="DO1261" s="44"/>
    </row>
    <row r="1262" spans="1:119" ht="12.75" hidden="1" customHeight="1" outlineLevel="2">
      <c r="A1262" s="27"/>
      <c r="B1262" s="27"/>
      <c r="C1262" s="27"/>
      <c r="D1262" s="27"/>
      <c r="E1262" s="39"/>
      <c r="F1262" s="35"/>
      <c r="G1262" s="28"/>
      <c r="H1262" s="35"/>
      <c r="I1262" s="35"/>
      <c r="J1262" s="46"/>
      <c r="K1262" s="26"/>
      <c r="L1262" s="26"/>
      <c r="M1262" s="23" t="s">
        <v>1438</v>
      </c>
      <c r="N1262" s="33" t="s">
        <v>52</v>
      </c>
      <c r="O1262" s="31">
        <v>1</v>
      </c>
      <c r="P1262" s="47"/>
      <c r="Q1262" s="47"/>
      <c r="R1262" s="47"/>
      <c r="S1262" s="47"/>
      <c r="T1262" s="47"/>
      <c r="U1262" s="47"/>
      <c r="V1262" s="47"/>
      <c r="W1262" s="47"/>
      <c r="X1262" s="48"/>
      <c r="Y1262" s="48"/>
      <c r="Z1262" s="48"/>
      <c r="AA1262" s="48"/>
      <c r="AB1262" s="48"/>
      <c r="AC1262" s="48"/>
      <c r="AD1262" s="48"/>
      <c r="AE1262" s="48"/>
      <c r="AF1262" s="48"/>
      <c r="AG1262" s="48"/>
      <c r="AH1262" s="48"/>
      <c r="AI1262" s="48"/>
      <c r="AJ1262" s="48"/>
      <c r="AK1262" s="48"/>
      <c r="AL1262" s="48"/>
      <c r="AM1262" s="48"/>
      <c r="AN1262" s="48"/>
      <c r="AO1262" s="48"/>
      <c r="AP1262" s="48"/>
      <c r="AQ1262" s="48"/>
      <c r="AR1262" s="48"/>
      <c r="AS1262" s="48"/>
      <c r="AT1262" s="48"/>
      <c r="AU1262" s="48"/>
      <c r="AV1262" s="48"/>
      <c r="AW1262" s="48"/>
      <c r="AX1262" s="48"/>
      <c r="AY1262" s="48"/>
      <c r="AZ1262" s="48"/>
      <c r="BA1262" s="48"/>
      <c r="BB1262" s="48"/>
      <c r="BC1262" s="48"/>
      <c r="BD1262" s="48"/>
      <c r="BE1262" s="48"/>
      <c r="BF1262" s="48"/>
      <c r="BG1262" s="48"/>
      <c r="BH1262" s="48"/>
      <c r="BI1262" s="48"/>
      <c r="BJ1262" s="48"/>
      <c r="BK1262" s="48"/>
      <c r="BL1262" s="48"/>
      <c r="BM1262" s="48"/>
      <c r="BN1262" s="48"/>
      <c r="BO1262" s="48"/>
      <c r="BP1262" s="48"/>
      <c r="BQ1262" s="48"/>
      <c r="BR1262" s="48"/>
      <c r="BS1262" s="48"/>
      <c r="BT1262" s="48"/>
      <c r="BU1262" s="48"/>
      <c r="BV1262" s="48"/>
      <c r="BW1262" s="48"/>
      <c r="BX1262" s="48"/>
      <c r="BY1262" s="48"/>
      <c r="BZ1262" s="48"/>
      <c r="CA1262" s="48"/>
      <c r="CB1262" s="48"/>
      <c r="CC1262" s="48"/>
      <c r="CD1262" s="48"/>
      <c r="CE1262" s="48"/>
      <c r="CF1262" s="48"/>
      <c r="CG1262" s="48"/>
      <c r="CH1262" s="48"/>
      <c r="CI1262" s="48"/>
      <c r="CJ1262" s="48"/>
      <c r="CK1262" s="48"/>
      <c r="CL1262" s="48"/>
      <c r="CM1262" s="48"/>
      <c r="CN1262" s="48"/>
      <c r="CO1262" s="48"/>
      <c r="CP1262" s="48"/>
      <c r="CQ1262" s="48"/>
      <c r="CR1262" s="48"/>
      <c r="CS1262" s="48"/>
      <c r="CT1262" s="48"/>
      <c r="CU1262" s="48"/>
      <c r="CV1262" s="48"/>
      <c r="CW1262" s="48"/>
      <c r="CX1262" s="48"/>
      <c r="CY1262" s="48"/>
      <c r="CZ1262" s="48"/>
      <c r="DA1262" s="48"/>
      <c r="DB1262" s="48"/>
      <c r="DC1262" s="48"/>
      <c r="DD1262" s="48"/>
      <c r="DE1262" s="48"/>
      <c r="DF1262" s="48"/>
      <c r="DG1262" s="48"/>
      <c r="DH1262" s="48"/>
      <c r="DI1262" s="48"/>
      <c r="DJ1262" s="48"/>
      <c r="DK1262" s="48"/>
      <c r="DL1262" s="48"/>
      <c r="DM1262" s="48"/>
      <c r="DN1262" s="48"/>
      <c r="DO1262" s="48"/>
    </row>
    <row r="1263" spans="1:119" ht="12.75" hidden="1" customHeight="1" outlineLevel="2">
      <c r="A1263" s="27"/>
      <c r="B1263" s="27"/>
      <c r="C1263" s="27"/>
      <c r="D1263" s="27"/>
      <c r="E1263" s="27"/>
      <c r="F1263" s="39"/>
      <c r="G1263" s="27"/>
      <c r="H1263" s="35"/>
      <c r="I1263" s="35"/>
      <c r="J1263" s="46"/>
      <c r="K1263" s="26"/>
      <c r="L1263" s="26"/>
      <c r="M1263" s="23" t="s">
        <v>1416</v>
      </c>
      <c r="N1263" s="33" t="s">
        <v>1417</v>
      </c>
      <c r="O1263" s="29">
        <v>1</v>
      </c>
      <c r="P1263" s="47"/>
      <c r="Q1263" s="47"/>
      <c r="R1263" s="47"/>
      <c r="S1263" s="47"/>
      <c r="T1263" s="47"/>
      <c r="U1263" s="47"/>
      <c r="V1263" s="47"/>
      <c r="W1263" s="47"/>
      <c r="X1263" s="48"/>
      <c r="Y1263" s="48"/>
      <c r="Z1263" s="48"/>
      <c r="AA1263" s="48"/>
      <c r="AB1263" s="48"/>
      <c r="AC1263" s="48"/>
      <c r="AD1263" s="48"/>
      <c r="AE1263" s="48"/>
      <c r="AF1263" s="48"/>
      <c r="AG1263" s="48"/>
      <c r="AH1263" s="48"/>
      <c r="AI1263" s="48"/>
      <c r="AJ1263" s="48"/>
      <c r="AK1263" s="48"/>
      <c r="AL1263" s="48"/>
      <c r="AM1263" s="48"/>
      <c r="AN1263" s="48"/>
      <c r="AO1263" s="48"/>
      <c r="AP1263" s="48"/>
      <c r="AQ1263" s="48"/>
      <c r="AR1263" s="48"/>
      <c r="AS1263" s="48"/>
      <c r="AT1263" s="48"/>
      <c r="AU1263" s="48"/>
      <c r="AV1263" s="48"/>
      <c r="AW1263" s="48"/>
      <c r="AX1263" s="48"/>
      <c r="AY1263" s="48"/>
      <c r="AZ1263" s="48"/>
      <c r="BA1263" s="48"/>
      <c r="BB1263" s="48"/>
      <c r="BC1263" s="48"/>
      <c r="BD1263" s="48"/>
      <c r="BE1263" s="48"/>
      <c r="BF1263" s="48"/>
      <c r="BG1263" s="48"/>
      <c r="BH1263" s="48"/>
      <c r="BI1263" s="48"/>
      <c r="BJ1263" s="48"/>
      <c r="BK1263" s="48"/>
      <c r="BL1263" s="48"/>
      <c r="BM1263" s="48"/>
      <c r="BN1263" s="48"/>
      <c r="BO1263" s="48"/>
      <c r="BP1263" s="48"/>
      <c r="BQ1263" s="48"/>
      <c r="BR1263" s="48"/>
      <c r="BS1263" s="48"/>
      <c r="BT1263" s="48"/>
      <c r="BU1263" s="48"/>
      <c r="BV1263" s="48"/>
      <c r="BW1263" s="48"/>
      <c r="BX1263" s="48"/>
      <c r="BY1263" s="48"/>
      <c r="BZ1263" s="48"/>
      <c r="CA1263" s="48"/>
      <c r="CB1263" s="48"/>
      <c r="CC1263" s="48"/>
      <c r="CD1263" s="48"/>
      <c r="CE1263" s="48"/>
      <c r="CF1263" s="48"/>
      <c r="CG1263" s="48"/>
      <c r="CH1263" s="48"/>
      <c r="CI1263" s="48"/>
      <c r="CJ1263" s="48"/>
      <c r="CK1263" s="48"/>
      <c r="CL1263" s="48"/>
      <c r="CM1263" s="48"/>
      <c r="CN1263" s="48"/>
      <c r="CO1263" s="48"/>
      <c r="CP1263" s="48"/>
      <c r="CQ1263" s="48"/>
      <c r="CR1263" s="48"/>
      <c r="CS1263" s="48"/>
      <c r="CT1263" s="48"/>
      <c r="CU1263" s="48"/>
      <c r="CV1263" s="48"/>
      <c r="CW1263" s="48"/>
      <c r="CX1263" s="48"/>
      <c r="CY1263" s="48"/>
      <c r="CZ1263" s="48"/>
      <c r="DA1263" s="48"/>
      <c r="DB1263" s="48"/>
      <c r="DC1263" s="48"/>
      <c r="DD1263" s="48"/>
      <c r="DE1263" s="48"/>
      <c r="DF1263" s="48"/>
      <c r="DG1263" s="48"/>
      <c r="DH1263" s="48"/>
      <c r="DI1263" s="48"/>
      <c r="DJ1263" s="48"/>
      <c r="DK1263" s="48"/>
      <c r="DL1263" s="48"/>
      <c r="DM1263" s="48"/>
      <c r="DN1263" s="48"/>
      <c r="DO1263" s="48"/>
    </row>
    <row r="1264" spans="1:119" s="53" customFormat="1" ht="34.5" hidden="1" customHeight="1" outlineLevel="2">
      <c r="A1264" s="27"/>
      <c r="B1264" s="27"/>
      <c r="C1264" s="27"/>
      <c r="D1264" s="27"/>
      <c r="E1264" s="27"/>
      <c r="F1264" s="3" t="s">
        <v>2722</v>
      </c>
      <c r="G1264" s="28"/>
      <c r="H1264" s="35"/>
      <c r="I1264" s="35"/>
      <c r="J1264" s="46"/>
      <c r="K1264" s="26"/>
      <c r="L1264" s="26"/>
      <c r="M1264" s="23" t="s">
        <v>1448</v>
      </c>
      <c r="N1264" s="33" t="s">
        <v>52</v>
      </c>
      <c r="O1264" s="29">
        <v>1</v>
      </c>
      <c r="P1264" s="51"/>
      <c r="Q1264" s="51"/>
      <c r="R1264" s="51"/>
      <c r="S1264" s="51"/>
      <c r="T1264" s="51"/>
      <c r="U1264" s="51"/>
      <c r="V1264" s="51"/>
      <c r="W1264" s="51"/>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row>
    <row r="1265" spans="1:119" s="53" customFormat="1" ht="12.75" hidden="1" customHeight="1" outlineLevel="2">
      <c r="A1265" s="27"/>
      <c r="B1265" s="27"/>
      <c r="C1265" s="27"/>
      <c r="D1265" s="27"/>
      <c r="E1265" s="27"/>
      <c r="F1265" s="39"/>
      <c r="G1265" s="27"/>
      <c r="H1265" s="35"/>
      <c r="I1265" s="35"/>
      <c r="J1265" s="46"/>
      <c r="K1265" s="26"/>
      <c r="L1265" s="26"/>
      <c r="M1265" s="23" t="s">
        <v>1403</v>
      </c>
      <c r="N1265" s="33" t="s">
        <v>52</v>
      </c>
      <c r="O1265" s="29">
        <v>6</v>
      </c>
      <c r="P1265" s="51"/>
      <c r="Q1265" s="51"/>
      <c r="R1265" s="51"/>
      <c r="S1265" s="51"/>
      <c r="T1265" s="51"/>
      <c r="U1265" s="51"/>
      <c r="V1265" s="51"/>
      <c r="W1265" s="51"/>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c r="BB1265" s="52"/>
      <c r="BC1265" s="52"/>
      <c r="BD1265" s="52"/>
      <c r="BE1265" s="52"/>
      <c r="BF1265" s="52"/>
      <c r="BG1265" s="52"/>
      <c r="BH1265" s="52"/>
      <c r="BI1265" s="52"/>
      <c r="BJ1265" s="52"/>
      <c r="BK1265" s="52"/>
      <c r="BL1265" s="52"/>
      <c r="BM1265" s="52"/>
      <c r="BN1265" s="52"/>
      <c r="BO1265" s="52"/>
      <c r="BP1265" s="52"/>
      <c r="BQ1265" s="52"/>
      <c r="BR1265" s="52"/>
      <c r="BS1265" s="52"/>
      <c r="BT1265" s="52"/>
      <c r="BU1265" s="52"/>
      <c r="BV1265" s="52"/>
      <c r="BW1265" s="52"/>
      <c r="BX1265" s="52"/>
      <c r="BY1265" s="52"/>
      <c r="BZ1265" s="52"/>
      <c r="CA1265" s="52"/>
      <c r="CB1265" s="52"/>
      <c r="CC1265" s="52"/>
      <c r="CD1265" s="52"/>
      <c r="CE1265" s="52"/>
      <c r="CF1265" s="52"/>
      <c r="CG1265" s="52"/>
      <c r="CH1265" s="52"/>
      <c r="CI1265" s="52"/>
      <c r="CJ1265" s="52"/>
      <c r="CK1265" s="52"/>
      <c r="CL1265" s="52"/>
      <c r="CM1265" s="52"/>
      <c r="CN1265" s="52"/>
      <c r="CO1265" s="52"/>
      <c r="CP1265" s="52"/>
      <c r="CQ1265" s="52"/>
      <c r="CR1265" s="52"/>
      <c r="CS1265" s="52"/>
      <c r="CT1265" s="52"/>
      <c r="CU1265" s="52"/>
      <c r="CV1265" s="52"/>
      <c r="CW1265" s="52"/>
      <c r="CX1265" s="52"/>
      <c r="CY1265" s="52"/>
      <c r="CZ1265" s="52"/>
      <c r="DA1265" s="52"/>
      <c r="DB1265" s="52"/>
      <c r="DC1265" s="52"/>
      <c r="DD1265" s="52"/>
      <c r="DE1265" s="52"/>
      <c r="DF1265" s="52"/>
      <c r="DG1265" s="52"/>
      <c r="DH1265" s="52"/>
      <c r="DI1265" s="52"/>
      <c r="DJ1265" s="52"/>
      <c r="DK1265" s="52"/>
      <c r="DL1265" s="52"/>
      <c r="DM1265" s="52"/>
      <c r="DN1265" s="52"/>
      <c r="DO1265" s="52"/>
    </row>
    <row r="1266" spans="1:119" s="53" customFormat="1" ht="12.75" hidden="1" customHeight="1" outlineLevel="2">
      <c r="A1266" s="27"/>
      <c r="B1266" s="27"/>
      <c r="C1266" s="27"/>
      <c r="D1266" s="27"/>
      <c r="E1266" s="39"/>
      <c r="F1266" s="35"/>
      <c r="G1266" s="28"/>
      <c r="H1266" s="35"/>
      <c r="I1266" s="35"/>
      <c r="J1266" s="46"/>
      <c r="K1266" s="26"/>
      <c r="L1266" s="26"/>
      <c r="M1266" s="249"/>
      <c r="N1266" s="250"/>
      <c r="O1266" s="31"/>
      <c r="P1266" s="51"/>
      <c r="Q1266" s="51"/>
      <c r="R1266" s="51"/>
      <c r="S1266" s="51"/>
      <c r="T1266" s="51"/>
      <c r="U1266" s="51"/>
      <c r="V1266" s="51"/>
      <c r="W1266" s="51"/>
      <c r="X1266" s="52"/>
      <c r="Y1266" s="52"/>
      <c r="Z1266" s="52"/>
      <c r="AA1266" s="52"/>
      <c r="AB1266" s="52"/>
      <c r="AC1266" s="52"/>
      <c r="AD1266" s="52"/>
      <c r="AE1266" s="52"/>
      <c r="AF1266" s="52"/>
      <c r="AG1266" s="52"/>
      <c r="AH1266" s="52"/>
      <c r="AI1266" s="52"/>
      <c r="AJ1266" s="52"/>
      <c r="AK1266" s="52"/>
      <c r="AL1266" s="52"/>
      <c r="AM1266" s="52"/>
      <c r="AN1266" s="52"/>
      <c r="AO1266" s="52"/>
      <c r="AP1266" s="52"/>
      <c r="AQ1266" s="52"/>
      <c r="AR1266" s="52"/>
      <c r="AS1266" s="52"/>
      <c r="AT1266" s="52"/>
      <c r="AU1266" s="52"/>
      <c r="AV1266" s="52"/>
      <c r="AW1266" s="52"/>
      <c r="AX1266" s="52"/>
      <c r="AY1266" s="52"/>
      <c r="AZ1266" s="52"/>
      <c r="BA1266" s="52"/>
      <c r="BB1266" s="52"/>
      <c r="BC1266" s="52"/>
      <c r="BD1266" s="52"/>
      <c r="BE1266" s="52"/>
      <c r="BF1266" s="52"/>
      <c r="BG1266" s="52"/>
      <c r="BH1266" s="52"/>
      <c r="BI1266" s="52"/>
      <c r="BJ1266" s="52"/>
      <c r="BK1266" s="52"/>
      <c r="BL1266" s="52"/>
      <c r="BM1266" s="52"/>
      <c r="BN1266" s="52"/>
      <c r="BO1266" s="52"/>
      <c r="BP1266" s="52"/>
      <c r="BQ1266" s="52"/>
      <c r="BR1266" s="52"/>
      <c r="BS1266" s="52"/>
      <c r="BT1266" s="52"/>
      <c r="BU1266" s="52"/>
      <c r="BV1266" s="52"/>
      <c r="BW1266" s="52"/>
      <c r="BX1266" s="52"/>
      <c r="BY1266" s="52"/>
      <c r="BZ1266" s="52"/>
      <c r="CA1266" s="52"/>
      <c r="CB1266" s="52"/>
      <c r="CC1266" s="52"/>
      <c r="CD1266" s="52"/>
      <c r="CE1266" s="52"/>
      <c r="CF1266" s="52"/>
      <c r="CG1266" s="52"/>
      <c r="CH1266" s="52"/>
      <c r="CI1266" s="52"/>
      <c r="CJ1266" s="52"/>
      <c r="CK1266" s="52"/>
      <c r="CL1266" s="52"/>
      <c r="CM1266" s="52"/>
      <c r="CN1266" s="52"/>
      <c r="CO1266" s="52"/>
      <c r="CP1266" s="52"/>
      <c r="CQ1266" s="52"/>
      <c r="CR1266" s="52"/>
      <c r="CS1266" s="52"/>
      <c r="CT1266" s="52"/>
      <c r="CU1266" s="52"/>
      <c r="CV1266" s="52"/>
      <c r="CW1266" s="52"/>
      <c r="CX1266" s="52"/>
      <c r="CY1266" s="52"/>
      <c r="CZ1266" s="52"/>
      <c r="DA1266" s="52"/>
      <c r="DB1266" s="52"/>
      <c r="DC1266" s="52"/>
      <c r="DD1266" s="52"/>
      <c r="DE1266" s="52"/>
      <c r="DF1266" s="52"/>
      <c r="DG1266" s="52"/>
      <c r="DH1266" s="52"/>
      <c r="DI1266" s="52"/>
      <c r="DJ1266" s="52"/>
      <c r="DK1266" s="52"/>
      <c r="DL1266" s="52"/>
      <c r="DM1266" s="52"/>
      <c r="DN1266" s="52"/>
      <c r="DO1266" s="52"/>
    </row>
    <row r="1267" spans="1:119" s="53" customFormat="1" ht="90" customHeight="1" outlineLevel="1" collapsed="1">
      <c r="A1267" s="27" t="s">
        <v>1439</v>
      </c>
      <c r="B1267" s="27">
        <v>110</v>
      </c>
      <c r="C1267" s="27" t="s">
        <v>816</v>
      </c>
      <c r="D1267" s="27" t="s">
        <v>1350</v>
      </c>
      <c r="E1267" s="27" t="s">
        <v>1379</v>
      </c>
      <c r="F1267" s="35" t="s">
        <v>1380</v>
      </c>
      <c r="G1267" s="28" t="s">
        <v>2862</v>
      </c>
      <c r="H1267" s="28" t="s">
        <v>1383</v>
      </c>
      <c r="I1267" s="28" t="s">
        <v>1440</v>
      </c>
      <c r="J1267" s="26" t="s">
        <v>33</v>
      </c>
      <c r="K1267" s="103" t="s">
        <v>57</v>
      </c>
      <c r="L1267" s="103" t="s">
        <v>57</v>
      </c>
      <c r="M1267" s="32" t="str">
        <f>M1268&amp;" "&amp;O1268&amp;N1268&amp;" "&amp;M1269&amp;" "&amp;O1269&amp;N1269&amp;""</f>
        <v>Замена дефектных изоляторов 19шт. Валка угрожающих деревьев 5шт.</v>
      </c>
      <c r="N1267" s="33"/>
      <c r="O1267" s="7"/>
      <c r="P1267" s="51"/>
      <c r="Q1267" s="51"/>
      <c r="R1267" s="51"/>
      <c r="S1267" s="51"/>
      <c r="T1267" s="51"/>
      <c r="U1267" s="51"/>
      <c r="V1267" s="51"/>
      <c r="W1267" s="51"/>
      <c r="X1267" s="52"/>
      <c r="Y1267" s="52"/>
      <c r="Z1267" s="52"/>
      <c r="AA1267" s="52"/>
      <c r="AB1267" s="52"/>
      <c r="AC1267" s="52"/>
      <c r="AD1267" s="52"/>
      <c r="AE1267" s="52"/>
      <c r="AF1267" s="52"/>
      <c r="AG1267" s="52"/>
      <c r="AH1267" s="52"/>
      <c r="AI1267" s="52"/>
      <c r="AJ1267" s="52"/>
      <c r="AK1267" s="52"/>
      <c r="AL1267" s="52"/>
      <c r="AM1267" s="52"/>
      <c r="AN1267" s="52"/>
      <c r="AO1267" s="52"/>
      <c r="AP1267" s="52"/>
      <c r="AQ1267" s="52"/>
      <c r="AR1267" s="52"/>
      <c r="AS1267" s="52"/>
      <c r="AT1267" s="52"/>
      <c r="AU1267" s="52"/>
      <c r="AV1267" s="52"/>
      <c r="AW1267" s="52"/>
      <c r="AX1267" s="52"/>
      <c r="AY1267" s="52"/>
      <c r="AZ1267" s="52"/>
      <c r="BA1267" s="52"/>
      <c r="BB1267" s="52"/>
      <c r="BC1267" s="52"/>
      <c r="BD1267" s="52"/>
      <c r="BE1267" s="52"/>
      <c r="BF1267" s="52"/>
      <c r="BG1267" s="52"/>
      <c r="BH1267" s="52"/>
      <c r="BI1267" s="52"/>
      <c r="BJ1267" s="52"/>
      <c r="BK1267" s="52"/>
      <c r="BL1267" s="52"/>
      <c r="BM1267" s="52"/>
      <c r="BN1267" s="52"/>
      <c r="BO1267" s="52"/>
      <c r="BP1267" s="52"/>
      <c r="BQ1267" s="52"/>
      <c r="BR1267" s="52"/>
      <c r="BS1267" s="52"/>
      <c r="BT1267" s="52"/>
      <c r="BU1267" s="52"/>
      <c r="BV1267" s="52"/>
      <c r="BW1267" s="52"/>
      <c r="BX1267" s="52"/>
      <c r="BY1267" s="52"/>
      <c r="BZ1267" s="52"/>
      <c r="CA1267" s="52"/>
      <c r="CB1267" s="52"/>
      <c r="CC1267" s="52"/>
      <c r="CD1267" s="52"/>
      <c r="CE1267" s="52"/>
      <c r="CF1267" s="52"/>
      <c r="CG1267" s="52"/>
      <c r="CH1267" s="52"/>
      <c r="CI1267" s="52"/>
      <c r="CJ1267" s="52"/>
      <c r="CK1267" s="52"/>
      <c r="CL1267" s="52"/>
      <c r="CM1267" s="52"/>
      <c r="CN1267" s="52"/>
      <c r="CO1267" s="52"/>
      <c r="CP1267" s="52"/>
      <c r="CQ1267" s="52"/>
      <c r="CR1267" s="52"/>
      <c r="CS1267" s="52"/>
      <c r="CT1267" s="52"/>
      <c r="CU1267" s="52"/>
      <c r="CV1267" s="52"/>
      <c r="CW1267" s="52"/>
      <c r="CX1267" s="52"/>
      <c r="CY1267" s="52"/>
      <c r="CZ1267" s="52"/>
      <c r="DA1267" s="52"/>
      <c r="DB1267" s="52"/>
      <c r="DC1267" s="52"/>
      <c r="DD1267" s="52"/>
      <c r="DE1267" s="52"/>
      <c r="DF1267" s="52"/>
      <c r="DG1267" s="52"/>
      <c r="DH1267" s="52"/>
      <c r="DI1267" s="52"/>
      <c r="DJ1267" s="52"/>
      <c r="DK1267" s="52"/>
      <c r="DL1267" s="52"/>
      <c r="DM1267" s="52"/>
      <c r="DN1267" s="52"/>
      <c r="DO1267" s="52"/>
    </row>
    <row r="1268" spans="1:119" s="53" customFormat="1" ht="12.75" hidden="1" customHeight="1" outlineLevel="2">
      <c r="A1268" s="27"/>
      <c r="B1268" s="27"/>
      <c r="C1268" s="27"/>
      <c r="D1268" s="27"/>
      <c r="E1268" s="39"/>
      <c r="F1268" s="35"/>
      <c r="G1268" s="28"/>
      <c r="H1268" s="35"/>
      <c r="I1268" s="35"/>
      <c r="J1268" s="46"/>
      <c r="K1268" s="26"/>
      <c r="L1268" s="26"/>
      <c r="M1268" s="23" t="s">
        <v>1403</v>
      </c>
      <c r="N1268" s="33" t="s">
        <v>52</v>
      </c>
      <c r="O1268" s="31">
        <v>19</v>
      </c>
      <c r="P1268" s="51"/>
      <c r="Q1268" s="51"/>
      <c r="R1268" s="51"/>
      <c r="S1268" s="51"/>
      <c r="T1268" s="51"/>
      <c r="U1268" s="51"/>
      <c r="V1268" s="51"/>
      <c r="W1268" s="51"/>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c r="DC1268" s="52"/>
      <c r="DD1268" s="52"/>
      <c r="DE1268" s="52"/>
      <c r="DF1268" s="52"/>
      <c r="DG1268" s="52"/>
      <c r="DH1268" s="52"/>
      <c r="DI1268" s="52"/>
      <c r="DJ1268" s="52"/>
      <c r="DK1268" s="52"/>
      <c r="DL1268" s="52"/>
      <c r="DM1268" s="52"/>
      <c r="DN1268" s="52"/>
      <c r="DO1268" s="52"/>
    </row>
    <row r="1269" spans="1:119" s="53" customFormat="1" ht="12.75" hidden="1" customHeight="1" outlineLevel="2">
      <c r="A1269" s="27"/>
      <c r="B1269" s="27"/>
      <c r="C1269" s="27"/>
      <c r="D1269" s="27"/>
      <c r="E1269" s="27"/>
      <c r="F1269" s="39"/>
      <c r="G1269" s="27"/>
      <c r="H1269" s="35"/>
      <c r="I1269" s="35"/>
      <c r="J1269" s="46"/>
      <c r="K1269" s="26"/>
      <c r="L1269" s="26"/>
      <c r="M1269" s="23" t="s">
        <v>1371</v>
      </c>
      <c r="N1269" s="33" t="s">
        <v>52</v>
      </c>
      <c r="O1269" s="29">
        <v>5</v>
      </c>
      <c r="P1269" s="51"/>
      <c r="Q1269" s="51"/>
      <c r="R1269" s="51"/>
      <c r="S1269" s="51"/>
      <c r="T1269" s="51"/>
      <c r="U1269" s="51"/>
      <c r="V1269" s="51"/>
      <c r="W1269" s="51"/>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row>
    <row r="1270" spans="1:119" s="53" customFormat="1" ht="67.5" customHeight="1" outlineLevel="1" collapsed="1">
      <c r="A1270" s="27" t="s">
        <v>1441</v>
      </c>
      <c r="B1270" s="27">
        <v>110</v>
      </c>
      <c r="C1270" s="27" t="s">
        <v>1349</v>
      </c>
      <c r="D1270" s="27" t="s">
        <v>1350</v>
      </c>
      <c r="E1270" s="28" t="s">
        <v>1442</v>
      </c>
      <c r="F1270" s="35" t="s">
        <v>1352</v>
      </c>
      <c r="G1270" s="28" t="s">
        <v>2856</v>
      </c>
      <c r="H1270" s="28" t="s">
        <v>1353</v>
      </c>
      <c r="I1270" s="28" t="s">
        <v>2587</v>
      </c>
      <c r="J1270" s="26" t="s">
        <v>33</v>
      </c>
      <c r="K1270" s="103" t="s">
        <v>51</v>
      </c>
      <c r="L1270" s="103" t="s">
        <v>490</v>
      </c>
      <c r="M1270" s="32" t="str">
        <f>M1271&amp;" "&amp;O1271&amp;N1271&amp;" "&amp;M1272&amp;" "&amp;O1272&amp;N1272&amp;" "&amp;M1273&amp;" "&amp;O1273&amp;N1273&amp;" "&amp;M1274&amp;" "&amp;O1274&amp;N1274&amp;""&amp;M1275&amp;" "&amp;O1275&amp;N1275&amp;" "&amp;M1276&amp;" "&amp;O1276&amp;N1276&amp;" "</f>
        <v xml:space="preserve">Механизированная расчистка 24га Ручная расчистка 6га Замена дефектных изоляторов 31шт. Монтаж гасителей вибрации 24шт.Ремонт провода 1уч. Восстановление раскосов мет.опоры 3шт. </v>
      </c>
      <c r="N1270" s="8"/>
      <c r="O1270" s="8"/>
      <c r="P1270" s="51"/>
      <c r="Q1270" s="51"/>
      <c r="R1270" s="51"/>
      <c r="S1270" s="51"/>
      <c r="T1270" s="51"/>
      <c r="U1270" s="51"/>
      <c r="V1270" s="51"/>
      <c r="W1270" s="51"/>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c r="DC1270" s="52"/>
      <c r="DD1270" s="52"/>
      <c r="DE1270" s="52"/>
      <c r="DF1270" s="52"/>
      <c r="DG1270" s="52"/>
      <c r="DH1270" s="52"/>
      <c r="DI1270" s="52"/>
      <c r="DJ1270" s="52"/>
      <c r="DK1270" s="52"/>
      <c r="DL1270" s="52"/>
      <c r="DM1270" s="52"/>
      <c r="DN1270" s="52"/>
      <c r="DO1270" s="52"/>
    </row>
    <row r="1271" spans="1:119" s="53" customFormat="1" ht="12.75" hidden="1" customHeight="1" outlineLevel="2">
      <c r="A1271" s="27"/>
      <c r="B1271" s="27"/>
      <c r="C1271" s="27"/>
      <c r="D1271" s="27"/>
      <c r="E1271" s="28"/>
      <c r="F1271" s="35"/>
      <c r="G1271" s="28"/>
      <c r="H1271" s="28"/>
      <c r="I1271" s="28"/>
      <c r="J1271" s="26"/>
      <c r="K1271" s="103"/>
      <c r="L1271" s="103"/>
      <c r="M1271" s="32" t="s">
        <v>509</v>
      </c>
      <c r="N1271" s="8" t="s">
        <v>510</v>
      </c>
      <c r="O1271" s="8">
        <v>24</v>
      </c>
      <c r="P1271" s="51"/>
      <c r="Q1271" s="51"/>
      <c r="R1271" s="51"/>
      <c r="S1271" s="51"/>
      <c r="T1271" s="51"/>
      <c r="U1271" s="51"/>
      <c r="V1271" s="51"/>
      <c r="W1271" s="51"/>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row>
    <row r="1272" spans="1:119" s="53" customFormat="1" ht="12.75" hidden="1" customHeight="1" outlineLevel="2">
      <c r="A1272" s="27"/>
      <c r="B1272" s="27"/>
      <c r="C1272" s="27"/>
      <c r="D1272" s="27"/>
      <c r="E1272" s="28"/>
      <c r="F1272" s="35"/>
      <c r="G1272" s="28"/>
      <c r="H1272" s="28"/>
      <c r="I1272" s="28"/>
      <c r="J1272" s="26"/>
      <c r="K1272" s="103"/>
      <c r="L1272" s="103"/>
      <c r="M1272" s="32" t="s">
        <v>481</v>
      </c>
      <c r="N1272" s="8" t="s">
        <v>510</v>
      </c>
      <c r="O1272" s="251">
        <v>6</v>
      </c>
      <c r="P1272" s="51"/>
      <c r="Q1272" s="51"/>
      <c r="R1272" s="51"/>
      <c r="S1272" s="51"/>
      <c r="T1272" s="51"/>
      <c r="U1272" s="51"/>
      <c r="V1272" s="51"/>
      <c r="W1272" s="51"/>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c r="DC1272" s="52"/>
      <c r="DD1272" s="52"/>
      <c r="DE1272" s="52"/>
      <c r="DF1272" s="52"/>
      <c r="DG1272" s="52"/>
      <c r="DH1272" s="52"/>
      <c r="DI1272" s="52"/>
      <c r="DJ1272" s="52"/>
      <c r="DK1272" s="52"/>
      <c r="DL1272" s="52"/>
      <c r="DM1272" s="52"/>
      <c r="DN1272" s="52"/>
      <c r="DO1272" s="52"/>
    </row>
    <row r="1273" spans="1:119" s="53" customFormat="1" ht="56.25" hidden="1" customHeight="1" outlineLevel="2">
      <c r="A1273" s="27"/>
      <c r="B1273" s="39"/>
      <c r="C1273" s="10"/>
      <c r="D1273" s="39"/>
      <c r="E1273" s="3"/>
      <c r="F1273" s="35" t="s">
        <v>1443</v>
      </c>
      <c r="G1273" s="28"/>
      <c r="H1273" s="28" t="s">
        <v>1444</v>
      </c>
      <c r="I1273" s="28" t="s">
        <v>1445</v>
      </c>
      <c r="J1273" s="46"/>
      <c r="K1273" s="26"/>
      <c r="L1273" s="26"/>
      <c r="M1273" s="23" t="s">
        <v>1403</v>
      </c>
      <c r="N1273" s="33" t="s">
        <v>52</v>
      </c>
      <c r="O1273" s="252">
        <v>31</v>
      </c>
      <c r="P1273" s="51"/>
      <c r="Q1273" s="51"/>
      <c r="R1273" s="51"/>
      <c r="S1273" s="51"/>
      <c r="T1273" s="51"/>
      <c r="U1273" s="51"/>
      <c r="V1273" s="51"/>
      <c r="W1273" s="51"/>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c r="DC1273" s="52"/>
      <c r="DD1273" s="52"/>
      <c r="DE1273" s="52"/>
      <c r="DF1273" s="52"/>
      <c r="DG1273" s="52"/>
      <c r="DH1273" s="52"/>
      <c r="DI1273" s="52"/>
      <c r="DJ1273" s="52"/>
      <c r="DK1273" s="52"/>
      <c r="DL1273" s="52"/>
      <c r="DM1273" s="52"/>
      <c r="DN1273" s="52"/>
      <c r="DO1273" s="52"/>
    </row>
    <row r="1274" spans="1:119" s="53" customFormat="1" ht="12.75" hidden="1" customHeight="1" outlineLevel="2">
      <c r="A1274" s="27"/>
      <c r="B1274" s="39"/>
      <c r="C1274" s="10"/>
      <c r="D1274" s="39"/>
      <c r="E1274" s="3"/>
      <c r="F1274" s="35" t="s">
        <v>1446</v>
      </c>
      <c r="G1274" s="28"/>
      <c r="H1274" s="28"/>
      <c r="I1274" s="28"/>
      <c r="J1274" s="46"/>
      <c r="K1274" s="26"/>
      <c r="L1274" s="26"/>
      <c r="M1274" s="23" t="s">
        <v>1447</v>
      </c>
      <c r="N1274" s="33" t="s">
        <v>52</v>
      </c>
      <c r="O1274" s="252">
        <v>24</v>
      </c>
      <c r="P1274" s="51"/>
      <c r="Q1274" s="51"/>
      <c r="R1274" s="51"/>
      <c r="S1274" s="51"/>
      <c r="T1274" s="51"/>
      <c r="U1274" s="51"/>
      <c r="V1274" s="51"/>
      <c r="W1274" s="51"/>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c r="DC1274" s="52"/>
      <c r="DD1274" s="52"/>
      <c r="DE1274" s="52"/>
      <c r="DF1274" s="52"/>
      <c r="DG1274" s="52"/>
      <c r="DH1274" s="52"/>
      <c r="DI1274" s="52"/>
      <c r="DJ1274" s="52"/>
      <c r="DK1274" s="52"/>
      <c r="DL1274" s="52"/>
      <c r="DM1274" s="52"/>
      <c r="DN1274" s="52"/>
      <c r="DO1274" s="52"/>
    </row>
    <row r="1275" spans="1:119" s="53" customFormat="1" ht="12.75" hidden="1" customHeight="1" outlineLevel="2">
      <c r="A1275" s="27"/>
      <c r="B1275" s="39"/>
      <c r="C1275" s="10"/>
      <c r="D1275" s="39"/>
      <c r="E1275" s="3"/>
      <c r="F1275" s="35"/>
      <c r="G1275" s="28"/>
      <c r="H1275" s="28"/>
      <c r="I1275" s="28"/>
      <c r="J1275" s="46"/>
      <c r="K1275" s="26"/>
      <c r="L1275" s="26"/>
      <c r="M1275" s="23" t="s">
        <v>1448</v>
      </c>
      <c r="N1275" s="33" t="s">
        <v>1449</v>
      </c>
      <c r="O1275" s="33">
        <v>1</v>
      </c>
      <c r="P1275" s="51"/>
      <c r="Q1275" s="51"/>
      <c r="R1275" s="51"/>
      <c r="S1275" s="51"/>
      <c r="T1275" s="51"/>
      <c r="U1275" s="51"/>
      <c r="V1275" s="51"/>
      <c r="W1275" s="51"/>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c r="DC1275" s="52"/>
      <c r="DD1275" s="52"/>
      <c r="DE1275" s="52"/>
      <c r="DF1275" s="52"/>
      <c r="DG1275" s="52"/>
      <c r="DH1275" s="52"/>
      <c r="DI1275" s="52"/>
      <c r="DJ1275" s="52"/>
      <c r="DK1275" s="52"/>
      <c r="DL1275" s="52"/>
      <c r="DM1275" s="52"/>
      <c r="DN1275" s="52"/>
      <c r="DO1275" s="52"/>
    </row>
    <row r="1276" spans="1:119" s="53" customFormat="1" ht="12.75" hidden="1" customHeight="1" outlineLevel="2">
      <c r="A1276" s="27"/>
      <c r="B1276" s="39"/>
      <c r="C1276" s="10"/>
      <c r="D1276" s="39"/>
      <c r="E1276" s="3"/>
      <c r="F1276" s="35"/>
      <c r="G1276" s="28"/>
      <c r="H1276" s="28"/>
      <c r="I1276" s="28"/>
      <c r="J1276" s="46"/>
      <c r="K1276" s="26"/>
      <c r="L1276" s="26"/>
      <c r="M1276" s="23" t="s">
        <v>1450</v>
      </c>
      <c r="N1276" s="33" t="s">
        <v>52</v>
      </c>
      <c r="O1276" s="33">
        <v>3</v>
      </c>
      <c r="P1276" s="51"/>
      <c r="Q1276" s="51"/>
      <c r="R1276" s="51"/>
      <c r="S1276" s="51"/>
      <c r="T1276" s="51"/>
      <c r="U1276" s="51"/>
      <c r="V1276" s="51"/>
      <c r="W1276" s="51"/>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c r="DC1276" s="52"/>
      <c r="DD1276" s="52"/>
      <c r="DE1276" s="52"/>
      <c r="DF1276" s="52"/>
      <c r="DG1276" s="52"/>
      <c r="DH1276" s="52"/>
      <c r="DI1276" s="52"/>
      <c r="DJ1276" s="52"/>
      <c r="DK1276" s="52"/>
      <c r="DL1276" s="52"/>
      <c r="DM1276" s="52"/>
      <c r="DN1276" s="52"/>
      <c r="DO1276" s="52"/>
    </row>
    <row r="1277" spans="1:119" s="45" customFormat="1" ht="22.5" customHeight="1" outlineLevel="1" collapsed="1">
      <c r="A1277" s="27" t="s">
        <v>1451</v>
      </c>
      <c r="B1277" s="27">
        <v>110</v>
      </c>
      <c r="C1277" s="27" t="s">
        <v>816</v>
      </c>
      <c r="D1277" s="27" t="s">
        <v>1350</v>
      </c>
      <c r="E1277" s="27" t="s">
        <v>1358</v>
      </c>
      <c r="F1277" s="35" t="s">
        <v>1359</v>
      </c>
      <c r="G1277" s="28">
        <v>69.978999999999999</v>
      </c>
      <c r="H1277" s="27" t="s">
        <v>59</v>
      </c>
      <c r="I1277" s="28"/>
      <c r="J1277" s="26" t="s">
        <v>33</v>
      </c>
      <c r="K1277" s="103" t="s">
        <v>478</v>
      </c>
      <c r="L1277" s="103" t="s">
        <v>57</v>
      </c>
      <c r="M1277" s="32" t="str">
        <f>M1278&amp;" "&amp;O1278&amp;N1278&amp;""</f>
        <v xml:space="preserve">Ремонт опор 1шт </v>
      </c>
      <c r="N1277" s="33"/>
      <c r="O1277" s="7"/>
      <c r="P1277" s="43"/>
      <c r="Q1277" s="43"/>
      <c r="R1277" s="43"/>
      <c r="S1277" s="43"/>
      <c r="T1277" s="43"/>
      <c r="U1277" s="43"/>
      <c r="V1277" s="43"/>
      <c r="W1277" s="43"/>
      <c r="X1277" s="44"/>
      <c r="Y1277" s="44"/>
      <c r="Z1277" s="44"/>
      <c r="AA1277" s="44"/>
      <c r="AB1277" s="44"/>
      <c r="AC1277" s="44"/>
      <c r="AD1277" s="44"/>
      <c r="AE1277" s="44"/>
      <c r="AF1277" s="44"/>
      <c r="AG1277" s="44"/>
      <c r="AH1277" s="44"/>
      <c r="AI1277" s="44"/>
      <c r="AJ1277" s="44"/>
      <c r="AK1277" s="44"/>
      <c r="AL1277" s="44"/>
      <c r="AM1277" s="44"/>
      <c r="AN1277" s="44"/>
      <c r="AO1277" s="44"/>
      <c r="AP1277" s="44"/>
      <c r="AQ1277" s="44"/>
      <c r="AR1277" s="44"/>
      <c r="AS1277" s="44"/>
      <c r="AT1277" s="44"/>
      <c r="AU1277" s="44"/>
      <c r="AV1277" s="44"/>
      <c r="AW1277" s="44"/>
      <c r="AX1277" s="44"/>
      <c r="AY1277" s="44"/>
      <c r="AZ1277" s="44"/>
      <c r="BA1277" s="44"/>
      <c r="BB1277" s="44"/>
      <c r="BC1277" s="44"/>
      <c r="BD1277" s="44"/>
      <c r="BE1277" s="44"/>
      <c r="BF1277" s="44"/>
      <c r="BG1277" s="44"/>
      <c r="BH1277" s="44"/>
      <c r="BI1277" s="44"/>
      <c r="BJ1277" s="44"/>
      <c r="BK1277" s="44"/>
      <c r="BL1277" s="44"/>
      <c r="BM1277" s="44"/>
      <c r="BN1277" s="44"/>
      <c r="BO1277" s="44"/>
      <c r="BP1277" s="44"/>
      <c r="BQ1277" s="44"/>
      <c r="BR1277" s="44"/>
      <c r="BS1277" s="44"/>
      <c r="BT1277" s="44"/>
      <c r="BU1277" s="44"/>
      <c r="BV1277" s="44"/>
      <c r="BW1277" s="44"/>
      <c r="BX1277" s="44"/>
      <c r="BY1277" s="44"/>
      <c r="BZ1277" s="44"/>
      <c r="CA1277" s="44"/>
      <c r="CB1277" s="44"/>
      <c r="CC1277" s="44"/>
      <c r="CD1277" s="44"/>
      <c r="CE1277" s="44"/>
      <c r="CF1277" s="44"/>
      <c r="CG1277" s="44"/>
      <c r="CH1277" s="44"/>
      <c r="CI1277" s="44"/>
      <c r="CJ1277" s="44"/>
      <c r="CK1277" s="44"/>
      <c r="CL1277" s="44"/>
      <c r="CM1277" s="44"/>
      <c r="CN1277" s="44"/>
      <c r="CO1277" s="44"/>
      <c r="CP1277" s="44"/>
      <c r="CQ1277" s="44"/>
      <c r="CR1277" s="44"/>
      <c r="CS1277" s="44"/>
      <c r="CT1277" s="44"/>
      <c r="CU1277" s="44"/>
      <c r="CV1277" s="44"/>
      <c r="CW1277" s="44"/>
      <c r="CX1277" s="44"/>
      <c r="CY1277" s="44"/>
      <c r="CZ1277" s="44"/>
      <c r="DA1277" s="44"/>
      <c r="DB1277" s="44"/>
      <c r="DC1277" s="44"/>
      <c r="DD1277" s="44"/>
      <c r="DE1277" s="44"/>
      <c r="DF1277" s="44"/>
      <c r="DG1277" s="44"/>
      <c r="DH1277" s="44"/>
      <c r="DI1277" s="44"/>
      <c r="DJ1277" s="44"/>
      <c r="DK1277" s="44"/>
      <c r="DL1277" s="44"/>
      <c r="DM1277" s="44"/>
      <c r="DN1277" s="44"/>
      <c r="DO1277" s="44"/>
    </row>
    <row r="1278" spans="1:119" ht="18.75" hidden="1" customHeight="1" outlineLevel="2">
      <c r="A1278" s="27"/>
      <c r="B1278" s="27"/>
      <c r="C1278" s="27"/>
      <c r="D1278" s="27"/>
      <c r="E1278" s="27"/>
      <c r="F1278" s="39" t="s">
        <v>2677</v>
      </c>
      <c r="G1278" s="27"/>
      <c r="H1278" s="35"/>
      <c r="I1278" s="35"/>
      <c r="J1278" s="46"/>
      <c r="K1278" s="26"/>
      <c r="L1278" s="26"/>
      <c r="M1278" s="23" t="s">
        <v>2678</v>
      </c>
      <c r="N1278" s="33" t="s">
        <v>1452</v>
      </c>
      <c r="O1278" s="29">
        <v>1</v>
      </c>
      <c r="P1278" s="47"/>
      <c r="Q1278" s="47"/>
      <c r="R1278" s="47"/>
      <c r="S1278" s="47"/>
      <c r="T1278" s="47"/>
      <c r="U1278" s="47"/>
      <c r="V1278" s="47"/>
      <c r="W1278" s="47"/>
      <c r="X1278" s="48"/>
      <c r="Y1278" s="48"/>
      <c r="Z1278" s="48"/>
      <c r="AA1278" s="48"/>
      <c r="AB1278" s="48"/>
      <c r="AC1278" s="48"/>
      <c r="AD1278" s="48"/>
      <c r="AE1278" s="48"/>
      <c r="AF1278" s="48"/>
      <c r="AG1278" s="48"/>
      <c r="AH1278" s="48"/>
      <c r="AI1278" s="48"/>
      <c r="AJ1278" s="48"/>
      <c r="AK1278" s="48"/>
      <c r="AL1278" s="48"/>
      <c r="AM1278" s="48"/>
      <c r="AN1278" s="48"/>
      <c r="AO1278" s="48"/>
      <c r="AP1278" s="48"/>
      <c r="AQ1278" s="48"/>
      <c r="AR1278" s="48"/>
      <c r="AS1278" s="48"/>
      <c r="AT1278" s="48"/>
      <c r="AU1278" s="48"/>
      <c r="AV1278" s="48"/>
      <c r="AW1278" s="48"/>
      <c r="AX1278" s="48"/>
      <c r="AY1278" s="48"/>
      <c r="AZ1278" s="48"/>
      <c r="BA1278" s="48"/>
      <c r="BB1278" s="48"/>
      <c r="BC1278" s="48"/>
      <c r="BD1278" s="48"/>
      <c r="BE1278" s="48"/>
      <c r="BF1278" s="48"/>
      <c r="BG1278" s="48"/>
      <c r="BH1278" s="48"/>
      <c r="BI1278" s="48"/>
      <c r="BJ1278" s="48"/>
      <c r="BK1278" s="48"/>
      <c r="BL1278" s="48"/>
      <c r="BM1278" s="48"/>
      <c r="BN1278" s="48"/>
      <c r="BO1278" s="48"/>
      <c r="BP1278" s="48"/>
      <c r="BQ1278" s="48"/>
      <c r="BR1278" s="48"/>
      <c r="BS1278" s="48"/>
      <c r="BT1278" s="48"/>
      <c r="BU1278" s="48"/>
      <c r="BV1278" s="48"/>
      <c r="BW1278" s="48"/>
      <c r="BX1278" s="48"/>
      <c r="BY1278" s="48"/>
      <c r="BZ1278" s="48"/>
      <c r="CA1278" s="48"/>
      <c r="CB1278" s="48"/>
      <c r="CC1278" s="48"/>
      <c r="CD1278" s="48"/>
      <c r="CE1278" s="48"/>
      <c r="CF1278" s="48"/>
      <c r="CG1278" s="48"/>
      <c r="CH1278" s="48"/>
      <c r="CI1278" s="48"/>
      <c r="CJ1278" s="48"/>
      <c r="CK1278" s="48"/>
      <c r="CL1278" s="48"/>
      <c r="CM1278" s="48"/>
      <c r="CN1278" s="48"/>
      <c r="CO1278" s="48"/>
      <c r="CP1278" s="48"/>
      <c r="CQ1278" s="48"/>
      <c r="CR1278" s="48"/>
      <c r="CS1278" s="48"/>
      <c r="CT1278" s="48"/>
      <c r="CU1278" s="48"/>
      <c r="CV1278" s="48"/>
      <c r="CW1278" s="48"/>
      <c r="CX1278" s="48"/>
      <c r="CY1278" s="48"/>
      <c r="CZ1278" s="48"/>
      <c r="DA1278" s="48"/>
      <c r="DB1278" s="48"/>
      <c r="DC1278" s="48"/>
      <c r="DD1278" s="48"/>
      <c r="DE1278" s="48"/>
      <c r="DF1278" s="48"/>
      <c r="DG1278" s="48"/>
      <c r="DH1278" s="48"/>
      <c r="DI1278" s="48"/>
      <c r="DJ1278" s="48"/>
      <c r="DK1278" s="48"/>
      <c r="DL1278" s="48"/>
      <c r="DM1278" s="48"/>
      <c r="DN1278" s="48"/>
      <c r="DO1278" s="48"/>
    </row>
    <row r="1279" spans="1:119" s="240" customFormat="1" ht="51" customHeight="1" outlineLevel="1" collapsed="1">
      <c r="A1279" s="84" t="s">
        <v>2901</v>
      </c>
      <c r="B1279" s="84">
        <v>110</v>
      </c>
      <c r="C1279" s="84" t="s">
        <v>1349</v>
      </c>
      <c r="D1279" s="84" t="s">
        <v>1350</v>
      </c>
      <c r="E1279" s="84" t="s">
        <v>1351</v>
      </c>
      <c r="F1279" s="253" t="s">
        <v>1352</v>
      </c>
      <c r="G1279" s="254" t="s">
        <v>2856</v>
      </c>
      <c r="H1279" s="168" t="s">
        <v>1353</v>
      </c>
      <c r="I1279" s="168" t="s">
        <v>2582</v>
      </c>
      <c r="J1279" s="184" t="s">
        <v>33</v>
      </c>
      <c r="K1279" s="184" t="s">
        <v>51</v>
      </c>
      <c r="L1279" s="184" t="s">
        <v>490</v>
      </c>
      <c r="M1279" s="208" t="str">
        <f>M1280&amp;" "&amp;O1280&amp;N1280&amp;" "&amp;M1281&amp;" "&amp;O1281&amp;N1281&amp;" "&amp;M1282&amp;" "&amp;O1282&amp;N1282&amp;" "&amp;M1283&amp;" "&amp;O1283&amp;N1283&amp;" "</f>
        <v xml:space="preserve">Механизированная расчистка 85,67га. Ручная расчистка 1,2га. Расширение просеки 36,12га.   </v>
      </c>
      <c r="N1279" s="186"/>
      <c r="O1279" s="255"/>
      <c r="P1279" s="96"/>
      <c r="Q1279" s="96"/>
      <c r="R1279" s="96"/>
      <c r="S1279" s="96"/>
      <c r="T1279" s="96"/>
      <c r="U1279" s="96"/>
      <c r="V1279" s="96"/>
      <c r="W1279" s="96"/>
      <c r="X1279" s="97"/>
      <c r="Y1279" s="97"/>
      <c r="Z1279" s="97"/>
      <c r="AA1279" s="97"/>
      <c r="AB1279" s="97"/>
      <c r="AC1279" s="97"/>
      <c r="AD1279" s="97"/>
      <c r="AE1279" s="97"/>
      <c r="AF1279" s="97"/>
      <c r="AG1279" s="97"/>
      <c r="AH1279" s="97"/>
      <c r="AI1279" s="97"/>
      <c r="AJ1279" s="97"/>
      <c r="AK1279" s="97"/>
      <c r="AL1279" s="97"/>
      <c r="AM1279" s="97"/>
      <c r="AN1279" s="97"/>
      <c r="AO1279" s="97"/>
      <c r="AP1279" s="97"/>
      <c r="AQ1279" s="97"/>
      <c r="AR1279" s="97"/>
      <c r="AS1279" s="97"/>
      <c r="AT1279" s="97"/>
      <c r="AU1279" s="97"/>
      <c r="AV1279" s="97"/>
      <c r="AW1279" s="97"/>
      <c r="AX1279" s="97"/>
      <c r="AY1279" s="97"/>
      <c r="AZ1279" s="97"/>
      <c r="BA1279" s="97"/>
      <c r="BB1279" s="97"/>
      <c r="BC1279" s="97"/>
      <c r="BD1279" s="97"/>
      <c r="BE1279" s="97"/>
      <c r="BF1279" s="97"/>
      <c r="BG1279" s="97"/>
      <c r="BH1279" s="97"/>
      <c r="BI1279" s="97"/>
      <c r="BJ1279" s="97"/>
      <c r="BK1279" s="97"/>
      <c r="BL1279" s="97"/>
      <c r="BM1279" s="97"/>
      <c r="BN1279" s="97"/>
      <c r="BO1279" s="97"/>
      <c r="BP1279" s="97"/>
      <c r="BQ1279" s="97"/>
      <c r="BR1279" s="97"/>
      <c r="BS1279" s="97"/>
      <c r="BT1279" s="97"/>
      <c r="BU1279" s="97"/>
      <c r="BV1279" s="97"/>
      <c r="BW1279" s="97"/>
      <c r="BX1279" s="97"/>
      <c r="BY1279" s="97"/>
      <c r="BZ1279" s="97"/>
      <c r="CA1279" s="97"/>
      <c r="CB1279" s="97"/>
      <c r="CC1279" s="97"/>
      <c r="CD1279" s="97"/>
      <c r="CE1279" s="97"/>
      <c r="CF1279" s="97"/>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97"/>
      <c r="DF1279" s="97"/>
      <c r="DG1279" s="97"/>
      <c r="DH1279" s="97"/>
      <c r="DI1279" s="97"/>
      <c r="DJ1279" s="97"/>
      <c r="DK1279" s="97"/>
      <c r="DL1279" s="97"/>
      <c r="DM1279" s="97"/>
      <c r="DN1279" s="97"/>
      <c r="DO1279" s="97"/>
    </row>
    <row r="1280" spans="1:119" s="20" customFormat="1" ht="18.75" hidden="1" customHeight="1" outlineLevel="2">
      <c r="A1280" s="12"/>
      <c r="B1280" s="12"/>
      <c r="C1280" s="12"/>
      <c r="D1280" s="12"/>
      <c r="E1280" s="12"/>
      <c r="F1280" s="256"/>
      <c r="G1280" s="257"/>
      <c r="H1280" s="59"/>
      <c r="I1280" s="59"/>
      <c r="J1280" s="258"/>
      <c r="K1280" s="60" t="s">
        <v>51</v>
      </c>
      <c r="L1280" s="60" t="s">
        <v>490</v>
      </c>
      <c r="M1280" s="249" t="s">
        <v>509</v>
      </c>
      <c r="N1280" s="250" t="s">
        <v>482</v>
      </c>
      <c r="O1280" s="259">
        <v>85.67</v>
      </c>
      <c r="P1280" s="56"/>
      <c r="Q1280" s="56"/>
      <c r="R1280" s="56"/>
      <c r="S1280" s="56"/>
      <c r="T1280" s="56"/>
      <c r="U1280" s="56"/>
      <c r="V1280" s="56"/>
      <c r="W1280" s="56"/>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c r="BH1280" s="57"/>
      <c r="BI1280" s="57"/>
      <c r="BJ1280" s="57"/>
      <c r="BK1280" s="57"/>
      <c r="BL1280" s="57"/>
      <c r="BM1280" s="57"/>
      <c r="BN1280" s="57"/>
      <c r="BO1280" s="57"/>
      <c r="BP1280" s="57"/>
      <c r="BQ1280" s="57"/>
      <c r="BR1280" s="57"/>
      <c r="BS1280" s="57"/>
      <c r="BT1280" s="57"/>
      <c r="BU1280" s="57"/>
      <c r="BV1280" s="57"/>
      <c r="BW1280" s="57"/>
      <c r="BX1280" s="57"/>
      <c r="BY1280" s="57"/>
      <c r="BZ1280" s="57"/>
      <c r="CA1280" s="57"/>
      <c r="CB1280" s="57"/>
      <c r="CC1280" s="57"/>
      <c r="CD1280" s="57"/>
      <c r="CE1280" s="57"/>
      <c r="CF1280" s="57"/>
      <c r="CG1280" s="57"/>
      <c r="CH1280" s="57"/>
      <c r="CI1280" s="57"/>
      <c r="CJ1280" s="57"/>
      <c r="CK1280" s="57"/>
      <c r="CL1280" s="57"/>
      <c r="CM1280" s="57"/>
      <c r="CN1280" s="57"/>
      <c r="CO1280" s="57"/>
      <c r="CP1280" s="57"/>
      <c r="CQ1280" s="57"/>
      <c r="CR1280" s="57"/>
      <c r="CS1280" s="57"/>
      <c r="CT1280" s="57"/>
      <c r="CU1280" s="57"/>
      <c r="CV1280" s="57"/>
      <c r="CW1280" s="57"/>
      <c r="CX1280" s="57"/>
      <c r="CY1280" s="57"/>
      <c r="CZ1280" s="57"/>
      <c r="DA1280" s="57"/>
      <c r="DB1280" s="57"/>
      <c r="DC1280" s="57"/>
      <c r="DD1280" s="57"/>
      <c r="DE1280" s="57"/>
      <c r="DF1280" s="57"/>
      <c r="DG1280" s="57"/>
      <c r="DH1280" s="57"/>
      <c r="DI1280" s="57"/>
      <c r="DJ1280" s="57"/>
      <c r="DK1280" s="57"/>
      <c r="DL1280" s="57"/>
      <c r="DM1280" s="57"/>
      <c r="DN1280" s="57"/>
      <c r="DO1280" s="57"/>
    </row>
    <row r="1281" spans="1:119" s="20" customFormat="1" ht="18.75" hidden="1" customHeight="1" outlineLevel="2">
      <c r="A1281" s="12"/>
      <c r="B1281" s="12"/>
      <c r="C1281" s="12"/>
      <c r="D1281" s="12"/>
      <c r="E1281" s="12"/>
      <c r="F1281" s="256"/>
      <c r="G1281" s="257"/>
      <c r="H1281" s="59"/>
      <c r="I1281" s="59"/>
      <c r="J1281" s="258"/>
      <c r="K1281" s="60" t="s">
        <v>51</v>
      </c>
      <c r="L1281" s="60" t="s">
        <v>490</v>
      </c>
      <c r="M1281" s="249" t="s">
        <v>481</v>
      </c>
      <c r="N1281" s="250" t="s">
        <v>482</v>
      </c>
      <c r="O1281" s="259">
        <v>1.2</v>
      </c>
      <c r="P1281" s="56"/>
      <c r="Q1281" s="56"/>
      <c r="R1281" s="56"/>
      <c r="S1281" s="56"/>
      <c r="T1281" s="56"/>
      <c r="U1281" s="56"/>
      <c r="V1281" s="56"/>
      <c r="W1281" s="56"/>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c r="BH1281" s="57"/>
      <c r="BI1281" s="57"/>
      <c r="BJ1281" s="57"/>
      <c r="BK1281" s="57"/>
      <c r="BL1281" s="57"/>
      <c r="BM1281" s="57"/>
      <c r="BN1281" s="57"/>
      <c r="BO1281" s="57"/>
      <c r="BP1281" s="57"/>
      <c r="BQ1281" s="57"/>
      <c r="BR1281" s="57"/>
      <c r="BS1281" s="57"/>
      <c r="BT1281" s="57"/>
      <c r="BU1281" s="57"/>
      <c r="BV1281" s="57"/>
      <c r="BW1281" s="57"/>
      <c r="BX1281" s="57"/>
      <c r="BY1281" s="57"/>
      <c r="BZ1281" s="57"/>
      <c r="CA1281" s="57"/>
      <c r="CB1281" s="57"/>
      <c r="CC1281" s="57"/>
      <c r="CD1281" s="57"/>
      <c r="CE1281" s="57"/>
      <c r="CF1281" s="57"/>
      <c r="CG1281" s="57"/>
      <c r="CH1281" s="57"/>
      <c r="CI1281" s="57"/>
      <c r="CJ1281" s="57"/>
      <c r="CK1281" s="57"/>
      <c r="CL1281" s="57"/>
      <c r="CM1281" s="57"/>
      <c r="CN1281" s="57"/>
      <c r="CO1281" s="57"/>
      <c r="CP1281" s="57"/>
      <c r="CQ1281" s="57"/>
      <c r="CR1281" s="57"/>
      <c r="CS1281" s="57"/>
      <c r="CT1281" s="57"/>
      <c r="CU1281" s="57"/>
      <c r="CV1281" s="57"/>
      <c r="CW1281" s="57"/>
      <c r="CX1281" s="57"/>
      <c r="CY1281" s="57"/>
      <c r="CZ1281" s="57"/>
      <c r="DA1281" s="57"/>
      <c r="DB1281" s="57"/>
      <c r="DC1281" s="57"/>
      <c r="DD1281" s="57"/>
      <c r="DE1281" s="57"/>
      <c r="DF1281" s="57"/>
      <c r="DG1281" s="57"/>
      <c r="DH1281" s="57"/>
      <c r="DI1281" s="57"/>
      <c r="DJ1281" s="57"/>
      <c r="DK1281" s="57"/>
      <c r="DL1281" s="57"/>
      <c r="DM1281" s="57"/>
      <c r="DN1281" s="57"/>
      <c r="DO1281" s="57"/>
    </row>
    <row r="1282" spans="1:119" s="20" customFormat="1" ht="18.75" hidden="1" customHeight="1" outlineLevel="2">
      <c r="A1282" s="12"/>
      <c r="B1282" s="12"/>
      <c r="C1282" s="12"/>
      <c r="D1282" s="12"/>
      <c r="E1282" s="12"/>
      <c r="F1282" s="256"/>
      <c r="G1282" s="257"/>
      <c r="H1282" s="59"/>
      <c r="I1282" s="59"/>
      <c r="J1282" s="258"/>
      <c r="K1282" s="60" t="s">
        <v>51</v>
      </c>
      <c r="L1282" s="60" t="s">
        <v>490</v>
      </c>
      <c r="M1282" s="249" t="s">
        <v>1369</v>
      </c>
      <c r="N1282" s="250" t="s">
        <v>482</v>
      </c>
      <c r="O1282" s="259">
        <v>36.119999999999997</v>
      </c>
      <c r="P1282" s="56"/>
      <c r="Q1282" s="56"/>
      <c r="R1282" s="56"/>
      <c r="S1282" s="56"/>
      <c r="T1282" s="56"/>
      <c r="U1282" s="56"/>
      <c r="V1282" s="56"/>
      <c r="W1282" s="56"/>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c r="BH1282" s="57"/>
      <c r="BI1282" s="57"/>
      <c r="BJ1282" s="57"/>
      <c r="BK1282" s="57"/>
      <c r="BL1282" s="57"/>
      <c r="BM1282" s="57"/>
      <c r="BN1282" s="57"/>
      <c r="BO1282" s="57"/>
      <c r="BP1282" s="57"/>
      <c r="BQ1282" s="57"/>
      <c r="BR1282" s="57"/>
      <c r="BS1282" s="57"/>
      <c r="BT1282" s="57"/>
      <c r="BU1282" s="57"/>
      <c r="BV1282" s="57"/>
      <c r="BW1282" s="57"/>
      <c r="BX1282" s="57"/>
      <c r="BY1282" s="57"/>
      <c r="BZ1282" s="57"/>
      <c r="CA1282" s="57"/>
      <c r="CB1282" s="57"/>
      <c r="CC1282" s="57"/>
      <c r="CD1282" s="57"/>
      <c r="CE1282" s="57"/>
      <c r="CF1282" s="57"/>
      <c r="CG1282" s="57"/>
      <c r="CH1282" s="57"/>
      <c r="CI1282" s="57"/>
      <c r="CJ1282" s="57"/>
      <c r="CK1282" s="57"/>
      <c r="CL1282" s="57"/>
      <c r="CM1282" s="57"/>
      <c r="CN1282" s="57"/>
      <c r="CO1282" s="57"/>
      <c r="CP1282" s="57"/>
      <c r="CQ1282" s="57"/>
      <c r="CR1282" s="57"/>
      <c r="CS1282" s="57"/>
      <c r="CT1282" s="57"/>
      <c r="CU1282" s="57"/>
      <c r="CV1282" s="57"/>
      <c r="CW1282" s="57"/>
      <c r="CX1282" s="57"/>
      <c r="CY1282" s="57"/>
      <c r="CZ1282" s="57"/>
      <c r="DA1282" s="57"/>
      <c r="DB1282" s="57"/>
      <c r="DC1282" s="57"/>
      <c r="DD1282" s="57"/>
      <c r="DE1282" s="57"/>
      <c r="DF1282" s="57"/>
      <c r="DG1282" s="57"/>
      <c r="DH1282" s="57"/>
      <c r="DI1282" s="57"/>
      <c r="DJ1282" s="57"/>
      <c r="DK1282" s="57"/>
      <c r="DL1282" s="57"/>
      <c r="DM1282" s="57"/>
      <c r="DN1282" s="57"/>
      <c r="DO1282" s="57"/>
    </row>
    <row r="1283" spans="1:119" ht="18.75" customHeight="1" outlineLevel="1" collapsed="1">
      <c r="A1283" s="27"/>
      <c r="B1283" s="27"/>
      <c r="C1283" s="27"/>
      <c r="D1283" s="27"/>
      <c r="E1283" s="27"/>
      <c r="F1283" s="247"/>
      <c r="G1283" s="248"/>
      <c r="H1283" s="35"/>
      <c r="I1283" s="35"/>
      <c r="J1283" s="46"/>
      <c r="K1283" s="26"/>
      <c r="L1283" s="26"/>
      <c r="M1283" s="23"/>
      <c r="N1283" s="33"/>
      <c r="O1283" s="29"/>
      <c r="P1283" s="47"/>
      <c r="Q1283" s="47"/>
      <c r="R1283" s="47"/>
      <c r="S1283" s="47"/>
      <c r="T1283" s="47"/>
      <c r="U1283" s="47"/>
      <c r="V1283" s="47"/>
      <c r="W1283" s="47"/>
      <c r="X1283" s="48"/>
      <c r="Y1283" s="48"/>
      <c r="Z1283" s="48"/>
      <c r="AA1283" s="48"/>
      <c r="AB1283" s="48"/>
      <c r="AC1283" s="48"/>
      <c r="AD1283" s="48"/>
      <c r="AE1283" s="48"/>
      <c r="AF1283" s="48"/>
      <c r="AG1283" s="48"/>
      <c r="AH1283" s="48"/>
      <c r="AI1283" s="48"/>
      <c r="AJ1283" s="48"/>
      <c r="AK1283" s="48"/>
      <c r="AL1283" s="48"/>
      <c r="AM1283" s="48"/>
      <c r="AN1283" s="48"/>
      <c r="AO1283" s="48"/>
      <c r="AP1283" s="48"/>
      <c r="AQ1283" s="48"/>
      <c r="AR1283" s="48"/>
      <c r="AS1283" s="48"/>
      <c r="AT1283" s="48"/>
      <c r="AU1283" s="48"/>
      <c r="AV1283" s="48"/>
      <c r="AW1283" s="48"/>
      <c r="AX1283" s="48"/>
      <c r="AY1283" s="48"/>
      <c r="AZ1283" s="48"/>
      <c r="BA1283" s="48"/>
      <c r="BB1283" s="48"/>
      <c r="BC1283" s="48"/>
      <c r="BD1283" s="48"/>
      <c r="BE1283" s="48"/>
      <c r="BF1283" s="48"/>
      <c r="BG1283" s="48"/>
      <c r="BH1283" s="48"/>
      <c r="BI1283" s="48"/>
      <c r="BJ1283" s="48"/>
      <c r="BK1283" s="48"/>
      <c r="BL1283" s="48"/>
      <c r="BM1283" s="48"/>
      <c r="BN1283" s="48"/>
      <c r="BO1283" s="48"/>
      <c r="BP1283" s="48"/>
      <c r="BQ1283" s="48"/>
      <c r="BR1283" s="48"/>
      <c r="BS1283" s="48"/>
      <c r="BT1283" s="48"/>
      <c r="BU1283" s="48"/>
      <c r="BV1283" s="48"/>
      <c r="BW1283" s="48"/>
      <c r="BX1283" s="48"/>
      <c r="BY1283" s="48"/>
      <c r="BZ1283" s="48"/>
      <c r="CA1283" s="48"/>
      <c r="CB1283" s="48"/>
      <c r="CC1283" s="48"/>
      <c r="CD1283" s="48"/>
      <c r="CE1283" s="48"/>
      <c r="CF1283" s="48"/>
      <c r="CG1283" s="48"/>
      <c r="CH1283" s="48"/>
      <c r="CI1283" s="48"/>
      <c r="CJ1283" s="48"/>
      <c r="CK1283" s="48"/>
      <c r="CL1283" s="48"/>
      <c r="CM1283" s="48"/>
      <c r="CN1283" s="48"/>
      <c r="CO1283" s="48"/>
      <c r="CP1283" s="48"/>
      <c r="CQ1283" s="48"/>
      <c r="CR1283" s="48"/>
      <c r="CS1283" s="48"/>
      <c r="CT1283" s="48"/>
      <c r="CU1283" s="48"/>
      <c r="CV1283" s="48"/>
      <c r="CW1283" s="48"/>
      <c r="CX1283" s="48"/>
      <c r="CY1283" s="48"/>
      <c r="CZ1283" s="48"/>
      <c r="DA1283" s="48"/>
      <c r="DB1283" s="48"/>
      <c r="DC1283" s="48"/>
      <c r="DD1283" s="48"/>
      <c r="DE1283" s="48"/>
      <c r="DF1283" s="48"/>
      <c r="DG1283" s="48"/>
      <c r="DH1283" s="48"/>
      <c r="DI1283" s="48"/>
      <c r="DJ1283" s="48"/>
      <c r="DK1283" s="48"/>
      <c r="DL1283" s="48"/>
      <c r="DM1283" s="48"/>
      <c r="DN1283" s="48"/>
      <c r="DO1283" s="48"/>
    </row>
    <row r="1284" spans="1:119" s="89" customFormat="1">
      <c r="A1284" s="152" t="s">
        <v>12</v>
      </c>
      <c r="B1284" s="162"/>
      <c r="C1284" s="17"/>
      <c r="D1284" s="162"/>
      <c r="E1284" s="163"/>
      <c r="F1284" s="17" t="s">
        <v>1453</v>
      </c>
      <c r="G1284" s="18"/>
      <c r="H1284" s="17"/>
      <c r="I1284" s="17"/>
      <c r="J1284" s="164"/>
      <c r="K1284" s="165"/>
      <c r="L1284" s="165"/>
      <c r="M1284" s="166"/>
      <c r="N1284" s="165"/>
      <c r="O1284" s="165"/>
      <c r="P1284" s="98"/>
      <c r="Q1284" s="98"/>
      <c r="R1284" s="98"/>
      <c r="S1284" s="98"/>
      <c r="T1284" s="98"/>
      <c r="U1284" s="98"/>
      <c r="V1284" s="98"/>
      <c r="W1284" s="98"/>
      <c r="X1284" s="98"/>
      <c r="Y1284" s="98"/>
      <c r="Z1284" s="98"/>
      <c r="AA1284" s="98"/>
      <c r="AB1284" s="98"/>
      <c r="AC1284" s="98"/>
      <c r="AD1284" s="98"/>
      <c r="AE1284" s="98"/>
      <c r="AF1284" s="98"/>
      <c r="AG1284" s="98"/>
      <c r="AH1284" s="98"/>
      <c r="AI1284" s="98"/>
      <c r="AJ1284" s="98"/>
      <c r="AK1284" s="98"/>
      <c r="AL1284" s="98"/>
      <c r="AM1284" s="98"/>
      <c r="AN1284" s="98"/>
      <c r="AO1284" s="98"/>
      <c r="AP1284" s="98"/>
      <c r="AQ1284" s="98"/>
      <c r="AR1284" s="98"/>
      <c r="AS1284" s="98"/>
      <c r="AT1284" s="98"/>
      <c r="AU1284" s="98"/>
      <c r="AV1284" s="98"/>
      <c r="AW1284" s="98"/>
      <c r="AX1284" s="98"/>
      <c r="AY1284" s="98"/>
      <c r="AZ1284" s="98"/>
      <c r="BA1284" s="98"/>
      <c r="BB1284" s="98"/>
      <c r="BC1284" s="98"/>
      <c r="BD1284" s="98"/>
      <c r="BE1284" s="98"/>
      <c r="BF1284" s="98"/>
      <c r="BG1284" s="98"/>
      <c r="BH1284" s="98"/>
      <c r="BI1284" s="98"/>
      <c r="BJ1284" s="98"/>
      <c r="BK1284" s="98"/>
      <c r="BL1284" s="98"/>
      <c r="BM1284" s="98"/>
      <c r="BN1284" s="98"/>
      <c r="BO1284" s="98"/>
      <c r="BP1284" s="98"/>
      <c r="BQ1284" s="98"/>
      <c r="BR1284" s="98"/>
      <c r="BS1284" s="98"/>
      <c r="BT1284" s="98"/>
      <c r="BU1284" s="98"/>
      <c r="BV1284" s="98"/>
      <c r="BW1284" s="98"/>
      <c r="BX1284" s="98"/>
      <c r="BY1284" s="98"/>
      <c r="BZ1284" s="98"/>
      <c r="CA1284" s="98"/>
      <c r="CB1284" s="98"/>
      <c r="CC1284" s="98"/>
      <c r="CD1284" s="98"/>
      <c r="CE1284" s="98"/>
      <c r="CF1284" s="98"/>
      <c r="CG1284" s="98"/>
      <c r="CH1284" s="98"/>
      <c r="CI1284" s="98"/>
      <c r="CJ1284" s="98"/>
      <c r="CK1284" s="98"/>
      <c r="CL1284" s="98"/>
      <c r="CM1284" s="98"/>
      <c r="CN1284" s="98"/>
      <c r="CO1284" s="98"/>
      <c r="CP1284" s="98"/>
      <c r="CQ1284" s="98"/>
      <c r="CR1284" s="98"/>
      <c r="CS1284" s="98"/>
      <c r="CT1284" s="98"/>
      <c r="CU1284" s="98"/>
      <c r="CV1284" s="98"/>
      <c r="CW1284" s="98"/>
      <c r="CX1284" s="98"/>
      <c r="CY1284" s="98"/>
      <c r="CZ1284" s="98"/>
      <c r="DA1284" s="98"/>
      <c r="DB1284" s="98"/>
      <c r="DC1284" s="98"/>
      <c r="DD1284" s="98"/>
      <c r="DE1284" s="98"/>
      <c r="DF1284" s="98"/>
      <c r="DG1284" s="98"/>
      <c r="DH1284" s="98"/>
      <c r="DI1284" s="98"/>
      <c r="DJ1284" s="98"/>
      <c r="DK1284" s="98"/>
      <c r="DL1284" s="98"/>
      <c r="DM1284" s="98"/>
      <c r="DN1284" s="98"/>
      <c r="DO1284" s="98"/>
    </row>
    <row r="1285" spans="1:119" s="45" customFormat="1" ht="90" customHeight="1" outlineLevel="1">
      <c r="A1285" s="27" t="s">
        <v>73</v>
      </c>
      <c r="B1285" s="27">
        <v>35</v>
      </c>
      <c r="C1285" s="27" t="s">
        <v>816</v>
      </c>
      <c r="D1285" s="27" t="s">
        <v>1350</v>
      </c>
      <c r="E1285" s="27" t="s">
        <v>1454</v>
      </c>
      <c r="F1285" s="35" t="s">
        <v>1455</v>
      </c>
      <c r="G1285" s="28">
        <v>60.235999999999997</v>
      </c>
      <c r="H1285" s="28" t="s">
        <v>1374</v>
      </c>
      <c r="I1285" s="28" t="s">
        <v>2588</v>
      </c>
      <c r="J1285" s="26" t="s">
        <v>33</v>
      </c>
      <c r="K1285" s="103" t="s">
        <v>478</v>
      </c>
      <c r="L1285" s="103" t="s">
        <v>53</v>
      </c>
      <c r="M1285" s="32" t="str">
        <f>M1286&amp;" "&amp;O1286&amp;N1286&amp;" "&amp;M1287&amp;" "&amp;O1287&amp;N1287&amp;" "</f>
        <v xml:space="preserve">Механизированная расчистка 9,95га. Ручная расчистка 0,04га. </v>
      </c>
      <c r="N1285" s="33"/>
      <c r="O1285" s="7"/>
      <c r="P1285" s="43"/>
      <c r="Q1285" s="43"/>
      <c r="R1285" s="43"/>
      <c r="S1285" s="43"/>
      <c r="T1285" s="43"/>
      <c r="U1285" s="43"/>
      <c r="V1285" s="43"/>
      <c r="W1285" s="43"/>
      <c r="X1285" s="44"/>
      <c r="Y1285" s="44"/>
      <c r="Z1285" s="44"/>
      <c r="AA1285" s="44"/>
      <c r="AB1285" s="44"/>
      <c r="AC1285" s="44"/>
      <c r="AD1285" s="44"/>
      <c r="AE1285" s="44"/>
      <c r="AF1285" s="44"/>
      <c r="AG1285" s="44"/>
      <c r="AH1285" s="44"/>
      <c r="AI1285" s="44"/>
      <c r="AJ1285" s="44"/>
      <c r="AK1285" s="44"/>
      <c r="AL1285" s="44"/>
      <c r="AM1285" s="44"/>
      <c r="AN1285" s="44"/>
      <c r="AO1285" s="44"/>
      <c r="AP1285" s="44"/>
      <c r="AQ1285" s="44"/>
      <c r="AR1285" s="44"/>
      <c r="AS1285" s="44"/>
      <c r="AT1285" s="44"/>
      <c r="AU1285" s="44"/>
      <c r="AV1285" s="44"/>
      <c r="AW1285" s="44"/>
      <c r="AX1285" s="44"/>
      <c r="AY1285" s="44"/>
      <c r="AZ1285" s="44"/>
      <c r="BA1285" s="44"/>
      <c r="BB1285" s="44"/>
      <c r="BC1285" s="44"/>
      <c r="BD1285" s="44"/>
      <c r="BE1285" s="44"/>
      <c r="BF1285" s="44"/>
      <c r="BG1285" s="44"/>
      <c r="BH1285" s="44"/>
      <c r="BI1285" s="44"/>
      <c r="BJ1285" s="44"/>
      <c r="BK1285" s="44"/>
      <c r="BL1285" s="44"/>
      <c r="BM1285" s="44"/>
      <c r="BN1285" s="44"/>
      <c r="BO1285" s="44"/>
      <c r="BP1285" s="44"/>
      <c r="BQ1285" s="44"/>
      <c r="BR1285" s="44"/>
      <c r="BS1285" s="44"/>
      <c r="BT1285" s="44"/>
      <c r="BU1285" s="44"/>
      <c r="BV1285" s="44"/>
      <c r="BW1285" s="44"/>
      <c r="BX1285" s="44"/>
      <c r="BY1285" s="44"/>
      <c r="BZ1285" s="44"/>
      <c r="CA1285" s="44"/>
      <c r="CB1285" s="44"/>
      <c r="CC1285" s="44"/>
      <c r="CD1285" s="44"/>
      <c r="CE1285" s="44"/>
      <c r="CF1285" s="44"/>
      <c r="CG1285" s="44"/>
      <c r="CH1285" s="44"/>
      <c r="CI1285" s="44"/>
      <c r="CJ1285" s="44"/>
      <c r="CK1285" s="44"/>
      <c r="CL1285" s="44"/>
      <c r="CM1285" s="44"/>
      <c r="CN1285" s="44"/>
      <c r="CO1285" s="44"/>
      <c r="CP1285" s="44"/>
      <c r="CQ1285" s="44"/>
      <c r="CR1285" s="44"/>
      <c r="CS1285" s="44"/>
      <c r="CT1285" s="44"/>
      <c r="CU1285" s="44"/>
      <c r="CV1285" s="44"/>
      <c r="CW1285" s="44"/>
      <c r="CX1285" s="44"/>
      <c r="CY1285" s="44"/>
      <c r="CZ1285" s="44"/>
      <c r="DA1285" s="44"/>
      <c r="DB1285" s="44"/>
      <c r="DC1285" s="44"/>
      <c r="DD1285" s="44"/>
      <c r="DE1285" s="44"/>
      <c r="DF1285" s="44"/>
      <c r="DG1285" s="44"/>
      <c r="DH1285" s="44"/>
      <c r="DI1285" s="44"/>
      <c r="DJ1285" s="44"/>
      <c r="DK1285" s="44"/>
      <c r="DL1285" s="44"/>
      <c r="DM1285" s="44"/>
      <c r="DN1285" s="44"/>
      <c r="DO1285" s="44"/>
    </row>
    <row r="1286" spans="1:119" ht="12.75" hidden="1" customHeight="1" outlineLevel="2">
      <c r="A1286" s="27"/>
      <c r="B1286" s="27"/>
      <c r="C1286" s="27"/>
      <c r="D1286" s="27"/>
      <c r="E1286" s="27"/>
      <c r="F1286" s="3"/>
      <c r="G1286" s="143"/>
      <c r="H1286" s="35"/>
      <c r="I1286" s="35"/>
      <c r="J1286" s="46"/>
      <c r="K1286" s="26"/>
      <c r="L1286" s="26"/>
      <c r="M1286" s="23" t="s">
        <v>509</v>
      </c>
      <c r="N1286" s="33" t="s">
        <v>482</v>
      </c>
      <c r="O1286" s="29">
        <v>9.9499999999999993</v>
      </c>
      <c r="P1286" s="47"/>
      <c r="Q1286" s="47"/>
      <c r="R1286" s="47"/>
      <c r="S1286" s="47"/>
      <c r="T1286" s="47"/>
      <c r="U1286" s="47"/>
      <c r="V1286" s="47"/>
      <c r="W1286" s="47"/>
      <c r="X1286" s="48"/>
      <c r="Y1286" s="48"/>
      <c r="Z1286" s="48"/>
      <c r="AA1286" s="48"/>
      <c r="AB1286" s="48"/>
      <c r="AC1286" s="48"/>
      <c r="AD1286" s="48"/>
      <c r="AE1286" s="48"/>
      <c r="AF1286" s="48"/>
      <c r="AG1286" s="48"/>
      <c r="AH1286" s="48"/>
      <c r="AI1286" s="48"/>
      <c r="AJ1286" s="48"/>
      <c r="AK1286" s="48"/>
      <c r="AL1286" s="48"/>
      <c r="AM1286" s="48"/>
      <c r="AN1286" s="48"/>
      <c r="AO1286" s="48"/>
      <c r="AP1286" s="48"/>
      <c r="AQ1286" s="48"/>
      <c r="AR1286" s="48"/>
      <c r="AS1286" s="48"/>
      <c r="AT1286" s="48"/>
      <c r="AU1286" s="48"/>
      <c r="AV1286" s="48"/>
      <c r="AW1286" s="48"/>
      <c r="AX1286" s="48"/>
      <c r="AY1286" s="48"/>
      <c r="AZ1286" s="48"/>
      <c r="BA1286" s="48"/>
      <c r="BB1286" s="48"/>
      <c r="BC1286" s="48"/>
      <c r="BD1286" s="48"/>
      <c r="BE1286" s="48"/>
      <c r="BF1286" s="48"/>
      <c r="BG1286" s="48"/>
      <c r="BH1286" s="48"/>
      <c r="BI1286" s="48"/>
      <c r="BJ1286" s="48"/>
      <c r="BK1286" s="48"/>
      <c r="BL1286" s="48"/>
      <c r="BM1286" s="48"/>
      <c r="BN1286" s="48"/>
      <c r="BO1286" s="48"/>
      <c r="BP1286" s="48"/>
      <c r="BQ1286" s="48"/>
      <c r="BR1286" s="48"/>
      <c r="BS1286" s="48"/>
      <c r="BT1286" s="48"/>
      <c r="BU1286" s="48"/>
      <c r="BV1286" s="48"/>
      <c r="BW1286" s="48"/>
      <c r="BX1286" s="48"/>
      <c r="BY1286" s="48"/>
      <c r="BZ1286" s="48"/>
      <c r="CA1286" s="48"/>
      <c r="CB1286" s="48"/>
      <c r="CC1286" s="48"/>
      <c r="CD1286" s="48"/>
      <c r="CE1286" s="48"/>
      <c r="CF1286" s="48"/>
      <c r="CG1286" s="48"/>
      <c r="CH1286" s="48"/>
      <c r="CI1286" s="48"/>
      <c r="CJ1286" s="48"/>
      <c r="CK1286" s="48"/>
      <c r="CL1286" s="48"/>
      <c r="CM1286" s="48"/>
      <c r="CN1286" s="48"/>
      <c r="CO1286" s="48"/>
      <c r="CP1286" s="48"/>
      <c r="CQ1286" s="48"/>
      <c r="CR1286" s="48"/>
      <c r="CS1286" s="48"/>
      <c r="CT1286" s="48"/>
      <c r="CU1286" s="48"/>
      <c r="CV1286" s="48"/>
      <c r="CW1286" s="48"/>
      <c r="CX1286" s="48"/>
      <c r="CY1286" s="48"/>
      <c r="CZ1286" s="48"/>
      <c r="DA1286" s="48"/>
      <c r="DB1286" s="48"/>
      <c r="DC1286" s="48"/>
      <c r="DD1286" s="48"/>
      <c r="DE1286" s="48"/>
      <c r="DF1286" s="48"/>
      <c r="DG1286" s="48"/>
      <c r="DH1286" s="48"/>
      <c r="DI1286" s="48"/>
      <c r="DJ1286" s="48"/>
      <c r="DK1286" s="48"/>
      <c r="DL1286" s="48"/>
      <c r="DM1286" s="48"/>
      <c r="DN1286" s="48"/>
      <c r="DO1286" s="48"/>
    </row>
    <row r="1287" spans="1:119" ht="12.75" hidden="1" customHeight="1" outlineLevel="2">
      <c r="A1287" s="27"/>
      <c r="B1287" s="27"/>
      <c r="C1287" s="27"/>
      <c r="D1287" s="27"/>
      <c r="E1287" s="27"/>
      <c r="F1287" s="35"/>
      <c r="G1287" s="143"/>
      <c r="H1287" s="35"/>
      <c r="I1287" s="35"/>
      <c r="J1287" s="46"/>
      <c r="K1287" s="26"/>
      <c r="L1287" s="26"/>
      <c r="M1287" s="23" t="s">
        <v>481</v>
      </c>
      <c r="N1287" s="33" t="s">
        <v>482</v>
      </c>
      <c r="O1287" s="31">
        <v>0.04</v>
      </c>
      <c r="P1287" s="47"/>
      <c r="Q1287" s="47"/>
      <c r="R1287" s="47"/>
      <c r="S1287" s="47"/>
      <c r="T1287" s="47"/>
      <c r="U1287" s="47"/>
      <c r="V1287" s="47"/>
      <c r="W1287" s="47"/>
      <c r="X1287" s="48"/>
      <c r="Y1287" s="48"/>
      <c r="Z1287" s="48"/>
      <c r="AA1287" s="48"/>
      <c r="AB1287" s="48"/>
      <c r="AC1287" s="48"/>
      <c r="AD1287" s="48"/>
      <c r="AE1287" s="48"/>
      <c r="AF1287" s="48"/>
      <c r="AG1287" s="48"/>
      <c r="AH1287" s="48"/>
      <c r="AI1287" s="48"/>
      <c r="AJ1287" s="48"/>
      <c r="AK1287" s="48"/>
      <c r="AL1287" s="48"/>
      <c r="AM1287" s="48"/>
      <c r="AN1287" s="48"/>
      <c r="AO1287" s="48"/>
      <c r="AP1287" s="48"/>
      <c r="AQ1287" s="48"/>
      <c r="AR1287" s="48"/>
      <c r="AS1287" s="48"/>
      <c r="AT1287" s="48"/>
      <c r="AU1287" s="48"/>
      <c r="AV1287" s="48"/>
      <c r="AW1287" s="48"/>
      <c r="AX1287" s="48"/>
      <c r="AY1287" s="48"/>
      <c r="AZ1287" s="48"/>
      <c r="BA1287" s="48"/>
      <c r="BB1287" s="48"/>
      <c r="BC1287" s="48"/>
      <c r="BD1287" s="48"/>
      <c r="BE1287" s="48"/>
      <c r="BF1287" s="48"/>
      <c r="BG1287" s="48"/>
      <c r="BH1287" s="48"/>
      <c r="BI1287" s="48"/>
      <c r="BJ1287" s="48"/>
      <c r="BK1287" s="48"/>
      <c r="BL1287" s="48"/>
      <c r="BM1287" s="48"/>
      <c r="BN1287" s="48"/>
      <c r="BO1287" s="48"/>
      <c r="BP1287" s="48"/>
      <c r="BQ1287" s="48"/>
      <c r="BR1287" s="48"/>
      <c r="BS1287" s="48"/>
      <c r="BT1287" s="48"/>
      <c r="BU1287" s="48"/>
      <c r="BV1287" s="48"/>
      <c r="BW1287" s="48"/>
      <c r="BX1287" s="48"/>
      <c r="BY1287" s="48"/>
      <c r="BZ1287" s="48"/>
      <c r="CA1287" s="48"/>
      <c r="CB1287" s="48"/>
      <c r="CC1287" s="48"/>
      <c r="CD1287" s="48"/>
      <c r="CE1287" s="48"/>
      <c r="CF1287" s="48"/>
      <c r="CG1287" s="48"/>
      <c r="CH1287" s="48"/>
      <c r="CI1287" s="48"/>
      <c r="CJ1287" s="48"/>
      <c r="CK1287" s="48"/>
      <c r="CL1287" s="48"/>
      <c r="CM1287" s="48"/>
      <c r="CN1287" s="48"/>
      <c r="CO1287" s="48"/>
      <c r="CP1287" s="48"/>
      <c r="CQ1287" s="48"/>
      <c r="CR1287" s="48"/>
      <c r="CS1287" s="48"/>
      <c r="CT1287" s="48"/>
      <c r="CU1287" s="48"/>
      <c r="CV1287" s="48"/>
      <c r="CW1287" s="48"/>
      <c r="CX1287" s="48"/>
      <c r="CY1287" s="48"/>
      <c r="CZ1287" s="48"/>
      <c r="DA1287" s="48"/>
      <c r="DB1287" s="48"/>
      <c r="DC1287" s="48"/>
      <c r="DD1287" s="48"/>
      <c r="DE1287" s="48"/>
      <c r="DF1287" s="48"/>
      <c r="DG1287" s="48"/>
      <c r="DH1287" s="48"/>
      <c r="DI1287" s="48"/>
      <c r="DJ1287" s="48"/>
      <c r="DK1287" s="48"/>
      <c r="DL1287" s="48"/>
      <c r="DM1287" s="48"/>
      <c r="DN1287" s="48"/>
      <c r="DO1287" s="48"/>
    </row>
    <row r="1288" spans="1:119" s="45" customFormat="1" ht="90" customHeight="1" outlineLevel="1" collapsed="1">
      <c r="A1288" s="27" t="s">
        <v>139</v>
      </c>
      <c r="B1288" s="27">
        <v>35</v>
      </c>
      <c r="C1288" s="27" t="s">
        <v>816</v>
      </c>
      <c r="D1288" s="27" t="s">
        <v>1350</v>
      </c>
      <c r="E1288" s="27" t="s">
        <v>1454</v>
      </c>
      <c r="F1288" s="35" t="s">
        <v>1455</v>
      </c>
      <c r="G1288" s="143">
        <v>60.235999999999997</v>
      </c>
      <c r="H1288" s="28" t="s">
        <v>1383</v>
      </c>
      <c r="I1288" s="28" t="s">
        <v>1456</v>
      </c>
      <c r="J1288" s="26" t="s">
        <v>33</v>
      </c>
      <c r="K1288" s="103" t="s">
        <v>511</v>
      </c>
      <c r="L1288" s="103" t="s">
        <v>478</v>
      </c>
      <c r="M1288" s="32" t="str">
        <f>M1289&amp;" "&amp;O1289&amp;N1289&amp;" "</f>
        <v xml:space="preserve">Выправка опор 4шт. </v>
      </c>
      <c r="N1288" s="33"/>
      <c r="O1288" s="7"/>
      <c r="P1288" s="43"/>
      <c r="Q1288" s="43"/>
      <c r="R1288" s="43"/>
      <c r="S1288" s="43"/>
      <c r="T1288" s="43"/>
      <c r="U1288" s="43"/>
      <c r="V1288" s="43"/>
      <c r="W1288" s="43"/>
      <c r="X1288" s="44"/>
      <c r="Y1288" s="44"/>
      <c r="Z1288" s="44"/>
      <c r="AA1288" s="44"/>
      <c r="AB1288" s="44"/>
      <c r="AC1288" s="44"/>
      <c r="AD1288" s="44"/>
      <c r="AE1288" s="44"/>
      <c r="AF1288" s="44"/>
      <c r="AG1288" s="44"/>
      <c r="AH1288" s="44"/>
      <c r="AI1288" s="44"/>
      <c r="AJ1288" s="44"/>
      <c r="AK1288" s="44"/>
      <c r="AL1288" s="44"/>
      <c r="AM1288" s="44"/>
      <c r="AN1288" s="44"/>
      <c r="AO1288" s="44"/>
      <c r="AP1288" s="44"/>
      <c r="AQ1288" s="44"/>
      <c r="AR1288" s="44"/>
      <c r="AS1288" s="44"/>
      <c r="AT1288" s="44"/>
      <c r="AU1288" s="44"/>
      <c r="AV1288" s="44"/>
      <c r="AW1288" s="44"/>
      <c r="AX1288" s="44"/>
      <c r="AY1288" s="44"/>
      <c r="AZ1288" s="44"/>
      <c r="BA1288" s="44"/>
      <c r="BB1288" s="44"/>
      <c r="BC1288" s="44"/>
      <c r="BD1288" s="44"/>
      <c r="BE1288" s="44"/>
      <c r="BF1288" s="44"/>
      <c r="BG1288" s="44"/>
      <c r="BH1288" s="44"/>
      <c r="BI1288" s="44"/>
      <c r="BJ1288" s="44"/>
      <c r="BK1288" s="44"/>
      <c r="BL1288" s="44"/>
      <c r="BM1288" s="44"/>
      <c r="BN1288" s="44"/>
      <c r="BO1288" s="44"/>
      <c r="BP1288" s="44"/>
      <c r="BQ1288" s="44"/>
      <c r="BR1288" s="44"/>
      <c r="BS1288" s="44"/>
      <c r="BT1288" s="44"/>
      <c r="BU1288" s="44"/>
      <c r="BV1288" s="44"/>
      <c r="BW1288" s="44"/>
      <c r="BX1288" s="44"/>
      <c r="BY1288" s="44"/>
      <c r="BZ1288" s="44"/>
      <c r="CA1288" s="44"/>
      <c r="CB1288" s="44"/>
      <c r="CC1288" s="44"/>
      <c r="CD1288" s="44"/>
      <c r="CE1288" s="44"/>
      <c r="CF1288" s="44"/>
      <c r="CG1288" s="44"/>
      <c r="CH1288" s="44"/>
      <c r="CI1288" s="44"/>
      <c r="CJ1288" s="44"/>
      <c r="CK1288" s="44"/>
      <c r="CL1288" s="44"/>
      <c r="CM1288" s="44"/>
      <c r="CN1288" s="44"/>
      <c r="CO1288" s="44"/>
      <c r="CP1288" s="44"/>
      <c r="CQ1288" s="44"/>
      <c r="CR1288" s="44"/>
      <c r="CS1288" s="44"/>
      <c r="CT1288" s="44"/>
      <c r="CU1288" s="44"/>
      <c r="CV1288" s="44"/>
      <c r="CW1288" s="44"/>
      <c r="CX1288" s="44"/>
      <c r="CY1288" s="44"/>
      <c r="CZ1288" s="44"/>
      <c r="DA1288" s="44"/>
      <c r="DB1288" s="44"/>
      <c r="DC1288" s="44"/>
      <c r="DD1288" s="44"/>
      <c r="DE1288" s="44"/>
      <c r="DF1288" s="44"/>
      <c r="DG1288" s="44"/>
      <c r="DH1288" s="44"/>
      <c r="DI1288" s="44"/>
      <c r="DJ1288" s="44"/>
      <c r="DK1288" s="44"/>
      <c r="DL1288" s="44"/>
      <c r="DM1288" s="44"/>
      <c r="DN1288" s="44"/>
      <c r="DO1288" s="44"/>
    </row>
    <row r="1289" spans="1:119" ht="12.75" hidden="1" customHeight="1" outlineLevel="2">
      <c r="A1289" s="27"/>
      <c r="B1289" s="27"/>
      <c r="C1289" s="27"/>
      <c r="D1289" s="27"/>
      <c r="E1289" s="27"/>
      <c r="F1289" s="3"/>
      <c r="G1289" s="143"/>
      <c r="H1289" s="35"/>
      <c r="I1289" s="28"/>
      <c r="J1289" s="46"/>
      <c r="K1289" s="103"/>
      <c r="L1289" s="103"/>
      <c r="M1289" s="23" t="s">
        <v>483</v>
      </c>
      <c r="N1289" s="33" t="s">
        <v>52</v>
      </c>
      <c r="O1289" s="29">
        <v>4</v>
      </c>
      <c r="P1289" s="47"/>
      <c r="Q1289" s="47"/>
      <c r="R1289" s="47"/>
      <c r="S1289" s="47"/>
      <c r="T1289" s="47"/>
      <c r="U1289" s="47"/>
      <c r="V1289" s="47"/>
      <c r="W1289" s="47"/>
      <c r="X1289" s="48"/>
      <c r="Y1289" s="48"/>
      <c r="Z1289" s="48"/>
      <c r="AA1289" s="48"/>
      <c r="AB1289" s="48"/>
      <c r="AC1289" s="48"/>
      <c r="AD1289" s="48"/>
      <c r="AE1289" s="48"/>
      <c r="AF1289" s="48"/>
      <c r="AG1289" s="48"/>
      <c r="AH1289" s="48"/>
      <c r="AI1289" s="48"/>
      <c r="AJ1289" s="48"/>
      <c r="AK1289" s="48"/>
      <c r="AL1289" s="48"/>
      <c r="AM1289" s="48"/>
      <c r="AN1289" s="48"/>
      <c r="AO1289" s="48"/>
      <c r="AP1289" s="48"/>
      <c r="AQ1289" s="48"/>
      <c r="AR1289" s="48"/>
      <c r="AS1289" s="48"/>
      <c r="AT1289" s="48"/>
      <c r="AU1289" s="48"/>
      <c r="AV1289" s="48"/>
      <c r="AW1289" s="48"/>
      <c r="AX1289" s="48"/>
      <c r="AY1289" s="48"/>
      <c r="AZ1289" s="48"/>
      <c r="BA1289" s="48"/>
      <c r="BB1289" s="48"/>
      <c r="BC1289" s="48"/>
      <c r="BD1289" s="48"/>
      <c r="BE1289" s="48"/>
      <c r="BF1289" s="48"/>
      <c r="BG1289" s="48"/>
      <c r="BH1289" s="48"/>
      <c r="BI1289" s="48"/>
      <c r="BJ1289" s="48"/>
      <c r="BK1289" s="48"/>
      <c r="BL1289" s="48"/>
      <c r="BM1289" s="48"/>
      <c r="BN1289" s="48"/>
      <c r="BO1289" s="48"/>
      <c r="BP1289" s="48"/>
      <c r="BQ1289" s="48"/>
      <c r="BR1289" s="48"/>
      <c r="BS1289" s="48"/>
      <c r="BT1289" s="48"/>
      <c r="BU1289" s="48"/>
      <c r="BV1289" s="48"/>
      <c r="BW1289" s="48"/>
      <c r="BX1289" s="48"/>
      <c r="BY1289" s="48"/>
      <c r="BZ1289" s="48"/>
      <c r="CA1289" s="48"/>
      <c r="CB1289" s="48"/>
      <c r="CC1289" s="48"/>
      <c r="CD1289" s="48"/>
      <c r="CE1289" s="48"/>
      <c r="CF1289" s="48"/>
      <c r="CG1289" s="48"/>
      <c r="CH1289" s="48"/>
      <c r="CI1289" s="48"/>
      <c r="CJ1289" s="48"/>
      <c r="CK1289" s="48"/>
      <c r="CL1289" s="48"/>
      <c r="CM1289" s="48"/>
      <c r="CN1289" s="48"/>
      <c r="CO1289" s="48"/>
      <c r="CP1289" s="48"/>
      <c r="CQ1289" s="48"/>
      <c r="CR1289" s="48"/>
      <c r="CS1289" s="48"/>
      <c r="CT1289" s="48"/>
      <c r="CU1289" s="48"/>
      <c r="CV1289" s="48"/>
      <c r="CW1289" s="48"/>
      <c r="CX1289" s="48"/>
      <c r="CY1289" s="48"/>
      <c r="CZ1289" s="48"/>
      <c r="DA1289" s="48"/>
      <c r="DB1289" s="48"/>
      <c r="DC1289" s="48"/>
      <c r="DD1289" s="48"/>
      <c r="DE1289" s="48"/>
      <c r="DF1289" s="48"/>
      <c r="DG1289" s="48"/>
      <c r="DH1289" s="48"/>
      <c r="DI1289" s="48"/>
      <c r="DJ1289" s="48"/>
      <c r="DK1289" s="48"/>
      <c r="DL1289" s="48"/>
      <c r="DM1289" s="48"/>
      <c r="DN1289" s="48"/>
      <c r="DO1289" s="48"/>
    </row>
    <row r="1290" spans="1:119" s="45" customFormat="1" ht="22.5" customHeight="1" outlineLevel="1" collapsed="1">
      <c r="A1290" s="27" t="s">
        <v>1457</v>
      </c>
      <c r="B1290" s="27">
        <v>35</v>
      </c>
      <c r="C1290" s="27" t="s">
        <v>816</v>
      </c>
      <c r="D1290" s="27" t="s">
        <v>1350</v>
      </c>
      <c r="E1290" s="28" t="s">
        <v>1458</v>
      </c>
      <c r="F1290" s="35" t="s">
        <v>1459</v>
      </c>
      <c r="G1290" s="143">
        <v>77.150999999999996</v>
      </c>
      <c r="H1290" s="28" t="s">
        <v>1368</v>
      </c>
      <c r="I1290" s="28" t="s">
        <v>1025</v>
      </c>
      <c r="J1290" s="26" t="s">
        <v>33</v>
      </c>
      <c r="K1290" s="103" t="s">
        <v>55</v>
      </c>
      <c r="L1290" s="103" t="s">
        <v>316</v>
      </c>
      <c r="M1290" s="32" t="str">
        <f>M1291&amp;" "&amp;O1291&amp;N1291&amp;" "&amp;M1292&amp;" "&amp;O1292&amp;N1292&amp;" "</f>
        <v xml:space="preserve">Расширение просеки 2га. Валка угрожающих деревьев 900шт. </v>
      </c>
      <c r="N1290" s="33"/>
      <c r="O1290" s="31"/>
      <c r="P1290" s="43"/>
      <c r="Q1290" s="43"/>
      <c r="R1290" s="43"/>
      <c r="S1290" s="43"/>
      <c r="T1290" s="43"/>
      <c r="U1290" s="43"/>
      <c r="V1290" s="43"/>
      <c r="W1290" s="43"/>
      <c r="X1290" s="44"/>
      <c r="Y1290" s="44"/>
      <c r="Z1290" s="44"/>
      <c r="AA1290" s="44"/>
      <c r="AB1290" s="44"/>
      <c r="AC1290" s="44"/>
      <c r="AD1290" s="44"/>
      <c r="AE1290" s="44"/>
      <c r="AF1290" s="44"/>
      <c r="AG1290" s="44"/>
      <c r="AH1290" s="44"/>
      <c r="AI1290" s="44"/>
      <c r="AJ1290" s="44"/>
      <c r="AK1290" s="44"/>
      <c r="AL1290" s="44"/>
      <c r="AM1290" s="44"/>
      <c r="AN1290" s="44"/>
      <c r="AO1290" s="44"/>
      <c r="AP1290" s="44"/>
      <c r="AQ1290" s="44"/>
      <c r="AR1290" s="44"/>
      <c r="AS1290" s="44"/>
      <c r="AT1290" s="44"/>
      <c r="AU1290" s="44"/>
      <c r="AV1290" s="44"/>
      <c r="AW1290" s="44"/>
      <c r="AX1290" s="44"/>
      <c r="AY1290" s="44"/>
      <c r="AZ1290" s="44"/>
      <c r="BA1290" s="44"/>
      <c r="BB1290" s="44"/>
      <c r="BC1290" s="44"/>
      <c r="BD1290" s="44"/>
      <c r="BE1290" s="44"/>
      <c r="BF1290" s="44"/>
      <c r="BG1290" s="44"/>
      <c r="BH1290" s="44"/>
      <c r="BI1290" s="44"/>
      <c r="BJ1290" s="44"/>
      <c r="BK1290" s="44"/>
      <c r="BL1290" s="44"/>
      <c r="BM1290" s="44"/>
      <c r="BN1290" s="44"/>
      <c r="BO1290" s="44"/>
      <c r="BP1290" s="44"/>
      <c r="BQ1290" s="44"/>
      <c r="BR1290" s="44"/>
      <c r="BS1290" s="44"/>
      <c r="BT1290" s="44"/>
      <c r="BU1290" s="44"/>
      <c r="BV1290" s="44"/>
      <c r="BW1290" s="44"/>
      <c r="BX1290" s="44"/>
      <c r="BY1290" s="44"/>
      <c r="BZ1290" s="44"/>
      <c r="CA1290" s="44"/>
      <c r="CB1290" s="44"/>
      <c r="CC1290" s="44"/>
      <c r="CD1290" s="44"/>
      <c r="CE1290" s="44"/>
      <c r="CF1290" s="44"/>
      <c r="CG1290" s="44"/>
      <c r="CH1290" s="44"/>
      <c r="CI1290" s="44"/>
      <c r="CJ1290" s="44"/>
      <c r="CK1290" s="44"/>
      <c r="CL1290" s="44"/>
      <c r="CM1290" s="44"/>
      <c r="CN1290" s="44"/>
      <c r="CO1290" s="44"/>
      <c r="CP1290" s="44"/>
      <c r="CQ1290" s="44"/>
      <c r="CR1290" s="44"/>
      <c r="CS1290" s="44"/>
      <c r="CT1290" s="44"/>
      <c r="CU1290" s="44"/>
      <c r="CV1290" s="44"/>
      <c r="CW1290" s="44"/>
      <c r="CX1290" s="44"/>
      <c r="CY1290" s="44"/>
      <c r="CZ1290" s="44"/>
      <c r="DA1290" s="44"/>
      <c r="DB1290" s="44"/>
      <c r="DC1290" s="44"/>
      <c r="DD1290" s="44"/>
      <c r="DE1290" s="44"/>
      <c r="DF1290" s="44"/>
      <c r="DG1290" s="44"/>
      <c r="DH1290" s="44"/>
      <c r="DI1290" s="44"/>
      <c r="DJ1290" s="44"/>
      <c r="DK1290" s="44"/>
      <c r="DL1290" s="44"/>
      <c r="DM1290" s="44"/>
      <c r="DN1290" s="44"/>
      <c r="DO1290" s="44"/>
    </row>
    <row r="1291" spans="1:119" ht="15.75" hidden="1" customHeight="1" outlineLevel="2">
      <c r="A1291" s="27"/>
      <c r="B1291" s="27"/>
      <c r="C1291" s="27"/>
      <c r="D1291" s="27"/>
      <c r="E1291" s="27"/>
      <c r="F1291" s="247"/>
      <c r="G1291" s="260"/>
      <c r="H1291" s="35"/>
      <c r="I1291" s="35"/>
      <c r="J1291" s="26"/>
      <c r="K1291" s="26"/>
      <c r="L1291" s="26"/>
      <c r="M1291" s="23" t="s">
        <v>1369</v>
      </c>
      <c r="N1291" s="33" t="s">
        <v>482</v>
      </c>
      <c r="O1291" s="29">
        <v>2</v>
      </c>
      <c r="P1291" s="47"/>
      <c r="Q1291" s="47"/>
      <c r="R1291" s="47"/>
      <c r="S1291" s="47"/>
      <c r="T1291" s="47"/>
      <c r="U1291" s="47"/>
      <c r="V1291" s="47"/>
      <c r="W1291" s="47"/>
      <c r="X1291" s="48"/>
      <c r="Y1291" s="48"/>
      <c r="Z1291" s="48"/>
      <c r="AA1291" s="48"/>
      <c r="AB1291" s="48"/>
      <c r="AC1291" s="48"/>
      <c r="AD1291" s="48"/>
      <c r="AE1291" s="48"/>
      <c r="AF1291" s="48"/>
      <c r="AG1291" s="48"/>
      <c r="AH1291" s="48"/>
      <c r="AI1291" s="48"/>
      <c r="AJ1291" s="48"/>
      <c r="AK1291" s="48"/>
      <c r="AL1291" s="48"/>
      <c r="AM1291" s="48"/>
      <c r="AN1291" s="48"/>
      <c r="AO1291" s="48"/>
      <c r="AP1291" s="48"/>
      <c r="AQ1291" s="48"/>
      <c r="AR1291" s="48"/>
      <c r="AS1291" s="48"/>
      <c r="AT1291" s="48"/>
      <c r="AU1291" s="48"/>
      <c r="AV1291" s="48"/>
      <c r="AW1291" s="48"/>
      <c r="AX1291" s="48"/>
      <c r="AY1291" s="48"/>
      <c r="AZ1291" s="48"/>
      <c r="BA1291" s="48"/>
      <c r="BB1291" s="48"/>
      <c r="BC1291" s="48"/>
      <c r="BD1291" s="48"/>
      <c r="BE1291" s="48"/>
      <c r="BF1291" s="48"/>
      <c r="BG1291" s="48"/>
      <c r="BH1291" s="48"/>
      <c r="BI1291" s="48"/>
      <c r="BJ1291" s="48"/>
      <c r="BK1291" s="48"/>
      <c r="BL1291" s="48"/>
      <c r="BM1291" s="48"/>
      <c r="BN1291" s="48"/>
      <c r="BO1291" s="48"/>
      <c r="BP1291" s="48"/>
      <c r="BQ1291" s="48"/>
      <c r="BR1291" s="48"/>
      <c r="BS1291" s="48"/>
      <c r="BT1291" s="48"/>
      <c r="BU1291" s="48"/>
      <c r="BV1291" s="48"/>
      <c r="BW1291" s="48"/>
      <c r="BX1291" s="48"/>
      <c r="BY1291" s="48"/>
      <c r="BZ1291" s="48"/>
      <c r="CA1291" s="48"/>
      <c r="CB1291" s="48"/>
      <c r="CC1291" s="48"/>
      <c r="CD1291" s="48"/>
      <c r="CE1291" s="48"/>
      <c r="CF1291" s="48"/>
      <c r="CG1291" s="48"/>
      <c r="CH1291" s="48"/>
      <c r="CI1291" s="48"/>
      <c r="CJ1291" s="48"/>
      <c r="CK1291" s="48"/>
      <c r="CL1291" s="48"/>
      <c r="CM1291" s="48"/>
      <c r="CN1291" s="48"/>
      <c r="CO1291" s="48"/>
      <c r="CP1291" s="48"/>
      <c r="CQ1291" s="48"/>
      <c r="CR1291" s="48"/>
      <c r="CS1291" s="48"/>
      <c r="CT1291" s="48"/>
      <c r="CU1291" s="48"/>
      <c r="CV1291" s="48"/>
      <c r="CW1291" s="48"/>
      <c r="CX1291" s="48"/>
      <c r="CY1291" s="48"/>
      <c r="CZ1291" s="48"/>
      <c r="DA1291" s="48"/>
      <c r="DB1291" s="48"/>
      <c r="DC1291" s="48"/>
      <c r="DD1291" s="48"/>
      <c r="DE1291" s="48"/>
      <c r="DF1291" s="48"/>
      <c r="DG1291" s="48"/>
      <c r="DH1291" s="48"/>
      <c r="DI1291" s="48"/>
      <c r="DJ1291" s="48"/>
      <c r="DK1291" s="48"/>
      <c r="DL1291" s="48"/>
      <c r="DM1291" s="48"/>
      <c r="DN1291" s="48"/>
      <c r="DO1291" s="48"/>
    </row>
    <row r="1292" spans="1:119" ht="23.25" hidden="1" customHeight="1" outlineLevel="2">
      <c r="A1292" s="27"/>
      <c r="B1292" s="27"/>
      <c r="C1292" s="27"/>
      <c r="D1292" s="27"/>
      <c r="E1292" s="27"/>
      <c r="F1292" s="35" t="s">
        <v>1460</v>
      </c>
      <c r="G1292" s="143"/>
      <c r="H1292" s="35"/>
      <c r="I1292" s="35"/>
      <c r="J1292" s="46"/>
      <c r="K1292" s="26"/>
      <c r="L1292" s="26"/>
      <c r="M1292" s="23" t="s">
        <v>1371</v>
      </c>
      <c r="N1292" s="33" t="s">
        <v>52</v>
      </c>
      <c r="O1292" s="86">
        <v>900</v>
      </c>
      <c r="P1292" s="47"/>
      <c r="Q1292" s="47"/>
      <c r="R1292" s="47"/>
      <c r="S1292" s="47"/>
      <c r="T1292" s="47"/>
      <c r="U1292" s="47"/>
      <c r="V1292" s="47"/>
      <c r="W1292" s="47"/>
      <c r="X1292" s="48"/>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8"/>
      <c r="AY1292" s="48"/>
      <c r="AZ1292" s="48"/>
      <c r="BA1292" s="48"/>
      <c r="BB1292" s="48"/>
      <c r="BC1292" s="48"/>
      <c r="BD1292" s="48"/>
      <c r="BE1292" s="48"/>
      <c r="BF1292" s="48"/>
      <c r="BG1292" s="48"/>
      <c r="BH1292" s="48"/>
      <c r="BI1292" s="48"/>
      <c r="BJ1292" s="48"/>
      <c r="BK1292" s="48"/>
      <c r="BL1292" s="48"/>
      <c r="BM1292" s="48"/>
      <c r="BN1292" s="48"/>
      <c r="BO1292" s="48"/>
      <c r="BP1292" s="48"/>
      <c r="BQ1292" s="48"/>
      <c r="BR1292" s="48"/>
      <c r="BS1292" s="48"/>
      <c r="BT1292" s="48"/>
      <c r="BU1292" s="48"/>
      <c r="BV1292" s="48"/>
      <c r="BW1292" s="48"/>
      <c r="BX1292" s="48"/>
      <c r="BY1292" s="48"/>
      <c r="BZ1292" s="48"/>
      <c r="CA1292" s="48"/>
      <c r="CB1292" s="48"/>
      <c r="CC1292" s="48"/>
      <c r="CD1292" s="48"/>
      <c r="CE1292" s="48"/>
      <c r="CF1292" s="48"/>
      <c r="CG1292" s="48"/>
      <c r="CH1292" s="48"/>
      <c r="CI1292" s="48"/>
      <c r="CJ1292" s="48"/>
      <c r="CK1292" s="48"/>
      <c r="CL1292" s="48"/>
      <c r="CM1292" s="48"/>
      <c r="CN1292" s="48"/>
      <c r="CO1292" s="48"/>
      <c r="CP1292" s="48"/>
      <c r="CQ1292" s="48"/>
      <c r="CR1292" s="48"/>
      <c r="CS1292" s="48"/>
      <c r="CT1292" s="48"/>
      <c r="CU1292" s="48"/>
      <c r="CV1292" s="48"/>
      <c r="CW1292" s="48"/>
      <c r="CX1292" s="48"/>
      <c r="CY1292" s="48"/>
      <c r="CZ1292" s="48"/>
      <c r="DA1292" s="48"/>
      <c r="DB1292" s="48"/>
      <c r="DC1292" s="48"/>
      <c r="DD1292" s="48"/>
      <c r="DE1292" s="48"/>
      <c r="DF1292" s="48"/>
      <c r="DG1292" s="48"/>
      <c r="DH1292" s="48"/>
      <c r="DI1292" s="48"/>
      <c r="DJ1292" s="48"/>
      <c r="DK1292" s="48"/>
      <c r="DL1292" s="48"/>
      <c r="DM1292" s="48"/>
      <c r="DN1292" s="48"/>
      <c r="DO1292" s="48"/>
    </row>
    <row r="1293" spans="1:119" s="45" customFormat="1" ht="22.5" customHeight="1" outlineLevel="1" collapsed="1">
      <c r="A1293" s="27" t="s">
        <v>1461</v>
      </c>
      <c r="B1293" s="27">
        <v>35</v>
      </c>
      <c r="C1293" s="27" t="s">
        <v>816</v>
      </c>
      <c r="D1293" s="27" t="s">
        <v>1350</v>
      </c>
      <c r="E1293" s="27" t="s">
        <v>1462</v>
      </c>
      <c r="F1293" s="35" t="s">
        <v>1463</v>
      </c>
      <c r="G1293" s="143">
        <v>77.150999999999996</v>
      </c>
      <c r="H1293" s="28" t="s">
        <v>1368</v>
      </c>
      <c r="I1293" s="28" t="s">
        <v>1025</v>
      </c>
      <c r="J1293" s="26" t="s">
        <v>33</v>
      </c>
      <c r="K1293" s="103" t="s">
        <v>511</v>
      </c>
      <c r="L1293" s="103" t="s">
        <v>51</v>
      </c>
      <c r="M1293" s="32" t="str">
        <f>M1294&amp;" "&amp;O1294&amp;N1294&amp;" "&amp;M1295&amp;" "&amp;O1295&amp;N1295&amp;" "</f>
        <v xml:space="preserve">Механизированная расчистка 14,7га. Ручная расчистка 0,0433га. </v>
      </c>
      <c r="N1293" s="33"/>
      <c r="O1293" s="7"/>
      <c r="P1293" s="43"/>
      <c r="Q1293" s="43"/>
      <c r="R1293" s="43"/>
      <c r="S1293" s="43"/>
      <c r="T1293" s="43"/>
      <c r="U1293" s="43"/>
      <c r="V1293" s="43"/>
      <c r="W1293" s="43"/>
      <c r="X1293" s="44"/>
      <c r="Y1293" s="44"/>
      <c r="Z1293" s="44"/>
      <c r="AA1293" s="44"/>
      <c r="AB1293" s="44"/>
      <c r="AC1293" s="44"/>
      <c r="AD1293" s="44"/>
      <c r="AE1293" s="44"/>
      <c r="AF1293" s="44"/>
      <c r="AG1293" s="44"/>
      <c r="AH1293" s="44"/>
      <c r="AI1293" s="44"/>
      <c r="AJ1293" s="44"/>
      <c r="AK1293" s="44"/>
      <c r="AL1293" s="44"/>
      <c r="AM1293" s="44"/>
      <c r="AN1293" s="44"/>
      <c r="AO1293" s="44"/>
      <c r="AP1293" s="44"/>
      <c r="AQ1293" s="44"/>
      <c r="AR1293" s="44"/>
      <c r="AS1293" s="44"/>
      <c r="AT1293" s="44"/>
      <c r="AU1293" s="44"/>
      <c r="AV1293" s="44"/>
      <c r="AW1293" s="44"/>
      <c r="AX1293" s="44"/>
      <c r="AY1293" s="44"/>
      <c r="AZ1293" s="44"/>
      <c r="BA1293" s="44"/>
      <c r="BB1293" s="44"/>
      <c r="BC1293" s="44"/>
      <c r="BD1293" s="44"/>
      <c r="BE1293" s="44"/>
      <c r="BF1293" s="44"/>
      <c r="BG1293" s="44"/>
      <c r="BH1293" s="44"/>
      <c r="BI1293" s="44"/>
      <c r="BJ1293" s="44"/>
      <c r="BK1293" s="44"/>
      <c r="BL1293" s="44"/>
      <c r="BM1293" s="44"/>
      <c r="BN1293" s="44"/>
      <c r="BO1293" s="44"/>
      <c r="BP1293" s="44"/>
      <c r="BQ1293" s="44"/>
      <c r="BR1293" s="44"/>
      <c r="BS1293" s="44"/>
      <c r="BT1293" s="44"/>
      <c r="BU1293" s="44"/>
      <c r="BV1293" s="44"/>
      <c r="BW1293" s="44"/>
      <c r="BX1293" s="44"/>
      <c r="BY1293" s="44"/>
      <c r="BZ1293" s="44"/>
      <c r="CA1293" s="44"/>
      <c r="CB1293" s="44"/>
      <c r="CC1293" s="44"/>
      <c r="CD1293" s="44"/>
      <c r="CE1293" s="44"/>
      <c r="CF1293" s="44"/>
      <c r="CG1293" s="44"/>
      <c r="CH1293" s="44"/>
      <c r="CI1293" s="44"/>
      <c r="CJ1293" s="44"/>
      <c r="CK1293" s="44"/>
      <c r="CL1293" s="44"/>
      <c r="CM1293" s="44"/>
      <c r="CN1293" s="44"/>
      <c r="CO1293" s="44"/>
      <c r="CP1293" s="44"/>
      <c r="CQ1293" s="44"/>
      <c r="CR1293" s="44"/>
      <c r="CS1293" s="44"/>
      <c r="CT1293" s="44"/>
      <c r="CU1293" s="44"/>
      <c r="CV1293" s="44"/>
      <c r="CW1293" s="44"/>
      <c r="CX1293" s="44"/>
      <c r="CY1293" s="44"/>
      <c r="CZ1293" s="44"/>
      <c r="DA1293" s="44"/>
      <c r="DB1293" s="44"/>
      <c r="DC1293" s="44"/>
      <c r="DD1293" s="44"/>
      <c r="DE1293" s="44"/>
      <c r="DF1293" s="44"/>
      <c r="DG1293" s="44"/>
      <c r="DH1293" s="44"/>
      <c r="DI1293" s="44"/>
      <c r="DJ1293" s="44"/>
      <c r="DK1293" s="44"/>
      <c r="DL1293" s="44"/>
      <c r="DM1293" s="44"/>
      <c r="DN1293" s="44"/>
      <c r="DO1293" s="44"/>
    </row>
    <row r="1294" spans="1:119" ht="12.75" hidden="1" customHeight="1" outlineLevel="2">
      <c r="A1294" s="27"/>
      <c r="B1294" s="27"/>
      <c r="C1294" s="27"/>
      <c r="D1294" s="27"/>
      <c r="E1294" s="27"/>
      <c r="F1294" s="3"/>
      <c r="G1294" s="143"/>
      <c r="H1294" s="35"/>
      <c r="I1294" s="35"/>
      <c r="J1294" s="46"/>
      <c r="K1294" s="26"/>
      <c r="L1294" s="26"/>
      <c r="M1294" s="23" t="s">
        <v>509</v>
      </c>
      <c r="N1294" s="33" t="s">
        <v>482</v>
      </c>
      <c r="O1294" s="29">
        <v>14.7</v>
      </c>
      <c r="P1294" s="47"/>
      <c r="Q1294" s="47"/>
      <c r="R1294" s="47"/>
      <c r="S1294" s="47"/>
      <c r="T1294" s="47"/>
      <c r="U1294" s="47"/>
      <c r="V1294" s="47"/>
      <c r="W1294" s="47"/>
      <c r="X1294" s="48"/>
      <c r="Y1294" s="48"/>
      <c r="Z1294" s="48"/>
      <c r="AA1294" s="48"/>
      <c r="AB1294" s="48"/>
      <c r="AC1294" s="48"/>
      <c r="AD1294" s="48"/>
      <c r="AE1294" s="48"/>
      <c r="AF1294" s="48"/>
      <c r="AG1294" s="48"/>
      <c r="AH1294" s="48"/>
      <c r="AI1294" s="48"/>
      <c r="AJ1294" s="48"/>
      <c r="AK1294" s="48"/>
      <c r="AL1294" s="48"/>
      <c r="AM1294" s="48"/>
      <c r="AN1294" s="48"/>
      <c r="AO1294" s="48"/>
      <c r="AP1294" s="48"/>
      <c r="AQ1294" s="48"/>
      <c r="AR1294" s="48"/>
      <c r="AS1294" s="48"/>
      <c r="AT1294" s="48"/>
      <c r="AU1294" s="48"/>
      <c r="AV1294" s="48"/>
      <c r="AW1294" s="48"/>
      <c r="AX1294" s="48"/>
      <c r="AY1294" s="48"/>
      <c r="AZ1294" s="48"/>
      <c r="BA1294" s="48"/>
      <c r="BB1294" s="48"/>
      <c r="BC1294" s="48"/>
      <c r="BD1294" s="48"/>
      <c r="BE1294" s="48"/>
      <c r="BF1294" s="48"/>
      <c r="BG1294" s="48"/>
      <c r="BH1294" s="48"/>
      <c r="BI1294" s="48"/>
      <c r="BJ1294" s="48"/>
      <c r="BK1294" s="48"/>
      <c r="BL1294" s="48"/>
      <c r="BM1294" s="48"/>
      <c r="BN1294" s="48"/>
      <c r="BO1294" s="48"/>
      <c r="BP1294" s="48"/>
      <c r="BQ1294" s="48"/>
      <c r="BR1294" s="48"/>
      <c r="BS1294" s="48"/>
      <c r="BT1294" s="48"/>
      <c r="BU1294" s="48"/>
      <c r="BV1294" s="48"/>
      <c r="BW1294" s="48"/>
      <c r="BX1294" s="48"/>
      <c r="BY1294" s="48"/>
      <c r="BZ1294" s="48"/>
      <c r="CA1294" s="48"/>
      <c r="CB1294" s="48"/>
      <c r="CC1294" s="48"/>
      <c r="CD1294" s="48"/>
      <c r="CE1294" s="48"/>
      <c r="CF1294" s="48"/>
      <c r="CG1294" s="48"/>
      <c r="CH1294" s="48"/>
      <c r="CI1294" s="48"/>
      <c r="CJ1294" s="48"/>
      <c r="CK1294" s="48"/>
      <c r="CL1294" s="48"/>
      <c r="CM1294" s="48"/>
      <c r="CN1294" s="48"/>
      <c r="CO1294" s="48"/>
      <c r="CP1294" s="48"/>
      <c r="CQ1294" s="48"/>
      <c r="CR1294" s="48"/>
      <c r="CS1294" s="48"/>
      <c r="CT1294" s="48"/>
      <c r="CU1294" s="48"/>
      <c r="CV1294" s="48"/>
      <c r="CW1294" s="48"/>
      <c r="CX1294" s="48"/>
      <c r="CY1294" s="48"/>
      <c r="CZ1294" s="48"/>
      <c r="DA1294" s="48"/>
      <c r="DB1294" s="48"/>
      <c r="DC1294" s="48"/>
      <c r="DD1294" s="48"/>
      <c r="DE1294" s="48"/>
      <c r="DF1294" s="48"/>
      <c r="DG1294" s="48"/>
      <c r="DH1294" s="48"/>
      <c r="DI1294" s="48"/>
      <c r="DJ1294" s="48"/>
      <c r="DK1294" s="48"/>
      <c r="DL1294" s="48"/>
      <c r="DM1294" s="48"/>
      <c r="DN1294" s="48"/>
      <c r="DO1294" s="48"/>
    </row>
    <row r="1295" spans="1:119" ht="12.75" hidden="1" customHeight="1" outlineLevel="2">
      <c r="A1295" s="27"/>
      <c r="B1295" s="27"/>
      <c r="C1295" s="27"/>
      <c r="D1295" s="27"/>
      <c r="E1295" s="27"/>
      <c r="F1295" s="35"/>
      <c r="G1295" s="143"/>
      <c r="H1295" s="35"/>
      <c r="I1295" s="35"/>
      <c r="J1295" s="46"/>
      <c r="K1295" s="26"/>
      <c r="L1295" s="26"/>
      <c r="M1295" s="23" t="s">
        <v>481</v>
      </c>
      <c r="N1295" s="33" t="s">
        <v>482</v>
      </c>
      <c r="O1295" s="31">
        <v>4.3299999999999998E-2</v>
      </c>
      <c r="P1295" s="47"/>
      <c r="Q1295" s="47"/>
      <c r="R1295" s="47"/>
      <c r="S1295" s="47"/>
      <c r="T1295" s="47"/>
      <c r="U1295" s="47"/>
      <c r="V1295" s="47"/>
      <c r="W1295" s="47"/>
      <c r="X1295" s="48"/>
      <c r="Y1295" s="48"/>
      <c r="Z1295" s="48"/>
      <c r="AA1295" s="48"/>
      <c r="AB1295" s="48"/>
      <c r="AC1295" s="48"/>
      <c r="AD1295" s="48"/>
      <c r="AE1295" s="48"/>
      <c r="AF1295" s="48"/>
      <c r="AG1295" s="48"/>
      <c r="AH1295" s="48"/>
      <c r="AI1295" s="48"/>
      <c r="AJ1295" s="48"/>
      <c r="AK1295" s="48"/>
      <c r="AL1295" s="48"/>
      <c r="AM1295" s="48"/>
      <c r="AN1295" s="48"/>
      <c r="AO1295" s="48"/>
      <c r="AP1295" s="48"/>
      <c r="AQ1295" s="48"/>
      <c r="AR1295" s="48"/>
      <c r="AS1295" s="48"/>
      <c r="AT1295" s="48"/>
      <c r="AU1295" s="48"/>
      <c r="AV1295" s="48"/>
      <c r="AW1295" s="48"/>
      <c r="AX1295" s="48"/>
      <c r="AY1295" s="48"/>
      <c r="AZ1295" s="48"/>
      <c r="BA1295" s="48"/>
      <c r="BB1295" s="48"/>
      <c r="BC1295" s="48"/>
      <c r="BD1295" s="48"/>
      <c r="BE1295" s="48"/>
      <c r="BF1295" s="48"/>
      <c r="BG1295" s="48"/>
      <c r="BH1295" s="48"/>
      <c r="BI1295" s="48"/>
      <c r="BJ1295" s="48"/>
      <c r="BK1295" s="48"/>
      <c r="BL1295" s="48"/>
      <c r="BM1295" s="48"/>
      <c r="BN1295" s="48"/>
      <c r="BO1295" s="48"/>
      <c r="BP1295" s="48"/>
      <c r="BQ1295" s="48"/>
      <c r="BR1295" s="48"/>
      <c r="BS1295" s="48"/>
      <c r="BT1295" s="48"/>
      <c r="BU1295" s="48"/>
      <c r="BV1295" s="48"/>
      <c r="BW1295" s="48"/>
      <c r="BX1295" s="48"/>
      <c r="BY1295" s="48"/>
      <c r="BZ1295" s="48"/>
      <c r="CA1295" s="48"/>
      <c r="CB1295" s="48"/>
      <c r="CC1295" s="48"/>
      <c r="CD1295" s="48"/>
      <c r="CE1295" s="48"/>
      <c r="CF1295" s="48"/>
      <c r="CG1295" s="48"/>
      <c r="CH1295" s="48"/>
      <c r="CI1295" s="48"/>
      <c r="CJ1295" s="48"/>
      <c r="CK1295" s="48"/>
      <c r="CL1295" s="48"/>
      <c r="CM1295" s="48"/>
      <c r="CN1295" s="48"/>
      <c r="CO1295" s="48"/>
      <c r="CP1295" s="48"/>
      <c r="CQ1295" s="48"/>
      <c r="CR1295" s="48"/>
      <c r="CS1295" s="48"/>
      <c r="CT1295" s="48"/>
      <c r="CU1295" s="48"/>
      <c r="CV1295" s="48"/>
      <c r="CW1295" s="48"/>
      <c r="CX1295" s="48"/>
      <c r="CY1295" s="48"/>
      <c r="CZ1295" s="48"/>
      <c r="DA1295" s="48"/>
      <c r="DB1295" s="48"/>
      <c r="DC1295" s="48"/>
      <c r="DD1295" s="48"/>
      <c r="DE1295" s="48"/>
      <c r="DF1295" s="48"/>
      <c r="DG1295" s="48"/>
      <c r="DH1295" s="48"/>
      <c r="DI1295" s="48"/>
      <c r="DJ1295" s="48"/>
      <c r="DK1295" s="48"/>
      <c r="DL1295" s="48"/>
      <c r="DM1295" s="48"/>
      <c r="DN1295" s="48"/>
      <c r="DO1295" s="48"/>
    </row>
    <row r="1296" spans="1:119" s="45" customFormat="1" ht="90" customHeight="1" outlineLevel="1" collapsed="1">
      <c r="A1296" s="27" t="s">
        <v>1464</v>
      </c>
      <c r="B1296" s="27">
        <v>35</v>
      </c>
      <c r="C1296" s="27" t="s">
        <v>816</v>
      </c>
      <c r="D1296" s="27" t="s">
        <v>1350</v>
      </c>
      <c r="E1296" s="27" t="s">
        <v>1465</v>
      </c>
      <c r="F1296" s="35" t="s">
        <v>1466</v>
      </c>
      <c r="G1296" s="143">
        <v>61.070999999999998</v>
      </c>
      <c r="H1296" s="28" t="s">
        <v>1374</v>
      </c>
      <c r="I1296" s="28" t="s">
        <v>2589</v>
      </c>
      <c r="J1296" s="26" t="s">
        <v>33</v>
      </c>
      <c r="K1296" s="103" t="s">
        <v>49</v>
      </c>
      <c r="L1296" s="103" t="s">
        <v>53</v>
      </c>
      <c r="M1296" s="32" t="str">
        <f>M1297&amp;" "&amp;O1297&amp;N1297&amp;" "&amp;M1298&amp;" "&amp;O1298&amp;N1298&amp;" "&amp;M1299&amp;" "&amp;O1299&amp;N1299&amp;" "</f>
        <v xml:space="preserve">Механизированная расчистка 7,85га. Ручная расчистка 0,0116га. Валка угрожающих деревьев 68шт. </v>
      </c>
      <c r="N1296" s="33"/>
      <c r="O1296" s="7"/>
      <c r="P1296" s="43"/>
      <c r="Q1296" s="43"/>
      <c r="R1296" s="43"/>
      <c r="S1296" s="43"/>
      <c r="T1296" s="43"/>
      <c r="U1296" s="43"/>
      <c r="V1296" s="43"/>
      <c r="W1296" s="43"/>
      <c r="X1296" s="44"/>
      <c r="Y1296" s="44"/>
      <c r="Z1296" s="44"/>
      <c r="AA1296" s="44"/>
      <c r="AB1296" s="44"/>
      <c r="AC1296" s="44"/>
      <c r="AD1296" s="44"/>
      <c r="AE1296" s="44"/>
      <c r="AF1296" s="44"/>
      <c r="AG1296" s="44"/>
      <c r="AH1296" s="44"/>
      <c r="AI1296" s="44"/>
      <c r="AJ1296" s="44"/>
      <c r="AK1296" s="44"/>
      <c r="AL1296" s="44"/>
      <c r="AM1296" s="44"/>
      <c r="AN1296" s="44"/>
      <c r="AO1296" s="44"/>
      <c r="AP1296" s="44"/>
      <c r="AQ1296" s="44"/>
      <c r="AR1296" s="44"/>
      <c r="AS1296" s="44"/>
      <c r="AT1296" s="44"/>
      <c r="AU1296" s="44"/>
      <c r="AV1296" s="44"/>
      <c r="AW1296" s="44"/>
      <c r="AX1296" s="44"/>
      <c r="AY1296" s="44"/>
      <c r="AZ1296" s="44"/>
      <c r="BA1296" s="44"/>
      <c r="BB1296" s="44"/>
      <c r="BC1296" s="44"/>
      <c r="BD1296" s="44"/>
      <c r="BE1296" s="44"/>
      <c r="BF1296" s="44"/>
      <c r="BG1296" s="44"/>
      <c r="BH1296" s="44"/>
      <c r="BI1296" s="44"/>
      <c r="BJ1296" s="44"/>
      <c r="BK1296" s="44"/>
      <c r="BL1296" s="44"/>
      <c r="BM1296" s="44"/>
      <c r="BN1296" s="44"/>
      <c r="BO1296" s="44"/>
      <c r="BP1296" s="44"/>
      <c r="BQ1296" s="44"/>
      <c r="BR1296" s="44"/>
      <c r="BS1296" s="44"/>
      <c r="BT1296" s="44"/>
      <c r="BU1296" s="44"/>
      <c r="BV1296" s="44"/>
      <c r="BW1296" s="44"/>
      <c r="BX1296" s="44"/>
      <c r="BY1296" s="44"/>
      <c r="BZ1296" s="44"/>
      <c r="CA1296" s="44"/>
      <c r="CB1296" s="44"/>
      <c r="CC1296" s="44"/>
      <c r="CD1296" s="44"/>
      <c r="CE1296" s="44"/>
      <c r="CF1296" s="44"/>
      <c r="CG1296" s="44"/>
      <c r="CH1296" s="44"/>
      <c r="CI1296" s="44"/>
      <c r="CJ1296" s="44"/>
      <c r="CK1296" s="44"/>
      <c r="CL1296" s="44"/>
      <c r="CM1296" s="44"/>
      <c r="CN1296" s="44"/>
      <c r="CO1296" s="44"/>
      <c r="CP1296" s="44"/>
      <c r="CQ1296" s="44"/>
      <c r="CR1296" s="44"/>
      <c r="CS1296" s="44"/>
      <c r="CT1296" s="44"/>
      <c r="CU1296" s="44"/>
      <c r="CV1296" s="44"/>
      <c r="CW1296" s="44"/>
      <c r="CX1296" s="44"/>
      <c r="CY1296" s="44"/>
      <c r="CZ1296" s="44"/>
      <c r="DA1296" s="44"/>
      <c r="DB1296" s="44"/>
      <c r="DC1296" s="44"/>
      <c r="DD1296" s="44"/>
      <c r="DE1296" s="44"/>
      <c r="DF1296" s="44"/>
      <c r="DG1296" s="44"/>
      <c r="DH1296" s="44"/>
      <c r="DI1296" s="44"/>
      <c r="DJ1296" s="44"/>
      <c r="DK1296" s="44"/>
      <c r="DL1296" s="44"/>
      <c r="DM1296" s="44"/>
      <c r="DN1296" s="44"/>
      <c r="DO1296" s="44"/>
    </row>
    <row r="1297" spans="1:119" ht="12.75" hidden="1" customHeight="1" outlineLevel="2">
      <c r="A1297" s="27"/>
      <c r="B1297" s="27"/>
      <c r="C1297" s="27"/>
      <c r="D1297" s="27"/>
      <c r="E1297" s="27"/>
      <c r="F1297" s="3"/>
      <c r="G1297" s="28"/>
      <c r="H1297" s="35"/>
      <c r="I1297" s="35"/>
      <c r="J1297" s="46"/>
      <c r="K1297" s="26"/>
      <c r="L1297" s="26"/>
      <c r="M1297" s="23" t="s">
        <v>509</v>
      </c>
      <c r="N1297" s="33" t="s">
        <v>482</v>
      </c>
      <c r="O1297" s="29">
        <v>7.85</v>
      </c>
      <c r="P1297" s="47"/>
      <c r="Q1297" s="47"/>
      <c r="R1297" s="47"/>
      <c r="S1297" s="47"/>
      <c r="T1297" s="47"/>
      <c r="U1297" s="47"/>
      <c r="V1297" s="47"/>
      <c r="W1297" s="47"/>
      <c r="X1297" s="48"/>
      <c r="Y1297" s="48"/>
      <c r="Z1297" s="48"/>
      <c r="AA1297" s="48"/>
      <c r="AB1297" s="48"/>
      <c r="AC1297" s="48"/>
      <c r="AD1297" s="48"/>
      <c r="AE1297" s="48"/>
      <c r="AF1297" s="48"/>
      <c r="AG1297" s="48"/>
      <c r="AH1297" s="48"/>
      <c r="AI1297" s="48"/>
      <c r="AJ1297" s="48"/>
      <c r="AK1297" s="48"/>
      <c r="AL1297" s="48"/>
      <c r="AM1297" s="48"/>
      <c r="AN1297" s="48"/>
      <c r="AO1297" s="48"/>
      <c r="AP1297" s="48"/>
      <c r="AQ1297" s="48"/>
      <c r="AR1297" s="48"/>
      <c r="AS1297" s="48"/>
      <c r="AT1297" s="48"/>
      <c r="AU1297" s="48"/>
      <c r="AV1297" s="48"/>
      <c r="AW1297" s="48"/>
      <c r="AX1297" s="48"/>
      <c r="AY1297" s="48"/>
      <c r="AZ1297" s="48"/>
      <c r="BA1297" s="48"/>
      <c r="BB1297" s="48"/>
      <c r="BC1297" s="48"/>
      <c r="BD1297" s="48"/>
      <c r="BE1297" s="48"/>
      <c r="BF1297" s="48"/>
      <c r="BG1297" s="48"/>
      <c r="BH1297" s="48"/>
      <c r="BI1297" s="48"/>
      <c r="BJ1297" s="48"/>
      <c r="BK1297" s="48"/>
      <c r="BL1297" s="48"/>
      <c r="BM1297" s="48"/>
      <c r="BN1297" s="48"/>
      <c r="BO1297" s="48"/>
      <c r="BP1297" s="48"/>
      <c r="BQ1297" s="48"/>
      <c r="BR1297" s="48"/>
      <c r="BS1297" s="48"/>
      <c r="BT1297" s="48"/>
      <c r="BU1297" s="48"/>
      <c r="BV1297" s="48"/>
      <c r="BW1297" s="48"/>
      <c r="BX1297" s="48"/>
      <c r="BY1297" s="48"/>
      <c r="BZ1297" s="48"/>
      <c r="CA1297" s="48"/>
      <c r="CB1297" s="48"/>
      <c r="CC1297" s="48"/>
      <c r="CD1297" s="48"/>
      <c r="CE1297" s="48"/>
      <c r="CF1297" s="48"/>
      <c r="CG1297" s="48"/>
      <c r="CH1297" s="48"/>
      <c r="CI1297" s="48"/>
      <c r="CJ1297" s="48"/>
      <c r="CK1297" s="48"/>
      <c r="CL1297" s="48"/>
      <c r="CM1297" s="48"/>
      <c r="CN1297" s="48"/>
      <c r="CO1297" s="48"/>
      <c r="CP1297" s="48"/>
      <c r="CQ1297" s="48"/>
      <c r="CR1297" s="48"/>
      <c r="CS1297" s="48"/>
      <c r="CT1297" s="48"/>
      <c r="CU1297" s="48"/>
      <c r="CV1297" s="48"/>
      <c r="CW1297" s="48"/>
      <c r="CX1297" s="48"/>
      <c r="CY1297" s="48"/>
      <c r="CZ1297" s="48"/>
      <c r="DA1297" s="48"/>
      <c r="DB1297" s="48"/>
      <c r="DC1297" s="48"/>
      <c r="DD1297" s="48"/>
      <c r="DE1297" s="48"/>
      <c r="DF1297" s="48"/>
      <c r="DG1297" s="48"/>
      <c r="DH1297" s="48"/>
      <c r="DI1297" s="48"/>
      <c r="DJ1297" s="48"/>
      <c r="DK1297" s="48"/>
      <c r="DL1297" s="48"/>
      <c r="DM1297" s="48"/>
      <c r="DN1297" s="48"/>
      <c r="DO1297" s="48"/>
    </row>
    <row r="1298" spans="1:119" ht="12.75" hidden="1" customHeight="1" outlineLevel="2">
      <c r="A1298" s="27"/>
      <c r="B1298" s="27"/>
      <c r="C1298" s="27"/>
      <c r="D1298" s="27"/>
      <c r="E1298" s="27"/>
      <c r="F1298" s="35"/>
      <c r="G1298" s="28"/>
      <c r="H1298" s="35"/>
      <c r="I1298" s="35"/>
      <c r="J1298" s="46"/>
      <c r="K1298" s="26"/>
      <c r="L1298" s="26"/>
      <c r="M1298" s="23" t="s">
        <v>481</v>
      </c>
      <c r="N1298" s="33" t="s">
        <v>482</v>
      </c>
      <c r="O1298" s="31">
        <v>1.1599999999999999E-2</v>
      </c>
      <c r="P1298" s="47"/>
      <c r="Q1298" s="47"/>
      <c r="R1298" s="47"/>
      <c r="S1298" s="47"/>
      <c r="T1298" s="47"/>
      <c r="U1298" s="47"/>
      <c r="V1298" s="47"/>
      <c r="W1298" s="47"/>
      <c r="X1298" s="48"/>
      <c r="Y1298" s="48"/>
      <c r="Z1298" s="48"/>
      <c r="AA1298" s="48"/>
      <c r="AB1298" s="48"/>
      <c r="AC1298" s="48"/>
      <c r="AD1298" s="48"/>
      <c r="AE1298" s="48"/>
      <c r="AF1298" s="48"/>
      <c r="AG1298" s="48"/>
      <c r="AH1298" s="48"/>
      <c r="AI1298" s="48"/>
      <c r="AJ1298" s="48"/>
      <c r="AK1298" s="48"/>
      <c r="AL1298" s="48"/>
      <c r="AM1298" s="48"/>
      <c r="AN1298" s="48"/>
      <c r="AO1298" s="48"/>
      <c r="AP1298" s="48"/>
      <c r="AQ1298" s="48"/>
      <c r="AR1298" s="48"/>
      <c r="AS1298" s="48"/>
      <c r="AT1298" s="48"/>
      <c r="AU1298" s="48"/>
      <c r="AV1298" s="48"/>
      <c r="AW1298" s="48"/>
      <c r="AX1298" s="48"/>
      <c r="AY1298" s="48"/>
      <c r="AZ1298" s="48"/>
      <c r="BA1298" s="48"/>
      <c r="BB1298" s="48"/>
      <c r="BC1298" s="48"/>
      <c r="BD1298" s="48"/>
      <c r="BE1298" s="48"/>
      <c r="BF1298" s="48"/>
      <c r="BG1298" s="48"/>
      <c r="BH1298" s="48"/>
      <c r="BI1298" s="48"/>
      <c r="BJ1298" s="48"/>
      <c r="BK1298" s="48"/>
      <c r="BL1298" s="48"/>
      <c r="BM1298" s="48"/>
      <c r="BN1298" s="48"/>
      <c r="BO1298" s="48"/>
      <c r="BP1298" s="48"/>
      <c r="BQ1298" s="48"/>
      <c r="BR1298" s="48"/>
      <c r="BS1298" s="48"/>
      <c r="BT1298" s="48"/>
      <c r="BU1298" s="48"/>
      <c r="BV1298" s="48"/>
      <c r="BW1298" s="48"/>
      <c r="BX1298" s="48"/>
      <c r="BY1298" s="48"/>
      <c r="BZ1298" s="48"/>
      <c r="CA1298" s="48"/>
      <c r="CB1298" s="48"/>
      <c r="CC1298" s="48"/>
      <c r="CD1298" s="48"/>
      <c r="CE1298" s="48"/>
      <c r="CF1298" s="48"/>
      <c r="CG1298" s="48"/>
      <c r="CH1298" s="48"/>
      <c r="CI1298" s="48"/>
      <c r="CJ1298" s="48"/>
      <c r="CK1298" s="48"/>
      <c r="CL1298" s="48"/>
      <c r="CM1298" s="48"/>
      <c r="CN1298" s="48"/>
      <c r="CO1298" s="48"/>
      <c r="CP1298" s="48"/>
      <c r="CQ1298" s="48"/>
      <c r="CR1298" s="48"/>
      <c r="CS1298" s="48"/>
      <c r="CT1298" s="48"/>
      <c r="CU1298" s="48"/>
      <c r="CV1298" s="48"/>
      <c r="CW1298" s="48"/>
      <c r="CX1298" s="48"/>
      <c r="CY1298" s="48"/>
      <c r="CZ1298" s="48"/>
      <c r="DA1298" s="48"/>
      <c r="DB1298" s="48"/>
      <c r="DC1298" s="48"/>
      <c r="DD1298" s="48"/>
      <c r="DE1298" s="48"/>
      <c r="DF1298" s="48"/>
      <c r="DG1298" s="48"/>
      <c r="DH1298" s="48"/>
      <c r="DI1298" s="48"/>
      <c r="DJ1298" s="48"/>
      <c r="DK1298" s="48"/>
      <c r="DL1298" s="48"/>
      <c r="DM1298" s="48"/>
      <c r="DN1298" s="48"/>
      <c r="DO1298" s="48"/>
    </row>
    <row r="1299" spans="1:119" ht="12.75" hidden="1" customHeight="1" outlineLevel="2">
      <c r="A1299" s="27"/>
      <c r="B1299" s="27"/>
      <c r="C1299" s="27"/>
      <c r="D1299" s="27"/>
      <c r="E1299" s="39"/>
      <c r="F1299" s="35"/>
      <c r="G1299" s="28"/>
      <c r="H1299" s="35"/>
      <c r="I1299" s="35"/>
      <c r="J1299" s="46"/>
      <c r="K1299" s="26"/>
      <c r="L1299" s="26"/>
      <c r="M1299" s="23" t="s">
        <v>1371</v>
      </c>
      <c r="N1299" s="33" t="s">
        <v>52</v>
      </c>
      <c r="O1299" s="31">
        <v>68</v>
      </c>
      <c r="P1299" s="47"/>
      <c r="Q1299" s="47"/>
      <c r="R1299" s="47"/>
      <c r="S1299" s="47"/>
      <c r="T1299" s="47"/>
      <c r="U1299" s="47"/>
      <c r="V1299" s="47"/>
      <c r="W1299" s="47"/>
      <c r="X1299" s="48"/>
      <c r="Y1299" s="48"/>
      <c r="Z1299" s="48"/>
      <c r="AA1299" s="48"/>
      <c r="AB1299" s="48"/>
      <c r="AC1299" s="48"/>
      <c r="AD1299" s="48"/>
      <c r="AE1299" s="48"/>
      <c r="AF1299" s="48"/>
      <c r="AG1299" s="48"/>
      <c r="AH1299" s="48"/>
      <c r="AI1299" s="48"/>
      <c r="AJ1299" s="48"/>
      <c r="AK1299" s="48"/>
      <c r="AL1299" s="48"/>
      <c r="AM1299" s="48"/>
      <c r="AN1299" s="48"/>
      <c r="AO1299" s="48"/>
      <c r="AP1299" s="48"/>
      <c r="AQ1299" s="48"/>
      <c r="AR1299" s="48"/>
      <c r="AS1299" s="48"/>
      <c r="AT1299" s="48"/>
      <c r="AU1299" s="48"/>
      <c r="AV1299" s="48"/>
      <c r="AW1299" s="48"/>
      <c r="AX1299" s="48"/>
      <c r="AY1299" s="48"/>
      <c r="AZ1299" s="48"/>
      <c r="BA1299" s="48"/>
      <c r="BB1299" s="48"/>
      <c r="BC1299" s="48"/>
      <c r="BD1299" s="48"/>
      <c r="BE1299" s="48"/>
      <c r="BF1299" s="48"/>
      <c r="BG1299" s="48"/>
      <c r="BH1299" s="48"/>
      <c r="BI1299" s="48"/>
      <c r="BJ1299" s="48"/>
      <c r="BK1299" s="48"/>
      <c r="BL1299" s="48"/>
      <c r="BM1299" s="48"/>
      <c r="BN1299" s="48"/>
      <c r="BO1299" s="48"/>
      <c r="BP1299" s="48"/>
      <c r="BQ1299" s="48"/>
      <c r="BR1299" s="48"/>
      <c r="BS1299" s="48"/>
      <c r="BT1299" s="48"/>
      <c r="BU1299" s="48"/>
      <c r="BV1299" s="48"/>
      <c r="BW1299" s="48"/>
      <c r="BX1299" s="48"/>
      <c r="BY1299" s="48"/>
      <c r="BZ1299" s="48"/>
      <c r="CA1299" s="48"/>
      <c r="CB1299" s="48"/>
      <c r="CC1299" s="48"/>
      <c r="CD1299" s="48"/>
      <c r="CE1299" s="48"/>
      <c r="CF1299" s="48"/>
      <c r="CG1299" s="48"/>
      <c r="CH1299" s="48"/>
      <c r="CI1299" s="48"/>
      <c r="CJ1299" s="48"/>
      <c r="CK1299" s="48"/>
      <c r="CL1299" s="48"/>
      <c r="CM1299" s="48"/>
      <c r="CN1299" s="48"/>
      <c r="CO1299" s="48"/>
      <c r="CP1299" s="48"/>
      <c r="CQ1299" s="48"/>
      <c r="CR1299" s="48"/>
      <c r="CS1299" s="48"/>
      <c r="CT1299" s="48"/>
      <c r="CU1299" s="48"/>
      <c r="CV1299" s="48"/>
      <c r="CW1299" s="48"/>
      <c r="CX1299" s="48"/>
      <c r="CY1299" s="48"/>
      <c r="CZ1299" s="48"/>
      <c r="DA1299" s="48"/>
      <c r="DB1299" s="48"/>
      <c r="DC1299" s="48"/>
      <c r="DD1299" s="48"/>
      <c r="DE1299" s="48"/>
      <c r="DF1299" s="48"/>
      <c r="DG1299" s="48"/>
      <c r="DH1299" s="48"/>
      <c r="DI1299" s="48"/>
      <c r="DJ1299" s="48"/>
      <c r="DK1299" s="48"/>
      <c r="DL1299" s="48"/>
      <c r="DM1299" s="48"/>
      <c r="DN1299" s="48"/>
      <c r="DO1299" s="48"/>
    </row>
    <row r="1300" spans="1:119" s="45" customFormat="1" ht="32.25" customHeight="1" outlineLevel="1" collapsed="1">
      <c r="A1300" s="27" t="s">
        <v>1467</v>
      </c>
      <c r="B1300" s="27">
        <v>35</v>
      </c>
      <c r="C1300" s="27" t="s">
        <v>1468</v>
      </c>
      <c r="D1300" s="27" t="s">
        <v>1350</v>
      </c>
      <c r="E1300" s="28" t="s">
        <v>1469</v>
      </c>
      <c r="F1300" s="35" t="s">
        <v>1470</v>
      </c>
      <c r="G1300" s="28">
        <v>81.043000000000006</v>
      </c>
      <c r="H1300" s="28" t="s">
        <v>1368</v>
      </c>
      <c r="I1300" s="28" t="s">
        <v>1025</v>
      </c>
      <c r="J1300" s="26" t="s">
        <v>33</v>
      </c>
      <c r="K1300" s="103" t="s">
        <v>55</v>
      </c>
      <c r="L1300" s="103" t="s">
        <v>316</v>
      </c>
      <c r="M1300" s="32" t="str">
        <f>M1301&amp;" "&amp;O1301&amp;N1301&amp;" "&amp;M1302&amp;" "&amp;O1302&amp;N1302&amp;" "</f>
        <v xml:space="preserve">Механизированная расчистка 10,779га. Ручная расчистка 0,021га. </v>
      </c>
      <c r="N1300" s="33"/>
      <c r="O1300" s="31"/>
      <c r="P1300" s="43"/>
      <c r="Q1300" s="43"/>
      <c r="R1300" s="43"/>
      <c r="S1300" s="43"/>
      <c r="T1300" s="43"/>
      <c r="U1300" s="43"/>
      <c r="V1300" s="43"/>
      <c r="W1300" s="43"/>
      <c r="X1300" s="43"/>
      <c r="Y1300" s="43"/>
      <c r="Z1300" s="44"/>
      <c r="AA1300" s="44"/>
      <c r="AB1300" s="44"/>
      <c r="AC1300" s="44"/>
      <c r="AD1300" s="44"/>
      <c r="AE1300" s="44"/>
      <c r="AF1300" s="44"/>
      <c r="AG1300" s="44"/>
      <c r="AH1300" s="44"/>
      <c r="AI1300" s="44"/>
      <c r="AJ1300" s="44"/>
      <c r="AK1300" s="44"/>
      <c r="AL1300" s="44"/>
      <c r="AM1300" s="44"/>
      <c r="AN1300" s="44"/>
      <c r="AO1300" s="44"/>
      <c r="AP1300" s="44"/>
      <c r="AQ1300" s="44"/>
      <c r="AR1300" s="44"/>
      <c r="AS1300" s="44"/>
      <c r="AT1300" s="44"/>
      <c r="AU1300" s="44"/>
      <c r="AV1300" s="44"/>
      <c r="AW1300" s="44"/>
      <c r="AX1300" s="44"/>
      <c r="AY1300" s="44"/>
      <c r="AZ1300" s="44"/>
      <c r="BA1300" s="44"/>
      <c r="BB1300" s="44"/>
      <c r="BC1300" s="44"/>
      <c r="BD1300" s="44"/>
      <c r="BE1300" s="44"/>
      <c r="BF1300" s="44"/>
      <c r="BG1300" s="44"/>
      <c r="BH1300" s="44"/>
      <c r="BI1300" s="44"/>
      <c r="BJ1300" s="44"/>
      <c r="BK1300" s="44"/>
      <c r="BL1300" s="44"/>
      <c r="BM1300" s="44"/>
      <c r="BN1300" s="44"/>
      <c r="BO1300" s="44"/>
      <c r="BP1300" s="44"/>
      <c r="BQ1300" s="44"/>
      <c r="BR1300" s="44"/>
      <c r="BS1300" s="44"/>
      <c r="BT1300" s="44"/>
      <c r="BU1300" s="44"/>
      <c r="BV1300" s="44"/>
      <c r="BW1300" s="44"/>
      <c r="BX1300" s="44"/>
      <c r="BY1300" s="44"/>
      <c r="BZ1300" s="44"/>
      <c r="CA1300" s="44"/>
      <c r="CB1300" s="44"/>
      <c r="CC1300" s="44"/>
      <c r="CD1300" s="44"/>
      <c r="CE1300" s="44"/>
      <c r="CF1300" s="44"/>
      <c r="CG1300" s="44"/>
      <c r="CH1300" s="44"/>
      <c r="CI1300" s="44"/>
      <c r="CJ1300" s="44"/>
      <c r="CK1300" s="44"/>
      <c r="CL1300" s="44"/>
      <c r="CM1300" s="44"/>
      <c r="CN1300" s="44"/>
      <c r="CO1300" s="44"/>
      <c r="CP1300" s="44"/>
      <c r="CQ1300" s="44"/>
      <c r="CR1300" s="44"/>
      <c r="CS1300" s="44"/>
      <c r="CT1300" s="44"/>
      <c r="CU1300" s="44"/>
      <c r="CV1300" s="44"/>
      <c r="CW1300" s="44"/>
      <c r="CX1300" s="44"/>
      <c r="CY1300" s="44"/>
      <c r="CZ1300" s="44"/>
      <c r="DA1300" s="44"/>
      <c r="DB1300" s="44"/>
      <c r="DC1300" s="44"/>
      <c r="DD1300" s="44"/>
      <c r="DE1300" s="44"/>
      <c r="DF1300" s="44"/>
      <c r="DG1300" s="44"/>
      <c r="DH1300" s="44"/>
      <c r="DI1300" s="44"/>
      <c r="DJ1300" s="44"/>
      <c r="DK1300" s="44"/>
      <c r="DL1300" s="44"/>
      <c r="DM1300" s="44"/>
      <c r="DN1300" s="44"/>
      <c r="DO1300" s="44"/>
    </row>
    <row r="1301" spans="1:119" ht="12.75" hidden="1" customHeight="1" outlineLevel="2">
      <c r="A1301" s="27"/>
      <c r="B1301" s="27"/>
      <c r="C1301" s="27"/>
      <c r="D1301" s="27"/>
      <c r="E1301" s="27"/>
      <c r="F1301" s="247"/>
      <c r="G1301" s="248"/>
      <c r="H1301" s="35"/>
      <c r="I1301" s="35"/>
      <c r="J1301" s="26"/>
      <c r="K1301" s="26"/>
      <c r="L1301" s="26"/>
      <c r="M1301" s="23" t="s">
        <v>509</v>
      </c>
      <c r="N1301" s="33" t="s">
        <v>482</v>
      </c>
      <c r="O1301" s="29">
        <v>10.779</v>
      </c>
      <c r="P1301" s="47"/>
      <c r="Q1301" s="47"/>
      <c r="R1301" s="47"/>
      <c r="S1301" s="47"/>
      <c r="T1301" s="47"/>
      <c r="U1301" s="47"/>
      <c r="V1301" s="47"/>
      <c r="W1301" s="47"/>
      <c r="X1301" s="47"/>
      <c r="Y1301" s="47"/>
      <c r="Z1301" s="48"/>
      <c r="AA1301" s="48"/>
      <c r="AB1301" s="48"/>
      <c r="AC1301" s="48"/>
      <c r="AD1301" s="48"/>
      <c r="AE1301" s="48"/>
      <c r="AF1301" s="48"/>
      <c r="AG1301" s="48"/>
      <c r="AH1301" s="48"/>
      <c r="AI1301" s="48"/>
      <c r="AJ1301" s="48"/>
      <c r="AK1301" s="48"/>
      <c r="AL1301" s="48"/>
      <c r="AM1301" s="48"/>
      <c r="AN1301" s="48"/>
      <c r="AO1301" s="48"/>
      <c r="AP1301" s="48"/>
      <c r="AQ1301" s="48"/>
      <c r="AR1301" s="48"/>
      <c r="AS1301" s="48"/>
      <c r="AT1301" s="48"/>
      <c r="AU1301" s="48"/>
      <c r="AV1301" s="48"/>
      <c r="AW1301" s="48"/>
      <c r="AX1301" s="48"/>
      <c r="AY1301" s="48"/>
      <c r="AZ1301" s="48"/>
      <c r="BA1301" s="48"/>
      <c r="BB1301" s="48"/>
      <c r="BC1301" s="48"/>
      <c r="BD1301" s="48"/>
      <c r="BE1301" s="48"/>
      <c r="BF1301" s="48"/>
      <c r="BG1301" s="48"/>
      <c r="BH1301" s="48"/>
      <c r="BI1301" s="48"/>
      <c r="BJ1301" s="48"/>
      <c r="BK1301" s="48"/>
      <c r="BL1301" s="48"/>
      <c r="BM1301" s="48"/>
      <c r="BN1301" s="48"/>
      <c r="BO1301" s="48"/>
      <c r="BP1301" s="48"/>
      <c r="BQ1301" s="48"/>
      <c r="BR1301" s="48"/>
      <c r="BS1301" s="48"/>
      <c r="BT1301" s="48"/>
      <c r="BU1301" s="48"/>
      <c r="BV1301" s="48"/>
      <c r="BW1301" s="48"/>
      <c r="BX1301" s="48"/>
      <c r="BY1301" s="48"/>
      <c r="BZ1301" s="48"/>
      <c r="CA1301" s="48"/>
      <c r="CB1301" s="48"/>
      <c r="CC1301" s="48"/>
      <c r="CD1301" s="48"/>
      <c r="CE1301" s="48"/>
      <c r="CF1301" s="48"/>
      <c r="CG1301" s="48"/>
      <c r="CH1301" s="48"/>
      <c r="CI1301" s="48"/>
      <c r="CJ1301" s="48"/>
      <c r="CK1301" s="48"/>
      <c r="CL1301" s="48"/>
      <c r="CM1301" s="48"/>
      <c r="CN1301" s="48"/>
      <c r="CO1301" s="48"/>
      <c r="CP1301" s="48"/>
      <c r="CQ1301" s="48"/>
      <c r="CR1301" s="48"/>
      <c r="CS1301" s="48"/>
      <c r="CT1301" s="48"/>
      <c r="CU1301" s="48"/>
      <c r="CV1301" s="48"/>
      <c r="CW1301" s="48"/>
      <c r="CX1301" s="48"/>
      <c r="CY1301" s="48"/>
      <c r="CZ1301" s="48"/>
      <c r="DA1301" s="48"/>
      <c r="DB1301" s="48"/>
      <c r="DC1301" s="48"/>
      <c r="DD1301" s="48"/>
      <c r="DE1301" s="48"/>
      <c r="DF1301" s="48"/>
      <c r="DG1301" s="48"/>
      <c r="DH1301" s="48"/>
      <c r="DI1301" s="48"/>
      <c r="DJ1301" s="48"/>
      <c r="DK1301" s="48"/>
      <c r="DL1301" s="48"/>
      <c r="DM1301" s="48"/>
      <c r="DN1301" s="48"/>
      <c r="DO1301" s="48"/>
    </row>
    <row r="1302" spans="1:119" ht="12.75" hidden="1" customHeight="1" outlineLevel="2">
      <c r="A1302" s="27"/>
      <c r="B1302" s="27"/>
      <c r="C1302" s="27"/>
      <c r="D1302" s="27"/>
      <c r="E1302" s="27"/>
      <c r="F1302" s="35"/>
      <c r="G1302" s="28"/>
      <c r="H1302" s="35"/>
      <c r="I1302" s="35"/>
      <c r="J1302" s="46"/>
      <c r="K1302" s="26"/>
      <c r="L1302" s="26"/>
      <c r="M1302" s="23" t="s">
        <v>481</v>
      </c>
      <c r="N1302" s="33" t="s">
        <v>482</v>
      </c>
      <c r="O1302" s="29">
        <v>2.1000000000000001E-2</v>
      </c>
      <c r="P1302" s="47"/>
      <c r="Q1302" s="47"/>
      <c r="R1302" s="47"/>
      <c r="S1302" s="47"/>
      <c r="T1302" s="47"/>
      <c r="U1302" s="47"/>
      <c r="V1302" s="47"/>
      <c r="W1302" s="47"/>
      <c r="X1302" s="47"/>
      <c r="Y1302" s="47"/>
      <c r="Z1302" s="48"/>
      <c r="AA1302" s="48"/>
      <c r="AB1302" s="48"/>
      <c r="AC1302" s="48"/>
      <c r="AD1302" s="48"/>
      <c r="AE1302" s="48"/>
      <c r="AF1302" s="48"/>
      <c r="AG1302" s="48"/>
      <c r="AH1302" s="48"/>
      <c r="AI1302" s="48"/>
      <c r="AJ1302" s="48"/>
      <c r="AK1302" s="48"/>
      <c r="AL1302" s="48"/>
      <c r="AM1302" s="48"/>
      <c r="AN1302" s="48"/>
      <c r="AO1302" s="48"/>
      <c r="AP1302" s="48"/>
      <c r="AQ1302" s="48"/>
      <c r="AR1302" s="48"/>
      <c r="AS1302" s="48"/>
      <c r="AT1302" s="48"/>
      <c r="AU1302" s="48"/>
      <c r="AV1302" s="48"/>
      <c r="AW1302" s="48"/>
      <c r="AX1302" s="48"/>
      <c r="AY1302" s="48"/>
      <c r="AZ1302" s="48"/>
      <c r="BA1302" s="48"/>
      <c r="BB1302" s="48"/>
      <c r="BC1302" s="48"/>
      <c r="BD1302" s="48"/>
      <c r="BE1302" s="48"/>
      <c r="BF1302" s="48"/>
      <c r="BG1302" s="48"/>
      <c r="BH1302" s="48"/>
      <c r="BI1302" s="48"/>
      <c r="BJ1302" s="48"/>
      <c r="BK1302" s="48"/>
      <c r="BL1302" s="48"/>
      <c r="BM1302" s="48"/>
      <c r="BN1302" s="48"/>
      <c r="BO1302" s="48"/>
      <c r="BP1302" s="48"/>
      <c r="BQ1302" s="48"/>
      <c r="BR1302" s="48"/>
      <c r="BS1302" s="48"/>
      <c r="BT1302" s="48"/>
      <c r="BU1302" s="48"/>
      <c r="BV1302" s="48"/>
      <c r="BW1302" s="48"/>
      <c r="BX1302" s="48"/>
      <c r="BY1302" s="48"/>
      <c r="BZ1302" s="48"/>
      <c r="CA1302" s="48"/>
      <c r="CB1302" s="48"/>
      <c r="CC1302" s="48"/>
      <c r="CD1302" s="48"/>
      <c r="CE1302" s="48"/>
      <c r="CF1302" s="48"/>
      <c r="CG1302" s="48"/>
      <c r="CH1302" s="48"/>
      <c r="CI1302" s="48"/>
      <c r="CJ1302" s="48"/>
      <c r="CK1302" s="48"/>
      <c r="CL1302" s="48"/>
      <c r="CM1302" s="48"/>
      <c r="CN1302" s="48"/>
      <c r="CO1302" s="48"/>
      <c r="CP1302" s="48"/>
      <c r="CQ1302" s="48"/>
      <c r="CR1302" s="48"/>
      <c r="CS1302" s="48"/>
      <c r="CT1302" s="48"/>
      <c r="CU1302" s="48"/>
      <c r="CV1302" s="48"/>
      <c r="CW1302" s="48"/>
      <c r="CX1302" s="48"/>
      <c r="CY1302" s="48"/>
      <c r="CZ1302" s="48"/>
      <c r="DA1302" s="48"/>
      <c r="DB1302" s="48"/>
      <c r="DC1302" s="48"/>
      <c r="DD1302" s="48"/>
      <c r="DE1302" s="48"/>
      <c r="DF1302" s="48"/>
      <c r="DG1302" s="48"/>
      <c r="DH1302" s="48"/>
      <c r="DI1302" s="48"/>
      <c r="DJ1302" s="48"/>
      <c r="DK1302" s="48"/>
      <c r="DL1302" s="48"/>
      <c r="DM1302" s="48"/>
      <c r="DN1302" s="48"/>
      <c r="DO1302" s="48"/>
    </row>
    <row r="1303" spans="1:119" s="45" customFormat="1" ht="29.25" customHeight="1" outlineLevel="1" collapsed="1">
      <c r="A1303" s="27" t="s">
        <v>1471</v>
      </c>
      <c r="B1303" s="27">
        <v>35</v>
      </c>
      <c r="C1303" s="27" t="s">
        <v>1468</v>
      </c>
      <c r="D1303" s="27" t="s">
        <v>1350</v>
      </c>
      <c r="E1303" s="28" t="s">
        <v>1472</v>
      </c>
      <c r="F1303" s="35" t="s">
        <v>1473</v>
      </c>
      <c r="G1303" s="28">
        <v>88.995999999999995</v>
      </c>
      <c r="H1303" s="28" t="s">
        <v>1368</v>
      </c>
      <c r="I1303" s="28" t="s">
        <v>1025</v>
      </c>
      <c r="J1303" s="26" t="s">
        <v>33</v>
      </c>
      <c r="K1303" s="103" t="s">
        <v>55</v>
      </c>
      <c r="L1303" s="103" t="s">
        <v>316</v>
      </c>
      <c r="M1303" s="32" t="str">
        <f>M1304&amp;" "&amp;O1304&amp;N1304&amp;" "&amp;M1305&amp;" "&amp;O1305&amp;N1305&amp;" "</f>
        <v xml:space="preserve">Механизированная расчистка 8,677га. Ручная расчистка 0,023га. </v>
      </c>
      <c r="N1303" s="33"/>
      <c r="O1303" s="31"/>
      <c r="P1303" s="43"/>
      <c r="Q1303" s="43"/>
      <c r="R1303" s="43"/>
      <c r="S1303" s="43"/>
      <c r="T1303" s="43"/>
      <c r="U1303" s="43"/>
      <c r="V1303" s="43"/>
      <c r="W1303" s="43"/>
      <c r="X1303" s="43"/>
      <c r="Y1303" s="43"/>
      <c r="Z1303" s="44"/>
      <c r="AA1303" s="44"/>
      <c r="AB1303" s="44"/>
      <c r="AC1303" s="44"/>
      <c r="AD1303" s="44"/>
      <c r="AE1303" s="44"/>
      <c r="AF1303" s="44"/>
      <c r="AG1303" s="44"/>
      <c r="AH1303" s="44"/>
      <c r="AI1303" s="44"/>
      <c r="AJ1303" s="44"/>
      <c r="AK1303" s="44"/>
      <c r="AL1303" s="44"/>
      <c r="AM1303" s="44"/>
      <c r="AN1303" s="44"/>
      <c r="AO1303" s="44"/>
      <c r="AP1303" s="44"/>
      <c r="AQ1303" s="44"/>
      <c r="AR1303" s="44"/>
      <c r="AS1303" s="44"/>
      <c r="AT1303" s="44"/>
      <c r="AU1303" s="44"/>
      <c r="AV1303" s="44"/>
      <c r="AW1303" s="44"/>
      <c r="AX1303" s="44"/>
      <c r="AY1303" s="44"/>
      <c r="AZ1303" s="44"/>
      <c r="BA1303" s="44"/>
      <c r="BB1303" s="44"/>
      <c r="BC1303" s="44"/>
      <c r="BD1303" s="44"/>
      <c r="BE1303" s="44"/>
      <c r="BF1303" s="44"/>
      <c r="BG1303" s="44"/>
      <c r="BH1303" s="44"/>
      <c r="BI1303" s="44"/>
      <c r="BJ1303" s="44"/>
      <c r="BK1303" s="44"/>
      <c r="BL1303" s="44"/>
      <c r="BM1303" s="44"/>
      <c r="BN1303" s="44"/>
      <c r="BO1303" s="44"/>
      <c r="BP1303" s="44"/>
      <c r="BQ1303" s="44"/>
      <c r="BR1303" s="44"/>
      <c r="BS1303" s="44"/>
      <c r="BT1303" s="44"/>
      <c r="BU1303" s="44"/>
      <c r="BV1303" s="44"/>
      <c r="BW1303" s="44"/>
      <c r="BX1303" s="44"/>
      <c r="BY1303" s="44"/>
      <c r="BZ1303" s="44"/>
      <c r="CA1303" s="44"/>
      <c r="CB1303" s="44"/>
      <c r="CC1303" s="44"/>
      <c r="CD1303" s="44"/>
      <c r="CE1303" s="44"/>
      <c r="CF1303" s="44"/>
      <c r="CG1303" s="44"/>
      <c r="CH1303" s="44"/>
      <c r="CI1303" s="44"/>
      <c r="CJ1303" s="44"/>
      <c r="CK1303" s="44"/>
      <c r="CL1303" s="44"/>
      <c r="CM1303" s="44"/>
      <c r="CN1303" s="44"/>
      <c r="CO1303" s="44"/>
      <c r="CP1303" s="44"/>
      <c r="CQ1303" s="44"/>
      <c r="CR1303" s="44"/>
      <c r="CS1303" s="44"/>
      <c r="CT1303" s="44"/>
      <c r="CU1303" s="44"/>
      <c r="CV1303" s="44"/>
      <c r="CW1303" s="44"/>
      <c r="CX1303" s="44"/>
      <c r="CY1303" s="44"/>
      <c r="CZ1303" s="44"/>
      <c r="DA1303" s="44"/>
      <c r="DB1303" s="44"/>
      <c r="DC1303" s="44"/>
      <c r="DD1303" s="44"/>
      <c r="DE1303" s="44"/>
      <c r="DF1303" s="44"/>
      <c r="DG1303" s="44"/>
      <c r="DH1303" s="44"/>
      <c r="DI1303" s="44"/>
      <c r="DJ1303" s="44"/>
      <c r="DK1303" s="44"/>
      <c r="DL1303" s="44"/>
      <c r="DM1303" s="44"/>
      <c r="DN1303" s="44"/>
      <c r="DO1303" s="44"/>
    </row>
    <row r="1304" spans="1:119" ht="12.75" hidden="1" customHeight="1" outlineLevel="2">
      <c r="A1304" s="27"/>
      <c r="B1304" s="27"/>
      <c r="C1304" s="27"/>
      <c r="D1304" s="27"/>
      <c r="E1304" s="27"/>
      <c r="F1304" s="247"/>
      <c r="G1304" s="248"/>
      <c r="H1304" s="35"/>
      <c r="I1304" s="35"/>
      <c r="J1304" s="26"/>
      <c r="K1304" s="26"/>
      <c r="L1304" s="26"/>
      <c r="M1304" s="23" t="s">
        <v>509</v>
      </c>
      <c r="N1304" s="33" t="s">
        <v>482</v>
      </c>
      <c r="O1304" s="29">
        <v>8.6769999999999996</v>
      </c>
      <c r="P1304" s="47"/>
      <c r="Q1304" s="47"/>
      <c r="R1304" s="47"/>
      <c r="S1304" s="47"/>
      <c r="T1304" s="47"/>
      <c r="U1304" s="47"/>
      <c r="V1304" s="47"/>
      <c r="W1304" s="47"/>
      <c r="X1304" s="47"/>
      <c r="Y1304" s="47"/>
      <c r="Z1304" s="48"/>
      <c r="AA1304" s="48"/>
      <c r="AB1304" s="48"/>
      <c r="AC1304" s="48"/>
      <c r="AD1304" s="48"/>
      <c r="AE1304" s="48"/>
      <c r="AF1304" s="48"/>
      <c r="AG1304" s="48"/>
      <c r="AH1304" s="48"/>
      <c r="AI1304" s="48"/>
      <c r="AJ1304" s="48"/>
      <c r="AK1304" s="48"/>
      <c r="AL1304" s="48"/>
      <c r="AM1304" s="48"/>
      <c r="AN1304" s="48"/>
      <c r="AO1304" s="48"/>
      <c r="AP1304" s="48"/>
      <c r="AQ1304" s="48"/>
      <c r="AR1304" s="48"/>
      <c r="AS1304" s="48"/>
      <c r="AT1304" s="48"/>
      <c r="AU1304" s="48"/>
      <c r="AV1304" s="48"/>
      <c r="AW1304" s="48"/>
      <c r="AX1304" s="48"/>
      <c r="AY1304" s="48"/>
      <c r="AZ1304" s="48"/>
      <c r="BA1304" s="48"/>
      <c r="BB1304" s="48"/>
      <c r="BC1304" s="48"/>
      <c r="BD1304" s="48"/>
      <c r="BE1304" s="48"/>
      <c r="BF1304" s="48"/>
      <c r="BG1304" s="48"/>
      <c r="BH1304" s="48"/>
      <c r="BI1304" s="48"/>
      <c r="BJ1304" s="48"/>
      <c r="BK1304" s="48"/>
      <c r="BL1304" s="48"/>
      <c r="BM1304" s="48"/>
      <c r="BN1304" s="48"/>
      <c r="BO1304" s="48"/>
      <c r="BP1304" s="48"/>
      <c r="BQ1304" s="48"/>
      <c r="BR1304" s="48"/>
      <c r="BS1304" s="48"/>
      <c r="BT1304" s="48"/>
      <c r="BU1304" s="48"/>
      <c r="BV1304" s="48"/>
      <c r="BW1304" s="48"/>
      <c r="BX1304" s="48"/>
      <c r="BY1304" s="48"/>
      <c r="BZ1304" s="48"/>
      <c r="CA1304" s="48"/>
      <c r="CB1304" s="48"/>
      <c r="CC1304" s="48"/>
      <c r="CD1304" s="48"/>
      <c r="CE1304" s="48"/>
      <c r="CF1304" s="48"/>
      <c r="CG1304" s="48"/>
      <c r="CH1304" s="48"/>
      <c r="CI1304" s="48"/>
      <c r="CJ1304" s="48"/>
      <c r="CK1304" s="48"/>
      <c r="CL1304" s="48"/>
      <c r="CM1304" s="48"/>
      <c r="CN1304" s="48"/>
      <c r="CO1304" s="48"/>
      <c r="CP1304" s="48"/>
      <c r="CQ1304" s="48"/>
      <c r="CR1304" s="48"/>
      <c r="CS1304" s="48"/>
      <c r="CT1304" s="48"/>
      <c r="CU1304" s="48"/>
      <c r="CV1304" s="48"/>
      <c r="CW1304" s="48"/>
      <c r="CX1304" s="48"/>
      <c r="CY1304" s="48"/>
      <c r="CZ1304" s="48"/>
      <c r="DA1304" s="48"/>
      <c r="DB1304" s="48"/>
      <c r="DC1304" s="48"/>
      <c r="DD1304" s="48"/>
      <c r="DE1304" s="48"/>
      <c r="DF1304" s="48"/>
      <c r="DG1304" s="48"/>
      <c r="DH1304" s="48"/>
      <c r="DI1304" s="48"/>
      <c r="DJ1304" s="48"/>
      <c r="DK1304" s="48"/>
      <c r="DL1304" s="48"/>
      <c r="DM1304" s="48"/>
      <c r="DN1304" s="48"/>
      <c r="DO1304" s="48"/>
    </row>
    <row r="1305" spans="1:119" ht="12.75" hidden="1" customHeight="1" outlineLevel="2">
      <c r="A1305" s="27"/>
      <c r="B1305" s="27"/>
      <c r="C1305" s="27"/>
      <c r="D1305" s="27"/>
      <c r="E1305" s="27"/>
      <c r="F1305" s="35"/>
      <c r="G1305" s="28"/>
      <c r="H1305" s="35"/>
      <c r="I1305" s="35"/>
      <c r="J1305" s="46"/>
      <c r="K1305" s="26"/>
      <c r="L1305" s="26"/>
      <c r="M1305" s="23" t="s">
        <v>481</v>
      </c>
      <c r="N1305" s="33" t="s">
        <v>482</v>
      </c>
      <c r="O1305" s="86">
        <v>2.3E-2</v>
      </c>
      <c r="P1305" s="47"/>
      <c r="Q1305" s="47"/>
      <c r="R1305" s="47"/>
      <c r="S1305" s="47"/>
      <c r="T1305" s="47"/>
      <c r="U1305" s="47"/>
      <c r="V1305" s="47"/>
      <c r="W1305" s="47"/>
      <c r="X1305" s="47"/>
      <c r="Y1305" s="47"/>
      <c r="Z1305" s="48"/>
      <c r="AA1305" s="48"/>
      <c r="AB1305" s="48"/>
      <c r="AC1305" s="48"/>
      <c r="AD1305" s="48"/>
      <c r="AE1305" s="48"/>
      <c r="AF1305" s="48"/>
      <c r="AG1305" s="48"/>
      <c r="AH1305" s="48"/>
      <c r="AI1305" s="48"/>
      <c r="AJ1305" s="48"/>
      <c r="AK1305" s="48"/>
      <c r="AL1305" s="48"/>
      <c r="AM1305" s="48"/>
      <c r="AN1305" s="48"/>
      <c r="AO1305" s="48"/>
      <c r="AP1305" s="48"/>
      <c r="AQ1305" s="48"/>
      <c r="AR1305" s="48"/>
      <c r="AS1305" s="48"/>
      <c r="AT1305" s="48"/>
      <c r="AU1305" s="48"/>
      <c r="AV1305" s="48"/>
      <c r="AW1305" s="48"/>
      <c r="AX1305" s="48"/>
      <c r="AY1305" s="48"/>
      <c r="AZ1305" s="48"/>
      <c r="BA1305" s="48"/>
      <c r="BB1305" s="48"/>
      <c r="BC1305" s="48"/>
      <c r="BD1305" s="48"/>
      <c r="BE1305" s="48"/>
      <c r="BF1305" s="48"/>
      <c r="BG1305" s="48"/>
      <c r="BH1305" s="48"/>
      <c r="BI1305" s="48"/>
      <c r="BJ1305" s="48"/>
      <c r="BK1305" s="48"/>
      <c r="BL1305" s="48"/>
      <c r="BM1305" s="48"/>
      <c r="BN1305" s="48"/>
      <c r="BO1305" s="48"/>
      <c r="BP1305" s="48"/>
      <c r="BQ1305" s="48"/>
      <c r="BR1305" s="48"/>
      <c r="BS1305" s="48"/>
      <c r="BT1305" s="48"/>
      <c r="BU1305" s="48"/>
      <c r="BV1305" s="48"/>
      <c r="BW1305" s="48"/>
      <c r="BX1305" s="48"/>
      <c r="BY1305" s="48"/>
      <c r="BZ1305" s="48"/>
      <c r="CA1305" s="48"/>
      <c r="CB1305" s="48"/>
      <c r="CC1305" s="48"/>
      <c r="CD1305" s="48"/>
      <c r="CE1305" s="48"/>
      <c r="CF1305" s="48"/>
      <c r="CG1305" s="48"/>
      <c r="CH1305" s="48"/>
      <c r="CI1305" s="48"/>
      <c r="CJ1305" s="48"/>
      <c r="CK1305" s="48"/>
      <c r="CL1305" s="48"/>
      <c r="CM1305" s="48"/>
      <c r="CN1305" s="48"/>
      <c r="CO1305" s="48"/>
      <c r="CP1305" s="48"/>
      <c r="CQ1305" s="48"/>
      <c r="CR1305" s="48"/>
      <c r="CS1305" s="48"/>
      <c r="CT1305" s="48"/>
      <c r="CU1305" s="48"/>
      <c r="CV1305" s="48"/>
      <c r="CW1305" s="48"/>
      <c r="CX1305" s="48"/>
      <c r="CY1305" s="48"/>
      <c r="CZ1305" s="48"/>
      <c r="DA1305" s="48"/>
      <c r="DB1305" s="48"/>
      <c r="DC1305" s="48"/>
      <c r="DD1305" s="48"/>
      <c r="DE1305" s="48"/>
      <c r="DF1305" s="48"/>
      <c r="DG1305" s="48"/>
      <c r="DH1305" s="48"/>
      <c r="DI1305" s="48"/>
      <c r="DJ1305" s="48"/>
      <c r="DK1305" s="48"/>
      <c r="DL1305" s="48"/>
      <c r="DM1305" s="48"/>
      <c r="DN1305" s="48"/>
      <c r="DO1305" s="48"/>
    </row>
    <row r="1306" spans="1:119" s="45" customFormat="1" ht="90" customHeight="1" outlineLevel="1" collapsed="1">
      <c r="A1306" s="27" t="s">
        <v>1474</v>
      </c>
      <c r="B1306" s="27">
        <v>35</v>
      </c>
      <c r="C1306" s="27" t="s">
        <v>1468</v>
      </c>
      <c r="D1306" s="27" t="s">
        <v>1350</v>
      </c>
      <c r="E1306" s="28" t="s">
        <v>1475</v>
      </c>
      <c r="F1306" s="35" t="s">
        <v>1476</v>
      </c>
      <c r="G1306" s="28">
        <v>67.757999999999996</v>
      </c>
      <c r="H1306" s="28" t="s">
        <v>1374</v>
      </c>
      <c r="I1306" s="28" t="s">
        <v>2590</v>
      </c>
      <c r="J1306" s="26" t="s">
        <v>33</v>
      </c>
      <c r="K1306" s="103" t="s">
        <v>55</v>
      </c>
      <c r="L1306" s="103" t="s">
        <v>316</v>
      </c>
      <c r="M1306" s="32" t="str">
        <f>M1307&amp;" "&amp;O1307&amp;N1307&amp;" "&amp;M1308&amp;" "&amp;O1308&amp;N1308&amp;" "&amp;M1309&amp;" "&amp;O1309&amp;N1309&amp;" "&amp;M1310&amp;" "&amp;O1310&amp;N1310&amp;" "</f>
        <v xml:space="preserve">Расширение просеки 10,25га. Валка угрожающих деревьев 1327шт. Механизированная расчистка 28,948га. Ручная расчистка 0,052га. </v>
      </c>
      <c r="N1306" s="33"/>
      <c r="O1306" s="31"/>
      <c r="P1306" s="43"/>
      <c r="Q1306" s="43"/>
      <c r="R1306" s="43"/>
      <c r="S1306" s="43"/>
      <c r="T1306" s="43"/>
      <c r="U1306" s="43"/>
      <c r="V1306" s="43"/>
      <c r="W1306" s="43"/>
      <c r="X1306" s="44"/>
      <c r="Y1306" s="44"/>
      <c r="Z1306" s="44"/>
      <c r="AA1306" s="44"/>
      <c r="AB1306" s="44"/>
      <c r="AC1306" s="44"/>
      <c r="AD1306" s="44"/>
      <c r="AE1306" s="44"/>
      <c r="AF1306" s="44"/>
      <c r="AG1306" s="44"/>
      <c r="AH1306" s="44"/>
      <c r="AI1306" s="44"/>
      <c r="AJ1306" s="44"/>
      <c r="AK1306" s="44"/>
      <c r="AL1306" s="44"/>
      <c r="AM1306" s="44"/>
      <c r="AN1306" s="44"/>
      <c r="AO1306" s="44"/>
      <c r="AP1306" s="44"/>
      <c r="AQ1306" s="44"/>
      <c r="AR1306" s="44"/>
      <c r="AS1306" s="44"/>
      <c r="AT1306" s="44"/>
      <c r="AU1306" s="44"/>
      <c r="AV1306" s="44"/>
      <c r="AW1306" s="44"/>
      <c r="AX1306" s="44"/>
      <c r="AY1306" s="44"/>
      <c r="AZ1306" s="44"/>
      <c r="BA1306" s="44"/>
      <c r="BB1306" s="44"/>
      <c r="BC1306" s="44"/>
      <c r="BD1306" s="44"/>
      <c r="BE1306" s="44"/>
      <c r="BF1306" s="44"/>
      <c r="BG1306" s="44"/>
      <c r="BH1306" s="44"/>
      <c r="BI1306" s="44"/>
      <c r="BJ1306" s="44"/>
      <c r="BK1306" s="44"/>
      <c r="BL1306" s="44"/>
      <c r="BM1306" s="44"/>
      <c r="BN1306" s="44"/>
      <c r="BO1306" s="44"/>
      <c r="BP1306" s="44"/>
      <c r="BQ1306" s="44"/>
      <c r="BR1306" s="44"/>
      <c r="BS1306" s="44"/>
      <c r="BT1306" s="44"/>
      <c r="BU1306" s="44"/>
      <c r="BV1306" s="44"/>
      <c r="BW1306" s="44"/>
      <c r="BX1306" s="44"/>
      <c r="BY1306" s="44"/>
      <c r="BZ1306" s="44"/>
      <c r="CA1306" s="44"/>
      <c r="CB1306" s="44"/>
      <c r="CC1306" s="44"/>
      <c r="CD1306" s="44"/>
      <c r="CE1306" s="44"/>
      <c r="CF1306" s="44"/>
      <c r="CG1306" s="44"/>
      <c r="CH1306" s="44"/>
      <c r="CI1306" s="44"/>
      <c r="CJ1306" s="44"/>
      <c r="CK1306" s="44"/>
      <c r="CL1306" s="44"/>
      <c r="CM1306" s="44"/>
      <c r="CN1306" s="44"/>
      <c r="CO1306" s="44"/>
      <c r="CP1306" s="44"/>
      <c r="CQ1306" s="44"/>
      <c r="CR1306" s="44"/>
      <c r="CS1306" s="44"/>
      <c r="CT1306" s="44"/>
      <c r="CU1306" s="44"/>
      <c r="CV1306" s="44"/>
      <c r="CW1306" s="44"/>
      <c r="CX1306" s="44"/>
      <c r="CY1306" s="44"/>
      <c r="CZ1306" s="44"/>
      <c r="DA1306" s="44"/>
      <c r="DB1306" s="44"/>
      <c r="DC1306" s="44"/>
      <c r="DD1306" s="44"/>
      <c r="DE1306" s="44"/>
      <c r="DF1306" s="44"/>
      <c r="DG1306" s="44"/>
      <c r="DH1306" s="44"/>
      <c r="DI1306" s="44"/>
      <c r="DJ1306" s="44"/>
      <c r="DK1306" s="44"/>
      <c r="DL1306" s="44"/>
      <c r="DM1306" s="44"/>
      <c r="DN1306" s="44"/>
      <c r="DO1306" s="44"/>
    </row>
    <row r="1307" spans="1:119" ht="12.75" hidden="1" customHeight="1" outlineLevel="2">
      <c r="A1307" s="27"/>
      <c r="B1307" s="27"/>
      <c r="C1307" s="27"/>
      <c r="D1307" s="27"/>
      <c r="E1307" s="27"/>
      <c r="F1307" s="247"/>
      <c r="G1307" s="248"/>
      <c r="H1307" s="35"/>
      <c r="I1307" s="35"/>
      <c r="J1307" s="26"/>
      <c r="K1307" s="26"/>
      <c r="L1307" s="26"/>
      <c r="M1307" s="23" t="s">
        <v>1369</v>
      </c>
      <c r="N1307" s="33" t="s">
        <v>482</v>
      </c>
      <c r="O1307" s="29">
        <v>10.25</v>
      </c>
      <c r="P1307" s="47"/>
      <c r="Q1307" s="47"/>
      <c r="R1307" s="47"/>
      <c r="S1307" s="47"/>
      <c r="T1307" s="47"/>
      <c r="U1307" s="47"/>
      <c r="V1307" s="47"/>
      <c r="W1307" s="47"/>
      <c r="X1307" s="48"/>
      <c r="Y1307" s="48"/>
      <c r="Z1307" s="48"/>
      <c r="AA1307" s="48"/>
      <c r="AB1307" s="48"/>
      <c r="AC1307" s="48"/>
      <c r="AD1307" s="48"/>
      <c r="AE1307" s="48"/>
      <c r="AF1307" s="48"/>
      <c r="AG1307" s="48"/>
      <c r="AH1307" s="48"/>
      <c r="AI1307" s="48"/>
      <c r="AJ1307" s="48"/>
      <c r="AK1307" s="48"/>
      <c r="AL1307" s="48"/>
      <c r="AM1307" s="48"/>
      <c r="AN1307" s="48"/>
      <c r="AO1307" s="48"/>
      <c r="AP1307" s="48"/>
      <c r="AQ1307" s="48"/>
      <c r="AR1307" s="48"/>
      <c r="AS1307" s="48"/>
      <c r="AT1307" s="48"/>
      <c r="AU1307" s="48"/>
      <c r="AV1307" s="48"/>
      <c r="AW1307" s="48"/>
      <c r="AX1307" s="48"/>
      <c r="AY1307" s="48"/>
      <c r="AZ1307" s="48"/>
      <c r="BA1307" s="48"/>
      <c r="BB1307" s="48"/>
      <c r="BC1307" s="48"/>
      <c r="BD1307" s="48"/>
      <c r="BE1307" s="48"/>
      <c r="BF1307" s="48"/>
      <c r="BG1307" s="48"/>
      <c r="BH1307" s="48"/>
      <c r="BI1307" s="48"/>
      <c r="BJ1307" s="48"/>
      <c r="BK1307" s="48"/>
      <c r="BL1307" s="48"/>
      <c r="BM1307" s="48"/>
      <c r="BN1307" s="48"/>
      <c r="BO1307" s="48"/>
      <c r="BP1307" s="48"/>
      <c r="BQ1307" s="48"/>
      <c r="BR1307" s="48"/>
      <c r="BS1307" s="48"/>
      <c r="BT1307" s="48"/>
      <c r="BU1307" s="48"/>
      <c r="BV1307" s="48"/>
      <c r="BW1307" s="48"/>
      <c r="BX1307" s="48"/>
      <c r="BY1307" s="48"/>
      <c r="BZ1307" s="48"/>
      <c r="CA1307" s="48"/>
      <c r="CB1307" s="48"/>
      <c r="CC1307" s="48"/>
      <c r="CD1307" s="48"/>
      <c r="CE1307" s="48"/>
      <c r="CF1307" s="48"/>
      <c r="CG1307" s="48"/>
      <c r="CH1307" s="48"/>
      <c r="CI1307" s="48"/>
      <c r="CJ1307" s="48"/>
      <c r="CK1307" s="48"/>
      <c r="CL1307" s="48"/>
      <c r="CM1307" s="48"/>
      <c r="CN1307" s="48"/>
      <c r="CO1307" s="48"/>
      <c r="CP1307" s="48"/>
      <c r="CQ1307" s="48"/>
      <c r="CR1307" s="48"/>
      <c r="CS1307" s="48"/>
      <c r="CT1307" s="48"/>
      <c r="CU1307" s="48"/>
      <c r="CV1307" s="48"/>
      <c r="CW1307" s="48"/>
      <c r="CX1307" s="48"/>
      <c r="CY1307" s="48"/>
      <c r="CZ1307" s="48"/>
      <c r="DA1307" s="48"/>
      <c r="DB1307" s="48"/>
      <c r="DC1307" s="48"/>
      <c r="DD1307" s="48"/>
      <c r="DE1307" s="48"/>
      <c r="DF1307" s="48"/>
      <c r="DG1307" s="48"/>
      <c r="DH1307" s="48"/>
      <c r="DI1307" s="48"/>
      <c r="DJ1307" s="48"/>
      <c r="DK1307" s="48"/>
      <c r="DL1307" s="48"/>
      <c r="DM1307" s="48"/>
      <c r="DN1307" s="48"/>
      <c r="DO1307" s="48"/>
    </row>
    <row r="1308" spans="1:119" ht="22.5" hidden="1" customHeight="1" outlineLevel="2">
      <c r="A1308" s="27"/>
      <c r="B1308" s="27"/>
      <c r="C1308" s="27"/>
      <c r="D1308" s="27"/>
      <c r="E1308" s="27"/>
      <c r="F1308" s="35" t="s">
        <v>1477</v>
      </c>
      <c r="G1308" s="28"/>
      <c r="H1308" s="35"/>
      <c r="I1308" s="35"/>
      <c r="J1308" s="46"/>
      <c r="K1308" s="26"/>
      <c r="L1308" s="26"/>
      <c r="M1308" s="23" t="s">
        <v>1371</v>
      </c>
      <c r="N1308" s="33" t="s">
        <v>52</v>
      </c>
      <c r="O1308" s="86">
        <v>1327</v>
      </c>
      <c r="P1308" s="47"/>
      <c r="Q1308" s="47"/>
      <c r="R1308" s="47"/>
      <c r="S1308" s="47"/>
      <c r="T1308" s="47"/>
      <c r="U1308" s="47"/>
      <c r="V1308" s="47"/>
      <c r="W1308" s="47"/>
      <c r="X1308" s="48"/>
      <c r="Y1308" s="48"/>
      <c r="Z1308" s="48"/>
      <c r="AA1308" s="48"/>
      <c r="AB1308" s="48"/>
      <c r="AC1308" s="48"/>
      <c r="AD1308" s="48"/>
      <c r="AE1308" s="48"/>
      <c r="AF1308" s="48"/>
      <c r="AG1308" s="48"/>
      <c r="AH1308" s="48"/>
      <c r="AI1308" s="48"/>
      <c r="AJ1308" s="48"/>
      <c r="AK1308" s="48"/>
      <c r="AL1308" s="48"/>
      <c r="AM1308" s="48"/>
      <c r="AN1308" s="48"/>
      <c r="AO1308" s="48"/>
      <c r="AP1308" s="48"/>
      <c r="AQ1308" s="48"/>
      <c r="AR1308" s="48"/>
      <c r="AS1308" s="48"/>
      <c r="AT1308" s="48"/>
      <c r="AU1308" s="48"/>
      <c r="AV1308" s="48"/>
      <c r="AW1308" s="48"/>
      <c r="AX1308" s="48"/>
      <c r="AY1308" s="48"/>
      <c r="AZ1308" s="48"/>
      <c r="BA1308" s="48"/>
      <c r="BB1308" s="48"/>
      <c r="BC1308" s="48"/>
      <c r="BD1308" s="48"/>
      <c r="BE1308" s="48"/>
      <c r="BF1308" s="48"/>
      <c r="BG1308" s="48"/>
      <c r="BH1308" s="48"/>
      <c r="BI1308" s="48"/>
      <c r="BJ1308" s="48"/>
      <c r="BK1308" s="48"/>
      <c r="BL1308" s="48"/>
      <c r="BM1308" s="48"/>
      <c r="BN1308" s="48"/>
      <c r="BO1308" s="48"/>
      <c r="BP1308" s="48"/>
      <c r="BQ1308" s="48"/>
      <c r="BR1308" s="48"/>
      <c r="BS1308" s="48"/>
      <c r="BT1308" s="48"/>
      <c r="BU1308" s="48"/>
      <c r="BV1308" s="48"/>
      <c r="BW1308" s="48"/>
      <c r="BX1308" s="48"/>
      <c r="BY1308" s="48"/>
      <c r="BZ1308" s="48"/>
      <c r="CA1308" s="48"/>
      <c r="CB1308" s="48"/>
      <c r="CC1308" s="48"/>
      <c r="CD1308" s="48"/>
      <c r="CE1308" s="48"/>
      <c r="CF1308" s="48"/>
      <c r="CG1308" s="48"/>
      <c r="CH1308" s="48"/>
      <c r="CI1308" s="48"/>
      <c r="CJ1308" s="48"/>
      <c r="CK1308" s="48"/>
      <c r="CL1308" s="48"/>
      <c r="CM1308" s="48"/>
      <c r="CN1308" s="48"/>
      <c r="CO1308" s="48"/>
      <c r="CP1308" s="48"/>
      <c r="CQ1308" s="48"/>
      <c r="CR1308" s="48"/>
      <c r="CS1308" s="48"/>
      <c r="CT1308" s="48"/>
      <c r="CU1308" s="48"/>
      <c r="CV1308" s="48"/>
      <c r="CW1308" s="48"/>
      <c r="CX1308" s="48"/>
      <c r="CY1308" s="48"/>
      <c r="CZ1308" s="48"/>
      <c r="DA1308" s="48"/>
      <c r="DB1308" s="48"/>
      <c r="DC1308" s="48"/>
      <c r="DD1308" s="48"/>
      <c r="DE1308" s="48"/>
      <c r="DF1308" s="48"/>
      <c r="DG1308" s="48"/>
      <c r="DH1308" s="48"/>
      <c r="DI1308" s="48"/>
      <c r="DJ1308" s="48"/>
      <c r="DK1308" s="48"/>
      <c r="DL1308" s="48"/>
      <c r="DM1308" s="48"/>
      <c r="DN1308" s="48"/>
      <c r="DO1308" s="48"/>
    </row>
    <row r="1309" spans="1:119" ht="12.75" hidden="1" customHeight="1" outlineLevel="2">
      <c r="A1309" s="27"/>
      <c r="B1309" s="27"/>
      <c r="C1309" s="27"/>
      <c r="D1309" s="27"/>
      <c r="E1309" s="27"/>
      <c r="F1309" s="35"/>
      <c r="G1309" s="28"/>
      <c r="H1309" s="35"/>
      <c r="I1309" s="35"/>
      <c r="J1309" s="46"/>
      <c r="K1309" s="26"/>
      <c r="L1309" s="26"/>
      <c r="M1309" s="23" t="s">
        <v>509</v>
      </c>
      <c r="N1309" s="33" t="s">
        <v>482</v>
      </c>
      <c r="O1309" s="29">
        <v>28.948</v>
      </c>
      <c r="P1309" s="47"/>
      <c r="Q1309" s="47"/>
      <c r="R1309" s="47"/>
      <c r="S1309" s="47"/>
      <c r="T1309" s="47"/>
      <c r="U1309" s="47"/>
      <c r="V1309" s="47"/>
      <c r="W1309" s="47"/>
      <c r="X1309" s="48"/>
      <c r="Y1309" s="48"/>
      <c r="Z1309" s="48"/>
      <c r="AA1309" s="48"/>
      <c r="AB1309" s="48"/>
      <c r="AC1309" s="48"/>
      <c r="AD1309" s="48"/>
      <c r="AE1309" s="48"/>
      <c r="AF1309" s="48"/>
      <c r="AG1309" s="48"/>
      <c r="AH1309" s="48"/>
      <c r="AI1309" s="48"/>
      <c r="AJ1309" s="48"/>
      <c r="AK1309" s="48"/>
      <c r="AL1309" s="48"/>
      <c r="AM1309" s="48"/>
      <c r="AN1309" s="48"/>
      <c r="AO1309" s="48"/>
      <c r="AP1309" s="48"/>
      <c r="AQ1309" s="48"/>
      <c r="AR1309" s="48"/>
      <c r="AS1309" s="48"/>
      <c r="AT1309" s="48"/>
      <c r="AU1309" s="48"/>
      <c r="AV1309" s="48"/>
      <c r="AW1309" s="48"/>
      <c r="AX1309" s="48"/>
      <c r="AY1309" s="48"/>
      <c r="AZ1309" s="48"/>
      <c r="BA1309" s="48"/>
      <c r="BB1309" s="48"/>
      <c r="BC1309" s="48"/>
      <c r="BD1309" s="48"/>
      <c r="BE1309" s="48"/>
      <c r="BF1309" s="48"/>
      <c r="BG1309" s="48"/>
      <c r="BH1309" s="48"/>
      <c r="BI1309" s="48"/>
      <c r="BJ1309" s="48"/>
      <c r="BK1309" s="48"/>
      <c r="BL1309" s="48"/>
      <c r="BM1309" s="48"/>
      <c r="BN1309" s="48"/>
      <c r="BO1309" s="48"/>
      <c r="BP1309" s="48"/>
      <c r="BQ1309" s="48"/>
      <c r="BR1309" s="48"/>
      <c r="BS1309" s="48"/>
      <c r="BT1309" s="48"/>
      <c r="BU1309" s="48"/>
      <c r="BV1309" s="48"/>
      <c r="BW1309" s="48"/>
      <c r="BX1309" s="48"/>
      <c r="BY1309" s="48"/>
      <c r="BZ1309" s="48"/>
      <c r="CA1309" s="48"/>
      <c r="CB1309" s="48"/>
      <c r="CC1309" s="48"/>
      <c r="CD1309" s="48"/>
      <c r="CE1309" s="48"/>
      <c r="CF1309" s="48"/>
      <c r="CG1309" s="48"/>
      <c r="CH1309" s="48"/>
      <c r="CI1309" s="48"/>
      <c r="CJ1309" s="48"/>
      <c r="CK1309" s="48"/>
      <c r="CL1309" s="48"/>
      <c r="CM1309" s="48"/>
      <c r="CN1309" s="48"/>
      <c r="CO1309" s="48"/>
      <c r="CP1309" s="48"/>
      <c r="CQ1309" s="48"/>
      <c r="CR1309" s="48"/>
      <c r="CS1309" s="48"/>
      <c r="CT1309" s="48"/>
      <c r="CU1309" s="48"/>
      <c r="CV1309" s="48"/>
      <c r="CW1309" s="48"/>
      <c r="CX1309" s="48"/>
      <c r="CY1309" s="48"/>
      <c r="CZ1309" s="48"/>
      <c r="DA1309" s="48"/>
      <c r="DB1309" s="48"/>
      <c r="DC1309" s="48"/>
      <c r="DD1309" s="48"/>
      <c r="DE1309" s="48"/>
      <c r="DF1309" s="48"/>
      <c r="DG1309" s="48"/>
      <c r="DH1309" s="48"/>
      <c r="DI1309" s="48"/>
      <c r="DJ1309" s="48"/>
      <c r="DK1309" s="48"/>
      <c r="DL1309" s="48"/>
      <c r="DM1309" s="48"/>
      <c r="DN1309" s="48"/>
      <c r="DO1309" s="48"/>
    </row>
    <row r="1310" spans="1:119" ht="12.75" hidden="1" customHeight="1" outlineLevel="2">
      <c r="A1310" s="27"/>
      <c r="B1310" s="27"/>
      <c r="C1310" s="27"/>
      <c r="D1310" s="27"/>
      <c r="E1310" s="27"/>
      <c r="F1310" s="35"/>
      <c r="G1310" s="28"/>
      <c r="H1310" s="35"/>
      <c r="I1310" s="35"/>
      <c r="J1310" s="46"/>
      <c r="K1310" s="26"/>
      <c r="L1310" s="26"/>
      <c r="M1310" s="23" t="s">
        <v>481</v>
      </c>
      <c r="N1310" s="33" t="s">
        <v>482</v>
      </c>
      <c r="O1310" s="29">
        <v>5.1999999999999998E-2</v>
      </c>
      <c r="P1310" s="47"/>
      <c r="Q1310" s="47"/>
      <c r="R1310" s="47"/>
      <c r="S1310" s="47"/>
      <c r="T1310" s="47"/>
      <c r="U1310" s="47"/>
      <c r="V1310" s="47"/>
      <c r="W1310" s="47"/>
      <c r="X1310" s="48"/>
      <c r="Y1310" s="48"/>
      <c r="Z1310" s="48"/>
      <c r="AA1310" s="48"/>
      <c r="AB1310" s="48"/>
      <c r="AC1310" s="48"/>
      <c r="AD1310" s="48"/>
      <c r="AE1310" s="48"/>
      <c r="AF1310" s="48"/>
      <c r="AG1310" s="48"/>
      <c r="AH1310" s="48"/>
      <c r="AI1310" s="48"/>
      <c r="AJ1310" s="48"/>
      <c r="AK1310" s="48"/>
      <c r="AL1310" s="48"/>
      <c r="AM1310" s="48"/>
      <c r="AN1310" s="48"/>
      <c r="AO1310" s="48"/>
      <c r="AP1310" s="48"/>
      <c r="AQ1310" s="48"/>
      <c r="AR1310" s="48"/>
      <c r="AS1310" s="48"/>
      <c r="AT1310" s="48"/>
      <c r="AU1310" s="48"/>
      <c r="AV1310" s="48"/>
      <c r="AW1310" s="48"/>
      <c r="AX1310" s="48"/>
      <c r="AY1310" s="48"/>
      <c r="AZ1310" s="48"/>
      <c r="BA1310" s="48"/>
      <c r="BB1310" s="48"/>
      <c r="BC1310" s="48"/>
      <c r="BD1310" s="48"/>
      <c r="BE1310" s="48"/>
      <c r="BF1310" s="48"/>
      <c r="BG1310" s="48"/>
      <c r="BH1310" s="48"/>
      <c r="BI1310" s="48"/>
      <c r="BJ1310" s="48"/>
      <c r="BK1310" s="48"/>
      <c r="BL1310" s="48"/>
      <c r="BM1310" s="48"/>
      <c r="BN1310" s="48"/>
      <c r="BO1310" s="48"/>
      <c r="BP1310" s="48"/>
      <c r="BQ1310" s="48"/>
      <c r="BR1310" s="48"/>
      <c r="BS1310" s="48"/>
      <c r="BT1310" s="48"/>
      <c r="BU1310" s="48"/>
      <c r="BV1310" s="48"/>
      <c r="BW1310" s="48"/>
      <c r="BX1310" s="48"/>
      <c r="BY1310" s="48"/>
      <c r="BZ1310" s="48"/>
      <c r="CA1310" s="48"/>
      <c r="CB1310" s="48"/>
      <c r="CC1310" s="48"/>
      <c r="CD1310" s="48"/>
      <c r="CE1310" s="48"/>
      <c r="CF1310" s="48"/>
      <c r="CG1310" s="48"/>
      <c r="CH1310" s="48"/>
      <c r="CI1310" s="48"/>
      <c r="CJ1310" s="48"/>
      <c r="CK1310" s="48"/>
      <c r="CL1310" s="48"/>
      <c r="CM1310" s="48"/>
      <c r="CN1310" s="48"/>
      <c r="CO1310" s="48"/>
      <c r="CP1310" s="48"/>
      <c r="CQ1310" s="48"/>
      <c r="CR1310" s="48"/>
      <c r="CS1310" s="48"/>
      <c r="CT1310" s="48"/>
      <c r="CU1310" s="48"/>
      <c r="CV1310" s="48"/>
      <c r="CW1310" s="48"/>
      <c r="CX1310" s="48"/>
      <c r="CY1310" s="48"/>
      <c r="CZ1310" s="48"/>
      <c r="DA1310" s="48"/>
      <c r="DB1310" s="48"/>
      <c r="DC1310" s="48"/>
      <c r="DD1310" s="48"/>
      <c r="DE1310" s="48"/>
      <c r="DF1310" s="48"/>
      <c r="DG1310" s="48"/>
      <c r="DH1310" s="48"/>
      <c r="DI1310" s="48"/>
      <c r="DJ1310" s="48"/>
      <c r="DK1310" s="48"/>
      <c r="DL1310" s="48"/>
      <c r="DM1310" s="48"/>
      <c r="DN1310" s="48"/>
      <c r="DO1310" s="48"/>
    </row>
    <row r="1311" spans="1:119" s="45" customFormat="1" ht="27" customHeight="1" outlineLevel="1" collapsed="1">
      <c r="A1311" s="27" t="s">
        <v>1478</v>
      </c>
      <c r="B1311" s="27">
        <v>35</v>
      </c>
      <c r="C1311" s="27" t="s">
        <v>1468</v>
      </c>
      <c r="D1311" s="27" t="s">
        <v>1350</v>
      </c>
      <c r="E1311" s="28" t="s">
        <v>1472</v>
      </c>
      <c r="F1311" s="35" t="s">
        <v>1479</v>
      </c>
      <c r="G1311" s="28">
        <v>93.492000000000004</v>
      </c>
      <c r="H1311" s="28" t="s">
        <v>1368</v>
      </c>
      <c r="I1311" s="28" t="s">
        <v>1025</v>
      </c>
      <c r="J1311" s="26" t="s">
        <v>33</v>
      </c>
      <c r="K1311" s="103" t="s">
        <v>55</v>
      </c>
      <c r="L1311" s="103" t="s">
        <v>316</v>
      </c>
      <c r="M1311" s="32" t="str">
        <f>M1312&amp;" "&amp;O1312&amp;N1312&amp;" "&amp;M1313&amp;" "&amp;O1313&amp;N1313&amp;" "</f>
        <v xml:space="preserve">Механизированная расчистка 35,935га. Ручная расчистка 0,065га. </v>
      </c>
      <c r="N1311" s="33"/>
      <c r="O1311" s="31"/>
      <c r="P1311" s="43"/>
      <c r="Q1311" s="43"/>
      <c r="R1311" s="43"/>
      <c r="S1311" s="43"/>
      <c r="T1311" s="43"/>
      <c r="U1311" s="43"/>
      <c r="V1311" s="43"/>
      <c r="W1311" s="43"/>
      <c r="X1311" s="44"/>
      <c r="Y1311" s="44"/>
      <c r="Z1311" s="44"/>
      <c r="AA1311" s="44"/>
      <c r="AB1311" s="44"/>
      <c r="AC1311" s="44"/>
      <c r="AD1311" s="44"/>
      <c r="AE1311" s="44"/>
      <c r="AF1311" s="44"/>
      <c r="AG1311" s="44"/>
      <c r="AH1311" s="44"/>
      <c r="AI1311" s="44"/>
      <c r="AJ1311" s="44"/>
      <c r="AK1311" s="44"/>
      <c r="AL1311" s="44"/>
      <c r="AM1311" s="44"/>
      <c r="AN1311" s="44"/>
      <c r="AO1311" s="44"/>
      <c r="AP1311" s="44"/>
      <c r="AQ1311" s="44"/>
      <c r="AR1311" s="44"/>
      <c r="AS1311" s="44"/>
      <c r="AT1311" s="44"/>
      <c r="AU1311" s="44"/>
      <c r="AV1311" s="44"/>
      <c r="AW1311" s="44"/>
      <c r="AX1311" s="44"/>
      <c r="AY1311" s="44"/>
      <c r="AZ1311" s="44"/>
      <c r="BA1311" s="44"/>
      <c r="BB1311" s="44"/>
      <c r="BC1311" s="44"/>
      <c r="BD1311" s="44"/>
      <c r="BE1311" s="44"/>
      <c r="BF1311" s="44"/>
      <c r="BG1311" s="44"/>
      <c r="BH1311" s="44"/>
      <c r="BI1311" s="44"/>
      <c r="BJ1311" s="44"/>
      <c r="BK1311" s="44"/>
      <c r="BL1311" s="44"/>
      <c r="BM1311" s="44"/>
      <c r="BN1311" s="44"/>
      <c r="BO1311" s="44"/>
      <c r="BP1311" s="44"/>
      <c r="BQ1311" s="44"/>
      <c r="BR1311" s="44"/>
      <c r="BS1311" s="44"/>
      <c r="BT1311" s="44"/>
      <c r="BU1311" s="44"/>
      <c r="BV1311" s="44"/>
      <c r="BW1311" s="44"/>
      <c r="BX1311" s="44"/>
      <c r="BY1311" s="44"/>
      <c r="BZ1311" s="44"/>
      <c r="CA1311" s="44"/>
      <c r="CB1311" s="44"/>
      <c r="CC1311" s="44"/>
      <c r="CD1311" s="44"/>
      <c r="CE1311" s="44"/>
      <c r="CF1311" s="44"/>
      <c r="CG1311" s="44"/>
      <c r="CH1311" s="44"/>
      <c r="CI1311" s="44"/>
      <c r="CJ1311" s="44"/>
      <c r="CK1311" s="44"/>
      <c r="CL1311" s="44"/>
      <c r="CM1311" s="44"/>
      <c r="CN1311" s="44"/>
      <c r="CO1311" s="44"/>
      <c r="CP1311" s="44"/>
      <c r="CQ1311" s="44"/>
      <c r="CR1311" s="44"/>
      <c r="CS1311" s="44"/>
      <c r="CT1311" s="44"/>
      <c r="CU1311" s="44"/>
      <c r="CV1311" s="44"/>
      <c r="CW1311" s="44"/>
      <c r="CX1311" s="44"/>
      <c r="CY1311" s="44"/>
      <c r="CZ1311" s="44"/>
      <c r="DA1311" s="44"/>
      <c r="DB1311" s="44"/>
      <c r="DC1311" s="44"/>
      <c r="DD1311" s="44"/>
      <c r="DE1311" s="44"/>
      <c r="DF1311" s="44"/>
      <c r="DG1311" s="44"/>
      <c r="DH1311" s="44"/>
      <c r="DI1311" s="44"/>
      <c r="DJ1311" s="44"/>
      <c r="DK1311" s="44"/>
      <c r="DL1311" s="44"/>
      <c r="DM1311" s="44"/>
      <c r="DN1311" s="44"/>
      <c r="DO1311" s="44"/>
    </row>
    <row r="1312" spans="1:119" ht="12.75" hidden="1" customHeight="1" outlineLevel="2">
      <c r="A1312" s="27"/>
      <c r="B1312" s="27"/>
      <c r="C1312" s="27"/>
      <c r="D1312" s="27"/>
      <c r="E1312" s="27"/>
      <c r="F1312" s="247"/>
      <c r="G1312" s="248"/>
      <c r="H1312" s="35"/>
      <c r="I1312" s="35"/>
      <c r="J1312" s="26"/>
      <c r="K1312" s="26"/>
      <c r="L1312" s="26"/>
      <c r="M1312" s="23" t="s">
        <v>509</v>
      </c>
      <c r="N1312" s="33" t="s">
        <v>482</v>
      </c>
      <c r="O1312" s="29">
        <v>35.935000000000002</v>
      </c>
      <c r="P1312" s="47"/>
      <c r="Q1312" s="47"/>
      <c r="R1312" s="47"/>
      <c r="S1312" s="47"/>
      <c r="T1312" s="47"/>
      <c r="U1312" s="47"/>
      <c r="V1312" s="47"/>
      <c r="W1312" s="47"/>
      <c r="X1312" s="48"/>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c r="BV1312" s="48"/>
      <c r="BW1312" s="48"/>
      <c r="BX1312" s="48"/>
      <c r="BY1312" s="48"/>
      <c r="BZ1312" s="48"/>
      <c r="CA1312" s="48"/>
      <c r="CB1312" s="48"/>
      <c r="CC1312" s="48"/>
      <c r="CD1312" s="48"/>
      <c r="CE1312" s="48"/>
      <c r="CF1312" s="48"/>
      <c r="CG1312" s="48"/>
      <c r="CH1312" s="48"/>
      <c r="CI1312" s="48"/>
      <c r="CJ1312" s="48"/>
      <c r="CK1312" s="48"/>
      <c r="CL1312" s="48"/>
      <c r="CM1312" s="48"/>
      <c r="CN1312" s="48"/>
      <c r="CO1312" s="48"/>
      <c r="CP1312" s="48"/>
      <c r="CQ1312" s="48"/>
      <c r="CR1312" s="48"/>
      <c r="CS1312" s="48"/>
      <c r="CT1312" s="48"/>
      <c r="CU1312" s="48"/>
      <c r="CV1312" s="48"/>
      <c r="CW1312" s="48"/>
      <c r="CX1312" s="48"/>
      <c r="CY1312" s="48"/>
      <c r="CZ1312" s="48"/>
      <c r="DA1312" s="48"/>
      <c r="DB1312" s="48"/>
      <c r="DC1312" s="48"/>
      <c r="DD1312" s="48"/>
      <c r="DE1312" s="48"/>
      <c r="DF1312" s="48"/>
      <c r="DG1312" s="48"/>
      <c r="DH1312" s="48"/>
      <c r="DI1312" s="48"/>
      <c r="DJ1312" s="48"/>
      <c r="DK1312" s="48"/>
      <c r="DL1312" s="48"/>
      <c r="DM1312" s="48"/>
      <c r="DN1312" s="48"/>
      <c r="DO1312" s="48"/>
    </row>
    <row r="1313" spans="1:119" ht="12.75" hidden="1" customHeight="1" outlineLevel="2">
      <c r="A1313" s="27"/>
      <c r="B1313" s="27"/>
      <c r="C1313" s="27"/>
      <c r="D1313" s="27"/>
      <c r="E1313" s="27"/>
      <c r="F1313" s="35"/>
      <c r="G1313" s="28"/>
      <c r="H1313" s="35"/>
      <c r="I1313" s="35"/>
      <c r="J1313" s="46"/>
      <c r="K1313" s="26"/>
      <c r="L1313" s="26"/>
      <c r="M1313" s="23" t="s">
        <v>481</v>
      </c>
      <c r="N1313" s="33" t="s">
        <v>482</v>
      </c>
      <c r="O1313" s="29">
        <v>6.5000000000000002E-2</v>
      </c>
      <c r="P1313" s="47"/>
      <c r="Q1313" s="47"/>
      <c r="R1313" s="47"/>
      <c r="S1313" s="47"/>
      <c r="T1313" s="47"/>
      <c r="U1313" s="47"/>
      <c r="V1313" s="47"/>
      <c r="W1313" s="47"/>
      <c r="X1313" s="48"/>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c r="BV1313" s="48"/>
      <c r="BW1313" s="48"/>
      <c r="BX1313" s="48"/>
      <c r="BY1313" s="48"/>
      <c r="BZ1313" s="48"/>
      <c r="CA1313" s="48"/>
      <c r="CB1313" s="48"/>
      <c r="CC1313" s="48"/>
      <c r="CD1313" s="48"/>
      <c r="CE1313" s="48"/>
      <c r="CF1313" s="48"/>
      <c r="CG1313" s="48"/>
      <c r="CH1313" s="48"/>
      <c r="CI1313" s="48"/>
      <c r="CJ1313" s="48"/>
      <c r="CK1313" s="48"/>
      <c r="CL1313" s="48"/>
      <c r="CM1313" s="48"/>
      <c r="CN1313" s="48"/>
      <c r="CO1313" s="48"/>
      <c r="CP1313" s="48"/>
      <c r="CQ1313" s="48"/>
      <c r="CR1313" s="48"/>
      <c r="CS1313" s="48"/>
      <c r="CT1313" s="48"/>
      <c r="CU1313" s="48"/>
      <c r="CV1313" s="48"/>
      <c r="CW1313" s="48"/>
      <c r="CX1313" s="48"/>
      <c r="CY1313" s="48"/>
      <c r="CZ1313" s="48"/>
      <c r="DA1313" s="48"/>
      <c r="DB1313" s="48"/>
      <c r="DC1313" s="48"/>
      <c r="DD1313" s="48"/>
      <c r="DE1313" s="48"/>
      <c r="DF1313" s="48"/>
      <c r="DG1313" s="48"/>
      <c r="DH1313" s="48"/>
      <c r="DI1313" s="48"/>
      <c r="DJ1313" s="48"/>
      <c r="DK1313" s="48"/>
      <c r="DL1313" s="48"/>
      <c r="DM1313" s="48"/>
      <c r="DN1313" s="48"/>
      <c r="DO1313" s="48"/>
    </row>
    <row r="1314" spans="1:119" s="45" customFormat="1" ht="99.75" customHeight="1" outlineLevel="1" collapsed="1">
      <c r="A1314" s="27" t="s">
        <v>1480</v>
      </c>
      <c r="B1314" s="27">
        <v>35</v>
      </c>
      <c r="C1314" s="27" t="s">
        <v>816</v>
      </c>
      <c r="D1314" s="27" t="s">
        <v>1350</v>
      </c>
      <c r="E1314" s="28" t="s">
        <v>1481</v>
      </c>
      <c r="F1314" s="35" t="s">
        <v>1482</v>
      </c>
      <c r="G1314" s="28">
        <v>66.915999999999997</v>
      </c>
      <c r="H1314" s="28" t="s">
        <v>1383</v>
      </c>
      <c r="I1314" s="28" t="s">
        <v>1483</v>
      </c>
      <c r="J1314" s="26" t="s">
        <v>33</v>
      </c>
      <c r="K1314" s="103" t="s">
        <v>55</v>
      </c>
      <c r="L1314" s="103" t="s">
        <v>57</v>
      </c>
      <c r="M1314" s="32" t="str">
        <f>M1315&amp;" "&amp;O1315&amp;N1315&amp;" "&amp;M1316&amp;" "&amp;O1316&amp;N1316&amp;" "</f>
        <v xml:space="preserve">Замена опоры 1шт. Обваловка опор 1шт. </v>
      </c>
      <c r="N1314" s="33"/>
      <c r="O1314" s="31"/>
      <c r="P1314" s="43"/>
      <c r="Q1314" s="43"/>
      <c r="R1314" s="43"/>
      <c r="S1314" s="43"/>
      <c r="T1314" s="43"/>
      <c r="U1314" s="43"/>
      <c r="V1314" s="43"/>
      <c r="W1314" s="43"/>
      <c r="X1314" s="44"/>
      <c r="Y1314" s="44"/>
      <c r="Z1314" s="44"/>
      <c r="AA1314" s="44"/>
      <c r="AB1314" s="44"/>
      <c r="AC1314" s="44"/>
      <c r="AD1314" s="44"/>
      <c r="AE1314" s="44"/>
      <c r="AF1314" s="44"/>
      <c r="AG1314" s="44"/>
      <c r="AH1314" s="44"/>
      <c r="AI1314" s="44"/>
      <c r="AJ1314" s="44"/>
      <c r="AK1314" s="44"/>
      <c r="AL1314" s="44"/>
      <c r="AM1314" s="44"/>
      <c r="AN1314" s="44"/>
      <c r="AO1314" s="44"/>
      <c r="AP1314" s="44"/>
      <c r="AQ1314" s="44"/>
      <c r="AR1314" s="44"/>
      <c r="AS1314" s="44"/>
      <c r="AT1314" s="44"/>
      <c r="AU1314" s="44"/>
      <c r="AV1314" s="44"/>
      <c r="AW1314" s="44"/>
      <c r="AX1314" s="44"/>
      <c r="AY1314" s="44"/>
      <c r="AZ1314" s="44"/>
      <c r="BA1314" s="44"/>
      <c r="BB1314" s="44"/>
      <c r="BC1314" s="44"/>
      <c r="BD1314" s="44"/>
      <c r="BE1314" s="44"/>
      <c r="BF1314" s="44"/>
      <c r="BG1314" s="44"/>
      <c r="BH1314" s="44"/>
      <c r="BI1314" s="44"/>
      <c r="BJ1314" s="44"/>
      <c r="BK1314" s="44"/>
      <c r="BL1314" s="44"/>
      <c r="BM1314" s="44"/>
      <c r="BN1314" s="44"/>
      <c r="BO1314" s="44"/>
      <c r="BP1314" s="44"/>
      <c r="BQ1314" s="44"/>
      <c r="BR1314" s="44"/>
      <c r="BS1314" s="44"/>
      <c r="BT1314" s="44"/>
      <c r="BU1314" s="44"/>
      <c r="BV1314" s="44"/>
      <c r="BW1314" s="44"/>
      <c r="BX1314" s="44"/>
      <c r="BY1314" s="44"/>
      <c r="BZ1314" s="44"/>
      <c r="CA1314" s="44"/>
      <c r="CB1314" s="44"/>
      <c r="CC1314" s="44"/>
      <c r="CD1314" s="44"/>
      <c r="CE1314" s="44"/>
      <c r="CF1314" s="44"/>
      <c r="CG1314" s="44"/>
      <c r="CH1314" s="44"/>
      <c r="CI1314" s="44"/>
      <c r="CJ1314" s="44"/>
      <c r="CK1314" s="44"/>
      <c r="CL1314" s="44"/>
      <c r="CM1314" s="44"/>
      <c r="CN1314" s="44"/>
      <c r="CO1314" s="44"/>
      <c r="CP1314" s="44"/>
      <c r="CQ1314" s="44"/>
      <c r="CR1314" s="44"/>
      <c r="CS1314" s="44"/>
      <c r="CT1314" s="44"/>
      <c r="CU1314" s="44"/>
      <c r="CV1314" s="44"/>
      <c r="CW1314" s="44"/>
      <c r="CX1314" s="44"/>
      <c r="CY1314" s="44"/>
      <c r="CZ1314" s="44"/>
      <c r="DA1314" s="44"/>
      <c r="DB1314" s="44"/>
      <c r="DC1314" s="44"/>
      <c r="DD1314" s="44"/>
      <c r="DE1314" s="44"/>
      <c r="DF1314" s="44"/>
      <c r="DG1314" s="44"/>
      <c r="DH1314" s="44"/>
      <c r="DI1314" s="44"/>
      <c r="DJ1314" s="44"/>
      <c r="DK1314" s="44"/>
      <c r="DL1314" s="44"/>
      <c r="DM1314" s="44"/>
      <c r="DN1314" s="44"/>
      <c r="DO1314" s="44"/>
    </row>
    <row r="1315" spans="1:119" ht="15.75" hidden="1" customHeight="1" outlineLevel="2">
      <c r="A1315" s="27"/>
      <c r="B1315" s="27"/>
      <c r="C1315" s="27"/>
      <c r="D1315" s="27"/>
      <c r="E1315" s="27"/>
      <c r="F1315" s="247"/>
      <c r="G1315" s="248"/>
      <c r="H1315" s="35"/>
      <c r="I1315" s="35"/>
      <c r="J1315" s="26"/>
      <c r="K1315" s="26"/>
      <c r="L1315" s="26"/>
      <c r="M1315" s="23" t="s">
        <v>1484</v>
      </c>
      <c r="N1315" s="33" t="s">
        <v>52</v>
      </c>
      <c r="O1315" s="86">
        <v>1</v>
      </c>
      <c r="P1315" s="47"/>
      <c r="Q1315" s="47"/>
      <c r="R1315" s="47"/>
      <c r="S1315" s="47"/>
      <c r="T1315" s="47"/>
      <c r="U1315" s="47"/>
      <c r="V1315" s="47"/>
      <c r="W1315" s="47"/>
      <c r="X1315" s="48"/>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c r="BV1315" s="48"/>
      <c r="BW1315" s="48"/>
      <c r="BX1315" s="48"/>
      <c r="BY1315" s="48"/>
      <c r="BZ1315" s="48"/>
      <c r="CA1315" s="48"/>
      <c r="CB1315" s="48"/>
      <c r="CC1315" s="48"/>
      <c r="CD1315" s="48"/>
      <c r="CE1315" s="48"/>
      <c r="CF1315" s="48"/>
      <c r="CG1315" s="48"/>
      <c r="CH1315" s="48"/>
      <c r="CI1315" s="48"/>
      <c r="CJ1315" s="48"/>
      <c r="CK1315" s="48"/>
      <c r="CL1315" s="48"/>
      <c r="CM1315" s="48"/>
      <c r="CN1315" s="48"/>
      <c r="CO1315" s="48"/>
      <c r="CP1315" s="48"/>
      <c r="CQ1315" s="48"/>
      <c r="CR1315" s="48"/>
      <c r="CS1315" s="48"/>
      <c r="CT1315" s="48"/>
      <c r="CU1315" s="48"/>
      <c r="CV1315" s="48"/>
      <c r="CW1315" s="48"/>
      <c r="CX1315" s="48"/>
      <c r="CY1315" s="48"/>
      <c r="CZ1315" s="48"/>
      <c r="DA1315" s="48"/>
      <c r="DB1315" s="48"/>
      <c r="DC1315" s="48"/>
      <c r="DD1315" s="48"/>
      <c r="DE1315" s="48"/>
      <c r="DF1315" s="48"/>
      <c r="DG1315" s="48"/>
      <c r="DH1315" s="48"/>
      <c r="DI1315" s="48"/>
      <c r="DJ1315" s="48"/>
      <c r="DK1315" s="48"/>
      <c r="DL1315" s="48"/>
      <c r="DM1315" s="48"/>
      <c r="DN1315" s="48"/>
      <c r="DO1315" s="48"/>
    </row>
    <row r="1316" spans="1:119" ht="28.5" hidden="1" customHeight="1" outlineLevel="2">
      <c r="A1316" s="27"/>
      <c r="B1316" s="27"/>
      <c r="C1316" s="27"/>
      <c r="D1316" s="27"/>
      <c r="E1316" s="27"/>
      <c r="F1316" s="35" t="s">
        <v>1485</v>
      </c>
      <c r="G1316" s="28"/>
      <c r="H1316" s="35"/>
      <c r="I1316" s="35"/>
      <c r="J1316" s="46"/>
      <c r="K1316" s="26"/>
      <c r="L1316" s="26"/>
      <c r="M1316" s="23" t="s">
        <v>473</v>
      </c>
      <c r="N1316" s="33" t="s">
        <v>52</v>
      </c>
      <c r="O1316" s="86">
        <v>1</v>
      </c>
      <c r="P1316" s="47"/>
      <c r="Q1316" s="47"/>
      <c r="R1316" s="47"/>
      <c r="S1316" s="47"/>
      <c r="T1316" s="47"/>
      <c r="U1316" s="47"/>
      <c r="V1316" s="47"/>
      <c r="W1316" s="47"/>
      <c r="X1316" s="48"/>
      <c r="Y1316" s="48"/>
      <c r="Z1316" s="48"/>
      <c r="AA1316" s="48"/>
      <c r="AB1316" s="48"/>
      <c r="AC1316" s="48"/>
      <c r="AD1316" s="48"/>
      <c r="AE1316" s="48"/>
      <c r="AF1316" s="48"/>
      <c r="AG1316" s="48"/>
      <c r="AH1316" s="48"/>
      <c r="AI1316" s="48"/>
      <c r="AJ1316" s="48"/>
      <c r="AK1316" s="48"/>
      <c r="AL1316" s="48"/>
      <c r="AM1316" s="48"/>
      <c r="AN1316" s="48"/>
      <c r="AO1316" s="48"/>
      <c r="AP1316" s="48"/>
      <c r="AQ1316" s="48"/>
      <c r="AR1316" s="48"/>
      <c r="AS1316" s="48"/>
      <c r="AT1316" s="48"/>
      <c r="AU1316" s="48"/>
      <c r="AV1316" s="48"/>
      <c r="AW1316" s="48"/>
      <c r="AX1316" s="48"/>
      <c r="AY1316" s="48"/>
      <c r="AZ1316" s="48"/>
      <c r="BA1316" s="48"/>
      <c r="BB1316" s="48"/>
      <c r="BC1316" s="48"/>
      <c r="BD1316" s="48"/>
      <c r="BE1316" s="48"/>
      <c r="BF1316" s="48"/>
      <c r="BG1316" s="48"/>
      <c r="BH1316" s="48"/>
      <c r="BI1316" s="48"/>
      <c r="BJ1316" s="48"/>
      <c r="BK1316" s="48"/>
      <c r="BL1316" s="48"/>
      <c r="BM1316" s="48"/>
      <c r="BN1316" s="48"/>
      <c r="BO1316" s="48"/>
      <c r="BP1316" s="48"/>
      <c r="BQ1316" s="48"/>
      <c r="BR1316" s="48"/>
      <c r="BS1316" s="48"/>
      <c r="BT1316" s="48"/>
      <c r="BU1316" s="48"/>
      <c r="BV1316" s="48"/>
      <c r="BW1316" s="48"/>
      <c r="BX1316" s="48"/>
      <c r="BY1316" s="48"/>
      <c r="BZ1316" s="48"/>
      <c r="CA1316" s="48"/>
      <c r="CB1316" s="48"/>
      <c r="CC1316" s="48"/>
      <c r="CD1316" s="48"/>
      <c r="CE1316" s="48"/>
      <c r="CF1316" s="48"/>
      <c r="CG1316" s="48"/>
      <c r="CH1316" s="48"/>
      <c r="CI1316" s="48"/>
      <c r="CJ1316" s="48"/>
      <c r="CK1316" s="48"/>
      <c r="CL1316" s="48"/>
      <c r="CM1316" s="48"/>
      <c r="CN1316" s="48"/>
      <c r="CO1316" s="48"/>
      <c r="CP1316" s="48"/>
      <c r="CQ1316" s="48"/>
      <c r="CR1316" s="48"/>
      <c r="CS1316" s="48"/>
      <c r="CT1316" s="48"/>
      <c r="CU1316" s="48"/>
      <c r="CV1316" s="48"/>
      <c r="CW1316" s="48"/>
      <c r="CX1316" s="48"/>
      <c r="CY1316" s="48"/>
      <c r="CZ1316" s="48"/>
      <c r="DA1316" s="48"/>
      <c r="DB1316" s="48"/>
      <c r="DC1316" s="48"/>
      <c r="DD1316" s="48"/>
      <c r="DE1316" s="48"/>
      <c r="DF1316" s="48"/>
      <c r="DG1316" s="48"/>
      <c r="DH1316" s="48"/>
      <c r="DI1316" s="48"/>
      <c r="DJ1316" s="48"/>
      <c r="DK1316" s="48"/>
      <c r="DL1316" s="48"/>
      <c r="DM1316" s="48"/>
      <c r="DN1316" s="48"/>
      <c r="DO1316" s="48"/>
    </row>
    <row r="1317" spans="1:119" s="45" customFormat="1" ht="34.5" customHeight="1" outlineLevel="1" collapsed="1">
      <c r="A1317" s="27" t="s">
        <v>1486</v>
      </c>
      <c r="B1317" s="27">
        <v>35</v>
      </c>
      <c r="C1317" s="27" t="s">
        <v>1487</v>
      </c>
      <c r="D1317" s="27" t="s">
        <v>1350</v>
      </c>
      <c r="E1317" s="28" t="s">
        <v>2786</v>
      </c>
      <c r="F1317" s="35" t="s">
        <v>1489</v>
      </c>
      <c r="G1317" s="28" t="s">
        <v>2857</v>
      </c>
      <c r="H1317" s="28" t="s">
        <v>1490</v>
      </c>
      <c r="I1317" s="28"/>
      <c r="J1317" s="26" t="s">
        <v>33</v>
      </c>
      <c r="K1317" s="103" t="s">
        <v>53</v>
      </c>
      <c r="L1317" s="103" t="s">
        <v>56</v>
      </c>
      <c r="M1317" s="32" t="str">
        <f>M1318&amp;" "&amp;O1318&amp;N1318&amp;" "&amp;M1319&amp;" "&amp;O1319&amp;N1319&amp;" "&amp;M1320&amp;""&amp;N1320&amp;O1320&amp;""</f>
        <v>Замена опоры 1шт. Демонтаж провода (по трассе) 1,45км Монтаж провода (по трассе)км1,45</v>
      </c>
      <c r="N1317" s="33"/>
      <c r="O1317" s="31"/>
      <c r="P1317" s="43"/>
      <c r="Q1317" s="43"/>
      <c r="R1317" s="43"/>
      <c r="S1317" s="43"/>
      <c r="T1317" s="43"/>
      <c r="U1317" s="43"/>
      <c r="V1317" s="43"/>
      <c r="W1317" s="43"/>
      <c r="X1317" s="44"/>
      <c r="Y1317" s="44"/>
      <c r="Z1317" s="44"/>
      <c r="AA1317" s="44"/>
      <c r="AB1317" s="44"/>
      <c r="AC1317" s="44"/>
      <c r="AD1317" s="44"/>
      <c r="AE1317" s="44"/>
      <c r="AF1317" s="44"/>
      <c r="AG1317" s="44"/>
      <c r="AH1317" s="44"/>
      <c r="AI1317" s="44"/>
      <c r="AJ1317" s="44"/>
      <c r="AK1317" s="44"/>
      <c r="AL1317" s="44"/>
      <c r="AM1317" s="44"/>
      <c r="AN1317" s="44"/>
      <c r="AO1317" s="44"/>
      <c r="AP1317" s="44"/>
      <c r="AQ1317" s="44"/>
      <c r="AR1317" s="44"/>
      <c r="AS1317" s="44"/>
      <c r="AT1317" s="44"/>
      <c r="AU1317" s="44"/>
      <c r="AV1317" s="44"/>
      <c r="AW1317" s="44"/>
      <c r="AX1317" s="44"/>
      <c r="AY1317" s="44"/>
      <c r="AZ1317" s="44"/>
      <c r="BA1317" s="44"/>
      <c r="BB1317" s="44"/>
      <c r="BC1317" s="44"/>
      <c r="BD1317" s="44"/>
      <c r="BE1317" s="44"/>
      <c r="BF1317" s="44"/>
      <c r="BG1317" s="44"/>
      <c r="BH1317" s="44"/>
      <c r="BI1317" s="44"/>
      <c r="BJ1317" s="44"/>
      <c r="BK1317" s="44"/>
      <c r="BL1317" s="44"/>
      <c r="BM1317" s="44"/>
      <c r="BN1317" s="44"/>
      <c r="BO1317" s="44"/>
      <c r="BP1317" s="44"/>
      <c r="BQ1317" s="44"/>
      <c r="BR1317" s="44"/>
      <c r="BS1317" s="44"/>
      <c r="BT1317" s="44"/>
      <c r="BU1317" s="44"/>
      <c r="BV1317" s="44"/>
      <c r="BW1317" s="44"/>
      <c r="BX1317" s="44"/>
      <c r="BY1317" s="44"/>
      <c r="BZ1317" s="44"/>
      <c r="CA1317" s="44"/>
      <c r="CB1317" s="44"/>
      <c r="CC1317" s="44"/>
      <c r="CD1317" s="44"/>
      <c r="CE1317" s="44"/>
      <c r="CF1317" s="44"/>
      <c r="CG1317" s="44"/>
      <c r="CH1317" s="44"/>
      <c r="CI1317" s="44"/>
      <c r="CJ1317" s="44"/>
      <c r="CK1317" s="44"/>
      <c r="CL1317" s="44"/>
      <c r="CM1317" s="44"/>
      <c r="CN1317" s="44"/>
      <c r="CO1317" s="44"/>
      <c r="CP1317" s="44"/>
      <c r="CQ1317" s="44"/>
      <c r="CR1317" s="44"/>
      <c r="CS1317" s="44"/>
      <c r="CT1317" s="44"/>
      <c r="CU1317" s="44"/>
      <c r="CV1317" s="44"/>
      <c r="CW1317" s="44"/>
      <c r="CX1317" s="44"/>
      <c r="CY1317" s="44"/>
      <c r="CZ1317" s="44"/>
      <c r="DA1317" s="44"/>
      <c r="DB1317" s="44"/>
      <c r="DC1317" s="44"/>
      <c r="DD1317" s="44"/>
      <c r="DE1317" s="44"/>
      <c r="DF1317" s="44"/>
      <c r="DG1317" s="44"/>
      <c r="DH1317" s="44"/>
      <c r="DI1317" s="44"/>
      <c r="DJ1317" s="44"/>
      <c r="DK1317" s="44"/>
      <c r="DL1317" s="44"/>
      <c r="DM1317" s="44"/>
      <c r="DN1317" s="44"/>
      <c r="DO1317" s="44"/>
    </row>
    <row r="1318" spans="1:119" ht="33.75" hidden="1" customHeight="1" outlineLevel="2">
      <c r="A1318" s="27"/>
      <c r="B1318" s="27"/>
      <c r="C1318" s="27"/>
      <c r="D1318" s="27"/>
      <c r="E1318" s="27"/>
      <c r="F1318" s="3" t="s">
        <v>2787</v>
      </c>
      <c r="G1318" s="28"/>
      <c r="H1318" s="35"/>
      <c r="I1318" s="35"/>
      <c r="J1318" s="26"/>
      <c r="K1318" s="26"/>
      <c r="L1318" s="26"/>
      <c r="M1318" s="23" t="s">
        <v>1484</v>
      </c>
      <c r="N1318" s="33" t="s">
        <v>52</v>
      </c>
      <c r="O1318" s="86">
        <v>1</v>
      </c>
      <c r="P1318" s="47"/>
      <c r="Q1318" s="47"/>
      <c r="R1318" s="47"/>
      <c r="S1318" s="47"/>
      <c r="T1318" s="47"/>
      <c r="U1318" s="47"/>
      <c r="V1318" s="47"/>
      <c r="W1318" s="47"/>
      <c r="X1318" s="48"/>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c r="BV1318" s="48"/>
      <c r="BW1318" s="48"/>
      <c r="BX1318" s="48"/>
      <c r="BY1318" s="48"/>
      <c r="BZ1318" s="48"/>
      <c r="CA1318" s="48"/>
      <c r="CB1318" s="48"/>
      <c r="CC1318" s="48"/>
      <c r="CD1318" s="48"/>
      <c r="CE1318" s="48"/>
      <c r="CF1318" s="48"/>
      <c r="CG1318" s="48"/>
      <c r="CH1318" s="48"/>
      <c r="CI1318" s="48"/>
      <c r="CJ1318" s="48"/>
      <c r="CK1318" s="48"/>
      <c r="CL1318" s="48"/>
      <c r="CM1318" s="48"/>
      <c r="CN1318" s="48"/>
      <c r="CO1318" s="48"/>
      <c r="CP1318" s="48"/>
      <c r="CQ1318" s="48"/>
      <c r="CR1318" s="48"/>
      <c r="CS1318" s="48"/>
      <c r="CT1318" s="48"/>
      <c r="CU1318" s="48"/>
      <c r="CV1318" s="48"/>
      <c r="CW1318" s="48"/>
      <c r="CX1318" s="48"/>
      <c r="CY1318" s="48"/>
      <c r="CZ1318" s="48"/>
      <c r="DA1318" s="48"/>
      <c r="DB1318" s="48"/>
      <c r="DC1318" s="48"/>
      <c r="DD1318" s="48"/>
      <c r="DE1318" s="48"/>
      <c r="DF1318" s="48"/>
      <c r="DG1318" s="48"/>
      <c r="DH1318" s="48"/>
      <c r="DI1318" s="48"/>
      <c r="DJ1318" s="48"/>
      <c r="DK1318" s="48"/>
      <c r="DL1318" s="48"/>
      <c r="DM1318" s="48"/>
      <c r="DN1318" s="48"/>
      <c r="DO1318" s="48"/>
    </row>
    <row r="1319" spans="1:119" ht="18.600000000000001" hidden="1" customHeight="1" outlineLevel="2">
      <c r="A1319" s="27"/>
      <c r="B1319" s="27"/>
      <c r="C1319" s="27"/>
      <c r="D1319" s="27"/>
      <c r="E1319" s="27"/>
      <c r="F1319" s="247"/>
      <c r="G1319" s="248"/>
      <c r="H1319" s="35"/>
      <c r="I1319" s="35"/>
      <c r="J1319" s="26"/>
      <c r="K1319" s="26"/>
      <c r="L1319" s="26"/>
      <c r="M1319" s="23" t="s">
        <v>470</v>
      </c>
      <c r="N1319" s="33" t="s">
        <v>1354</v>
      </c>
      <c r="O1319" s="261">
        <v>1.45</v>
      </c>
      <c r="P1319" s="47"/>
      <c r="Q1319" s="47"/>
      <c r="R1319" s="47"/>
      <c r="S1319" s="47"/>
      <c r="T1319" s="47"/>
      <c r="U1319" s="47"/>
      <c r="V1319" s="47"/>
      <c r="W1319" s="47"/>
      <c r="X1319" s="48"/>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c r="BV1319" s="48"/>
      <c r="BW1319" s="48"/>
      <c r="BX1319" s="48"/>
      <c r="BY1319" s="48"/>
      <c r="BZ1319" s="48"/>
      <c r="CA1319" s="48"/>
      <c r="CB1319" s="48"/>
      <c r="CC1319" s="48"/>
      <c r="CD1319" s="48"/>
      <c r="CE1319" s="48"/>
      <c r="CF1319" s="48"/>
      <c r="CG1319" s="48"/>
      <c r="CH1319" s="48"/>
      <c r="CI1319" s="48"/>
      <c r="CJ1319" s="48"/>
      <c r="CK1319" s="48"/>
      <c r="CL1319" s="48"/>
      <c r="CM1319" s="48"/>
      <c r="CN1319" s="48"/>
      <c r="CO1319" s="48"/>
      <c r="CP1319" s="48"/>
      <c r="CQ1319" s="48"/>
      <c r="CR1319" s="48"/>
      <c r="CS1319" s="48"/>
      <c r="CT1319" s="48"/>
      <c r="CU1319" s="48"/>
      <c r="CV1319" s="48"/>
      <c r="CW1319" s="48"/>
      <c r="CX1319" s="48"/>
      <c r="CY1319" s="48"/>
      <c r="CZ1319" s="48"/>
      <c r="DA1319" s="48"/>
      <c r="DB1319" s="48"/>
      <c r="DC1319" s="48"/>
      <c r="DD1319" s="48"/>
      <c r="DE1319" s="48"/>
      <c r="DF1319" s="48"/>
      <c r="DG1319" s="48"/>
      <c r="DH1319" s="48"/>
      <c r="DI1319" s="48"/>
      <c r="DJ1319" s="48"/>
      <c r="DK1319" s="48"/>
      <c r="DL1319" s="48"/>
      <c r="DM1319" s="48"/>
      <c r="DN1319" s="48"/>
      <c r="DO1319" s="48"/>
    </row>
    <row r="1320" spans="1:119" ht="16.149999999999999" hidden="1" customHeight="1" outlineLevel="2">
      <c r="A1320" s="27"/>
      <c r="B1320" s="27"/>
      <c r="C1320" s="27"/>
      <c r="D1320" s="27"/>
      <c r="E1320" s="27"/>
      <c r="F1320" s="35"/>
      <c r="G1320" s="28"/>
      <c r="H1320" s="35"/>
      <c r="I1320" s="35"/>
      <c r="J1320" s="46"/>
      <c r="K1320" s="26"/>
      <c r="L1320" s="26"/>
      <c r="M1320" s="23" t="s">
        <v>472</v>
      </c>
      <c r="N1320" s="33" t="s">
        <v>1354</v>
      </c>
      <c r="O1320" s="262">
        <v>1.45</v>
      </c>
      <c r="P1320" s="47"/>
      <c r="Q1320" s="47"/>
      <c r="R1320" s="47"/>
      <c r="S1320" s="47"/>
      <c r="T1320" s="47"/>
      <c r="U1320" s="47"/>
      <c r="V1320" s="47"/>
      <c r="W1320" s="47"/>
      <c r="X1320" s="48"/>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c r="BV1320" s="48"/>
      <c r="BW1320" s="48"/>
      <c r="BX1320" s="48"/>
      <c r="BY1320" s="48"/>
      <c r="BZ1320" s="48"/>
      <c r="CA1320" s="48"/>
      <c r="CB1320" s="48"/>
      <c r="CC1320" s="48"/>
      <c r="CD1320" s="48"/>
      <c r="CE1320" s="48"/>
      <c r="CF1320" s="48"/>
      <c r="CG1320" s="48"/>
      <c r="CH1320" s="48"/>
      <c r="CI1320" s="48"/>
      <c r="CJ1320" s="48"/>
      <c r="CK1320" s="48"/>
      <c r="CL1320" s="48"/>
      <c r="CM1320" s="48"/>
      <c r="CN1320" s="48"/>
      <c r="CO1320" s="48"/>
      <c r="CP1320" s="48"/>
      <c r="CQ1320" s="48"/>
      <c r="CR1320" s="48"/>
      <c r="CS1320" s="48"/>
      <c r="CT1320" s="48"/>
      <c r="CU1320" s="48"/>
      <c r="CV1320" s="48"/>
      <c r="CW1320" s="48"/>
      <c r="CX1320" s="48"/>
      <c r="CY1320" s="48"/>
      <c r="CZ1320" s="48"/>
      <c r="DA1320" s="48"/>
      <c r="DB1320" s="48"/>
      <c r="DC1320" s="48"/>
      <c r="DD1320" s="48"/>
      <c r="DE1320" s="48"/>
      <c r="DF1320" s="48"/>
      <c r="DG1320" s="48"/>
      <c r="DH1320" s="48"/>
      <c r="DI1320" s="48"/>
      <c r="DJ1320" s="48"/>
      <c r="DK1320" s="48"/>
      <c r="DL1320" s="48"/>
      <c r="DM1320" s="48"/>
      <c r="DN1320" s="48"/>
      <c r="DO1320" s="48"/>
    </row>
    <row r="1321" spans="1:119" ht="21" hidden="1" customHeight="1" outlineLevel="2">
      <c r="A1321" s="27"/>
      <c r="B1321" s="27"/>
      <c r="C1321" s="27"/>
      <c r="D1321" s="27"/>
      <c r="E1321" s="27"/>
      <c r="F1321" s="35" t="s">
        <v>1485</v>
      </c>
      <c r="G1321" s="28"/>
      <c r="H1321" s="35"/>
      <c r="I1321" s="35"/>
      <c r="J1321" s="46"/>
      <c r="K1321" s="26"/>
      <c r="L1321" s="26"/>
      <c r="M1321" s="23" t="s">
        <v>473</v>
      </c>
      <c r="N1321" s="33" t="s">
        <v>52</v>
      </c>
      <c r="O1321" s="262">
        <v>1</v>
      </c>
      <c r="P1321" s="47"/>
      <c r="Q1321" s="47"/>
      <c r="R1321" s="47"/>
      <c r="S1321" s="47"/>
      <c r="T1321" s="47"/>
      <c r="U1321" s="47"/>
      <c r="V1321" s="47"/>
      <c r="W1321" s="47"/>
      <c r="X1321" s="48"/>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c r="BV1321" s="48"/>
      <c r="BW1321" s="48"/>
      <c r="BX1321" s="48"/>
      <c r="BY1321" s="48"/>
      <c r="BZ1321" s="48"/>
      <c r="CA1321" s="48"/>
      <c r="CB1321" s="48"/>
      <c r="CC1321" s="48"/>
      <c r="CD1321" s="48"/>
      <c r="CE1321" s="48"/>
      <c r="CF1321" s="48"/>
      <c r="CG1321" s="48"/>
      <c r="CH1321" s="48"/>
      <c r="CI1321" s="48"/>
      <c r="CJ1321" s="48"/>
      <c r="CK1321" s="48"/>
      <c r="CL1321" s="48"/>
      <c r="CM1321" s="48"/>
      <c r="CN1321" s="48"/>
      <c r="CO1321" s="48"/>
      <c r="CP1321" s="48"/>
      <c r="CQ1321" s="48"/>
      <c r="CR1321" s="48"/>
      <c r="CS1321" s="48"/>
      <c r="CT1321" s="48"/>
      <c r="CU1321" s="48"/>
      <c r="CV1321" s="48"/>
      <c r="CW1321" s="48"/>
      <c r="CX1321" s="48"/>
      <c r="CY1321" s="48"/>
      <c r="CZ1321" s="48"/>
      <c r="DA1321" s="48"/>
      <c r="DB1321" s="48"/>
      <c r="DC1321" s="48"/>
      <c r="DD1321" s="48"/>
      <c r="DE1321" s="48"/>
      <c r="DF1321" s="48"/>
      <c r="DG1321" s="48"/>
      <c r="DH1321" s="48"/>
      <c r="DI1321" s="48"/>
      <c r="DJ1321" s="48"/>
      <c r="DK1321" s="48"/>
      <c r="DL1321" s="48"/>
      <c r="DM1321" s="48"/>
      <c r="DN1321" s="48"/>
      <c r="DO1321" s="48"/>
    </row>
    <row r="1322" spans="1:119" ht="16.899999999999999" hidden="1" customHeight="1" outlineLevel="2">
      <c r="A1322" s="27"/>
      <c r="B1322" s="27"/>
      <c r="C1322" s="27"/>
      <c r="D1322" s="27"/>
      <c r="E1322" s="27"/>
      <c r="F1322" s="35" t="s">
        <v>2788</v>
      </c>
      <c r="G1322" s="28"/>
      <c r="H1322" s="35"/>
      <c r="I1322" s="35"/>
      <c r="J1322" s="46"/>
      <c r="K1322" s="26"/>
      <c r="L1322" s="26"/>
      <c r="M1322" s="23" t="s">
        <v>2789</v>
      </c>
      <c r="N1322" s="33" t="s">
        <v>52</v>
      </c>
      <c r="O1322" s="262">
        <v>1</v>
      </c>
      <c r="P1322" s="47"/>
      <c r="Q1322" s="47"/>
      <c r="R1322" s="47"/>
      <c r="S1322" s="47"/>
      <c r="T1322" s="47"/>
      <c r="U1322" s="47"/>
      <c r="V1322" s="47"/>
      <c r="W1322" s="47"/>
      <c r="X1322" s="48"/>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c r="BV1322" s="48"/>
      <c r="BW1322" s="48"/>
      <c r="BX1322" s="48"/>
      <c r="BY1322" s="48"/>
      <c r="BZ1322" s="48"/>
      <c r="CA1322" s="48"/>
      <c r="CB1322" s="48"/>
      <c r="CC1322" s="48"/>
      <c r="CD1322" s="48"/>
      <c r="CE1322" s="48"/>
      <c r="CF1322" s="48"/>
      <c r="CG1322" s="48"/>
      <c r="CH1322" s="48"/>
      <c r="CI1322" s="48"/>
      <c r="CJ1322" s="48"/>
      <c r="CK1322" s="48"/>
      <c r="CL1322" s="48"/>
      <c r="CM1322" s="48"/>
      <c r="CN1322" s="48"/>
      <c r="CO1322" s="48"/>
      <c r="CP1322" s="48"/>
      <c r="CQ1322" s="48"/>
      <c r="CR1322" s="48"/>
      <c r="CS1322" s="48"/>
      <c r="CT1322" s="48"/>
      <c r="CU1322" s="48"/>
      <c r="CV1322" s="48"/>
      <c r="CW1322" s="48"/>
      <c r="CX1322" s="48"/>
      <c r="CY1322" s="48"/>
      <c r="CZ1322" s="48"/>
      <c r="DA1322" s="48"/>
      <c r="DB1322" s="48"/>
      <c r="DC1322" s="48"/>
      <c r="DD1322" s="48"/>
      <c r="DE1322" s="48"/>
      <c r="DF1322" s="48"/>
      <c r="DG1322" s="48"/>
      <c r="DH1322" s="48"/>
      <c r="DI1322" s="48"/>
      <c r="DJ1322" s="48"/>
      <c r="DK1322" s="48"/>
      <c r="DL1322" s="48"/>
      <c r="DM1322" s="48"/>
      <c r="DN1322" s="48"/>
      <c r="DO1322" s="48"/>
    </row>
    <row r="1323" spans="1:119" s="20" customFormat="1" ht="90" customHeight="1" outlineLevel="1" collapsed="1">
      <c r="A1323" s="27" t="s">
        <v>1491</v>
      </c>
      <c r="B1323" s="27">
        <v>35</v>
      </c>
      <c r="C1323" s="27" t="s">
        <v>816</v>
      </c>
      <c r="D1323" s="27" t="s">
        <v>1350</v>
      </c>
      <c r="E1323" s="27" t="s">
        <v>1492</v>
      </c>
      <c r="F1323" s="35" t="s">
        <v>1493</v>
      </c>
      <c r="G1323" s="28" t="s">
        <v>2867</v>
      </c>
      <c r="H1323" s="28" t="s">
        <v>2725</v>
      </c>
      <c r="I1323" s="28" t="s">
        <v>1494</v>
      </c>
      <c r="J1323" s="26" t="s">
        <v>33</v>
      </c>
      <c r="K1323" s="103" t="s">
        <v>56</v>
      </c>
      <c r="L1323" s="103" t="s">
        <v>56</v>
      </c>
      <c r="M1323" s="32" t="str">
        <f>M1324&amp;" "&amp;O1324&amp;N1324&amp;" "&amp;M1325&amp;" "&amp;O1325&amp;N1325&amp;" "&amp;M1326&amp;""&amp;N1326&amp;O1326&amp;""</f>
        <v>Замена грозотроса 0,5км Замена дефектных изоляторов 9шт. Ручная расчисткага0,1</v>
      </c>
      <c r="N1323" s="250"/>
      <c r="O1323" s="263"/>
      <c r="P1323" s="56"/>
      <c r="Q1323" s="56"/>
      <c r="R1323" s="56"/>
      <c r="S1323" s="56"/>
      <c r="T1323" s="56"/>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c r="BH1323" s="57"/>
      <c r="BI1323" s="57"/>
      <c r="BJ1323" s="57"/>
      <c r="BK1323" s="57"/>
      <c r="BL1323" s="57"/>
      <c r="BM1323" s="57"/>
      <c r="BN1323" s="57"/>
      <c r="BO1323" s="57"/>
      <c r="BP1323" s="57"/>
      <c r="BQ1323" s="57"/>
      <c r="BR1323" s="57"/>
      <c r="BS1323" s="57"/>
      <c r="BT1323" s="57"/>
      <c r="BU1323" s="57"/>
      <c r="BV1323" s="57"/>
      <c r="BW1323" s="57"/>
      <c r="BX1323" s="57"/>
      <c r="BY1323" s="57"/>
      <c r="BZ1323" s="57"/>
      <c r="CA1323" s="57"/>
      <c r="CB1323" s="57"/>
      <c r="CC1323" s="57"/>
      <c r="CD1323" s="57"/>
      <c r="CE1323" s="57"/>
      <c r="CF1323" s="57"/>
      <c r="CG1323" s="57"/>
      <c r="CH1323" s="57"/>
      <c r="CI1323" s="57"/>
      <c r="CJ1323" s="57"/>
      <c r="CK1323" s="57"/>
      <c r="CL1323" s="57"/>
      <c r="CM1323" s="57"/>
      <c r="CN1323" s="57"/>
      <c r="CO1323" s="57"/>
      <c r="CP1323" s="57"/>
      <c r="CQ1323" s="57"/>
      <c r="CR1323" s="57"/>
      <c r="CS1323" s="57"/>
      <c r="CT1323" s="57"/>
      <c r="CU1323" s="57"/>
      <c r="CV1323" s="57"/>
      <c r="CW1323" s="57"/>
      <c r="CX1323" s="57"/>
      <c r="CY1323" s="57"/>
      <c r="CZ1323" s="57"/>
      <c r="DA1323" s="57"/>
      <c r="DB1323" s="57"/>
      <c r="DC1323" s="57"/>
      <c r="DD1323" s="57"/>
      <c r="DE1323" s="57"/>
      <c r="DF1323" s="57"/>
      <c r="DG1323" s="57"/>
      <c r="DH1323" s="57"/>
      <c r="DI1323" s="57"/>
      <c r="DJ1323" s="57"/>
      <c r="DK1323" s="57"/>
      <c r="DL1323" s="57"/>
      <c r="DM1323" s="57"/>
      <c r="DN1323" s="57"/>
      <c r="DO1323" s="57"/>
    </row>
    <row r="1324" spans="1:119" s="20" customFormat="1" ht="12.75" hidden="1" customHeight="1" outlineLevel="2">
      <c r="A1324" s="12"/>
      <c r="B1324" s="12"/>
      <c r="C1324" s="12"/>
      <c r="D1324" s="12"/>
      <c r="E1324" s="58"/>
      <c r="F1324" s="35"/>
      <c r="G1324" s="143"/>
      <c r="H1324" s="59"/>
      <c r="I1324" s="59"/>
      <c r="J1324" s="46"/>
      <c r="K1324" s="26"/>
      <c r="L1324" s="26"/>
      <c r="M1324" s="23" t="s">
        <v>1495</v>
      </c>
      <c r="N1324" s="33" t="s">
        <v>1354</v>
      </c>
      <c r="O1324" s="31">
        <v>0.5</v>
      </c>
      <c r="P1324" s="56"/>
      <c r="Q1324" s="56"/>
      <c r="R1324" s="56"/>
      <c r="S1324" s="56"/>
      <c r="T1324" s="56"/>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c r="BH1324" s="57"/>
      <c r="BI1324" s="57"/>
      <c r="BJ1324" s="57"/>
      <c r="BK1324" s="57"/>
      <c r="BL1324" s="57"/>
      <c r="BM1324" s="57"/>
      <c r="BN1324" s="57"/>
      <c r="BO1324" s="57"/>
      <c r="BP1324" s="57"/>
      <c r="BQ1324" s="57"/>
      <c r="BR1324" s="57"/>
      <c r="BS1324" s="57"/>
      <c r="BT1324" s="57"/>
      <c r="BU1324" s="57"/>
      <c r="BV1324" s="57"/>
      <c r="BW1324" s="57"/>
      <c r="BX1324" s="57"/>
      <c r="BY1324" s="57"/>
      <c r="BZ1324" s="57"/>
      <c r="CA1324" s="57"/>
      <c r="CB1324" s="57"/>
      <c r="CC1324" s="57"/>
      <c r="CD1324" s="57"/>
      <c r="CE1324" s="57"/>
      <c r="CF1324" s="57"/>
      <c r="CG1324" s="57"/>
      <c r="CH1324" s="57"/>
      <c r="CI1324" s="57"/>
      <c r="CJ1324" s="57"/>
      <c r="CK1324" s="57"/>
      <c r="CL1324" s="57"/>
      <c r="CM1324" s="57"/>
      <c r="CN1324" s="57"/>
      <c r="CO1324" s="57"/>
      <c r="CP1324" s="57"/>
      <c r="CQ1324" s="57"/>
      <c r="CR1324" s="57"/>
      <c r="CS1324" s="57"/>
      <c r="CT1324" s="57"/>
      <c r="CU1324" s="57"/>
      <c r="CV1324" s="57"/>
      <c r="CW1324" s="57"/>
      <c r="CX1324" s="57"/>
      <c r="CY1324" s="57"/>
      <c r="CZ1324" s="57"/>
      <c r="DA1324" s="57"/>
      <c r="DB1324" s="57"/>
      <c r="DC1324" s="57"/>
      <c r="DD1324" s="57"/>
      <c r="DE1324" s="57"/>
      <c r="DF1324" s="57"/>
      <c r="DG1324" s="57"/>
      <c r="DH1324" s="57"/>
      <c r="DI1324" s="57"/>
      <c r="DJ1324" s="57"/>
      <c r="DK1324" s="57"/>
      <c r="DL1324" s="57"/>
      <c r="DM1324" s="57"/>
      <c r="DN1324" s="57"/>
      <c r="DO1324" s="57"/>
    </row>
    <row r="1325" spans="1:119" s="20" customFormat="1" ht="12.75" hidden="1" customHeight="1" outlineLevel="2">
      <c r="A1325" s="12"/>
      <c r="B1325" s="12"/>
      <c r="C1325" s="12"/>
      <c r="D1325" s="12"/>
      <c r="E1325" s="12"/>
      <c r="F1325" s="39"/>
      <c r="G1325" s="264"/>
      <c r="H1325" s="59"/>
      <c r="I1325" s="59"/>
      <c r="J1325" s="46"/>
      <c r="K1325" s="26"/>
      <c r="L1325" s="26"/>
      <c r="M1325" s="23" t="s">
        <v>1403</v>
      </c>
      <c r="N1325" s="33" t="s">
        <v>52</v>
      </c>
      <c r="O1325" s="29">
        <v>9</v>
      </c>
      <c r="P1325" s="56"/>
      <c r="Q1325" s="56"/>
      <c r="R1325" s="56"/>
      <c r="S1325" s="56"/>
      <c r="T1325" s="56"/>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c r="BH1325" s="57"/>
      <c r="BI1325" s="57"/>
      <c r="BJ1325" s="57"/>
      <c r="BK1325" s="57"/>
      <c r="BL1325" s="57"/>
      <c r="BM1325" s="57"/>
      <c r="BN1325" s="57"/>
      <c r="BO1325" s="57"/>
      <c r="BP1325" s="57"/>
      <c r="BQ1325" s="57"/>
      <c r="BR1325" s="57"/>
      <c r="BS1325" s="57"/>
      <c r="BT1325" s="57"/>
      <c r="BU1325" s="57"/>
      <c r="BV1325" s="57"/>
      <c r="BW1325" s="57"/>
      <c r="BX1325" s="57"/>
      <c r="BY1325" s="57"/>
      <c r="BZ1325" s="57"/>
      <c r="CA1325" s="57"/>
      <c r="CB1325" s="57"/>
      <c r="CC1325" s="57"/>
      <c r="CD1325" s="57"/>
      <c r="CE1325" s="57"/>
      <c r="CF1325" s="57"/>
      <c r="CG1325" s="57"/>
      <c r="CH1325" s="57"/>
      <c r="CI1325" s="57"/>
      <c r="CJ1325" s="57"/>
      <c r="CK1325" s="57"/>
      <c r="CL1325" s="57"/>
      <c r="CM1325" s="57"/>
      <c r="CN1325" s="57"/>
      <c r="CO1325" s="57"/>
      <c r="CP1325" s="57"/>
      <c r="CQ1325" s="57"/>
      <c r="CR1325" s="57"/>
      <c r="CS1325" s="57"/>
      <c r="CT1325" s="57"/>
      <c r="CU1325" s="57"/>
      <c r="CV1325" s="57"/>
      <c r="CW1325" s="57"/>
      <c r="CX1325" s="57"/>
      <c r="CY1325" s="57"/>
      <c r="CZ1325" s="57"/>
      <c r="DA1325" s="57"/>
      <c r="DB1325" s="57"/>
      <c r="DC1325" s="57"/>
      <c r="DD1325" s="57"/>
      <c r="DE1325" s="57"/>
      <c r="DF1325" s="57"/>
      <c r="DG1325" s="57"/>
      <c r="DH1325" s="57"/>
      <c r="DI1325" s="57"/>
      <c r="DJ1325" s="57"/>
      <c r="DK1325" s="57"/>
      <c r="DL1325" s="57"/>
      <c r="DM1325" s="57"/>
      <c r="DN1325" s="57"/>
      <c r="DO1325" s="57"/>
    </row>
    <row r="1326" spans="1:119" s="20" customFormat="1" ht="12.75" hidden="1" customHeight="1" outlineLevel="2">
      <c r="A1326" s="12"/>
      <c r="B1326" s="12"/>
      <c r="C1326" s="12"/>
      <c r="D1326" s="12"/>
      <c r="E1326" s="12"/>
      <c r="F1326" s="39"/>
      <c r="G1326" s="264"/>
      <c r="H1326" s="59"/>
      <c r="I1326" s="59"/>
      <c r="J1326" s="46"/>
      <c r="K1326" s="26"/>
      <c r="L1326" s="26"/>
      <c r="M1326" s="23" t="s">
        <v>481</v>
      </c>
      <c r="N1326" s="33" t="s">
        <v>510</v>
      </c>
      <c r="O1326" s="29">
        <v>0.1</v>
      </c>
      <c r="P1326" s="56"/>
      <c r="Q1326" s="56"/>
      <c r="R1326" s="56"/>
      <c r="S1326" s="56"/>
      <c r="T1326" s="56"/>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c r="BH1326" s="57"/>
      <c r="BI1326" s="57"/>
      <c r="BJ1326" s="57"/>
      <c r="BK1326" s="57"/>
      <c r="BL1326" s="57"/>
      <c r="BM1326" s="57"/>
      <c r="BN1326" s="57"/>
      <c r="BO1326" s="57"/>
      <c r="BP1326" s="57"/>
      <c r="BQ1326" s="57"/>
      <c r="BR1326" s="57"/>
      <c r="BS1326" s="57"/>
      <c r="BT1326" s="57"/>
      <c r="BU1326" s="57"/>
      <c r="BV1326" s="57"/>
      <c r="BW1326" s="57"/>
      <c r="BX1326" s="57"/>
      <c r="BY1326" s="57"/>
      <c r="BZ1326" s="57"/>
      <c r="CA1326" s="57"/>
      <c r="CB1326" s="57"/>
      <c r="CC1326" s="57"/>
      <c r="CD1326" s="57"/>
      <c r="CE1326" s="57"/>
      <c r="CF1326" s="57"/>
      <c r="CG1326" s="57"/>
      <c r="CH1326" s="57"/>
      <c r="CI1326" s="57"/>
      <c r="CJ1326" s="57"/>
      <c r="CK1326" s="57"/>
      <c r="CL1326" s="57"/>
      <c r="CM1326" s="57"/>
      <c r="CN1326" s="57"/>
      <c r="CO1326" s="57"/>
      <c r="CP1326" s="57"/>
      <c r="CQ1326" s="57"/>
      <c r="CR1326" s="57"/>
      <c r="CS1326" s="57"/>
      <c r="CT1326" s="57"/>
      <c r="CU1326" s="57"/>
      <c r="CV1326" s="57"/>
      <c r="CW1326" s="57"/>
      <c r="CX1326" s="57"/>
      <c r="CY1326" s="57"/>
      <c r="CZ1326" s="57"/>
      <c r="DA1326" s="57"/>
      <c r="DB1326" s="57"/>
      <c r="DC1326" s="57"/>
      <c r="DD1326" s="57"/>
      <c r="DE1326" s="57"/>
      <c r="DF1326" s="57"/>
      <c r="DG1326" s="57"/>
      <c r="DH1326" s="57"/>
      <c r="DI1326" s="57"/>
      <c r="DJ1326" s="57"/>
      <c r="DK1326" s="57"/>
      <c r="DL1326" s="57"/>
      <c r="DM1326" s="57"/>
      <c r="DN1326" s="57"/>
      <c r="DO1326" s="57"/>
    </row>
    <row r="1327" spans="1:119" s="20" customFormat="1" ht="90" customHeight="1" outlineLevel="1" collapsed="1">
      <c r="A1327" s="27" t="s">
        <v>1496</v>
      </c>
      <c r="B1327" s="27">
        <v>35</v>
      </c>
      <c r="C1327" s="27" t="s">
        <v>816</v>
      </c>
      <c r="D1327" s="27" t="s">
        <v>1350</v>
      </c>
      <c r="E1327" s="27" t="s">
        <v>1497</v>
      </c>
      <c r="F1327" s="35" t="s">
        <v>1498</v>
      </c>
      <c r="G1327" s="143">
        <v>66.296000000000006</v>
      </c>
      <c r="H1327" s="28" t="s">
        <v>2725</v>
      </c>
      <c r="I1327" s="28" t="s">
        <v>1499</v>
      </c>
      <c r="J1327" s="26" t="s">
        <v>33</v>
      </c>
      <c r="K1327" s="103" t="s">
        <v>51</v>
      </c>
      <c r="L1327" s="103" t="s">
        <v>51</v>
      </c>
      <c r="M1327" s="32" t="str">
        <f>M1328&amp;" "&amp;O1328&amp;N1328&amp;""&amp;M1329&amp;" "&amp;N1329&amp;O1329&amp;" "&amp;M1330&amp;" "&amp;O1330&amp;N1330&amp;" "&amp;M1331&amp;" "&amp;N1331&amp;O1331&amp;" "</f>
        <v xml:space="preserve">Ручная расчистка 0,1гаРемонт провода шт.1 Выправка опор 1оп. Замена дефектных изоляторов шт.1 </v>
      </c>
      <c r="N1327" s="250"/>
      <c r="O1327" s="263"/>
      <c r="P1327" s="56"/>
      <c r="Q1327" s="56"/>
      <c r="R1327" s="56"/>
      <c r="S1327" s="56"/>
      <c r="T1327" s="56"/>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c r="BH1327" s="57"/>
      <c r="BI1327" s="57"/>
      <c r="BJ1327" s="57"/>
      <c r="BK1327" s="57"/>
      <c r="BL1327" s="57"/>
      <c r="BM1327" s="57"/>
      <c r="BN1327" s="57"/>
      <c r="BO1327" s="57"/>
      <c r="BP1327" s="57"/>
      <c r="BQ1327" s="57"/>
      <c r="BR1327" s="57"/>
      <c r="BS1327" s="57"/>
      <c r="BT1327" s="57"/>
      <c r="BU1327" s="57"/>
      <c r="BV1327" s="57"/>
      <c r="BW1327" s="57"/>
      <c r="BX1327" s="57"/>
      <c r="BY1327" s="57"/>
      <c r="BZ1327" s="57"/>
      <c r="CA1327" s="57"/>
      <c r="CB1327" s="57"/>
      <c r="CC1327" s="57"/>
      <c r="CD1327" s="57"/>
      <c r="CE1327" s="57"/>
      <c r="CF1327" s="57"/>
      <c r="CG1327" s="57"/>
      <c r="CH1327" s="57"/>
      <c r="CI1327" s="57"/>
      <c r="CJ1327" s="57"/>
      <c r="CK1327" s="57"/>
      <c r="CL1327" s="57"/>
      <c r="CM1327" s="57"/>
      <c r="CN1327" s="57"/>
      <c r="CO1327" s="57"/>
      <c r="CP1327" s="57"/>
      <c r="CQ1327" s="57"/>
      <c r="CR1327" s="57"/>
      <c r="CS1327" s="57"/>
      <c r="CT1327" s="57"/>
      <c r="CU1327" s="57"/>
      <c r="CV1327" s="57"/>
      <c r="CW1327" s="57"/>
      <c r="CX1327" s="57"/>
      <c r="CY1327" s="57"/>
      <c r="CZ1327" s="57"/>
      <c r="DA1327" s="57"/>
      <c r="DB1327" s="57"/>
      <c r="DC1327" s="57"/>
      <c r="DD1327" s="57"/>
      <c r="DE1327" s="57"/>
      <c r="DF1327" s="57"/>
      <c r="DG1327" s="57"/>
      <c r="DH1327" s="57"/>
      <c r="DI1327" s="57"/>
      <c r="DJ1327" s="57"/>
      <c r="DK1327" s="57"/>
      <c r="DL1327" s="57"/>
      <c r="DM1327" s="57"/>
      <c r="DN1327" s="57"/>
      <c r="DO1327" s="57"/>
    </row>
    <row r="1328" spans="1:119" s="20" customFormat="1" ht="12.75" hidden="1" customHeight="1" outlineLevel="2">
      <c r="A1328" s="12"/>
      <c r="B1328" s="27"/>
      <c r="C1328" s="27"/>
      <c r="D1328" s="27"/>
      <c r="E1328" s="39"/>
      <c r="F1328" s="35"/>
      <c r="G1328" s="143"/>
      <c r="H1328" s="59"/>
      <c r="I1328" s="59"/>
      <c r="J1328" s="46"/>
      <c r="K1328" s="26"/>
      <c r="L1328" s="26"/>
      <c r="M1328" s="23" t="s">
        <v>481</v>
      </c>
      <c r="N1328" s="33" t="s">
        <v>510</v>
      </c>
      <c r="O1328" s="29">
        <v>0.1</v>
      </c>
      <c r="P1328" s="56"/>
      <c r="Q1328" s="56"/>
      <c r="R1328" s="56"/>
      <c r="S1328" s="56"/>
      <c r="T1328" s="56"/>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c r="BH1328" s="57"/>
      <c r="BI1328" s="57"/>
      <c r="BJ1328" s="57"/>
      <c r="BK1328" s="57"/>
      <c r="BL1328" s="57"/>
      <c r="BM1328" s="57"/>
      <c r="BN1328" s="57"/>
      <c r="BO1328" s="57"/>
      <c r="BP1328" s="57"/>
      <c r="BQ1328" s="57"/>
      <c r="BR1328" s="57"/>
      <c r="BS1328" s="57"/>
      <c r="BT1328" s="57"/>
      <c r="BU1328" s="57"/>
      <c r="BV1328" s="57"/>
      <c r="BW1328" s="57"/>
      <c r="BX1328" s="57"/>
      <c r="BY1328" s="57"/>
      <c r="BZ1328" s="57"/>
      <c r="CA1328" s="57"/>
      <c r="CB1328" s="57"/>
      <c r="CC1328" s="57"/>
      <c r="CD1328" s="57"/>
      <c r="CE1328" s="57"/>
      <c r="CF1328" s="57"/>
      <c r="CG1328" s="57"/>
      <c r="CH1328" s="57"/>
      <c r="CI1328" s="57"/>
      <c r="CJ1328" s="57"/>
      <c r="CK1328" s="57"/>
      <c r="CL1328" s="57"/>
      <c r="CM1328" s="57"/>
      <c r="CN1328" s="57"/>
      <c r="CO1328" s="57"/>
      <c r="CP1328" s="57"/>
      <c r="CQ1328" s="57"/>
      <c r="CR1328" s="57"/>
      <c r="CS1328" s="57"/>
      <c r="CT1328" s="57"/>
      <c r="CU1328" s="57"/>
      <c r="CV1328" s="57"/>
      <c r="CW1328" s="57"/>
      <c r="CX1328" s="57"/>
      <c r="CY1328" s="57"/>
      <c r="CZ1328" s="57"/>
      <c r="DA1328" s="57"/>
      <c r="DB1328" s="57"/>
      <c r="DC1328" s="57"/>
      <c r="DD1328" s="57"/>
      <c r="DE1328" s="57"/>
      <c r="DF1328" s="57"/>
      <c r="DG1328" s="57"/>
      <c r="DH1328" s="57"/>
      <c r="DI1328" s="57"/>
      <c r="DJ1328" s="57"/>
      <c r="DK1328" s="57"/>
      <c r="DL1328" s="57"/>
      <c r="DM1328" s="57"/>
      <c r="DN1328" s="57"/>
      <c r="DO1328" s="57"/>
    </row>
    <row r="1329" spans="1:119" s="20" customFormat="1" ht="22.5" hidden="1" customHeight="1" outlineLevel="2">
      <c r="A1329" s="12"/>
      <c r="B1329" s="27"/>
      <c r="C1329" s="27"/>
      <c r="D1329" s="27"/>
      <c r="E1329" s="27"/>
      <c r="F1329" s="3" t="s">
        <v>2723</v>
      </c>
      <c r="G1329" s="143"/>
      <c r="H1329" s="59"/>
      <c r="I1329" s="59"/>
      <c r="J1329" s="46"/>
      <c r="K1329" s="26"/>
      <c r="L1329" s="26"/>
      <c r="M1329" s="23" t="s">
        <v>1448</v>
      </c>
      <c r="N1329" s="33" t="s">
        <v>52</v>
      </c>
      <c r="O1329" s="29">
        <v>1</v>
      </c>
      <c r="P1329" s="56"/>
      <c r="Q1329" s="56"/>
      <c r="R1329" s="56"/>
      <c r="S1329" s="56"/>
      <c r="T1329" s="56"/>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c r="BH1329" s="57"/>
      <c r="BI1329" s="57"/>
      <c r="BJ1329" s="57"/>
      <c r="BK1329" s="57"/>
      <c r="BL1329" s="57"/>
      <c r="BM1329" s="57"/>
      <c r="BN1329" s="57"/>
      <c r="BO1329" s="57"/>
      <c r="BP1329" s="57"/>
      <c r="BQ1329" s="57"/>
      <c r="BR1329" s="57"/>
      <c r="BS1329" s="57"/>
      <c r="BT1329" s="57"/>
      <c r="BU1329" s="57"/>
      <c r="BV1329" s="57"/>
      <c r="BW1329" s="57"/>
      <c r="BX1329" s="57"/>
      <c r="BY1329" s="57"/>
      <c r="BZ1329" s="57"/>
      <c r="CA1329" s="57"/>
      <c r="CB1329" s="57"/>
      <c r="CC1329" s="57"/>
      <c r="CD1329" s="57"/>
      <c r="CE1329" s="57"/>
      <c r="CF1329" s="57"/>
      <c r="CG1329" s="57"/>
      <c r="CH1329" s="57"/>
      <c r="CI1329" s="57"/>
      <c r="CJ1329" s="57"/>
      <c r="CK1329" s="57"/>
      <c r="CL1329" s="57"/>
      <c r="CM1329" s="57"/>
      <c r="CN1329" s="57"/>
      <c r="CO1329" s="57"/>
      <c r="CP1329" s="57"/>
      <c r="CQ1329" s="57"/>
      <c r="CR1329" s="57"/>
      <c r="CS1329" s="57"/>
      <c r="CT1329" s="57"/>
      <c r="CU1329" s="57"/>
      <c r="CV1329" s="57"/>
      <c r="CW1329" s="57"/>
      <c r="CX1329" s="57"/>
      <c r="CY1329" s="57"/>
      <c r="CZ1329" s="57"/>
      <c r="DA1329" s="57"/>
      <c r="DB1329" s="57"/>
      <c r="DC1329" s="57"/>
      <c r="DD1329" s="57"/>
      <c r="DE1329" s="57"/>
      <c r="DF1329" s="57"/>
      <c r="DG1329" s="57"/>
      <c r="DH1329" s="57"/>
      <c r="DI1329" s="57"/>
      <c r="DJ1329" s="57"/>
      <c r="DK1329" s="57"/>
      <c r="DL1329" s="57"/>
      <c r="DM1329" s="57"/>
      <c r="DN1329" s="57"/>
      <c r="DO1329" s="57"/>
    </row>
    <row r="1330" spans="1:119" s="20" customFormat="1" ht="12.75" hidden="1" customHeight="1" outlineLevel="2">
      <c r="A1330" s="12"/>
      <c r="B1330" s="27"/>
      <c r="C1330" s="27"/>
      <c r="D1330" s="27"/>
      <c r="E1330" s="27"/>
      <c r="F1330" s="39"/>
      <c r="G1330" s="264"/>
      <c r="H1330" s="59"/>
      <c r="I1330" s="59"/>
      <c r="J1330" s="46"/>
      <c r="K1330" s="26"/>
      <c r="L1330" s="26"/>
      <c r="M1330" s="23" t="s">
        <v>483</v>
      </c>
      <c r="N1330" s="33" t="s">
        <v>1417</v>
      </c>
      <c r="O1330" s="29">
        <v>1</v>
      </c>
      <c r="P1330" s="56"/>
      <c r="Q1330" s="56"/>
      <c r="R1330" s="56"/>
      <c r="S1330" s="56"/>
      <c r="T1330" s="56"/>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c r="BH1330" s="57"/>
      <c r="BI1330" s="57"/>
      <c r="BJ1330" s="57"/>
      <c r="BK1330" s="57"/>
      <c r="BL1330" s="57"/>
      <c r="BM1330" s="57"/>
      <c r="BN1330" s="57"/>
      <c r="BO1330" s="57"/>
      <c r="BP1330" s="57"/>
      <c r="BQ1330" s="57"/>
      <c r="BR1330" s="57"/>
      <c r="BS1330" s="57"/>
      <c r="BT1330" s="57"/>
      <c r="BU1330" s="57"/>
      <c r="BV1330" s="57"/>
      <c r="BW1330" s="57"/>
      <c r="BX1330" s="57"/>
      <c r="BY1330" s="57"/>
      <c r="BZ1330" s="57"/>
      <c r="CA1330" s="57"/>
      <c r="CB1330" s="57"/>
      <c r="CC1330" s="57"/>
      <c r="CD1330" s="57"/>
      <c r="CE1330" s="57"/>
      <c r="CF1330" s="57"/>
      <c r="CG1330" s="57"/>
      <c r="CH1330" s="57"/>
      <c r="CI1330" s="57"/>
      <c r="CJ1330" s="57"/>
      <c r="CK1330" s="57"/>
      <c r="CL1330" s="57"/>
      <c r="CM1330" s="57"/>
      <c r="CN1330" s="57"/>
      <c r="CO1330" s="57"/>
      <c r="CP1330" s="57"/>
      <c r="CQ1330" s="57"/>
      <c r="CR1330" s="57"/>
      <c r="CS1330" s="57"/>
      <c r="CT1330" s="57"/>
      <c r="CU1330" s="57"/>
      <c r="CV1330" s="57"/>
      <c r="CW1330" s="57"/>
      <c r="CX1330" s="57"/>
      <c r="CY1330" s="57"/>
      <c r="CZ1330" s="57"/>
      <c r="DA1330" s="57"/>
      <c r="DB1330" s="57"/>
      <c r="DC1330" s="57"/>
      <c r="DD1330" s="57"/>
      <c r="DE1330" s="57"/>
      <c r="DF1330" s="57"/>
      <c r="DG1330" s="57"/>
      <c r="DH1330" s="57"/>
      <c r="DI1330" s="57"/>
      <c r="DJ1330" s="57"/>
      <c r="DK1330" s="57"/>
      <c r="DL1330" s="57"/>
      <c r="DM1330" s="57"/>
      <c r="DN1330" s="57"/>
      <c r="DO1330" s="57"/>
    </row>
    <row r="1331" spans="1:119" s="20" customFormat="1" ht="12.75" hidden="1" customHeight="1" outlineLevel="2">
      <c r="A1331" s="12"/>
      <c r="B1331" s="27"/>
      <c r="C1331" s="27"/>
      <c r="D1331" s="27"/>
      <c r="E1331" s="27"/>
      <c r="F1331" s="39"/>
      <c r="G1331" s="264"/>
      <c r="H1331" s="59"/>
      <c r="I1331" s="59"/>
      <c r="J1331" s="46"/>
      <c r="K1331" s="26"/>
      <c r="L1331" s="26"/>
      <c r="M1331" s="23" t="s">
        <v>1403</v>
      </c>
      <c r="N1331" s="33" t="s">
        <v>52</v>
      </c>
      <c r="O1331" s="29">
        <v>1</v>
      </c>
      <c r="P1331" s="56"/>
      <c r="Q1331" s="56"/>
      <c r="R1331" s="56"/>
      <c r="S1331" s="56"/>
      <c r="T1331" s="56"/>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c r="BH1331" s="57"/>
      <c r="BI1331" s="57"/>
      <c r="BJ1331" s="57"/>
      <c r="BK1331" s="57"/>
      <c r="BL1331" s="57"/>
      <c r="BM1331" s="57"/>
      <c r="BN1331" s="57"/>
      <c r="BO1331" s="57"/>
      <c r="BP1331" s="57"/>
      <c r="BQ1331" s="57"/>
      <c r="BR1331" s="57"/>
      <c r="BS1331" s="57"/>
      <c r="BT1331" s="57"/>
      <c r="BU1331" s="57"/>
      <c r="BV1331" s="57"/>
      <c r="BW1331" s="57"/>
      <c r="BX1331" s="57"/>
      <c r="BY1331" s="57"/>
      <c r="BZ1331" s="57"/>
      <c r="CA1331" s="57"/>
      <c r="CB1331" s="57"/>
      <c r="CC1331" s="57"/>
      <c r="CD1331" s="57"/>
      <c r="CE1331" s="57"/>
      <c r="CF1331" s="57"/>
      <c r="CG1331" s="57"/>
      <c r="CH1331" s="57"/>
      <c r="CI1331" s="57"/>
      <c r="CJ1331" s="57"/>
      <c r="CK1331" s="57"/>
      <c r="CL1331" s="57"/>
      <c r="CM1331" s="57"/>
      <c r="CN1331" s="57"/>
      <c r="CO1331" s="57"/>
      <c r="CP1331" s="57"/>
      <c r="CQ1331" s="57"/>
      <c r="CR1331" s="57"/>
      <c r="CS1331" s="57"/>
      <c r="CT1331" s="57"/>
      <c r="CU1331" s="57"/>
      <c r="CV1331" s="57"/>
      <c r="CW1331" s="57"/>
      <c r="CX1331" s="57"/>
      <c r="CY1331" s="57"/>
      <c r="CZ1331" s="57"/>
      <c r="DA1331" s="57"/>
      <c r="DB1331" s="57"/>
      <c r="DC1331" s="57"/>
      <c r="DD1331" s="57"/>
      <c r="DE1331" s="57"/>
      <c r="DF1331" s="57"/>
      <c r="DG1331" s="57"/>
      <c r="DH1331" s="57"/>
      <c r="DI1331" s="57"/>
      <c r="DJ1331" s="57"/>
      <c r="DK1331" s="57"/>
      <c r="DL1331" s="57"/>
      <c r="DM1331" s="57"/>
      <c r="DN1331" s="57"/>
      <c r="DO1331" s="57"/>
    </row>
    <row r="1332" spans="1:119" s="20" customFormat="1" ht="90" customHeight="1" outlineLevel="1" collapsed="1">
      <c r="A1332" s="27" t="s">
        <v>1502</v>
      </c>
      <c r="B1332" s="27">
        <v>35</v>
      </c>
      <c r="C1332" s="27" t="s">
        <v>816</v>
      </c>
      <c r="D1332" s="27" t="s">
        <v>1350</v>
      </c>
      <c r="E1332" s="27" t="s">
        <v>1503</v>
      </c>
      <c r="F1332" s="35" t="s">
        <v>1504</v>
      </c>
      <c r="G1332" s="143">
        <v>56.404000000000003</v>
      </c>
      <c r="H1332" s="28" t="s">
        <v>1383</v>
      </c>
      <c r="I1332" s="28" t="s">
        <v>1505</v>
      </c>
      <c r="J1332" s="26" t="s">
        <v>33</v>
      </c>
      <c r="K1332" s="103" t="s">
        <v>53</v>
      </c>
      <c r="L1332" s="103" t="s">
        <v>53</v>
      </c>
      <c r="M1332" s="32" t="str">
        <f>M1333&amp;" "&amp;O1333&amp;N1333&amp;" "&amp;M1334&amp;" "&amp;O1334&amp;N1334&amp;""</f>
        <v>Ремонт провода 1шт. Замена дефектных изоляторов 3шт.</v>
      </c>
      <c r="N1332" s="250"/>
      <c r="O1332" s="263"/>
      <c r="P1332" s="56"/>
      <c r="Q1332" s="56"/>
      <c r="R1332" s="56"/>
      <c r="S1332" s="56"/>
      <c r="T1332" s="56"/>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c r="BH1332" s="57"/>
      <c r="BI1332" s="57"/>
      <c r="BJ1332" s="57"/>
      <c r="BK1332" s="57"/>
      <c r="BL1332" s="57"/>
      <c r="BM1332" s="57"/>
      <c r="BN1332" s="57"/>
      <c r="BO1332" s="57"/>
      <c r="BP1332" s="57"/>
      <c r="BQ1332" s="57"/>
      <c r="BR1332" s="57"/>
      <c r="BS1332" s="57"/>
      <c r="BT1332" s="57"/>
      <c r="BU1332" s="57"/>
      <c r="BV1332" s="57"/>
      <c r="BW1332" s="57"/>
      <c r="BX1332" s="57"/>
      <c r="BY1332" s="57"/>
      <c r="BZ1332" s="57"/>
      <c r="CA1332" s="57"/>
      <c r="CB1332" s="57"/>
      <c r="CC1332" s="57"/>
      <c r="CD1332" s="57"/>
      <c r="CE1332" s="57"/>
      <c r="CF1332" s="57"/>
      <c r="CG1332" s="57"/>
      <c r="CH1332" s="57"/>
      <c r="CI1332" s="57"/>
      <c r="CJ1332" s="57"/>
      <c r="CK1332" s="57"/>
      <c r="CL1332" s="57"/>
      <c r="CM1332" s="57"/>
      <c r="CN1332" s="57"/>
      <c r="CO1332" s="57"/>
      <c r="CP1332" s="57"/>
      <c r="CQ1332" s="57"/>
      <c r="CR1332" s="57"/>
      <c r="CS1332" s="57"/>
      <c r="CT1332" s="57"/>
      <c r="CU1332" s="57"/>
      <c r="CV1332" s="57"/>
      <c r="CW1332" s="57"/>
      <c r="CX1332" s="57"/>
      <c r="CY1332" s="57"/>
      <c r="CZ1332" s="57"/>
      <c r="DA1332" s="57"/>
      <c r="DB1332" s="57"/>
      <c r="DC1332" s="57"/>
      <c r="DD1332" s="57"/>
      <c r="DE1332" s="57"/>
      <c r="DF1332" s="57"/>
      <c r="DG1332" s="57"/>
      <c r="DH1332" s="57"/>
      <c r="DI1332" s="57"/>
      <c r="DJ1332" s="57"/>
      <c r="DK1332" s="57"/>
      <c r="DL1332" s="57"/>
      <c r="DM1332" s="57"/>
      <c r="DN1332" s="57"/>
      <c r="DO1332" s="57"/>
    </row>
    <row r="1333" spans="1:119" s="20" customFormat="1" ht="22.5" hidden="1" customHeight="1" outlineLevel="2">
      <c r="A1333" s="12"/>
      <c r="B1333" s="27"/>
      <c r="C1333" s="27"/>
      <c r="D1333" s="27"/>
      <c r="E1333" s="39"/>
      <c r="F1333" s="35" t="s">
        <v>2723</v>
      </c>
      <c r="G1333" s="143"/>
      <c r="H1333" s="59"/>
      <c r="I1333" s="59"/>
      <c r="J1333" s="46"/>
      <c r="K1333" s="26"/>
      <c r="L1333" s="26"/>
      <c r="M1333" s="23" t="s">
        <v>1448</v>
      </c>
      <c r="N1333" s="33" t="s">
        <v>52</v>
      </c>
      <c r="O1333" s="31">
        <v>1</v>
      </c>
      <c r="P1333" s="56"/>
      <c r="Q1333" s="56"/>
      <c r="R1333" s="56"/>
      <c r="S1333" s="56"/>
      <c r="T1333" s="56"/>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c r="BH1333" s="57"/>
      <c r="BI1333" s="57"/>
      <c r="BJ1333" s="57"/>
      <c r="BK1333" s="57"/>
      <c r="BL1333" s="57"/>
      <c r="BM1333" s="57"/>
      <c r="BN1333" s="57"/>
      <c r="BO1333" s="57"/>
      <c r="BP1333" s="57"/>
      <c r="BQ1333" s="57"/>
      <c r="BR1333" s="57"/>
      <c r="BS1333" s="57"/>
      <c r="BT1333" s="57"/>
      <c r="BU1333" s="57"/>
      <c r="BV1333" s="57"/>
      <c r="BW1333" s="57"/>
      <c r="BX1333" s="57"/>
      <c r="BY1333" s="57"/>
      <c r="BZ1333" s="57"/>
      <c r="CA1333" s="57"/>
      <c r="CB1333" s="57"/>
      <c r="CC1333" s="57"/>
      <c r="CD1333" s="57"/>
      <c r="CE1333" s="57"/>
      <c r="CF1333" s="57"/>
      <c r="CG1333" s="57"/>
      <c r="CH1333" s="57"/>
      <c r="CI1333" s="57"/>
      <c r="CJ1333" s="57"/>
      <c r="CK1333" s="57"/>
      <c r="CL1333" s="57"/>
      <c r="CM1333" s="57"/>
      <c r="CN1333" s="57"/>
      <c r="CO1333" s="57"/>
      <c r="CP1333" s="57"/>
      <c r="CQ1333" s="57"/>
      <c r="CR1333" s="57"/>
      <c r="CS1333" s="57"/>
      <c r="CT1333" s="57"/>
      <c r="CU1333" s="57"/>
      <c r="CV1333" s="57"/>
      <c r="CW1333" s="57"/>
      <c r="CX1333" s="57"/>
      <c r="CY1333" s="57"/>
      <c r="CZ1333" s="57"/>
      <c r="DA1333" s="57"/>
      <c r="DB1333" s="57"/>
      <c r="DC1333" s="57"/>
      <c r="DD1333" s="57"/>
      <c r="DE1333" s="57"/>
      <c r="DF1333" s="57"/>
      <c r="DG1333" s="57"/>
      <c r="DH1333" s="57"/>
      <c r="DI1333" s="57"/>
      <c r="DJ1333" s="57"/>
      <c r="DK1333" s="57"/>
      <c r="DL1333" s="57"/>
      <c r="DM1333" s="57"/>
      <c r="DN1333" s="57"/>
      <c r="DO1333" s="57"/>
    </row>
    <row r="1334" spans="1:119" s="20" customFormat="1" ht="12.75" hidden="1" customHeight="1" outlineLevel="2">
      <c r="A1334" s="12"/>
      <c r="B1334" s="27"/>
      <c r="C1334" s="27"/>
      <c r="D1334" s="27"/>
      <c r="E1334" s="27"/>
      <c r="F1334" s="39"/>
      <c r="G1334" s="264"/>
      <c r="H1334" s="59"/>
      <c r="I1334" s="59"/>
      <c r="J1334" s="46"/>
      <c r="K1334" s="26"/>
      <c r="L1334" s="26"/>
      <c r="M1334" s="23" t="s">
        <v>1403</v>
      </c>
      <c r="N1334" s="33" t="s">
        <v>52</v>
      </c>
      <c r="O1334" s="29">
        <v>3</v>
      </c>
      <c r="P1334" s="56"/>
      <c r="Q1334" s="56"/>
      <c r="R1334" s="56"/>
      <c r="S1334" s="56"/>
      <c r="T1334" s="56"/>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c r="BH1334" s="57"/>
      <c r="BI1334" s="57"/>
      <c r="BJ1334" s="57"/>
      <c r="BK1334" s="57"/>
      <c r="BL1334" s="57"/>
      <c r="BM1334" s="57"/>
      <c r="BN1334" s="57"/>
      <c r="BO1334" s="57"/>
      <c r="BP1334" s="57"/>
      <c r="BQ1334" s="57"/>
      <c r="BR1334" s="57"/>
      <c r="BS1334" s="57"/>
      <c r="BT1334" s="57"/>
      <c r="BU1334" s="57"/>
      <c r="BV1334" s="57"/>
      <c r="BW1334" s="57"/>
      <c r="BX1334" s="57"/>
      <c r="BY1334" s="57"/>
      <c r="BZ1334" s="57"/>
      <c r="CA1334" s="57"/>
      <c r="CB1334" s="57"/>
      <c r="CC1334" s="57"/>
      <c r="CD1334" s="57"/>
      <c r="CE1334" s="57"/>
      <c r="CF1334" s="57"/>
      <c r="CG1334" s="57"/>
      <c r="CH1334" s="57"/>
      <c r="CI1334" s="57"/>
      <c r="CJ1334" s="57"/>
      <c r="CK1334" s="57"/>
      <c r="CL1334" s="57"/>
      <c r="CM1334" s="57"/>
      <c r="CN1334" s="57"/>
      <c r="CO1334" s="57"/>
      <c r="CP1334" s="57"/>
      <c r="CQ1334" s="57"/>
      <c r="CR1334" s="57"/>
      <c r="CS1334" s="57"/>
      <c r="CT1334" s="57"/>
      <c r="CU1334" s="57"/>
      <c r="CV1334" s="57"/>
      <c r="CW1334" s="57"/>
      <c r="CX1334" s="57"/>
      <c r="CY1334" s="57"/>
      <c r="CZ1334" s="57"/>
      <c r="DA1334" s="57"/>
      <c r="DB1334" s="57"/>
      <c r="DC1334" s="57"/>
      <c r="DD1334" s="57"/>
      <c r="DE1334" s="57"/>
      <c r="DF1334" s="57"/>
      <c r="DG1334" s="57"/>
      <c r="DH1334" s="57"/>
      <c r="DI1334" s="57"/>
      <c r="DJ1334" s="57"/>
      <c r="DK1334" s="57"/>
      <c r="DL1334" s="57"/>
      <c r="DM1334" s="57"/>
      <c r="DN1334" s="57"/>
      <c r="DO1334" s="57"/>
    </row>
    <row r="1335" spans="1:119" s="20" customFormat="1" ht="113.25" customHeight="1" outlineLevel="1" collapsed="1">
      <c r="A1335" s="27" t="s">
        <v>1506</v>
      </c>
      <c r="B1335" s="27">
        <v>35</v>
      </c>
      <c r="C1335" s="27" t="s">
        <v>816</v>
      </c>
      <c r="D1335" s="27" t="s">
        <v>1350</v>
      </c>
      <c r="E1335" s="27" t="s">
        <v>1507</v>
      </c>
      <c r="F1335" s="35" t="s">
        <v>1508</v>
      </c>
      <c r="G1335" s="143">
        <v>59.863999999999997</v>
      </c>
      <c r="H1335" s="28" t="s">
        <v>1383</v>
      </c>
      <c r="I1335" s="28" t="s">
        <v>1509</v>
      </c>
      <c r="J1335" s="26" t="s">
        <v>33</v>
      </c>
      <c r="K1335" s="103" t="s">
        <v>49</v>
      </c>
      <c r="L1335" s="103" t="s">
        <v>49</v>
      </c>
      <c r="M1335" s="32" t="str">
        <f>M1336&amp;" "&amp;O1336&amp;N1336&amp;" "&amp;M1337&amp;" "&amp;O1337&amp;N1337&amp;""</f>
        <v>Замена дефектных изоляторов 11шт. Валка угрожающих деревьев 7шт.</v>
      </c>
      <c r="N1335" s="250"/>
      <c r="O1335" s="263"/>
      <c r="P1335" s="56"/>
      <c r="Q1335" s="56"/>
      <c r="R1335" s="56"/>
      <c r="S1335" s="56"/>
      <c r="T1335" s="56"/>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c r="BH1335" s="57"/>
      <c r="BI1335" s="57"/>
      <c r="BJ1335" s="57"/>
      <c r="BK1335" s="57"/>
      <c r="BL1335" s="57"/>
      <c r="BM1335" s="57"/>
      <c r="BN1335" s="57"/>
      <c r="BO1335" s="57"/>
      <c r="BP1335" s="57"/>
      <c r="BQ1335" s="57"/>
      <c r="BR1335" s="57"/>
      <c r="BS1335" s="57"/>
      <c r="BT1335" s="57"/>
      <c r="BU1335" s="57"/>
      <c r="BV1335" s="57"/>
      <c r="BW1335" s="57"/>
      <c r="BX1335" s="57"/>
      <c r="BY1335" s="57"/>
      <c r="BZ1335" s="57"/>
      <c r="CA1335" s="57"/>
      <c r="CB1335" s="57"/>
      <c r="CC1335" s="57"/>
      <c r="CD1335" s="57"/>
      <c r="CE1335" s="57"/>
      <c r="CF1335" s="57"/>
      <c r="CG1335" s="57"/>
      <c r="CH1335" s="57"/>
      <c r="CI1335" s="57"/>
      <c r="CJ1335" s="57"/>
      <c r="CK1335" s="57"/>
      <c r="CL1335" s="57"/>
      <c r="CM1335" s="57"/>
      <c r="CN1335" s="57"/>
      <c r="CO1335" s="57"/>
      <c r="CP1335" s="57"/>
      <c r="CQ1335" s="57"/>
      <c r="CR1335" s="57"/>
      <c r="CS1335" s="57"/>
      <c r="CT1335" s="57"/>
      <c r="CU1335" s="57"/>
      <c r="CV1335" s="57"/>
      <c r="CW1335" s="57"/>
      <c r="CX1335" s="57"/>
      <c r="CY1335" s="57"/>
      <c r="CZ1335" s="57"/>
      <c r="DA1335" s="57"/>
      <c r="DB1335" s="57"/>
      <c r="DC1335" s="57"/>
      <c r="DD1335" s="57"/>
      <c r="DE1335" s="57"/>
      <c r="DF1335" s="57"/>
      <c r="DG1335" s="57"/>
      <c r="DH1335" s="57"/>
      <c r="DI1335" s="57"/>
      <c r="DJ1335" s="57"/>
      <c r="DK1335" s="57"/>
      <c r="DL1335" s="57"/>
      <c r="DM1335" s="57"/>
      <c r="DN1335" s="57"/>
      <c r="DO1335" s="57"/>
    </row>
    <row r="1336" spans="1:119" s="20" customFormat="1" ht="15" hidden="1" customHeight="1" outlineLevel="2">
      <c r="A1336" s="12"/>
      <c r="B1336" s="27"/>
      <c r="C1336" s="27"/>
      <c r="D1336" s="27"/>
      <c r="E1336" s="39"/>
      <c r="F1336" s="35"/>
      <c r="G1336" s="143"/>
      <c r="H1336" s="59"/>
      <c r="I1336" s="59"/>
      <c r="J1336" s="46"/>
      <c r="K1336" s="26"/>
      <c r="L1336" s="26"/>
      <c r="M1336" s="23" t="s">
        <v>1403</v>
      </c>
      <c r="N1336" s="33" t="s">
        <v>52</v>
      </c>
      <c r="O1336" s="31">
        <v>11</v>
      </c>
      <c r="P1336" s="56"/>
      <c r="Q1336" s="56"/>
      <c r="R1336" s="56"/>
      <c r="S1336" s="56"/>
      <c r="T1336" s="56"/>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c r="BH1336" s="57"/>
      <c r="BI1336" s="57"/>
      <c r="BJ1336" s="57"/>
      <c r="BK1336" s="57"/>
      <c r="BL1336" s="57"/>
      <c r="BM1336" s="57"/>
      <c r="BN1336" s="57"/>
      <c r="BO1336" s="57"/>
      <c r="BP1336" s="57"/>
      <c r="BQ1336" s="57"/>
      <c r="BR1336" s="57"/>
      <c r="BS1336" s="57"/>
      <c r="BT1336" s="57"/>
      <c r="BU1336" s="57"/>
      <c r="BV1336" s="57"/>
      <c r="BW1336" s="57"/>
      <c r="BX1336" s="57"/>
      <c r="BY1336" s="57"/>
      <c r="BZ1336" s="57"/>
      <c r="CA1336" s="57"/>
      <c r="CB1336" s="57"/>
      <c r="CC1336" s="57"/>
      <c r="CD1336" s="57"/>
      <c r="CE1336" s="57"/>
      <c r="CF1336" s="57"/>
      <c r="CG1336" s="57"/>
      <c r="CH1336" s="57"/>
      <c r="CI1336" s="57"/>
      <c r="CJ1336" s="57"/>
      <c r="CK1336" s="57"/>
      <c r="CL1336" s="57"/>
      <c r="CM1336" s="57"/>
      <c r="CN1336" s="57"/>
      <c r="CO1336" s="57"/>
      <c r="CP1336" s="57"/>
      <c r="CQ1336" s="57"/>
      <c r="CR1336" s="57"/>
      <c r="CS1336" s="57"/>
      <c r="CT1336" s="57"/>
      <c r="CU1336" s="57"/>
      <c r="CV1336" s="57"/>
      <c r="CW1336" s="57"/>
      <c r="CX1336" s="57"/>
      <c r="CY1336" s="57"/>
      <c r="CZ1336" s="57"/>
      <c r="DA1336" s="57"/>
      <c r="DB1336" s="57"/>
      <c r="DC1336" s="57"/>
      <c r="DD1336" s="57"/>
      <c r="DE1336" s="57"/>
      <c r="DF1336" s="57"/>
      <c r="DG1336" s="57"/>
      <c r="DH1336" s="57"/>
      <c r="DI1336" s="57"/>
      <c r="DJ1336" s="57"/>
      <c r="DK1336" s="57"/>
      <c r="DL1336" s="57"/>
      <c r="DM1336" s="57"/>
      <c r="DN1336" s="57"/>
      <c r="DO1336" s="57"/>
    </row>
    <row r="1337" spans="1:119" s="20" customFormat="1" ht="17.25" hidden="1" customHeight="1" outlineLevel="2">
      <c r="A1337" s="12"/>
      <c r="B1337" s="27"/>
      <c r="C1337" s="27"/>
      <c r="D1337" s="27"/>
      <c r="E1337" s="27"/>
      <c r="F1337" s="39"/>
      <c r="G1337" s="264"/>
      <c r="H1337" s="59"/>
      <c r="I1337" s="59"/>
      <c r="J1337" s="46"/>
      <c r="K1337" s="26"/>
      <c r="L1337" s="26"/>
      <c r="M1337" s="23" t="s">
        <v>1371</v>
      </c>
      <c r="N1337" s="33" t="s">
        <v>52</v>
      </c>
      <c r="O1337" s="29">
        <v>7</v>
      </c>
      <c r="P1337" s="56"/>
      <c r="Q1337" s="56"/>
      <c r="R1337" s="56"/>
      <c r="S1337" s="56"/>
      <c r="T1337" s="56"/>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c r="BH1337" s="57"/>
      <c r="BI1337" s="57"/>
      <c r="BJ1337" s="57"/>
      <c r="BK1337" s="57"/>
      <c r="BL1337" s="57"/>
      <c r="BM1337" s="57"/>
      <c r="BN1337" s="57"/>
      <c r="BO1337" s="57"/>
      <c r="BP1337" s="57"/>
      <c r="BQ1337" s="57"/>
      <c r="BR1337" s="57"/>
      <c r="BS1337" s="57"/>
      <c r="BT1337" s="57"/>
      <c r="BU1337" s="57"/>
      <c r="BV1337" s="57"/>
      <c r="BW1337" s="57"/>
      <c r="BX1337" s="57"/>
      <c r="BY1337" s="57"/>
      <c r="BZ1337" s="57"/>
      <c r="CA1337" s="57"/>
      <c r="CB1337" s="57"/>
      <c r="CC1337" s="57"/>
      <c r="CD1337" s="57"/>
      <c r="CE1337" s="57"/>
      <c r="CF1337" s="57"/>
      <c r="CG1337" s="57"/>
      <c r="CH1337" s="57"/>
      <c r="CI1337" s="57"/>
      <c r="CJ1337" s="57"/>
      <c r="CK1337" s="57"/>
      <c r="CL1337" s="57"/>
      <c r="CM1337" s="57"/>
      <c r="CN1337" s="57"/>
      <c r="CO1337" s="57"/>
      <c r="CP1337" s="57"/>
      <c r="CQ1337" s="57"/>
      <c r="CR1337" s="57"/>
      <c r="CS1337" s="57"/>
      <c r="CT1337" s="57"/>
      <c r="CU1337" s="57"/>
      <c r="CV1337" s="57"/>
      <c r="CW1337" s="57"/>
      <c r="CX1337" s="57"/>
      <c r="CY1337" s="57"/>
      <c r="CZ1337" s="57"/>
      <c r="DA1337" s="57"/>
      <c r="DB1337" s="57"/>
      <c r="DC1337" s="57"/>
      <c r="DD1337" s="57"/>
      <c r="DE1337" s="57"/>
      <c r="DF1337" s="57"/>
      <c r="DG1337" s="57"/>
      <c r="DH1337" s="57"/>
      <c r="DI1337" s="57"/>
      <c r="DJ1337" s="57"/>
      <c r="DK1337" s="57"/>
      <c r="DL1337" s="57"/>
      <c r="DM1337" s="57"/>
      <c r="DN1337" s="57"/>
      <c r="DO1337" s="57"/>
    </row>
    <row r="1338" spans="1:119" s="20" customFormat="1" ht="150" customHeight="1" outlineLevel="1" collapsed="1">
      <c r="A1338" s="27" t="s">
        <v>1510</v>
      </c>
      <c r="B1338" s="27">
        <v>35</v>
      </c>
      <c r="C1338" s="27" t="s">
        <v>816</v>
      </c>
      <c r="D1338" s="27" t="s">
        <v>1350</v>
      </c>
      <c r="E1338" s="27" t="s">
        <v>1511</v>
      </c>
      <c r="F1338" s="35" t="s">
        <v>1512</v>
      </c>
      <c r="G1338" s="143">
        <v>66.296000000000006</v>
      </c>
      <c r="H1338" s="28" t="s">
        <v>2726</v>
      </c>
      <c r="I1338" s="28" t="s">
        <v>1513</v>
      </c>
      <c r="J1338" s="26" t="s">
        <v>33</v>
      </c>
      <c r="K1338" s="103" t="s">
        <v>56</v>
      </c>
      <c r="L1338" s="103" t="s">
        <v>56</v>
      </c>
      <c r="M1338" s="32" t="str">
        <f>M1339&amp;" "&amp;O1339&amp;N1339&amp;" "&amp;M1340&amp;" "&amp;O1340&amp;N1340&amp;""</f>
        <v>Замена дефектных изоляторов 4шт. Ручная расчистка 0,8га</v>
      </c>
      <c r="N1338" s="250"/>
      <c r="O1338" s="263"/>
      <c r="P1338" s="56"/>
      <c r="Q1338" s="56"/>
      <c r="R1338" s="56"/>
      <c r="S1338" s="56"/>
      <c r="T1338" s="56"/>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c r="BH1338" s="57"/>
      <c r="BI1338" s="57"/>
      <c r="BJ1338" s="57"/>
      <c r="BK1338" s="57"/>
      <c r="BL1338" s="57"/>
      <c r="BM1338" s="57"/>
      <c r="BN1338" s="57"/>
      <c r="BO1338" s="57"/>
      <c r="BP1338" s="57"/>
      <c r="BQ1338" s="57"/>
      <c r="BR1338" s="57"/>
      <c r="BS1338" s="57"/>
      <c r="BT1338" s="57"/>
      <c r="BU1338" s="57"/>
      <c r="BV1338" s="57"/>
      <c r="BW1338" s="57"/>
      <c r="BX1338" s="57"/>
      <c r="BY1338" s="57"/>
      <c r="BZ1338" s="57"/>
      <c r="CA1338" s="57"/>
      <c r="CB1338" s="57"/>
      <c r="CC1338" s="57"/>
      <c r="CD1338" s="57"/>
      <c r="CE1338" s="57"/>
      <c r="CF1338" s="57"/>
      <c r="CG1338" s="57"/>
      <c r="CH1338" s="57"/>
      <c r="CI1338" s="57"/>
      <c r="CJ1338" s="57"/>
      <c r="CK1338" s="57"/>
      <c r="CL1338" s="57"/>
      <c r="CM1338" s="57"/>
      <c r="CN1338" s="57"/>
      <c r="CO1338" s="57"/>
      <c r="CP1338" s="57"/>
      <c r="CQ1338" s="57"/>
      <c r="CR1338" s="57"/>
      <c r="CS1338" s="57"/>
      <c r="CT1338" s="57"/>
      <c r="CU1338" s="57"/>
      <c r="CV1338" s="57"/>
      <c r="CW1338" s="57"/>
      <c r="CX1338" s="57"/>
      <c r="CY1338" s="57"/>
      <c r="CZ1338" s="57"/>
      <c r="DA1338" s="57"/>
      <c r="DB1338" s="57"/>
      <c r="DC1338" s="57"/>
      <c r="DD1338" s="57"/>
      <c r="DE1338" s="57"/>
      <c r="DF1338" s="57"/>
      <c r="DG1338" s="57"/>
      <c r="DH1338" s="57"/>
      <c r="DI1338" s="57"/>
      <c r="DJ1338" s="57"/>
      <c r="DK1338" s="57"/>
      <c r="DL1338" s="57"/>
      <c r="DM1338" s="57"/>
      <c r="DN1338" s="57"/>
      <c r="DO1338" s="57"/>
    </row>
    <row r="1339" spans="1:119" s="20" customFormat="1" ht="12.75" hidden="1" customHeight="1" outlineLevel="2">
      <c r="A1339" s="12"/>
      <c r="B1339" s="27"/>
      <c r="C1339" s="27"/>
      <c r="D1339" s="27"/>
      <c r="E1339" s="39"/>
      <c r="F1339" s="35"/>
      <c r="G1339" s="143"/>
      <c r="H1339" s="59"/>
      <c r="I1339" s="59"/>
      <c r="J1339" s="46"/>
      <c r="K1339" s="26"/>
      <c r="L1339" s="26"/>
      <c r="M1339" s="23" t="s">
        <v>1403</v>
      </c>
      <c r="N1339" s="33" t="s">
        <v>52</v>
      </c>
      <c r="O1339" s="31">
        <v>4</v>
      </c>
      <c r="P1339" s="56"/>
      <c r="Q1339" s="56"/>
      <c r="R1339" s="56"/>
      <c r="S1339" s="56"/>
      <c r="T1339" s="56"/>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c r="BH1339" s="57"/>
      <c r="BI1339" s="57"/>
      <c r="BJ1339" s="57"/>
      <c r="BK1339" s="57"/>
      <c r="BL1339" s="57"/>
      <c r="BM1339" s="57"/>
      <c r="BN1339" s="57"/>
      <c r="BO1339" s="57"/>
      <c r="BP1339" s="57"/>
      <c r="BQ1339" s="57"/>
      <c r="BR1339" s="57"/>
      <c r="BS1339" s="57"/>
      <c r="BT1339" s="57"/>
      <c r="BU1339" s="57"/>
      <c r="BV1339" s="57"/>
      <c r="BW1339" s="57"/>
      <c r="BX1339" s="57"/>
      <c r="BY1339" s="57"/>
      <c r="BZ1339" s="57"/>
      <c r="CA1339" s="57"/>
      <c r="CB1339" s="57"/>
      <c r="CC1339" s="57"/>
      <c r="CD1339" s="57"/>
      <c r="CE1339" s="57"/>
      <c r="CF1339" s="57"/>
      <c r="CG1339" s="57"/>
      <c r="CH1339" s="57"/>
      <c r="CI1339" s="57"/>
      <c r="CJ1339" s="57"/>
      <c r="CK1339" s="57"/>
      <c r="CL1339" s="57"/>
      <c r="CM1339" s="57"/>
      <c r="CN1339" s="57"/>
      <c r="CO1339" s="57"/>
      <c r="CP1339" s="57"/>
      <c r="CQ1339" s="57"/>
      <c r="CR1339" s="57"/>
      <c r="CS1339" s="57"/>
      <c r="CT1339" s="57"/>
      <c r="CU1339" s="57"/>
      <c r="CV1339" s="57"/>
      <c r="CW1339" s="57"/>
      <c r="CX1339" s="57"/>
      <c r="CY1339" s="57"/>
      <c r="CZ1339" s="57"/>
      <c r="DA1339" s="57"/>
      <c r="DB1339" s="57"/>
      <c r="DC1339" s="57"/>
      <c r="DD1339" s="57"/>
      <c r="DE1339" s="57"/>
      <c r="DF1339" s="57"/>
      <c r="DG1339" s="57"/>
      <c r="DH1339" s="57"/>
      <c r="DI1339" s="57"/>
      <c r="DJ1339" s="57"/>
      <c r="DK1339" s="57"/>
      <c r="DL1339" s="57"/>
      <c r="DM1339" s="57"/>
      <c r="DN1339" s="57"/>
      <c r="DO1339" s="57"/>
    </row>
    <row r="1340" spans="1:119" s="20" customFormat="1" ht="12.75" hidden="1" customHeight="1" outlineLevel="2">
      <c r="A1340" s="12"/>
      <c r="B1340" s="27"/>
      <c r="C1340" s="27"/>
      <c r="D1340" s="27"/>
      <c r="E1340" s="27"/>
      <c r="F1340" s="39"/>
      <c r="G1340" s="264"/>
      <c r="H1340" s="59"/>
      <c r="I1340" s="59"/>
      <c r="J1340" s="46"/>
      <c r="K1340" s="26"/>
      <c r="L1340" s="26"/>
      <c r="M1340" s="23" t="s">
        <v>481</v>
      </c>
      <c r="N1340" s="33" t="s">
        <v>510</v>
      </c>
      <c r="O1340" s="29">
        <v>0.8</v>
      </c>
      <c r="P1340" s="56"/>
      <c r="Q1340" s="56"/>
      <c r="R1340" s="56"/>
      <c r="S1340" s="56"/>
      <c r="T1340" s="56"/>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c r="BH1340" s="57"/>
      <c r="BI1340" s="57"/>
      <c r="BJ1340" s="57"/>
      <c r="BK1340" s="57"/>
      <c r="BL1340" s="57"/>
      <c r="BM1340" s="57"/>
      <c r="BN1340" s="57"/>
      <c r="BO1340" s="57"/>
      <c r="BP1340" s="57"/>
      <c r="BQ1340" s="57"/>
      <c r="BR1340" s="57"/>
      <c r="BS1340" s="57"/>
      <c r="BT1340" s="57"/>
      <c r="BU1340" s="57"/>
      <c r="BV1340" s="57"/>
      <c r="BW1340" s="57"/>
      <c r="BX1340" s="57"/>
      <c r="BY1340" s="57"/>
      <c r="BZ1340" s="57"/>
      <c r="CA1340" s="57"/>
      <c r="CB1340" s="57"/>
      <c r="CC1340" s="57"/>
      <c r="CD1340" s="57"/>
      <c r="CE1340" s="57"/>
      <c r="CF1340" s="57"/>
      <c r="CG1340" s="57"/>
      <c r="CH1340" s="57"/>
      <c r="CI1340" s="57"/>
      <c r="CJ1340" s="57"/>
      <c r="CK1340" s="57"/>
      <c r="CL1340" s="57"/>
      <c r="CM1340" s="57"/>
      <c r="CN1340" s="57"/>
      <c r="CO1340" s="57"/>
      <c r="CP1340" s="57"/>
      <c r="CQ1340" s="57"/>
      <c r="CR1340" s="57"/>
      <c r="CS1340" s="57"/>
      <c r="CT1340" s="57"/>
      <c r="CU1340" s="57"/>
      <c r="CV1340" s="57"/>
      <c r="CW1340" s="57"/>
      <c r="CX1340" s="57"/>
      <c r="CY1340" s="57"/>
      <c r="CZ1340" s="57"/>
      <c r="DA1340" s="57"/>
      <c r="DB1340" s="57"/>
      <c r="DC1340" s="57"/>
      <c r="DD1340" s="57"/>
      <c r="DE1340" s="57"/>
      <c r="DF1340" s="57"/>
      <c r="DG1340" s="57"/>
      <c r="DH1340" s="57"/>
      <c r="DI1340" s="57"/>
      <c r="DJ1340" s="57"/>
      <c r="DK1340" s="57"/>
      <c r="DL1340" s="57"/>
      <c r="DM1340" s="57"/>
      <c r="DN1340" s="57"/>
      <c r="DO1340" s="57"/>
    </row>
    <row r="1341" spans="1:119" s="20" customFormat="1" ht="99" customHeight="1" outlineLevel="1" collapsed="1">
      <c r="A1341" s="27" t="s">
        <v>1514</v>
      </c>
      <c r="B1341" s="27">
        <v>35</v>
      </c>
      <c r="C1341" s="27" t="s">
        <v>816</v>
      </c>
      <c r="D1341" s="27" t="s">
        <v>1350</v>
      </c>
      <c r="E1341" s="27" t="s">
        <v>1515</v>
      </c>
      <c r="F1341" s="35" t="s">
        <v>1516</v>
      </c>
      <c r="G1341" s="143">
        <v>64.134</v>
      </c>
      <c r="H1341" s="28" t="s">
        <v>1383</v>
      </c>
      <c r="I1341" s="28" t="s">
        <v>1517</v>
      </c>
      <c r="J1341" s="26" t="s">
        <v>33</v>
      </c>
      <c r="K1341" s="103" t="s">
        <v>56</v>
      </c>
      <c r="L1341" s="103" t="s">
        <v>56</v>
      </c>
      <c r="M1341" s="32" t="str">
        <f>M1342&amp;" "&amp;O1342&amp;N1342&amp;" "&amp;F1343&amp;" "&amp;O1343&amp;N1343&amp;""</f>
        <v>Замена дефектных изоляторов 6шт. Выправка ж/б опор 3шт.</v>
      </c>
      <c r="N1341" s="250"/>
      <c r="O1341" s="263"/>
      <c r="P1341" s="56"/>
      <c r="Q1341" s="56"/>
      <c r="R1341" s="56"/>
      <c r="S1341" s="56"/>
      <c r="T1341" s="56"/>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c r="BH1341" s="57"/>
      <c r="BI1341" s="57"/>
      <c r="BJ1341" s="57"/>
      <c r="BK1341" s="57"/>
      <c r="BL1341" s="57"/>
      <c r="BM1341" s="57"/>
      <c r="BN1341" s="57"/>
      <c r="BO1341" s="57"/>
      <c r="BP1341" s="57"/>
      <c r="BQ1341" s="57"/>
      <c r="BR1341" s="57"/>
      <c r="BS1341" s="57"/>
      <c r="BT1341" s="57"/>
      <c r="BU1341" s="57"/>
      <c r="BV1341" s="57"/>
      <c r="BW1341" s="57"/>
      <c r="BX1341" s="57"/>
      <c r="BY1341" s="57"/>
      <c r="BZ1341" s="57"/>
      <c r="CA1341" s="57"/>
      <c r="CB1341" s="57"/>
      <c r="CC1341" s="57"/>
      <c r="CD1341" s="57"/>
      <c r="CE1341" s="57"/>
      <c r="CF1341" s="57"/>
      <c r="CG1341" s="57"/>
      <c r="CH1341" s="57"/>
      <c r="CI1341" s="57"/>
      <c r="CJ1341" s="57"/>
      <c r="CK1341" s="57"/>
      <c r="CL1341" s="57"/>
      <c r="CM1341" s="57"/>
      <c r="CN1341" s="57"/>
      <c r="CO1341" s="57"/>
      <c r="CP1341" s="57"/>
      <c r="CQ1341" s="57"/>
      <c r="CR1341" s="57"/>
      <c r="CS1341" s="57"/>
      <c r="CT1341" s="57"/>
      <c r="CU1341" s="57"/>
      <c r="CV1341" s="57"/>
      <c r="CW1341" s="57"/>
      <c r="CX1341" s="57"/>
      <c r="CY1341" s="57"/>
      <c r="CZ1341" s="57"/>
      <c r="DA1341" s="57"/>
      <c r="DB1341" s="57"/>
      <c r="DC1341" s="57"/>
      <c r="DD1341" s="57"/>
      <c r="DE1341" s="57"/>
      <c r="DF1341" s="57"/>
      <c r="DG1341" s="57"/>
      <c r="DH1341" s="57"/>
      <c r="DI1341" s="57"/>
      <c r="DJ1341" s="57"/>
      <c r="DK1341" s="57"/>
      <c r="DL1341" s="57"/>
      <c r="DM1341" s="57"/>
      <c r="DN1341" s="57"/>
      <c r="DO1341" s="57"/>
    </row>
    <row r="1342" spans="1:119" s="20" customFormat="1" ht="12.75" hidden="1" customHeight="1" outlineLevel="2">
      <c r="A1342" s="12"/>
      <c r="B1342" s="27"/>
      <c r="C1342" s="27"/>
      <c r="D1342" s="27"/>
      <c r="E1342" s="39"/>
      <c r="F1342" s="35"/>
      <c r="G1342" s="143"/>
      <c r="H1342" s="59"/>
      <c r="I1342" s="59"/>
      <c r="J1342" s="46"/>
      <c r="K1342" s="26"/>
      <c r="L1342" s="26"/>
      <c r="M1342" s="23" t="s">
        <v>1403</v>
      </c>
      <c r="N1342" s="33" t="s">
        <v>52</v>
      </c>
      <c r="O1342" s="31">
        <v>6</v>
      </c>
      <c r="P1342" s="56"/>
      <c r="Q1342" s="56"/>
      <c r="R1342" s="56"/>
      <c r="S1342" s="56"/>
      <c r="T1342" s="56"/>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c r="BH1342" s="57"/>
      <c r="BI1342" s="57"/>
      <c r="BJ1342" s="57"/>
      <c r="BK1342" s="57"/>
      <c r="BL1342" s="57"/>
      <c r="BM1342" s="57"/>
      <c r="BN1342" s="57"/>
      <c r="BO1342" s="57"/>
      <c r="BP1342" s="57"/>
      <c r="BQ1342" s="57"/>
      <c r="BR1342" s="57"/>
      <c r="BS1342" s="57"/>
      <c r="BT1342" s="57"/>
      <c r="BU1342" s="57"/>
      <c r="BV1342" s="57"/>
      <c r="BW1342" s="57"/>
      <c r="BX1342" s="57"/>
      <c r="BY1342" s="57"/>
      <c r="BZ1342" s="57"/>
      <c r="CA1342" s="57"/>
      <c r="CB1342" s="57"/>
      <c r="CC1342" s="57"/>
      <c r="CD1342" s="57"/>
      <c r="CE1342" s="57"/>
      <c r="CF1342" s="57"/>
      <c r="CG1342" s="57"/>
      <c r="CH1342" s="57"/>
      <c r="CI1342" s="57"/>
      <c r="CJ1342" s="57"/>
      <c r="CK1342" s="57"/>
      <c r="CL1342" s="57"/>
      <c r="CM1342" s="57"/>
      <c r="CN1342" s="57"/>
      <c r="CO1342" s="57"/>
      <c r="CP1342" s="57"/>
      <c r="CQ1342" s="57"/>
      <c r="CR1342" s="57"/>
      <c r="CS1342" s="57"/>
      <c r="CT1342" s="57"/>
      <c r="CU1342" s="57"/>
      <c r="CV1342" s="57"/>
      <c r="CW1342" s="57"/>
      <c r="CX1342" s="57"/>
      <c r="CY1342" s="57"/>
      <c r="CZ1342" s="57"/>
      <c r="DA1342" s="57"/>
      <c r="DB1342" s="57"/>
      <c r="DC1342" s="57"/>
      <c r="DD1342" s="57"/>
      <c r="DE1342" s="57"/>
      <c r="DF1342" s="57"/>
      <c r="DG1342" s="57"/>
      <c r="DH1342" s="57"/>
      <c r="DI1342" s="57"/>
      <c r="DJ1342" s="57"/>
      <c r="DK1342" s="57"/>
      <c r="DL1342" s="57"/>
      <c r="DM1342" s="57"/>
      <c r="DN1342" s="57"/>
      <c r="DO1342" s="57"/>
    </row>
    <row r="1343" spans="1:119" s="20" customFormat="1" ht="12.75" hidden="1" customHeight="1" outlineLevel="2">
      <c r="A1343" s="12"/>
      <c r="B1343" s="27"/>
      <c r="C1343" s="27"/>
      <c r="D1343" s="27"/>
      <c r="E1343" s="27"/>
      <c r="F1343" s="23" t="s">
        <v>1501</v>
      </c>
      <c r="G1343" s="265"/>
      <c r="H1343" s="59"/>
      <c r="I1343" s="59"/>
      <c r="J1343" s="46"/>
      <c r="K1343" s="26"/>
      <c r="L1343" s="26"/>
      <c r="M1343" s="25" t="s">
        <v>483</v>
      </c>
      <c r="N1343" s="33" t="s">
        <v>52</v>
      </c>
      <c r="O1343" s="29">
        <v>3</v>
      </c>
      <c r="P1343" s="56"/>
      <c r="Q1343" s="56"/>
      <c r="R1343" s="56"/>
      <c r="S1343" s="56"/>
      <c r="T1343" s="56"/>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c r="BH1343" s="57"/>
      <c r="BI1343" s="57"/>
      <c r="BJ1343" s="57"/>
      <c r="BK1343" s="57"/>
      <c r="BL1343" s="57"/>
      <c r="BM1343" s="57"/>
      <c r="BN1343" s="57"/>
      <c r="BO1343" s="57"/>
      <c r="BP1343" s="57"/>
      <c r="BQ1343" s="57"/>
      <c r="BR1343" s="57"/>
      <c r="BS1343" s="57"/>
      <c r="BT1343" s="57"/>
      <c r="BU1343" s="57"/>
      <c r="BV1343" s="57"/>
      <c r="BW1343" s="57"/>
      <c r="BX1343" s="57"/>
      <c r="BY1343" s="57"/>
      <c r="BZ1343" s="57"/>
      <c r="CA1343" s="57"/>
      <c r="CB1343" s="57"/>
      <c r="CC1343" s="57"/>
      <c r="CD1343" s="57"/>
      <c r="CE1343" s="57"/>
      <c r="CF1343" s="57"/>
      <c r="CG1343" s="57"/>
      <c r="CH1343" s="57"/>
      <c r="CI1343" s="57"/>
      <c r="CJ1343" s="57"/>
      <c r="CK1343" s="57"/>
      <c r="CL1343" s="57"/>
      <c r="CM1343" s="57"/>
      <c r="CN1343" s="57"/>
      <c r="CO1343" s="57"/>
      <c r="CP1343" s="57"/>
      <c r="CQ1343" s="57"/>
      <c r="CR1343" s="57"/>
      <c r="CS1343" s="57"/>
      <c r="CT1343" s="57"/>
      <c r="CU1343" s="57"/>
      <c r="CV1343" s="57"/>
      <c r="CW1343" s="57"/>
      <c r="CX1343" s="57"/>
      <c r="CY1343" s="57"/>
      <c r="CZ1343" s="57"/>
      <c r="DA1343" s="57"/>
      <c r="DB1343" s="57"/>
      <c r="DC1343" s="57"/>
      <c r="DD1343" s="57"/>
      <c r="DE1343" s="57"/>
      <c r="DF1343" s="57"/>
      <c r="DG1343" s="57"/>
      <c r="DH1343" s="57"/>
      <c r="DI1343" s="57"/>
      <c r="DJ1343" s="57"/>
      <c r="DK1343" s="57"/>
      <c r="DL1343" s="57"/>
      <c r="DM1343" s="57"/>
      <c r="DN1343" s="57"/>
      <c r="DO1343" s="57"/>
    </row>
    <row r="1344" spans="1:119" s="20" customFormat="1" ht="90" customHeight="1" outlineLevel="1" collapsed="1">
      <c r="A1344" s="27" t="s">
        <v>1518</v>
      </c>
      <c r="B1344" s="27">
        <v>35</v>
      </c>
      <c r="C1344" s="27" t="s">
        <v>816</v>
      </c>
      <c r="D1344" s="27" t="s">
        <v>1350</v>
      </c>
      <c r="E1344" s="27" t="s">
        <v>1519</v>
      </c>
      <c r="F1344" s="35" t="s">
        <v>1520</v>
      </c>
      <c r="G1344" s="143" t="s">
        <v>2868</v>
      </c>
      <c r="H1344" s="28" t="s">
        <v>1383</v>
      </c>
      <c r="I1344" s="28" t="s">
        <v>1517</v>
      </c>
      <c r="J1344" s="26" t="s">
        <v>33</v>
      </c>
      <c r="K1344" s="103" t="s">
        <v>53</v>
      </c>
      <c r="L1344" s="103" t="s">
        <v>53</v>
      </c>
      <c r="M1344" s="32" t="str">
        <f>M1345&amp;" "&amp;O1345&amp;N1345&amp;" "&amp;M1346&amp;" "&amp;O1346&amp;N1346&amp;""</f>
        <v>Ремонт провода (рем.зажим) 1шт. Замена дефектных изоляторов 21шт.</v>
      </c>
      <c r="N1344" s="250"/>
      <c r="O1344" s="263"/>
      <c r="P1344" s="56"/>
      <c r="Q1344" s="56"/>
      <c r="R1344" s="56"/>
      <c r="S1344" s="56"/>
      <c r="T1344" s="56"/>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c r="BH1344" s="57"/>
      <c r="BI1344" s="57"/>
      <c r="BJ1344" s="57"/>
      <c r="BK1344" s="57"/>
      <c r="BL1344" s="57"/>
      <c r="BM1344" s="57"/>
      <c r="BN1344" s="57"/>
      <c r="BO1344" s="57"/>
      <c r="BP1344" s="57"/>
      <c r="BQ1344" s="57"/>
      <c r="BR1344" s="57"/>
      <c r="BS1344" s="57"/>
      <c r="BT1344" s="57"/>
      <c r="BU1344" s="57"/>
      <c r="BV1344" s="57"/>
      <c r="BW1344" s="57"/>
      <c r="BX1344" s="57"/>
      <c r="BY1344" s="57"/>
      <c r="BZ1344" s="57"/>
      <c r="CA1344" s="57"/>
      <c r="CB1344" s="57"/>
      <c r="CC1344" s="57"/>
      <c r="CD1344" s="57"/>
      <c r="CE1344" s="57"/>
      <c r="CF1344" s="57"/>
      <c r="CG1344" s="57"/>
      <c r="CH1344" s="57"/>
      <c r="CI1344" s="57"/>
      <c r="CJ1344" s="57"/>
      <c r="CK1344" s="57"/>
      <c r="CL1344" s="57"/>
      <c r="CM1344" s="57"/>
      <c r="CN1344" s="57"/>
      <c r="CO1344" s="57"/>
      <c r="CP1344" s="57"/>
      <c r="CQ1344" s="57"/>
      <c r="CR1344" s="57"/>
      <c r="CS1344" s="57"/>
      <c r="CT1344" s="57"/>
      <c r="CU1344" s="57"/>
      <c r="CV1344" s="57"/>
      <c r="CW1344" s="57"/>
      <c r="CX1344" s="57"/>
      <c r="CY1344" s="57"/>
      <c r="CZ1344" s="57"/>
      <c r="DA1344" s="57"/>
      <c r="DB1344" s="57"/>
      <c r="DC1344" s="57"/>
      <c r="DD1344" s="57"/>
      <c r="DE1344" s="57"/>
      <c r="DF1344" s="57"/>
      <c r="DG1344" s="57"/>
      <c r="DH1344" s="57"/>
      <c r="DI1344" s="57"/>
      <c r="DJ1344" s="57"/>
      <c r="DK1344" s="57"/>
      <c r="DL1344" s="57"/>
      <c r="DM1344" s="57"/>
      <c r="DN1344" s="57"/>
      <c r="DO1344" s="57"/>
    </row>
    <row r="1345" spans="1:121" s="20" customFormat="1" ht="12.75" hidden="1" customHeight="1" outlineLevel="2">
      <c r="A1345" s="12"/>
      <c r="B1345" s="27"/>
      <c r="C1345" s="27"/>
      <c r="D1345" s="27"/>
      <c r="E1345" s="39"/>
      <c r="F1345" s="35"/>
      <c r="G1345" s="143"/>
      <c r="H1345" s="59"/>
      <c r="I1345" s="59"/>
      <c r="J1345" s="46"/>
      <c r="K1345" s="26"/>
      <c r="L1345" s="26"/>
      <c r="M1345" s="23" t="s">
        <v>1500</v>
      </c>
      <c r="N1345" s="33" t="s">
        <v>52</v>
      </c>
      <c r="O1345" s="31">
        <v>1</v>
      </c>
      <c r="P1345" s="56"/>
      <c r="Q1345" s="56"/>
      <c r="R1345" s="56"/>
      <c r="S1345" s="56"/>
      <c r="T1345" s="56"/>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c r="BH1345" s="57"/>
      <c r="BI1345" s="57"/>
      <c r="BJ1345" s="57"/>
      <c r="BK1345" s="57"/>
      <c r="BL1345" s="57"/>
      <c r="BM1345" s="57"/>
      <c r="BN1345" s="57"/>
      <c r="BO1345" s="57"/>
      <c r="BP1345" s="57"/>
      <c r="BQ1345" s="57"/>
      <c r="BR1345" s="57"/>
      <c r="BS1345" s="57"/>
      <c r="BT1345" s="57"/>
      <c r="BU1345" s="57"/>
      <c r="BV1345" s="57"/>
      <c r="BW1345" s="57"/>
      <c r="BX1345" s="57"/>
      <c r="BY1345" s="57"/>
      <c r="BZ1345" s="57"/>
      <c r="CA1345" s="57"/>
      <c r="CB1345" s="57"/>
      <c r="CC1345" s="57"/>
      <c r="CD1345" s="57"/>
      <c r="CE1345" s="57"/>
      <c r="CF1345" s="57"/>
      <c r="CG1345" s="57"/>
      <c r="CH1345" s="57"/>
      <c r="CI1345" s="57"/>
      <c r="CJ1345" s="57"/>
      <c r="CK1345" s="57"/>
      <c r="CL1345" s="57"/>
      <c r="CM1345" s="57"/>
      <c r="CN1345" s="57"/>
      <c r="CO1345" s="57"/>
      <c r="CP1345" s="57"/>
      <c r="CQ1345" s="57"/>
      <c r="CR1345" s="57"/>
      <c r="CS1345" s="57"/>
      <c r="CT1345" s="57"/>
      <c r="CU1345" s="57"/>
      <c r="CV1345" s="57"/>
      <c r="CW1345" s="57"/>
      <c r="CX1345" s="57"/>
      <c r="CY1345" s="57"/>
      <c r="CZ1345" s="57"/>
      <c r="DA1345" s="57"/>
      <c r="DB1345" s="57"/>
      <c r="DC1345" s="57"/>
      <c r="DD1345" s="57"/>
      <c r="DE1345" s="57"/>
      <c r="DF1345" s="57"/>
      <c r="DG1345" s="57"/>
      <c r="DH1345" s="57"/>
      <c r="DI1345" s="57"/>
      <c r="DJ1345" s="57"/>
      <c r="DK1345" s="57"/>
      <c r="DL1345" s="57"/>
      <c r="DM1345" s="57"/>
      <c r="DN1345" s="57"/>
      <c r="DO1345" s="57"/>
    </row>
    <row r="1346" spans="1:121" s="20" customFormat="1" ht="12.75" hidden="1" customHeight="1" outlineLevel="2">
      <c r="A1346" s="12"/>
      <c r="B1346" s="27"/>
      <c r="C1346" s="27"/>
      <c r="D1346" s="27"/>
      <c r="E1346" s="27"/>
      <c r="F1346" s="39"/>
      <c r="G1346" s="264"/>
      <c r="H1346" s="59"/>
      <c r="I1346" s="59"/>
      <c r="J1346" s="46"/>
      <c r="K1346" s="26"/>
      <c r="L1346" s="26"/>
      <c r="M1346" s="23" t="s">
        <v>1403</v>
      </c>
      <c r="N1346" s="33" t="s">
        <v>52</v>
      </c>
      <c r="O1346" s="29">
        <v>21</v>
      </c>
      <c r="P1346" s="56"/>
      <c r="Q1346" s="56"/>
      <c r="R1346" s="56"/>
      <c r="S1346" s="56"/>
      <c r="T1346" s="56"/>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c r="BH1346" s="57"/>
      <c r="BI1346" s="57"/>
      <c r="BJ1346" s="57"/>
      <c r="BK1346" s="57"/>
      <c r="BL1346" s="57"/>
      <c r="BM1346" s="57"/>
      <c r="BN1346" s="57"/>
      <c r="BO1346" s="57"/>
      <c r="BP1346" s="57"/>
      <c r="BQ1346" s="57"/>
      <c r="BR1346" s="57"/>
      <c r="BS1346" s="57"/>
      <c r="BT1346" s="57"/>
      <c r="BU1346" s="57"/>
      <c r="BV1346" s="57"/>
      <c r="BW1346" s="57"/>
      <c r="BX1346" s="57"/>
      <c r="BY1346" s="57"/>
      <c r="BZ1346" s="57"/>
      <c r="CA1346" s="57"/>
      <c r="CB1346" s="57"/>
      <c r="CC1346" s="57"/>
      <c r="CD1346" s="57"/>
      <c r="CE1346" s="57"/>
      <c r="CF1346" s="57"/>
      <c r="CG1346" s="57"/>
      <c r="CH1346" s="57"/>
      <c r="CI1346" s="57"/>
      <c r="CJ1346" s="57"/>
      <c r="CK1346" s="57"/>
      <c r="CL1346" s="57"/>
      <c r="CM1346" s="57"/>
      <c r="CN1346" s="57"/>
      <c r="CO1346" s="57"/>
      <c r="CP1346" s="57"/>
      <c r="CQ1346" s="57"/>
      <c r="CR1346" s="57"/>
      <c r="CS1346" s="57"/>
      <c r="CT1346" s="57"/>
      <c r="CU1346" s="57"/>
      <c r="CV1346" s="57"/>
      <c r="CW1346" s="57"/>
      <c r="CX1346" s="57"/>
      <c r="CY1346" s="57"/>
      <c r="CZ1346" s="57"/>
      <c r="DA1346" s="57"/>
      <c r="DB1346" s="57"/>
      <c r="DC1346" s="57"/>
      <c r="DD1346" s="57"/>
      <c r="DE1346" s="57"/>
      <c r="DF1346" s="57"/>
      <c r="DG1346" s="57"/>
      <c r="DH1346" s="57"/>
      <c r="DI1346" s="57"/>
      <c r="DJ1346" s="57"/>
      <c r="DK1346" s="57"/>
      <c r="DL1346" s="57"/>
      <c r="DM1346" s="57"/>
      <c r="DN1346" s="57"/>
      <c r="DO1346" s="57"/>
    </row>
    <row r="1347" spans="1:121" s="20" customFormat="1" ht="90" customHeight="1" outlineLevel="1" collapsed="1">
      <c r="A1347" s="27" t="s">
        <v>1521</v>
      </c>
      <c r="B1347" s="27">
        <v>35</v>
      </c>
      <c r="C1347" s="27" t="s">
        <v>816</v>
      </c>
      <c r="D1347" s="27" t="s">
        <v>1350</v>
      </c>
      <c r="E1347" s="27" t="s">
        <v>1522</v>
      </c>
      <c r="F1347" s="35" t="s">
        <v>1523</v>
      </c>
      <c r="G1347" s="143">
        <v>62.122999999999998</v>
      </c>
      <c r="H1347" s="28" t="s">
        <v>1383</v>
      </c>
      <c r="I1347" s="28" t="s">
        <v>1517</v>
      </c>
      <c r="J1347" s="26" t="s">
        <v>33</v>
      </c>
      <c r="K1347" s="103" t="s">
        <v>56</v>
      </c>
      <c r="L1347" s="103" t="s">
        <v>56</v>
      </c>
      <c r="M1347" s="32" t="str">
        <f>M1348&amp;" "&amp;O1348&amp;N1348&amp;" "&amp;M1349&amp;" "&amp;O1349&amp;N1349&amp;" "&amp;M1350&amp;""&amp;N1350&amp;O1350&amp;""</f>
        <v>Замена дефектных изоляторов 4шт. Ручная расчистка 0,4га Выправка опор оп.1</v>
      </c>
      <c r="N1347" s="250"/>
      <c r="O1347" s="263"/>
      <c r="P1347" s="56"/>
      <c r="Q1347" s="56"/>
      <c r="R1347" s="56"/>
      <c r="S1347" s="56"/>
      <c r="T1347" s="56"/>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c r="BH1347" s="57"/>
      <c r="BI1347" s="57"/>
      <c r="BJ1347" s="57"/>
      <c r="BK1347" s="57"/>
      <c r="BL1347" s="57"/>
      <c r="BM1347" s="57"/>
      <c r="BN1347" s="57"/>
      <c r="BO1347" s="57"/>
      <c r="BP1347" s="57"/>
      <c r="BQ1347" s="57"/>
      <c r="BR1347" s="57"/>
      <c r="BS1347" s="57"/>
      <c r="BT1347" s="57"/>
      <c r="BU1347" s="57"/>
      <c r="BV1347" s="57"/>
      <c r="BW1347" s="57"/>
      <c r="BX1347" s="57"/>
      <c r="BY1347" s="57"/>
      <c r="BZ1347" s="57"/>
      <c r="CA1347" s="57"/>
      <c r="CB1347" s="57"/>
      <c r="CC1347" s="57"/>
      <c r="CD1347" s="57"/>
      <c r="CE1347" s="57"/>
      <c r="CF1347" s="57"/>
      <c r="CG1347" s="57"/>
      <c r="CH1347" s="57"/>
      <c r="CI1347" s="57"/>
      <c r="CJ1347" s="57"/>
      <c r="CK1347" s="57"/>
      <c r="CL1347" s="57"/>
      <c r="CM1347" s="57"/>
      <c r="CN1347" s="57"/>
      <c r="CO1347" s="57"/>
      <c r="CP1347" s="57"/>
      <c r="CQ1347" s="57"/>
      <c r="CR1347" s="57"/>
      <c r="CS1347" s="57"/>
      <c r="CT1347" s="57"/>
      <c r="CU1347" s="57"/>
      <c r="CV1347" s="57"/>
      <c r="CW1347" s="57"/>
      <c r="CX1347" s="57"/>
      <c r="CY1347" s="57"/>
      <c r="CZ1347" s="57"/>
      <c r="DA1347" s="57"/>
      <c r="DB1347" s="57"/>
      <c r="DC1347" s="57"/>
      <c r="DD1347" s="57"/>
      <c r="DE1347" s="57"/>
      <c r="DF1347" s="57"/>
      <c r="DG1347" s="57"/>
      <c r="DH1347" s="57"/>
      <c r="DI1347" s="57"/>
      <c r="DJ1347" s="57"/>
      <c r="DK1347" s="57"/>
      <c r="DL1347" s="57"/>
      <c r="DM1347" s="57"/>
      <c r="DN1347" s="57"/>
      <c r="DO1347" s="57"/>
    </row>
    <row r="1348" spans="1:121" s="20" customFormat="1" ht="12.75" hidden="1" customHeight="1" outlineLevel="2">
      <c r="A1348" s="12"/>
      <c r="B1348" s="12"/>
      <c r="C1348" s="12"/>
      <c r="D1348" s="12"/>
      <c r="E1348" s="58"/>
      <c r="F1348" s="59"/>
      <c r="G1348" s="49"/>
      <c r="H1348" s="59"/>
      <c r="I1348" s="59"/>
      <c r="J1348" s="258"/>
      <c r="K1348" s="60"/>
      <c r="L1348" s="60"/>
      <c r="M1348" s="23" t="s">
        <v>1403</v>
      </c>
      <c r="N1348" s="33" t="s">
        <v>52</v>
      </c>
      <c r="O1348" s="31">
        <v>4</v>
      </c>
      <c r="P1348" s="56"/>
      <c r="Q1348" s="56"/>
      <c r="R1348" s="56"/>
      <c r="S1348" s="56"/>
      <c r="T1348" s="56"/>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c r="BH1348" s="57"/>
      <c r="BI1348" s="57"/>
      <c r="BJ1348" s="57"/>
      <c r="BK1348" s="57"/>
      <c r="BL1348" s="57"/>
      <c r="BM1348" s="57"/>
      <c r="BN1348" s="57"/>
      <c r="BO1348" s="57"/>
      <c r="BP1348" s="57"/>
      <c r="BQ1348" s="57"/>
      <c r="BR1348" s="57"/>
      <c r="BS1348" s="57"/>
      <c r="BT1348" s="57"/>
      <c r="BU1348" s="57"/>
      <c r="BV1348" s="57"/>
      <c r="BW1348" s="57"/>
      <c r="BX1348" s="57"/>
      <c r="BY1348" s="57"/>
      <c r="BZ1348" s="57"/>
      <c r="CA1348" s="57"/>
      <c r="CB1348" s="57"/>
      <c r="CC1348" s="57"/>
      <c r="CD1348" s="57"/>
      <c r="CE1348" s="57"/>
      <c r="CF1348" s="57"/>
      <c r="CG1348" s="57"/>
      <c r="CH1348" s="57"/>
      <c r="CI1348" s="57"/>
      <c r="CJ1348" s="57"/>
      <c r="CK1348" s="57"/>
      <c r="CL1348" s="57"/>
      <c r="CM1348" s="57"/>
      <c r="CN1348" s="57"/>
      <c r="CO1348" s="57"/>
      <c r="CP1348" s="57"/>
      <c r="CQ1348" s="57"/>
      <c r="CR1348" s="57"/>
      <c r="CS1348" s="57"/>
      <c r="CT1348" s="57"/>
      <c r="CU1348" s="57"/>
      <c r="CV1348" s="57"/>
      <c r="CW1348" s="57"/>
      <c r="CX1348" s="57"/>
      <c r="CY1348" s="57"/>
      <c r="CZ1348" s="57"/>
      <c r="DA1348" s="57"/>
      <c r="DB1348" s="57"/>
      <c r="DC1348" s="57"/>
      <c r="DD1348" s="57"/>
      <c r="DE1348" s="57"/>
      <c r="DF1348" s="57"/>
      <c r="DG1348" s="57"/>
      <c r="DH1348" s="57"/>
      <c r="DI1348" s="57"/>
      <c r="DJ1348" s="57"/>
      <c r="DK1348" s="57"/>
      <c r="DL1348" s="57"/>
      <c r="DM1348" s="57"/>
      <c r="DN1348" s="57"/>
      <c r="DO1348" s="57"/>
    </row>
    <row r="1349" spans="1:121" s="20" customFormat="1" ht="12.75" hidden="1" customHeight="1" outlineLevel="2">
      <c r="A1349" s="12"/>
      <c r="B1349" s="12"/>
      <c r="C1349" s="12"/>
      <c r="D1349" s="12"/>
      <c r="E1349" s="12"/>
      <c r="F1349" s="58"/>
      <c r="G1349" s="12"/>
      <c r="H1349" s="59"/>
      <c r="I1349" s="59"/>
      <c r="J1349" s="258"/>
      <c r="K1349" s="60"/>
      <c r="L1349" s="60"/>
      <c r="M1349" s="23" t="s">
        <v>481</v>
      </c>
      <c r="N1349" s="33" t="s">
        <v>510</v>
      </c>
      <c r="O1349" s="29">
        <v>0.4</v>
      </c>
      <c r="P1349" s="56"/>
      <c r="Q1349" s="56"/>
      <c r="R1349" s="56"/>
      <c r="S1349" s="56"/>
      <c r="T1349" s="56"/>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c r="BH1349" s="57"/>
      <c r="BI1349" s="57"/>
      <c r="BJ1349" s="57"/>
      <c r="BK1349" s="57"/>
      <c r="BL1349" s="57"/>
      <c r="BM1349" s="57"/>
      <c r="BN1349" s="57"/>
      <c r="BO1349" s="57"/>
      <c r="BP1349" s="57"/>
      <c r="BQ1349" s="57"/>
      <c r="BR1349" s="57"/>
      <c r="BS1349" s="57"/>
      <c r="BT1349" s="57"/>
      <c r="BU1349" s="57"/>
      <c r="BV1349" s="57"/>
      <c r="BW1349" s="57"/>
      <c r="BX1349" s="57"/>
      <c r="BY1349" s="57"/>
      <c r="BZ1349" s="57"/>
      <c r="CA1349" s="57"/>
      <c r="CB1349" s="57"/>
      <c r="CC1349" s="57"/>
      <c r="CD1349" s="57"/>
      <c r="CE1349" s="57"/>
      <c r="CF1349" s="57"/>
      <c r="CG1349" s="57"/>
      <c r="CH1349" s="57"/>
      <c r="CI1349" s="57"/>
      <c r="CJ1349" s="57"/>
      <c r="CK1349" s="57"/>
      <c r="CL1349" s="57"/>
      <c r="CM1349" s="57"/>
      <c r="CN1349" s="57"/>
      <c r="CO1349" s="57"/>
      <c r="CP1349" s="57"/>
      <c r="CQ1349" s="57"/>
      <c r="CR1349" s="57"/>
      <c r="CS1349" s="57"/>
      <c r="CT1349" s="57"/>
      <c r="CU1349" s="57"/>
      <c r="CV1349" s="57"/>
      <c r="CW1349" s="57"/>
      <c r="CX1349" s="57"/>
      <c r="CY1349" s="57"/>
      <c r="CZ1349" s="57"/>
      <c r="DA1349" s="57"/>
      <c r="DB1349" s="57"/>
      <c r="DC1349" s="57"/>
      <c r="DD1349" s="57"/>
      <c r="DE1349" s="57"/>
      <c r="DF1349" s="57"/>
      <c r="DG1349" s="57"/>
      <c r="DH1349" s="57"/>
      <c r="DI1349" s="57"/>
      <c r="DJ1349" s="57"/>
      <c r="DK1349" s="57"/>
      <c r="DL1349" s="57"/>
      <c r="DM1349" s="57"/>
      <c r="DN1349" s="57"/>
      <c r="DO1349" s="57"/>
    </row>
    <row r="1350" spans="1:121" s="20" customFormat="1" ht="15" hidden="1" customHeight="1" outlineLevel="2">
      <c r="A1350" s="12"/>
      <c r="B1350" s="12"/>
      <c r="C1350" s="12"/>
      <c r="D1350" s="12"/>
      <c r="E1350" s="12"/>
      <c r="F1350" s="39" t="s">
        <v>1501</v>
      </c>
      <c r="G1350" s="27"/>
      <c r="H1350" s="59"/>
      <c r="I1350" s="59"/>
      <c r="J1350" s="258"/>
      <c r="K1350" s="60"/>
      <c r="L1350" s="60"/>
      <c r="M1350" s="23" t="s">
        <v>483</v>
      </c>
      <c r="N1350" s="33" t="s">
        <v>1524</v>
      </c>
      <c r="O1350" s="29">
        <v>1</v>
      </c>
      <c r="P1350" s="56"/>
      <c r="Q1350" s="56"/>
      <c r="R1350" s="56"/>
      <c r="S1350" s="56"/>
      <c r="T1350" s="56"/>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c r="BH1350" s="57"/>
      <c r="BI1350" s="57"/>
      <c r="BJ1350" s="57"/>
      <c r="BK1350" s="57"/>
      <c r="BL1350" s="57"/>
      <c r="BM1350" s="57"/>
      <c r="BN1350" s="57"/>
      <c r="BO1350" s="57"/>
      <c r="BP1350" s="57"/>
      <c r="BQ1350" s="57"/>
      <c r="BR1350" s="57"/>
      <c r="BS1350" s="57"/>
      <c r="BT1350" s="57"/>
      <c r="BU1350" s="57"/>
      <c r="BV1350" s="57"/>
      <c r="BW1350" s="57"/>
      <c r="BX1350" s="57"/>
      <c r="BY1350" s="57"/>
      <c r="BZ1350" s="57"/>
      <c r="CA1350" s="57"/>
      <c r="CB1350" s="57"/>
      <c r="CC1350" s="57"/>
      <c r="CD1350" s="57"/>
      <c r="CE1350" s="57"/>
      <c r="CF1350" s="57"/>
      <c r="CG1350" s="57"/>
      <c r="CH1350" s="57"/>
      <c r="CI1350" s="57"/>
      <c r="CJ1350" s="57"/>
      <c r="CK1350" s="57"/>
      <c r="CL1350" s="57"/>
      <c r="CM1350" s="57"/>
      <c r="CN1350" s="57"/>
      <c r="CO1350" s="57"/>
      <c r="CP1350" s="57"/>
      <c r="CQ1350" s="57"/>
      <c r="CR1350" s="57"/>
      <c r="CS1350" s="57"/>
      <c r="CT1350" s="57"/>
      <c r="CU1350" s="57"/>
      <c r="CV1350" s="57"/>
      <c r="CW1350" s="57"/>
      <c r="CX1350" s="57"/>
      <c r="CY1350" s="57"/>
      <c r="CZ1350" s="57"/>
      <c r="DA1350" s="57"/>
      <c r="DB1350" s="57"/>
      <c r="DC1350" s="57"/>
      <c r="DD1350" s="57"/>
      <c r="DE1350" s="57"/>
      <c r="DF1350" s="57"/>
      <c r="DG1350" s="57"/>
      <c r="DH1350" s="57"/>
      <c r="DI1350" s="57"/>
      <c r="DJ1350" s="57"/>
      <c r="DK1350" s="57"/>
      <c r="DL1350" s="57"/>
      <c r="DM1350" s="57"/>
      <c r="DN1350" s="57"/>
      <c r="DO1350" s="57"/>
    </row>
    <row r="1351" spans="1:121" s="45" customFormat="1" ht="22.5" customHeight="1" outlineLevel="1" collapsed="1">
      <c r="A1351" s="27" t="s">
        <v>1525</v>
      </c>
      <c r="B1351" s="27">
        <v>35</v>
      </c>
      <c r="C1351" s="27" t="s">
        <v>1468</v>
      </c>
      <c r="D1351" s="27" t="s">
        <v>1350</v>
      </c>
      <c r="E1351" s="27" t="s">
        <v>1526</v>
      </c>
      <c r="F1351" s="3" t="s">
        <v>1527</v>
      </c>
      <c r="G1351" s="28">
        <v>88.995999999999995</v>
      </c>
      <c r="H1351" s="28" t="s">
        <v>1024</v>
      </c>
      <c r="I1351" s="28"/>
      <c r="J1351" s="26" t="s">
        <v>33</v>
      </c>
      <c r="K1351" s="26" t="s">
        <v>55</v>
      </c>
      <c r="L1351" s="26" t="s">
        <v>57</v>
      </c>
      <c r="M1351" s="32" t="str">
        <f>M1352&amp;" "&amp;O1352&amp;N1352&amp;" "</f>
        <v xml:space="preserve">Ручная расчистка 2га </v>
      </c>
      <c r="N1351" s="33"/>
      <c r="O1351" s="61"/>
      <c r="P1351" s="43"/>
      <c r="Q1351" s="43"/>
      <c r="R1351" s="43"/>
      <c r="S1351" s="43"/>
      <c r="T1351" s="44"/>
      <c r="U1351" s="44"/>
      <c r="V1351" s="44"/>
      <c r="W1351" s="44"/>
      <c r="X1351" s="44"/>
      <c r="Y1351" s="44"/>
      <c r="Z1351" s="44"/>
      <c r="AA1351" s="44"/>
      <c r="AB1351" s="44"/>
      <c r="AC1351" s="44"/>
      <c r="AD1351" s="44"/>
      <c r="AE1351" s="44"/>
      <c r="AF1351" s="44"/>
      <c r="AG1351" s="44"/>
      <c r="AH1351" s="44"/>
      <c r="AI1351" s="44"/>
      <c r="AJ1351" s="44"/>
      <c r="AK1351" s="44"/>
      <c r="AL1351" s="44"/>
      <c r="AM1351" s="44"/>
      <c r="AN1351" s="44"/>
      <c r="AO1351" s="44"/>
      <c r="AP1351" s="44"/>
      <c r="AQ1351" s="44"/>
      <c r="AR1351" s="44"/>
      <c r="AS1351" s="44"/>
      <c r="AT1351" s="44"/>
      <c r="AU1351" s="44"/>
      <c r="AV1351" s="44"/>
      <c r="AW1351" s="44"/>
      <c r="AX1351" s="44"/>
      <c r="AY1351" s="44"/>
      <c r="AZ1351" s="44"/>
      <c r="BA1351" s="44"/>
      <c r="BB1351" s="44"/>
      <c r="BC1351" s="44"/>
      <c r="BD1351" s="44"/>
      <c r="BE1351" s="44"/>
      <c r="BF1351" s="44"/>
      <c r="BG1351" s="44"/>
      <c r="BH1351" s="44"/>
      <c r="BI1351" s="44"/>
      <c r="BJ1351" s="44"/>
      <c r="BK1351" s="44"/>
      <c r="BL1351" s="44"/>
      <c r="BM1351" s="44"/>
      <c r="BN1351" s="44"/>
      <c r="BO1351" s="44"/>
      <c r="BP1351" s="44"/>
      <c r="BQ1351" s="44"/>
      <c r="BR1351" s="44"/>
      <c r="BS1351" s="44"/>
      <c r="BT1351" s="44"/>
      <c r="BU1351" s="44"/>
      <c r="BV1351" s="44"/>
      <c r="BW1351" s="44"/>
      <c r="BX1351" s="44"/>
      <c r="BY1351" s="44"/>
      <c r="BZ1351" s="44"/>
      <c r="CA1351" s="44"/>
      <c r="CB1351" s="44"/>
      <c r="CC1351" s="44"/>
      <c r="CD1351" s="44"/>
      <c r="CE1351" s="44"/>
      <c r="CF1351" s="44"/>
      <c r="CG1351" s="44"/>
      <c r="CH1351" s="44"/>
      <c r="CI1351" s="44"/>
      <c r="CJ1351" s="44"/>
      <c r="CK1351" s="44"/>
      <c r="CL1351" s="44"/>
      <c r="CM1351" s="44"/>
      <c r="CN1351" s="44"/>
      <c r="CO1351" s="44"/>
      <c r="CP1351" s="44"/>
      <c r="CQ1351" s="44"/>
      <c r="CR1351" s="44"/>
      <c r="CS1351" s="44"/>
      <c r="CT1351" s="44"/>
      <c r="CU1351" s="44"/>
      <c r="CV1351" s="44"/>
      <c r="CW1351" s="44"/>
      <c r="CX1351" s="44"/>
      <c r="CY1351" s="44"/>
      <c r="CZ1351" s="44"/>
      <c r="DA1351" s="44"/>
      <c r="DB1351" s="44"/>
      <c r="DC1351" s="44"/>
      <c r="DD1351" s="44"/>
      <c r="DE1351" s="44"/>
      <c r="DF1351" s="44"/>
      <c r="DG1351" s="44"/>
      <c r="DH1351" s="44"/>
      <c r="DI1351" s="44"/>
      <c r="DJ1351" s="44"/>
      <c r="DK1351" s="44"/>
      <c r="DL1351" s="44"/>
      <c r="DM1351" s="44"/>
      <c r="DN1351" s="44"/>
      <c r="DO1351" s="44"/>
    </row>
    <row r="1352" spans="1:121" s="45" customFormat="1" ht="13.5" hidden="1" customHeight="1" outlineLevel="2">
      <c r="A1352" s="27"/>
      <c r="B1352" s="27"/>
      <c r="C1352" s="10"/>
      <c r="D1352" s="27"/>
      <c r="E1352" s="27"/>
      <c r="F1352" s="3"/>
      <c r="G1352" s="28"/>
      <c r="H1352" s="28"/>
      <c r="I1352" s="28"/>
      <c r="J1352" s="26"/>
      <c r="K1352" s="26"/>
      <c r="L1352" s="26"/>
      <c r="M1352" s="23" t="s">
        <v>481</v>
      </c>
      <c r="N1352" s="33" t="s">
        <v>510</v>
      </c>
      <c r="O1352" s="266">
        <v>2</v>
      </c>
      <c r="P1352" s="43"/>
      <c r="Q1352" s="43"/>
      <c r="R1352" s="43"/>
      <c r="S1352" s="43"/>
      <c r="T1352" s="44"/>
      <c r="U1352" s="44"/>
      <c r="V1352" s="44"/>
      <c r="W1352" s="44"/>
      <c r="X1352" s="44"/>
      <c r="Y1352" s="44"/>
      <c r="Z1352" s="44"/>
      <c r="AA1352" s="44"/>
      <c r="AB1352" s="44"/>
      <c r="AC1352" s="44"/>
      <c r="AD1352" s="44"/>
      <c r="AE1352" s="44"/>
      <c r="AF1352" s="44"/>
      <c r="AG1352" s="44"/>
      <c r="AH1352" s="44"/>
      <c r="AI1352" s="44"/>
      <c r="AJ1352" s="44"/>
      <c r="AK1352" s="44"/>
      <c r="AL1352" s="44"/>
      <c r="AM1352" s="44"/>
      <c r="AN1352" s="44"/>
      <c r="AO1352" s="44"/>
      <c r="AP1352" s="44"/>
      <c r="AQ1352" s="44"/>
      <c r="AR1352" s="44"/>
      <c r="AS1352" s="44"/>
      <c r="AT1352" s="44"/>
      <c r="AU1352" s="44"/>
      <c r="AV1352" s="44"/>
      <c r="AW1352" s="44"/>
      <c r="AX1352" s="44"/>
      <c r="AY1352" s="44"/>
      <c r="AZ1352" s="44"/>
      <c r="BA1352" s="44"/>
      <c r="BB1352" s="44"/>
      <c r="BC1352" s="44"/>
      <c r="BD1352" s="44"/>
      <c r="BE1352" s="44"/>
      <c r="BF1352" s="44"/>
      <c r="BG1352" s="44"/>
      <c r="BH1352" s="44"/>
      <c r="BI1352" s="44"/>
      <c r="BJ1352" s="44"/>
      <c r="BK1352" s="44"/>
      <c r="BL1352" s="44"/>
      <c r="BM1352" s="44"/>
      <c r="BN1352" s="44"/>
      <c r="BO1352" s="44"/>
      <c r="BP1352" s="44"/>
      <c r="BQ1352" s="44"/>
      <c r="BR1352" s="44"/>
      <c r="BS1352" s="44"/>
      <c r="BT1352" s="44"/>
      <c r="BU1352" s="44"/>
      <c r="BV1352" s="44"/>
      <c r="BW1352" s="44"/>
      <c r="BX1352" s="44"/>
      <c r="BY1352" s="44"/>
      <c r="BZ1352" s="44"/>
      <c r="CA1352" s="44"/>
      <c r="CB1352" s="44"/>
      <c r="CC1352" s="44"/>
      <c r="CD1352" s="44"/>
      <c r="CE1352" s="44"/>
      <c r="CF1352" s="44"/>
      <c r="CG1352" s="44"/>
      <c r="CH1352" s="44"/>
      <c r="CI1352" s="44"/>
      <c r="CJ1352" s="44"/>
      <c r="CK1352" s="44"/>
      <c r="CL1352" s="44"/>
      <c r="CM1352" s="44"/>
      <c r="CN1352" s="44"/>
      <c r="CO1352" s="44"/>
      <c r="CP1352" s="44"/>
      <c r="CQ1352" s="44"/>
      <c r="CR1352" s="44"/>
      <c r="CS1352" s="44"/>
      <c r="CT1352" s="44"/>
      <c r="CU1352" s="44"/>
      <c r="CV1352" s="44"/>
      <c r="CW1352" s="44"/>
      <c r="CX1352" s="44"/>
      <c r="CY1352" s="44"/>
      <c r="CZ1352" s="44"/>
      <c r="DA1352" s="44"/>
      <c r="DB1352" s="44"/>
      <c r="DC1352" s="44"/>
      <c r="DD1352" s="44"/>
      <c r="DE1352" s="44"/>
      <c r="DF1352" s="44"/>
      <c r="DG1352" s="44"/>
      <c r="DH1352" s="44"/>
      <c r="DI1352" s="44"/>
      <c r="DJ1352" s="44"/>
      <c r="DK1352" s="44"/>
      <c r="DL1352" s="44"/>
      <c r="DM1352" s="44"/>
      <c r="DN1352" s="44"/>
      <c r="DO1352" s="44"/>
    </row>
    <row r="1353" spans="1:121" ht="33.75" customHeight="1" outlineLevel="1" collapsed="1">
      <c r="A1353" s="27" t="s">
        <v>1528</v>
      </c>
      <c r="B1353" s="27">
        <v>35</v>
      </c>
      <c r="C1353" s="28" t="s">
        <v>1529</v>
      </c>
      <c r="D1353" s="27" t="s">
        <v>1350</v>
      </c>
      <c r="E1353" s="28" t="s">
        <v>1488</v>
      </c>
      <c r="F1353" s="35" t="s">
        <v>1530</v>
      </c>
      <c r="G1353" s="28" t="s">
        <v>2857</v>
      </c>
      <c r="H1353" s="28" t="s">
        <v>1024</v>
      </c>
      <c r="I1353" s="35"/>
      <c r="J1353" s="26" t="s">
        <v>33</v>
      </c>
      <c r="K1353" s="103" t="s">
        <v>511</v>
      </c>
      <c r="L1353" s="103" t="s">
        <v>478</v>
      </c>
      <c r="M1353" s="32" t="str">
        <f>M1354&amp;" "&amp;O1354&amp;N1354&amp;" "</f>
        <v xml:space="preserve">Ручная расчистка 1,8га </v>
      </c>
      <c r="N1353" s="250"/>
      <c r="O1353" s="33"/>
      <c r="P1353" s="47"/>
      <c r="Q1353" s="47"/>
      <c r="R1353" s="47"/>
      <c r="S1353" s="47"/>
      <c r="T1353" s="47"/>
      <c r="U1353" s="47"/>
      <c r="V1353" s="47"/>
      <c r="W1353" s="47"/>
      <c r="X1353" s="48"/>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c r="BV1353" s="48"/>
      <c r="BW1353" s="48"/>
      <c r="BX1353" s="48"/>
      <c r="BY1353" s="48"/>
      <c r="BZ1353" s="48"/>
      <c r="CA1353" s="48"/>
      <c r="CB1353" s="48"/>
      <c r="CC1353" s="48"/>
      <c r="CD1353" s="48"/>
      <c r="CE1353" s="48"/>
      <c r="CF1353" s="48"/>
      <c r="CG1353" s="48"/>
      <c r="CH1353" s="48"/>
      <c r="CI1353" s="48"/>
      <c r="CJ1353" s="48"/>
      <c r="CK1353" s="48"/>
      <c r="CL1353" s="48"/>
      <c r="CM1353" s="48"/>
      <c r="CN1353" s="48"/>
      <c r="CO1353" s="48"/>
      <c r="CP1353" s="48"/>
      <c r="CQ1353" s="48"/>
      <c r="CR1353" s="48"/>
      <c r="CS1353" s="48"/>
      <c r="CT1353" s="48"/>
      <c r="CU1353" s="48"/>
      <c r="CV1353" s="48"/>
      <c r="CW1353" s="48"/>
      <c r="CX1353" s="48"/>
      <c r="CY1353" s="48"/>
      <c r="CZ1353" s="48"/>
      <c r="DA1353" s="48"/>
      <c r="DB1353" s="48"/>
      <c r="DC1353" s="48"/>
      <c r="DD1353" s="48"/>
      <c r="DE1353" s="48"/>
      <c r="DF1353" s="48"/>
      <c r="DG1353" s="48"/>
      <c r="DH1353" s="48"/>
      <c r="DI1353" s="48"/>
      <c r="DJ1353" s="48"/>
      <c r="DK1353" s="48"/>
      <c r="DL1353" s="48"/>
      <c r="DM1353" s="48"/>
      <c r="DN1353" s="48"/>
      <c r="DO1353" s="48"/>
    </row>
    <row r="1354" spans="1:121" ht="12.75" hidden="1" customHeight="1" outlineLevel="2">
      <c r="A1354" s="27"/>
      <c r="B1354" s="27"/>
      <c r="C1354" s="28"/>
      <c r="D1354" s="39"/>
      <c r="E1354" s="3"/>
      <c r="F1354" s="35"/>
      <c r="G1354" s="28"/>
      <c r="H1354" s="35"/>
      <c r="I1354" s="35"/>
      <c r="J1354" s="46"/>
      <c r="K1354" s="26"/>
      <c r="L1354" s="26"/>
      <c r="M1354" s="23" t="s">
        <v>481</v>
      </c>
      <c r="N1354" s="33" t="s">
        <v>510</v>
      </c>
      <c r="O1354" s="266">
        <v>1.8</v>
      </c>
      <c r="P1354" s="47"/>
      <c r="Q1354" s="47"/>
      <c r="R1354" s="47"/>
      <c r="S1354" s="47"/>
      <c r="T1354" s="47"/>
      <c r="U1354" s="47"/>
      <c r="V1354" s="47"/>
      <c r="W1354" s="47"/>
      <c r="X1354" s="48"/>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c r="BV1354" s="48"/>
      <c r="BW1354" s="48"/>
      <c r="BX1354" s="48"/>
      <c r="BY1354" s="48"/>
      <c r="BZ1354" s="48"/>
      <c r="CA1354" s="48"/>
      <c r="CB1354" s="48"/>
      <c r="CC1354" s="48"/>
      <c r="CD1354" s="48"/>
      <c r="CE1354" s="48"/>
      <c r="CF1354" s="48"/>
      <c r="CG1354" s="48"/>
      <c r="CH1354" s="48"/>
      <c r="CI1354" s="48"/>
      <c r="CJ1354" s="48"/>
      <c r="CK1354" s="48"/>
      <c r="CL1354" s="48"/>
      <c r="CM1354" s="48"/>
      <c r="CN1354" s="48"/>
      <c r="CO1354" s="48"/>
      <c r="CP1354" s="48"/>
      <c r="CQ1354" s="48"/>
      <c r="CR1354" s="48"/>
      <c r="CS1354" s="48"/>
      <c r="CT1354" s="48"/>
      <c r="CU1354" s="48"/>
      <c r="CV1354" s="48"/>
      <c r="CW1354" s="48"/>
      <c r="CX1354" s="48"/>
      <c r="CY1354" s="48"/>
      <c r="CZ1354" s="48"/>
      <c r="DA1354" s="48"/>
      <c r="DB1354" s="48"/>
      <c r="DC1354" s="48"/>
      <c r="DD1354" s="48"/>
      <c r="DE1354" s="48"/>
      <c r="DF1354" s="48"/>
      <c r="DG1354" s="48"/>
      <c r="DH1354" s="48"/>
      <c r="DI1354" s="48"/>
      <c r="DJ1354" s="48"/>
      <c r="DK1354" s="48"/>
      <c r="DL1354" s="48"/>
      <c r="DM1354" s="48"/>
      <c r="DN1354" s="48"/>
      <c r="DO1354" s="48"/>
    </row>
    <row r="1355" spans="1:121" ht="22.5" customHeight="1" outlineLevel="1" collapsed="1">
      <c r="A1355" s="27" t="s">
        <v>1531</v>
      </c>
      <c r="B1355" s="27">
        <v>35</v>
      </c>
      <c r="C1355" s="28" t="s">
        <v>1529</v>
      </c>
      <c r="D1355" s="27" t="s">
        <v>1350</v>
      </c>
      <c r="E1355" s="28" t="s">
        <v>1532</v>
      </c>
      <c r="F1355" s="35" t="s">
        <v>1533</v>
      </c>
      <c r="G1355" s="28" t="s">
        <v>2858</v>
      </c>
      <c r="H1355" s="28" t="s">
        <v>1024</v>
      </c>
      <c r="I1355" s="35"/>
      <c r="J1355" s="26" t="s">
        <v>33</v>
      </c>
      <c r="K1355" s="103" t="s">
        <v>490</v>
      </c>
      <c r="L1355" s="103" t="s">
        <v>490</v>
      </c>
      <c r="M1355" s="32" t="str">
        <f>M1356&amp;" "&amp;O1356&amp;N1356&amp;" "</f>
        <v xml:space="preserve">Ручная расчистка 0,7га </v>
      </c>
      <c r="N1355" s="250"/>
      <c r="O1355" s="33"/>
      <c r="P1355" s="47"/>
      <c r="Q1355" s="47"/>
      <c r="R1355" s="47"/>
      <c r="S1355" s="47"/>
      <c r="T1355" s="47"/>
      <c r="U1355" s="47"/>
      <c r="V1355" s="47"/>
      <c r="W1355" s="47"/>
      <c r="X1355" s="48"/>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c r="BV1355" s="48"/>
      <c r="BW1355" s="48"/>
      <c r="BX1355" s="48"/>
      <c r="BY1355" s="48"/>
      <c r="BZ1355" s="48"/>
      <c r="CA1355" s="48"/>
      <c r="CB1355" s="48"/>
      <c r="CC1355" s="48"/>
      <c r="CD1355" s="48"/>
      <c r="CE1355" s="48"/>
      <c r="CF1355" s="48"/>
      <c r="CG1355" s="48"/>
      <c r="CH1355" s="48"/>
      <c r="CI1355" s="48"/>
      <c r="CJ1355" s="48"/>
      <c r="CK1355" s="48"/>
      <c r="CL1355" s="48"/>
      <c r="CM1355" s="48"/>
      <c r="CN1355" s="48"/>
      <c r="CO1355" s="48"/>
      <c r="CP1355" s="48"/>
      <c r="CQ1355" s="48"/>
      <c r="CR1355" s="48"/>
      <c r="CS1355" s="48"/>
      <c r="CT1355" s="48"/>
      <c r="CU1355" s="48"/>
      <c r="CV1355" s="48"/>
      <c r="CW1355" s="48"/>
      <c r="CX1355" s="48"/>
      <c r="CY1355" s="48"/>
      <c r="CZ1355" s="48"/>
      <c r="DA1355" s="48"/>
      <c r="DB1355" s="48"/>
      <c r="DC1355" s="48"/>
      <c r="DD1355" s="48"/>
      <c r="DE1355" s="48"/>
      <c r="DF1355" s="48"/>
      <c r="DG1355" s="48"/>
      <c r="DH1355" s="48"/>
      <c r="DI1355" s="48"/>
      <c r="DJ1355" s="48"/>
      <c r="DK1355" s="48"/>
      <c r="DL1355" s="48"/>
      <c r="DM1355" s="48"/>
      <c r="DN1355" s="48"/>
      <c r="DO1355" s="48"/>
    </row>
    <row r="1356" spans="1:121" ht="12.75" hidden="1" customHeight="1" outlineLevel="2">
      <c r="A1356" s="27"/>
      <c r="B1356" s="27"/>
      <c r="C1356" s="35"/>
      <c r="D1356" s="39"/>
      <c r="E1356" s="3"/>
      <c r="F1356" s="35"/>
      <c r="G1356" s="28"/>
      <c r="H1356" s="35"/>
      <c r="I1356" s="35"/>
      <c r="J1356" s="46"/>
      <c r="K1356" s="26"/>
      <c r="L1356" s="26"/>
      <c r="M1356" s="23" t="s">
        <v>481</v>
      </c>
      <c r="N1356" s="33" t="s">
        <v>510</v>
      </c>
      <c r="O1356" s="266">
        <v>0.7</v>
      </c>
      <c r="P1356" s="41"/>
      <c r="Q1356" s="88"/>
      <c r="R1356" s="47"/>
      <c r="S1356" s="47"/>
      <c r="T1356" s="47"/>
      <c r="U1356" s="47"/>
      <c r="V1356" s="47"/>
      <c r="W1356" s="47"/>
      <c r="X1356" s="47"/>
      <c r="Y1356" s="47"/>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c r="BV1356" s="48"/>
      <c r="BW1356" s="48"/>
      <c r="BX1356" s="48"/>
      <c r="BY1356" s="48"/>
      <c r="BZ1356" s="48"/>
      <c r="CA1356" s="48"/>
      <c r="CB1356" s="48"/>
      <c r="CC1356" s="48"/>
      <c r="CD1356" s="48"/>
      <c r="CE1356" s="48"/>
      <c r="CF1356" s="48"/>
      <c r="CG1356" s="48"/>
      <c r="CH1356" s="48"/>
      <c r="CI1356" s="48"/>
      <c r="CJ1356" s="48"/>
      <c r="CK1356" s="48"/>
      <c r="CL1356" s="48"/>
      <c r="CM1356" s="48"/>
      <c r="CN1356" s="48"/>
      <c r="CO1356" s="48"/>
      <c r="CP1356" s="48"/>
      <c r="CQ1356" s="48"/>
      <c r="CR1356" s="48"/>
      <c r="CS1356" s="48"/>
      <c r="CT1356" s="48"/>
      <c r="CU1356" s="48"/>
      <c r="CV1356" s="48"/>
      <c r="CW1356" s="48"/>
      <c r="CX1356" s="48"/>
      <c r="CY1356" s="48"/>
      <c r="CZ1356" s="48"/>
      <c r="DA1356" s="48"/>
      <c r="DB1356" s="48"/>
      <c r="DC1356" s="48"/>
      <c r="DD1356" s="48"/>
      <c r="DE1356" s="48"/>
      <c r="DF1356" s="48"/>
      <c r="DG1356" s="48"/>
      <c r="DH1356" s="48"/>
      <c r="DI1356" s="48"/>
      <c r="DJ1356" s="48"/>
      <c r="DK1356" s="48"/>
      <c r="DL1356" s="48"/>
      <c r="DM1356" s="48"/>
      <c r="DN1356" s="48"/>
      <c r="DO1356" s="48"/>
      <c r="DP1356" s="48"/>
      <c r="DQ1356" s="48"/>
    </row>
    <row r="1357" spans="1:121" ht="12.75" customHeight="1" outlineLevel="1" collapsed="1">
      <c r="A1357" s="27"/>
      <c r="B1357" s="27"/>
      <c r="C1357" s="35"/>
      <c r="D1357" s="39"/>
      <c r="E1357" s="3"/>
      <c r="F1357" s="35"/>
      <c r="G1357" s="28"/>
      <c r="H1357" s="35"/>
      <c r="I1357" s="35"/>
      <c r="J1357" s="46"/>
      <c r="K1357" s="26"/>
      <c r="L1357" s="26"/>
      <c r="M1357" s="23"/>
      <c r="N1357" s="33"/>
      <c r="O1357" s="63"/>
      <c r="P1357" s="41"/>
      <c r="Q1357" s="88"/>
      <c r="R1357" s="47"/>
      <c r="S1357" s="47"/>
      <c r="T1357" s="47"/>
      <c r="U1357" s="47"/>
      <c r="V1357" s="47"/>
      <c r="W1357" s="47"/>
      <c r="X1357" s="47"/>
      <c r="Y1357" s="47"/>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c r="BV1357" s="48"/>
      <c r="BW1357" s="48"/>
      <c r="BX1357" s="48"/>
      <c r="BY1357" s="48"/>
      <c r="BZ1357" s="48"/>
      <c r="CA1357" s="48"/>
      <c r="CB1357" s="48"/>
      <c r="CC1357" s="48"/>
      <c r="CD1357" s="48"/>
      <c r="CE1357" s="48"/>
      <c r="CF1357" s="48"/>
      <c r="CG1357" s="48"/>
      <c r="CH1357" s="48"/>
      <c r="CI1357" s="48"/>
      <c r="CJ1357" s="48"/>
      <c r="CK1357" s="48"/>
      <c r="CL1357" s="48"/>
      <c r="CM1357" s="48"/>
      <c r="CN1357" s="48"/>
      <c r="CO1357" s="48"/>
      <c r="CP1357" s="48"/>
      <c r="CQ1357" s="48"/>
      <c r="CR1357" s="48"/>
      <c r="CS1357" s="48"/>
      <c r="CT1357" s="48"/>
      <c r="CU1357" s="48"/>
      <c r="CV1357" s="48"/>
      <c r="CW1357" s="48"/>
      <c r="CX1357" s="48"/>
      <c r="CY1357" s="48"/>
      <c r="CZ1357" s="48"/>
      <c r="DA1357" s="48"/>
      <c r="DB1357" s="48"/>
      <c r="DC1357" s="48"/>
      <c r="DD1357" s="48"/>
      <c r="DE1357" s="48"/>
      <c r="DF1357" s="48"/>
      <c r="DG1357" s="48"/>
      <c r="DH1357" s="48"/>
      <c r="DI1357" s="48"/>
      <c r="DJ1357" s="48"/>
      <c r="DK1357" s="48"/>
      <c r="DL1357" s="48"/>
      <c r="DM1357" s="48"/>
      <c r="DN1357" s="48"/>
      <c r="DO1357" s="48"/>
      <c r="DP1357" s="48"/>
      <c r="DQ1357" s="48"/>
    </row>
    <row r="1358" spans="1:121">
      <c r="A1358" s="27" t="s">
        <v>13</v>
      </c>
      <c r="B1358" s="27"/>
      <c r="C1358" s="35"/>
      <c r="D1358" s="39"/>
      <c r="E1358" s="3"/>
      <c r="F1358" s="17" t="s">
        <v>1534</v>
      </c>
      <c r="G1358" s="18"/>
      <c r="H1358" s="35"/>
      <c r="I1358" s="35"/>
      <c r="J1358" s="46"/>
      <c r="K1358" s="26"/>
      <c r="L1358" s="26"/>
      <c r="M1358" s="173"/>
      <c r="N1358" s="33"/>
      <c r="O1358" s="33"/>
      <c r="P1358" s="41"/>
      <c r="Q1358" s="88"/>
      <c r="R1358" s="47"/>
      <c r="S1358" s="47"/>
      <c r="T1358" s="47"/>
      <c r="U1358" s="47"/>
      <c r="V1358" s="47"/>
      <c r="W1358" s="47"/>
      <c r="X1358" s="47"/>
      <c r="Y1358" s="47"/>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c r="BV1358" s="48"/>
      <c r="BW1358" s="48"/>
      <c r="BX1358" s="48"/>
      <c r="BY1358" s="48"/>
      <c r="BZ1358" s="48"/>
      <c r="CA1358" s="48"/>
      <c r="CB1358" s="48"/>
      <c r="CC1358" s="48"/>
      <c r="CD1358" s="48"/>
      <c r="CE1358" s="48"/>
      <c r="CF1358" s="48"/>
      <c r="CG1358" s="48"/>
      <c r="CH1358" s="48"/>
      <c r="CI1358" s="48"/>
      <c r="CJ1358" s="48"/>
      <c r="CK1358" s="48"/>
      <c r="CL1358" s="48"/>
      <c r="CM1358" s="48"/>
      <c r="CN1358" s="48"/>
      <c r="CO1358" s="48"/>
      <c r="CP1358" s="48"/>
      <c r="CQ1358" s="48"/>
      <c r="CR1358" s="48"/>
      <c r="CS1358" s="48"/>
      <c r="CT1358" s="48"/>
      <c r="CU1358" s="48"/>
      <c r="CV1358" s="48"/>
      <c r="CW1358" s="48"/>
      <c r="CX1358" s="48"/>
      <c r="CY1358" s="48"/>
      <c r="CZ1358" s="48"/>
      <c r="DA1358" s="48"/>
      <c r="DB1358" s="48"/>
      <c r="DC1358" s="48"/>
      <c r="DD1358" s="48"/>
      <c r="DE1358" s="48"/>
      <c r="DF1358" s="48"/>
      <c r="DG1358" s="48"/>
      <c r="DH1358" s="48"/>
      <c r="DI1358" s="48"/>
      <c r="DJ1358" s="48"/>
      <c r="DK1358" s="48"/>
      <c r="DL1358" s="48"/>
      <c r="DM1358" s="48"/>
      <c r="DN1358" s="48"/>
      <c r="DO1358" s="48"/>
      <c r="DP1358" s="48"/>
      <c r="DQ1358" s="48"/>
    </row>
    <row r="1359" spans="1:121">
      <c r="A1359" s="62" t="s">
        <v>15</v>
      </c>
      <c r="B1359" s="40"/>
      <c r="C1359" s="35"/>
      <c r="D1359" s="39"/>
      <c r="E1359" s="3"/>
      <c r="F1359" s="17" t="s">
        <v>1535</v>
      </c>
      <c r="G1359" s="18"/>
      <c r="H1359" s="35"/>
      <c r="I1359" s="35"/>
      <c r="J1359" s="46"/>
      <c r="K1359" s="26"/>
      <c r="L1359" s="26"/>
      <c r="M1359" s="167"/>
      <c r="N1359" s="26"/>
      <c r="O1359" s="26"/>
      <c r="P1359" s="41"/>
      <c r="Q1359" s="88"/>
      <c r="R1359" s="47"/>
      <c r="S1359" s="47"/>
      <c r="T1359" s="47"/>
      <c r="U1359" s="47"/>
      <c r="V1359" s="47"/>
      <c r="W1359" s="47"/>
      <c r="X1359" s="47"/>
      <c r="Y1359" s="47"/>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c r="BV1359" s="48"/>
      <c r="BW1359" s="48"/>
      <c r="BX1359" s="48"/>
      <c r="BY1359" s="48"/>
      <c r="BZ1359" s="48"/>
      <c r="CA1359" s="48"/>
      <c r="CB1359" s="48"/>
      <c r="CC1359" s="48"/>
      <c r="CD1359" s="48"/>
      <c r="CE1359" s="48"/>
      <c r="CF1359" s="48"/>
      <c r="CG1359" s="48"/>
      <c r="CH1359" s="48"/>
      <c r="CI1359" s="48"/>
      <c r="CJ1359" s="48"/>
      <c r="CK1359" s="48"/>
      <c r="CL1359" s="48"/>
      <c r="CM1359" s="48"/>
      <c r="CN1359" s="48"/>
      <c r="CO1359" s="48"/>
      <c r="CP1359" s="48"/>
      <c r="CQ1359" s="48"/>
      <c r="CR1359" s="48"/>
      <c r="CS1359" s="48"/>
      <c r="CT1359" s="48"/>
      <c r="CU1359" s="48"/>
      <c r="CV1359" s="48"/>
      <c r="CW1359" s="48"/>
      <c r="CX1359" s="48"/>
      <c r="CY1359" s="48"/>
      <c r="CZ1359" s="48"/>
      <c r="DA1359" s="48"/>
      <c r="DB1359" s="48"/>
      <c r="DC1359" s="48"/>
      <c r="DD1359" s="48"/>
      <c r="DE1359" s="48"/>
      <c r="DF1359" s="48"/>
      <c r="DG1359" s="48"/>
      <c r="DH1359" s="48"/>
      <c r="DI1359" s="48"/>
      <c r="DJ1359" s="48"/>
      <c r="DK1359" s="48"/>
      <c r="DL1359" s="48"/>
      <c r="DM1359" s="48"/>
      <c r="DN1359" s="48"/>
      <c r="DO1359" s="48"/>
      <c r="DP1359" s="48"/>
      <c r="DQ1359" s="48"/>
    </row>
    <row r="1360" spans="1:121" ht="157.5" customHeight="1" outlineLevel="1">
      <c r="A1360" s="27" t="s">
        <v>191</v>
      </c>
      <c r="B1360" s="27">
        <v>6</v>
      </c>
      <c r="C1360" s="27" t="s">
        <v>1349</v>
      </c>
      <c r="D1360" s="27" t="s">
        <v>1350</v>
      </c>
      <c r="E1360" s="28" t="s">
        <v>1536</v>
      </c>
      <c r="F1360" s="35" t="s">
        <v>1537</v>
      </c>
      <c r="G1360" s="28"/>
      <c r="H1360" s="28" t="s">
        <v>1444</v>
      </c>
      <c r="I1360" s="28" t="s">
        <v>1538</v>
      </c>
      <c r="J1360" s="26" t="s">
        <v>33</v>
      </c>
      <c r="K1360" s="26" t="s">
        <v>55</v>
      </c>
      <c r="L1360" s="26" t="s">
        <v>57</v>
      </c>
      <c r="M1360" s="32" t="str">
        <f>M1361&amp;" "&amp;O1361&amp;N1361&amp;" "&amp;M1362&amp;" "&amp;O1362&amp;N1362&amp;" "&amp;M1363&amp;" "&amp;O1363&amp;N1363&amp;" "&amp;M1364&amp;" "&amp;O1364&amp;N1364&amp;"  "</f>
        <v xml:space="preserve">Замена опор 8шт. Установка опор 4шт. Демонтаж провода (по трассе) 0,27км. Монтаж провода (по трассе) 0,27км.  </v>
      </c>
      <c r="N1360" s="26"/>
      <c r="O1360" s="31"/>
      <c r="P1360" s="41"/>
      <c r="Q1360" s="88"/>
      <c r="R1360" s="47"/>
      <c r="S1360" s="47"/>
      <c r="T1360" s="47"/>
      <c r="U1360" s="47"/>
      <c r="V1360" s="47"/>
      <c r="W1360" s="47"/>
      <c r="X1360" s="47"/>
      <c r="Y1360" s="47"/>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c r="BV1360" s="48"/>
      <c r="BW1360" s="48"/>
      <c r="BX1360" s="48"/>
      <c r="BY1360" s="48"/>
      <c r="BZ1360" s="48"/>
      <c r="CA1360" s="48"/>
      <c r="CB1360" s="48"/>
      <c r="CC1360" s="48"/>
      <c r="CD1360" s="48"/>
      <c r="CE1360" s="48"/>
      <c r="CF1360" s="48"/>
      <c r="CG1360" s="48"/>
      <c r="CH1360" s="48"/>
      <c r="CI1360" s="48"/>
      <c r="CJ1360" s="48"/>
      <c r="CK1360" s="48"/>
      <c r="CL1360" s="48"/>
      <c r="CM1360" s="48"/>
      <c r="CN1360" s="48"/>
      <c r="CO1360" s="48"/>
      <c r="CP1360" s="48"/>
      <c r="CQ1360" s="48"/>
      <c r="CR1360" s="48"/>
      <c r="CS1360" s="48"/>
      <c r="CT1360" s="48"/>
      <c r="CU1360" s="48"/>
      <c r="CV1360" s="48"/>
      <c r="CW1360" s="48"/>
      <c r="CX1360" s="48"/>
      <c r="CY1360" s="48"/>
      <c r="CZ1360" s="48"/>
      <c r="DA1360" s="48"/>
      <c r="DB1360" s="48"/>
      <c r="DC1360" s="48"/>
      <c r="DD1360" s="48"/>
      <c r="DE1360" s="48"/>
      <c r="DF1360" s="48"/>
      <c r="DG1360" s="48"/>
      <c r="DH1360" s="48"/>
      <c r="DI1360" s="48"/>
      <c r="DJ1360" s="48"/>
      <c r="DK1360" s="48"/>
      <c r="DL1360" s="48"/>
      <c r="DM1360" s="48"/>
      <c r="DN1360" s="48"/>
      <c r="DO1360" s="48"/>
      <c r="DP1360" s="48"/>
      <c r="DQ1360" s="48"/>
    </row>
    <row r="1361" spans="1:121" ht="33.75" hidden="1" customHeight="1" outlineLevel="2">
      <c r="A1361" s="62"/>
      <c r="B1361" s="40"/>
      <c r="C1361" s="27"/>
      <c r="D1361" s="27"/>
      <c r="E1361" s="39"/>
      <c r="F1361" s="35" t="s">
        <v>1539</v>
      </c>
      <c r="G1361" s="28"/>
      <c r="H1361" s="35"/>
      <c r="I1361" s="35"/>
      <c r="J1361" s="46"/>
      <c r="K1361" s="26"/>
      <c r="L1361" s="26"/>
      <c r="M1361" s="66" t="s">
        <v>468</v>
      </c>
      <c r="N1361" s="33" t="s">
        <v>52</v>
      </c>
      <c r="O1361" s="31">
        <v>8</v>
      </c>
      <c r="P1361" s="41"/>
      <c r="Q1361" s="88"/>
      <c r="R1361" s="47"/>
      <c r="S1361" s="47"/>
      <c r="T1361" s="47"/>
      <c r="U1361" s="47"/>
      <c r="V1361" s="47"/>
      <c r="W1361" s="47"/>
      <c r="X1361" s="47"/>
      <c r="Y1361" s="47"/>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c r="BV1361" s="48"/>
      <c r="BW1361" s="48"/>
      <c r="BX1361" s="48"/>
      <c r="BY1361" s="48"/>
      <c r="BZ1361" s="48"/>
      <c r="CA1361" s="48"/>
      <c r="CB1361" s="48"/>
      <c r="CC1361" s="48"/>
      <c r="CD1361" s="48"/>
      <c r="CE1361" s="48"/>
      <c r="CF1361" s="48"/>
      <c r="CG1361" s="48"/>
      <c r="CH1361" s="48"/>
      <c r="CI1361" s="48"/>
      <c r="CJ1361" s="48"/>
      <c r="CK1361" s="48"/>
      <c r="CL1361" s="48"/>
      <c r="CM1361" s="48"/>
      <c r="CN1361" s="48"/>
      <c r="CO1361" s="48"/>
      <c r="CP1361" s="48"/>
      <c r="CQ1361" s="48"/>
      <c r="CR1361" s="48"/>
      <c r="CS1361" s="48"/>
      <c r="CT1361" s="48"/>
      <c r="CU1361" s="48"/>
      <c r="CV1361" s="48"/>
      <c r="CW1361" s="48"/>
      <c r="CX1361" s="48"/>
      <c r="CY1361" s="48"/>
      <c r="CZ1361" s="48"/>
      <c r="DA1361" s="48"/>
      <c r="DB1361" s="48"/>
      <c r="DC1361" s="48"/>
      <c r="DD1361" s="48"/>
      <c r="DE1361" s="48"/>
      <c r="DF1361" s="48"/>
      <c r="DG1361" s="48"/>
      <c r="DH1361" s="48"/>
      <c r="DI1361" s="48"/>
      <c r="DJ1361" s="48"/>
      <c r="DK1361" s="48"/>
      <c r="DL1361" s="48"/>
      <c r="DM1361" s="48"/>
      <c r="DN1361" s="48"/>
      <c r="DO1361" s="48"/>
      <c r="DP1361" s="48"/>
      <c r="DQ1361" s="48"/>
    </row>
    <row r="1362" spans="1:121" ht="12.75" hidden="1" customHeight="1" outlineLevel="2">
      <c r="A1362" s="62"/>
      <c r="B1362" s="40"/>
      <c r="C1362" s="27"/>
      <c r="D1362" s="27"/>
      <c r="E1362" s="39"/>
      <c r="F1362" s="35"/>
      <c r="G1362" s="28"/>
      <c r="H1362" s="35"/>
      <c r="I1362" s="35"/>
      <c r="J1362" s="46"/>
      <c r="K1362" s="26"/>
      <c r="L1362" s="26"/>
      <c r="M1362" s="66" t="s">
        <v>477</v>
      </c>
      <c r="N1362" s="33" t="s">
        <v>52</v>
      </c>
      <c r="O1362" s="31">
        <v>4</v>
      </c>
      <c r="P1362" s="41"/>
      <c r="Q1362" s="88"/>
      <c r="R1362" s="47"/>
      <c r="S1362" s="47"/>
      <c r="T1362" s="47"/>
      <c r="U1362" s="47"/>
      <c r="V1362" s="47"/>
      <c r="W1362" s="47"/>
      <c r="X1362" s="47"/>
      <c r="Y1362" s="47"/>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c r="BV1362" s="48"/>
      <c r="BW1362" s="48"/>
      <c r="BX1362" s="48"/>
      <c r="BY1362" s="48"/>
      <c r="BZ1362" s="48"/>
      <c r="CA1362" s="48"/>
      <c r="CB1362" s="48"/>
      <c r="CC1362" s="48"/>
      <c r="CD1362" s="48"/>
      <c r="CE1362" s="48"/>
      <c r="CF1362" s="48"/>
      <c r="CG1362" s="48"/>
      <c r="CH1362" s="48"/>
      <c r="CI1362" s="48"/>
      <c r="CJ1362" s="48"/>
      <c r="CK1362" s="48"/>
      <c r="CL1362" s="48"/>
      <c r="CM1362" s="48"/>
      <c r="CN1362" s="48"/>
      <c r="CO1362" s="48"/>
      <c r="CP1362" s="48"/>
      <c r="CQ1362" s="48"/>
      <c r="CR1362" s="48"/>
      <c r="CS1362" s="48"/>
      <c r="CT1362" s="48"/>
      <c r="CU1362" s="48"/>
      <c r="CV1362" s="48"/>
      <c r="CW1362" s="48"/>
      <c r="CX1362" s="48"/>
      <c r="CY1362" s="48"/>
      <c r="CZ1362" s="48"/>
      <c r="DA1362" s="48"/>
      <c r="DB1362" s="48"/>
      <c r="DC1362" s="48"/>
      <c r="DD1362" s="48"/>
      <c r="DE1362" s="48"/>
      <c r="DF1362" s="48"/>
      <c r="DG1362" s="48"/>
      <c r="DH1362" s="48"/>
      <c r="DI1362" s="48"/>
      <c r="DJ1362" s="48"/>
      <c r="DK1362" s="48"/>
      <c r="DL1362" s="48"/>
      <c r="DM1362" s="48"/>
      <c r="DN1362" s="48"/>
      <c r="DO1362" s="48"/>
      <c r="DP1362" s="48"/>
      <c r="DQ1362" s="48"/>
    </row>
    <row r="1363" spans="1:121" ht="12.75" hidden="1" customHeight="1" outlineLevel="2">
      <c r="A1363" s="62"/>
      <c r="B1363" s="40"/>
      <c r="C1363" s="27"/>
      <c r="D1363" s="27"/>
      <c r="E1363" s="39"/>
      <c r="F1363" s="35" t="s">
        <v>824</v>
      </c>
      <c r="G1363" s="28"/>
      <c r="H1363" s="35"/>
      <c r="I1363" s="35"/>
      <c r="J1363" s="46"/>
      <c r="K1363" s="26"/>
      <c r="L1363" s="26"/>
      <c r="M1363" s="23" t="s">
        <v>470</v>
      </c>
      <c r="N1363" s="33" t="s">
        <v>471</v>
      </c>
      <c r="O1363" s="29">
        <v>0.27</v>
      </c>
      <c r="P1363" s="41"/>
      <c r="Q1363" s="88"/>
      <c r="R1363" s="47"/>
      <c r="S1363" s="47"/>
      <c r="T1363" s="47"/>
      <c r="U1363" s="47"/>
      <c r="V1363" s="47"/>
      <c r="W1363" s="47"/>
      <c r="X1363" s="47"/>
      <c r="Y1363" s="47"/>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c r="BV1363" s="48"/>
      <c r="BW1363" s="48"/>
      <c r="BX1363" s="48"/>
      <c r="BY1363" s="48"/>
      <c r="BZ1363" s="48"/>
      <c r="CA1363" s="48"/>
      <c r="CB1363" s="48"/>
      <c r="CC1363" s="48"/>
      <c r="CD1363" s="48"/>
      <c r="CE1363" s="48"/>
      <c r="CF1363" s="48"/>
      <c r="CG1363" s="48"/>
      <c r="CH1363" s="48"/>
      <c r="CI1363" s="48"/>
      <c r="CJ1363" s="48"/>
      <c r="CK1363" s="48"/>
      <c r="CL1363" s="48"/>
      <c r="CM1363" s="48"/>
      <c r="CN1363" s="48"/>
      <c r="CO1363" s="48"/>
      <c r="CP1363" s="48"/>
      <c r="CQ1363" s="48"/>
      <c r="CR1363" s="48"/>
      <c r="CS1363" s="48"/>
      <c r="CT1363" s="48"/>
      <c r="CU1363" s="48"/>
      <c r="CV1363" s="48"/>
      <c r="CW1363" s="48"/>
      <c r="CX1363" s="48"/>
      <c r="CY1363" s="48"/>
      <c r="CZ1363" s="48"/>
      <c r="DA1363" s="48"/>
      <c r="DB1363" s="48"/>
      <c r="DC1363" s="48"/>
      <c r="DD1363" s="48"/>
      <c r="DE1363" s="48"/>
      <c r="DF1363" s="48"/>
      <c r="DG1363" s="48"/>
      <c r="DH1363" s="48"/>
      <c r="DI1363" s="48"/>
      <c r="DJ1363" s="48"/>
      <c r="DK1363" s="48"/>
      <c r="DL1363" s="48"/>
      <c r="DM1363" s="48"/>
      <c r="DN1363" s="48"/>
      <c r="DO1363" s="48"/>
      <c r="DP1363" s="48"/>
      <c r="DQ1363" s="48"/>
    </row>
    <row r="1364" spans="1:121" ht="12.75" hidden="1" customHeight="1" outlineLevel="2">
      <c r="A1364" s="62"/>
      <c r="B1364" s="40"/>
      <c r="C1364" s="27"/>
      <c r="D1364" s="27"/>
      <c r="E1364" s="39"/>
      <c r="F1364" s="35" t="s">
        <v>1540</v>
      </c>
      <c r="G1364" s="28"/>
      <c r="H1364" s="35"/>
      <c r="I1364" s="35"/>
      <c r="J1364" s="46"/>
      <c r="K1364" s="26"/>
      <c r="L1364" s="26"/>
      <c r="M1364" s="23" t="s">
        <v>472</v>
      </c>
      <c r="N1364" s="33" t="s">
        <v>471</v>
      </c>
      <c r="O1364" s="29">
        <v>0.27</v>
      </c>
      <c r="P1364" s="41"/>
      <c r="Q1364" s="88"/>
      <c r="R1364" s="47"/>
      <c r="S1364" s="47"/>
      <c r="T1364" s="47"/>
      <c r="U1364" s="47"/>
      <c r="V1364" s="47"/>
      <c r="W1364" s="47"/>
      <c r="X1364" s="47"/>
      <c r="Y1364" s="47"/>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c r="BV1364" s="48"/>
      <c r="BW1364" s="48"/>
      <c r="BX1364" s="48"/>
      <c r="BY1364" s="48"/>
      <c r="BZ1364" s="48"/>
      <c r="CA1364" s="48"/>
      <c r="CB1364" s="48"/>
      <c r="CC1364" s="48"/>
      <c r="CD1364" s="48"/>
      <c r="CE1364" s="48"/>
      <c r="CF1364" s="48"/>
      <c r="CG1364" s="48"/>
      <c r="CH1364" s="48"/>
      <c r="CI1364" s="48"/>
      <c r="CJ1364" s="48"/>
      <c r="CK1364" s="48"/>
      <c r="CL1364" s="48"/>
      <c r="CM1364" s="48"/>
      <c r="CN1364" s="48"/>
      <c r="CO1364" s="48"/>
      <c r="CP1364" s="48"/>
      <c r="CQ1364" s="48"/>
      <c r="CR1364" s="48"/>
      <c r="CS1364" s="48"/>
      <c r="CT1364" s="48"/>
      <c r="CU1364" s="48"/>
      <c r="CV1364" s="48"/>
      <c r="CW1364" s="48"/>
      <c r="CX1364" s="48"/>
      <c r="CY1364" s="48"/>
      <c r="CZ1364" s="48"/>
      <c r="DA1364" s="48"/>
      <c r="DB1364" s="48"/>
      <c r="DC1364" s="48"/>
      <c r="DD1364" s="48"/>
      <c r="DE1364" s="48"/>
      <c r="DF1364" s="48"/>
      <c r="DG1364" s="48"/>
      <c r="DH1364" s="48"/>
      <c r="DI1364" s="48"/>
      <c r="DJ1364" s="48"/>
      <c r="DK1364" s="48"/>
      <c r="DL1364" s="48"/>
      <c r="DM1364" s="48"/>
      <c r="DN1364" s="48"/>
      <c r="DO1364" s="48"/>
      <c r="DP1364" s="48"/>
      <c r="DQ1364" s="48"/>
    </row>
    <row r="1365" spans="1:121" ht="66" customHeight="1" outlineLevel="1" collapsed="1">
      <c r="A1365" s="27" t="s">
        <v>74</v>
      </c>
      <c r="B1365" s="27">
        <v>10</v>
      </c>
      <c r="C1365" s="27" t="s">
        <v>1487</v>
      </c>
      <c r="D1365" s="27" t="s">
        <v>1350</v>
      </c>
      <c r="E1365" s="28" t="s">
        <v>1541</v>
      </c>
      <c r="F1365" s="35" t="s">
        <v>1542</v>
      </c>
      <c r="G1365" s="28"/>
      <c r="H1365" s="28" t="s">
        <v>1133</v>
      </c>
      <c r="I1365" s="28" t="s">
        <v>1025</v>
      </c>
      <c r="J1365" s="26" t="s">
        <v>33</v>
      </c>
      <c r="K1365" s="26" t="s">
        <v>55</v>
      </c>
      <c r="L1365" s="26" t="s">
        <v>57</v>
      </c>
      <c r="M1365" s="32" t="str">
        <f>M1366&amp;" "&amp;O1366&amp;N1366&amp;" "&amp;M1367&amp;" "&amp;O1367&amp;N1367&amp;" "&amp;M1368&amp;" "&amp;O1368&amp;N1368&amp;" "&amp;M1369&amp;" "&amp;O1369&amp;N1369&amp;"  "&amp;M1370&amp;" "&amp;O1370&amp;N1370&amp;"  "&amp;M1371&amp;" "&amp;O1371&amp;N1371&amp;"  "&amp;M1372&amp;" "&amp;O1372&amp;N1372&amp;"  "&amp;M1373&amp;" "&amp;O1373&amp;N1373&amp;" "</f>
        <v xml:space="preserve">Замена опор 25шт. Установка опор 1шт. Демонтаж провода (по трассе) 1,56км. Монтаж провода (по трассе) 1,56км.  Монтаж кабеля 0,121км.  Монтаж муфт 2шт.  Установка РЛНД 3шт  Механизированная расчистка 1,43га. </v>
      </c>
      <c r="N1365" s="26"/>
      <c r="O1365" s="31"/>
      <c r="P1365" s="41"/>
      <c r="Q1365" s="88"/>
      <c r="R1365" s="47"/>
      <c r="S1365" s="47"/>
      <c r="T1365" s="47"/>
      <c r="U1365" s="47"/>
      <c r="V1365" s="47"/>
      <c r="W1365" s="47"/>
      <c r="X1365" s="47"/>
      <c r="Y1365" s="47"/>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c r="BV1365" s="48"/>
      <c r="BW1365" s="48"/>
      <c r="BX1365" s="48"/>
      <c r="BY1365" s="48"/>
      <c r="BZ1365" s="48"/>
      <c r="CA1365" s="48"/>
      <c r="CB1365" s="48"/>
      <c r="CC1365" s="48"/>
      <c r="CD1365" s="48"/>
      <c r="CE1365" s="48"/>
      <c r="CF1365" s="48"/>
      <c r="CG1365" s="48"/>
      <c r="CH1365" s="48"/>
      <c r="CI1365" s="48"/>
      <c r="CJ1365" s="48"/>
      <c r="CK1365" s="48"/>
      <c r="CL1365" s="48"/>
      <c r="CM1365" s="48"/>
      <c r="CN1365" s="48"/>
      <c r="CO1365" s="48"/>
      <c r="CP1365" s="48"/>
      <c r="CQ1365" s="48"/>
      <c r="CR1365" s="48"/>
      <c r="CS1365" s="48"/>
      <c r="CT1365" s="48"/>
      <c r="CU1365" s="48"/>
      <c r="CV1365" s="48"/>
      <c r="CW1365" s="48"/>
      <c r="CX1365" s="48"/>
      <c r="CY1365" s="48"/>
      <c r="CZ1365" s="48"/>
      <c r="DA1365" s="48"/>
      <c r="DB1365" s="48"/>
      <c r="DC1365" s="48"/>
      <c r="DD1365" s="48"/>
      <c r="DE1365" s="48"/>
      <c r="DF1365" s="48"/>
      <c r="DG1365" s="48"/>
      <c r="DH1365" s="48"/>
      <c r="DI1365" s="48"/>
      <c r="DJ1365" s="48"/>
      <c r="DK1365" s="48"/>
      <c r="DL1365" s="48"/>
      <c r="DM1365" s="48"/>
      <c r="DN1365" s="48"/>
      <c r="DO1365" s="48"/>
      <c r="DP1365" s="48"/>
      <c r="DQ1365" s="48"/>
    </row>
    <row r="1366" spans="1:121" ht="33.75" hidden="1" customHeight="1" outlineLevel="2">
      <c r="A1366" s="62"/>
      <c r="B1366" s="40"/>
      <c r="C1366" s="27"/>
      <c r="D1366" s="27"/>
      <c r="E1366" s="39"/>
      <c r="F1366" s="35" t="s">
        <v>2790</v>
      </c>
      <c r="G1366" s="28"/>
      <c r="H1366" s="35"/>
      <c r="I1366" s="35"/>
      <c r="J1366" s="46"/>
      <c r="K1366" s="26"/>
      <c r="L1366" s="26"/>
      <c r="M1366" s="66" t="s">
        <v>468</v>
      </c>
      <c r="N1366" s="33" t="s">
        <v>52</v>
      </c>
      <c r="O1366" s="31">
        <v>25</v>
      </c>
      <c r="P1366" s="41"/>
      <c r="Q1366" s="88"/>
      <c r="R1366" s="47"/>
      <c r="S1366" s="47"/>
      <c r="T1366" s="47"/>
      <c r="U1366" s="47"/>
      <c r="V1366" s="47"/>
      <c r="W1366" s="47"/>
      <c r="X1366" s="47"/>
      <c r="Y1366" s="47"/>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c r="BV1366" s="48"/>
      <c r="BW1366" s="48"/>
      <c r="BX1366" s="48"/>
      <c r="BY1366" s="48"/>
      <c r="BZ1366" s="48"/>
      <c r="CA1366" s="48"/>
      <c r="CB1366" s="48"/>
      <c r="CC1366" s="48"/>
      <c r="CD1366" s="48"/>
      <c r="CE1366" s="48"/>
      <c r="CF1366" s="48"/>
      <c r="CG1366" s="48"/>
      <c r="CH1366" s="48"/>
      <c r="CI1366" s="48"/>
      <c r="CJ1366" s="48"/>
      <c r="CK1366" s="48"/>
      <c r="CL1366" s="48"/>
      <c r="CM1366" s="48"/>
      <c r="CN1366" s="48"/>
      <c r="CO1366" s="48"/>
      <c r="CP1366" s="48"/>
      <c r="CQ1366" s="48"/>
      <c r="CR1366" s="48"/>
      <c r="CS1366" s="48"/>
      <c r="CT1366" s="48"/>
      <c r="CU1366" s="48"/>
      <c r="CV1366" s="48"/>
      <c r="CW1366" s="48"/>
      <c r="CX1366" s="48"/>
      <c r="CY1366" s="48"/>
      <c r="CZ1366" s="48"/>
      <c r="DA1366" s="48"/>
      <c r="DB1366" s="48"/>
      <c r="DC1366" s="48"/>
      <c r="DD1366" s="48"/>
      <c r="DE1366" s="48"/>
      <c r="DF1366" s="48"/>
      <c r="DG1366" s="48"/>
      <c r="DH1366" s="48"/>
      <c r="DI1366" s="48"/>
      <c r="DJ1366" s="48"/>
      <c r="DK1366" s="48"/>
      <c r="DL1366" s="48"/>
      <c r="DM1366" s="48"/>
      <c r="DN1366" s="48"/>
      <c r="DO1366" s="48"/>
      <c r="DP1366" s="48"/>
      <c r="DQ1366" s="48"/>
    </row>
    <row r="1367" spans="1:121" ht="12.75" hidden="1" customHeight="1" outlineLevel="2">
      <c r="A1367" s="62"/>
      <c r="B1367" s="40"/>
      <c r="C1367" s="27"/>
      <c r="D1367" s="27"/>
      <c r="E1367" s="39"/>
      <c r="F1367" s="35" t="s">
        <v>2791</v>
      </c>
      <c r="G1367" s="28"/>
      <c r="H1367" s="35"/>
      <c r="I1367" s="35"/>
      <c r="J1367" s="46"/>
      <c r="K1367" s="26"/>
      <c r="L1367" s="26"/>
      <c r="M1367" s="66" t="s">
        <v>477</v>
      </c>
      <c r="N1367" s="33" t="s">
        <v>52</v>
      </c>
      <c r="O1367" s="31">
        <v>1</v>
      </c>
      <c r="P1367" s="41"/>
      <c r="Q1367" s="88"/>
      <c r="R1367" s="47"/>
      <c r="S1367" s="47"/>
      <c r="T1367" s="47"/>
      <c r="U1367" s="47"/>
      <c r="V1367" s="47"/>
      <c r="W1367" s="47"/>
      <c r="X1367" s="47"/>
      <c r="Y1367" s="47"/>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c r="BV1367" s="48"/>
      <c r="BW1367" s="48"/>
      <c r="BX1367" s="48"/>
      <c r="BY1367" s="48"/>
      <c r="BZ1367" s="48"/>
      <c r="CA1367" s="48"/>
      <c r="CB1367" s="48"/>
      <c r="CC1367" s="48"/>
      <c r="CD1367" s="48"/>
      <c r="CE1367" s="48"/>
      <c r="CF1367" s="48"/>
      <c r="CG1367" s="48"/>
      <c r="CH1367" s="48"/>
      <c r="CI1367" s="48"/>
      <c r="CJ1367" s="48"/>
      <c r="CK1367" s="48"/>
      <c r="CL1367" s="48"/>
      <c r="CM1367" s="48"/>
      <c r="CN1367" s="48"/>
      <c r="CO1367" s="48"/>
      <c r="CP1367" s="48"/>
      <c r="CQ1367" s="48"/>
      <c r="CR1367" s="48"/>
      <c r="CS1367" s="48"/>
      <c r="CT1367" s="48"/>
      <c r="CU1367" s="48"/>
      <c r="CV1367" s="48"/>
      <c r="CW1367" s="48"/>
      <c r="CX1367" s="48"/>
      <c r="CY1367" s="48"/>
      <c r="CZ1367" s="48"/>
      <c r="DA1367" s="48"/>
      <c r="DB1367" s="48"/>
      <c r="DC1367" s="48"/>
      <c r="DD1367" s="48"/>
      <c r="DE1367" s="48"/>
      <c r="DF1367" s="48"/>
      <c r="DG1367" s="48"/>
      <c r="DH1367" s="48"/>
      <c r="DI1367" s="48"/>
      <c r="DJ1367" s="48"/>
      <c r="DK1367" s="48"/>
      <c r="DL1367" s="48"/>
      <c r="DM1367" s="48"/>
      <c r="DN1367" s="48"/>
      <c r="DO1367" s="48"/>
      <c r="DP1367" s="48"/>
      <c r="DQ1367" s="48"/>
    </row>
    <row r="1368" spans="1:121" ht="12.75" hidden="1" customHeight="1" outlineLevel="2">
      <c r="A1368" s="62"/>
      <c r="B1368" s="40"/>
      <c r="C1368" s="27"/>
      <c r="D1368" s="27"/>
      <c r="E1368" s="39"/>
      <c r="F1368" s="35" t="s">
        <v>1109</v>
      </c>
      <c r="G1368" s="28"/>
      <c r="H1368" s="35"/>
      <c r="I1368" s="35"/>
      <c r="J1368" s="46"/>
      <c r="K1368" s="26"/>
      <c r="L1368" s="26"/>
      <c r="M1368" s="23" t="s">
        <v>470</v>
      </c>
      <c r="N1368" s="33" t="s">
        <v>471</v>
      </c>
      <c r="O1368" s="29">
        <v>1.56</v>
      </c>
      <c r="P1368" s="41"/>
      <c r="Q1368" s="88"/>
      <c r="R1368" s="47"/>
      <c r="S1368" s="47"/>
      <c r="T1368" s="47"/>
      <c r="U1368" s="47"/>
      <c r="V1368" s="47"/>
      <c r="W1368" s="47"/>
      <c r="X1368" s="47"/>
      <c r="Y1368" s="47"/>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c r="BV1368" s="48"/>
      <c r="BW1368" s="48"/>
      <c r="BX1368" s="48"/>
      <c r="BY1368" s="48"/>
      <c r="BZ1368" s="48"/>
      <c r="CA1368" s="48"/>
      <c r="CB1368" s="48"/>
      <c r="CC1368" s="48"/>
      <c r="CD1368" s="48"/>
      <c r="CE1368" s="48"/>
      <c r="CF1368" s="48"/>
      <c r="CG1368" s="48"/>
      <c r="CH1368" s="48"/>
      <c r="CI1368" s="48"/>
      <c r="CJ1368" s="48"/>
      <c r="CK1368" s="48"/>
      <c r="CL1368" s="48"/>
      <c r="CM1368" s="48"/>
      <c r="CN1368" s="48"/>
      <c r="CO1368" s="48"/>
      <c r="CP1368" s="48"/>
      <c r="CQ1368" s="48"/>
      <c r="CR1368" s="48"/>
      <c r="CS1368" s="48"/>
      <c r="CT1368" s="48"/>
      <c r="CU1368" s="48"/>
      <c r="CV1368" s="48"/>
      <c r="CW1368" s="48"/>
      <c r="CX1368" s="48"/>
      <c r="CY1368" s="48"/>
      <c r="CZ1368" s="48"/>
      <c r="DA1368" s="48"/>
      <c r="DB1368" s="48"/>
      <c r="DC1368" s="48"/>
      <c r="DD1368" s="48"/>
      <c r="DE1368" s="48"/>
      <c r="DF1368" s="48"/>
      <c r="DG1368" s="48"/>
      <c r="DH1368" s="48"/>
      <c r="DI1368" s="48"/>
      <c r="DJ1368" s="48"/>
      <c r="DK1368" s="48"/>
      <c r="DL1368" s="48"/>
      <c r="DM1368" s="48"/>
      <c r="DN1368" s="48"/>
      <c r="DO1368" s="48"/>
      <c r="DP1368" s="48"/>
      <c r="DQ1368" s="48"/>
    </row>
    <row r="1369" spans="1:121" ht="12.75" hidden="1" customHeight="1" outlineLevel="2">
      <c r="A1369" s="62"/>
      <c r="B1369" s="40"/>
      <c r="C1369" s="27"/>
      <c r="D1369" s="27"/>
      <c r="E1369" s="39"/>
      <c r="F1369" s="35" t="s">
        <v>1109</v>
      </c>
      <c r="G1369" s="28"/>
      <c r="H1369" s="35"/>
      <c r="I1369" s="35"/>
      <c r="J1369" s="46"/>
      <c r="K1369" s="26"/>
      <c r="L1369" s="26"/>
      <c r="M1369" s="23" t="s">
        <v>472</v>
      </c>
      <c r="N1369" s="33" t="s">
        <v>471</v>
      </c>
      <c r="O1369" s="29">
        <v>1.56</v>
      </c>
      <c r="P1369" s="41"/>
      <c r="Q1369" s="88"/>
      <c r="R1369" s="47"/>
      <c r="S1369" s="47"/>
      <c r="T1369" s="47"/>
      <c r="U1369" s="47"/>
      <c r="V1369" s="47"/>
      <c r="W1369" s="47"/>
      <c r="X1369" s="47"/>
      <c r="Y1369" s="47"/>
      <c r="Z1369" s="48"/>
      <c r="AA1369" s="48"/>
      <c r="AB1369" s="48"/>
      <c r="AC1369" s="48"/>
      <c r="AD1369" s="48"/>
      <c r="AE1369" s="48"/>
      <c r="AF1369" s="48"/>
      <c r="AG1369" s="48"/>
      <c r="AH1369" s="48"/>
      <c r="AI1369" s="48"/>
      <c r="AJ1369" s="48"/>
      <c r="AK1369" s="48"/>
      <c r="AL1369" s="48"/>
      <c r="AM1369" s="48"/>
      <c r="AN1369" s="48"/>
      <c r="AO1369" s="48"/>
      <c r="AP1369" s="48"/>
      <c r="AQ1369" s="48"/>
      <c r="AR1369" s="48"/>
      <c r="AS1369" s="48"/>
      <c r="AT1369" s="48"/>
      <c r="AU1369" s="48"/>
      <c r="AV1369" s="48"/>
      <c r="AW1369" s="48"/>
      <c r="AX1369" s="48"/>
      <c r="AY1369" s="48"/>
      <c r="AZ1369" s="48"/>
      <c r="BA1369" s="48"/>
      <c r="BB1369" s="48"/>
      <c r="BC1369" s="48"/>
      <c r="BD1369" s="48"/>
      <c r="BE1369" s="48"/>
      <c r="BF1369" s="48"/>
      <c r="BG1369" s="48"/>
      <c r="BH1369" s="48"/>
      <c r="BI1369" s="48"/>
      <c r="BJ1369" s="48"/>
      <c r="BK1369" s="48"/>
      <c r="BL1369" s="48"/>
      <c r="BM1369" s="48"/>
      <c r="BN1369" s="48"/>
      <c r="BO1369" s="48"/>
      <c r="BP1369" s="48"/>
      <c r="BQ1369" s="48"/>
      <c r="BR1369" s="48"/>
      <c r="BS1369" s="48"/>
      <c r="BT1369" s="48"/>
      <c r="BU1369" s="48"/>
      <c r="BV1369" s="48"/>
      <c r="BW1369" s="48"/>
      <c r="BX1369" s="48"/>
      <c r="BY1369" s="48"/>
      <c r="BZ1369" s="48"/>
      <c r="CA1369" s="48"/>
      <c r="CB1369" s="48"/>
      <c r="CC1369" s="48"/>
      <c r="CD1369" s="48"/>
      <c r="CE1369" s="48"/>
      <c r="CF1369" s="48"/>
      <c r="CG1369" s="48"/>
      <c r="CH1369" s="48"/>
      <c r="CI1369" s="48"/>
      <c r="CJ1369" s="48"/>
      <c r="CK1369" s="48"/>
      <c r="CL1369" s="48"/>
      <c r="CM1369" s="48"/>
      <c r="CN1369" s="48"/>
      <c r="CO1369" s="48"/>
      <c r="CP1369" s="48"/>
      <c r="CQ1369" s="48"/>
      <c r="CR1369" s="48"/>
      <c r="CS1369" s="48"/>
      <c r="CT1369" s="48"/>
      <c r="CU1369" s="48"/>
      <c r="CV1369" s="48"/>
      <c r="CW1369" s="48"/>
      <c r="CX1369" s="48"/>
      <c r="CY1369" s="48"/>
      <c r="CZ1369" s="48"/>
      <c r="DA1369" s="48"/>
      <c r="DB1369" s="48"/>
      <c r="DC1369" s="48"/>
      <c r="DD1369" s="48"/>
      <c r="DE1369" s="48"/>
      <c r="DF1369" s="48"/>
      <c r="DG1369" s="48"/>
      <c r="DH1369" s="48"/>
      <c r="DI1369" s="48"/>
      <c r="DJ1369" s="48"/>
      <c r="DK1369" s="48"/>
      <c r="DL1369" s="48"/>
      <c r="DM1369" s="48"/>
      <c r="DN1369" s="48"/>
      <c r="DO1369" s="48"/>
      <c r="DP1369" s="48"/>
      <c r="DQ1369" s="48"/>
    </row>
    <row r="1370" spans="1:121" ht="12.75" hidden="1" customHeight="1" outlineLevel="2">
      <c r="A1370" s="62"/>
      <c r="B1370" s="40"/>
      <c r="C1370" s="27"/>
      <c r="D1370" s="27"/>
      <c r="E1370" s="39"/>
      <c r="F1370" s="35" t="s">
        <v>2792</v>
      </c>
      <c r="G1370" s="28"/>
      <c r="H1370" s="35"/>
      <c r="I1370" s="35"/>
      <c r="J1370" s="46"/>
      <c r="K1370" s="26"/>
      <c r="L1370" s="26"/>
      <c r="M1370" s="23" t="s">
        <v>1159</v>
      </c>
      <c r="N1370" s="33" t="s">
        <v>471</v>
      </c>
      <c r="O1370" s="29">
        <v>0.121</v>
      </c>
      <c r="P1370" s="41"/>
      <c r="Q1370" s="88"/>
      <c r="R1370" s="47"/>
      <c r="S1370" s="47"/>
      <c r="T1370" s="47"/>
      <c r="U1370" s="47"/>
      <c r="V1370" s="47"/>
      <c r="W1370" s="47"/>
      <c r="X1370" s="47"/>
      <c r="Y1370" s="47"/>
      <c r="Z1370" s="48"/>
      <c r="AA1370" s="48"/>
      <c r="AB1370" s="48"/>
      <c r="AC1370" s="48"/>
      <c r="AD1370" s="48"/>
      <c r="AE1370" s="48"/>
      <c r="AF1370" s="48"/>
      <c r="AG1370" s="48"/>
      <c r="AH1370" s="48"/>
      <c r="AI1370" s="48"/>
      <c r="AJ1370" s="48"/>
      <c r="AK1370" s="48"/>
      <c r="AL1370" s="48"/>
      <c r="AM1370" s="48"/>
      <c r="AN1370" s="48"/>
      <c r="AO1370" s="48"/>
      <c r="AP1370" s="48"/>
      <c r="AQ1370" s="48"/>
      <c r="AR1370" s="48"/>
      <c r="AS1370" s="48"/>
      <c r="AT1370" s="48"/>
      <c r="AU1370" s="48"/>
      <c r="AV1370" s="48"/>
      <c r="AW1370" s="48"/>
      <c r="AX1370" s="48"/>
      <c r="AY1370" s="48"/>
      <c r="AZ1370" s="48"/>
      <c r="BA1370" s="48"/>
      <c r="BB1370" s="48"/>
      <c r="BC1370" s="48"/>
      <c r="BD1370" s="48"/>
      <c r="BE1370" s="48"/>
      <c r="BF1370" s="48"/>
      <c r="BG1370" s="48"/>
      <c r="BH1370" s="48"/>
      <c r="BI1370" s="48"/>
      <c r="BJ1370" s="48"/>
      <c r="BK1370" s="48"/>
      <c r="BL1370" s="48"/>
      <c r="BM1370" s="48"/>
      <c r="BN1370" s="48"/>
      <c r="BO1370" s="48"/>
      <c r="BP1370" s="48"/>
      <c r="BQ1370" s="48"/>
      <c r="BR1370" s="48"/>
      <c r="BS1370" s="48"/>
      <c r="BT1370" s="48"/>
      <c r="BU1370" s="48"/>
      <c r="BV1370" s="48"/>
      <c r="BW1370" s="48"/>
      <c r="BX1370" s="48"/>
      <c r="BY1370" s="48"/>
      <c r="BZ1370" s="48"/>
      <c r="CA1370" s="48"/>
      <c r="CB1370" s="48"/>
      <c r="CC1370" s="48"/>
      <c r="CD1370" s="48"/>
      <c r="CE1370" s="48"/>
      <c r="CF1370" s="48"/>
      <c r="CG1370" s="48"/>
      <c r="CH1370" s="48"/>
      <c r="CI1370" s="48"/>
      <c r="CJ1370" s="48"/>
      <c r="CK1370" s="48"/>
      <c r="CL1370" s="48"/>
      <c r="CM1370" s="48"/>
      <c r="CN1370" s="48"/>
      <c r="CO1370" s="48"/>
      <c r="CP1370" s="48"/>
      <c r="CQ1370" s="48"/>
      <c r="CR1370" s="48"/>
      <c r="CS1370" s="48"/>
      <c r="CT1370" s="48"/>
      <c r="CU1370" s="48"/>
      <c r="CV1370" s="48"/>
      <c r="CW1370" s="48"/>
      <c r="CX1370" s="48"/>
      <c r="CY1370" s="48"/>
      <c r="CZ1370" s="48"/>
      <c r="DA1370" s="48"/>
      <c r="DB1370" s="48"/>
      <c r="DC1370" s="48"/>
      <c r="DD1370" s="48"/>
      <c r="DE1370" s="48"/>
      <c r="DF1370" s="48"/>
      <c r="DG1370" s="48"/>
      <c r="DH1370" s="48"/>
      <c r="DI1370" s="48"/>
      <c r="DJ1370" s="48"/>
      <c r="DK1370" s="48"/>
      <c r="DL1370" s="48"/>
      <c r="DM1370" s="48"/>
      <c r="DN1370" s="48"/>
      <c r="DO1370" s="48"/>
      <c r="DP1370" s="48"/>
      <c r="DQ1370" s="48"/>
    </row>
    <row r="1371" spans="1:121" ht="12.75" hidden="1" customHeight="1" outlineLevel="2">
      <c r="A1371" s="62"/>
      <c r="B1371" s="40"/>
      <c r="C1371" s="27"/>
      <c r="D1371" s="27"/>
      <c r="E1371" s="39"/>
      <c r="F1371" s="35" t="s">
        <v>2793</v>
      </c>
      <c r="G1371" s="28"/>
      <c r="H1371" s="35"/>
      <c r="I1371" s="35"/>
      <c r="J1371" s="46"/>
      <c r="K1371" s="26"/>
      <c r="L1371" s="26"/>
      <c r="M1371" s="23" t="s">
        <v>1158</v>
      </c>
      <c r="N1371" s="33" t="s">
        <v>52</v>
      </c>
      <c r="O1371" s="29">
        <v>2</v>
      </c>
      <c r="P1371" s="41"/>
      <c r="Q1371" s="88"/>
      <c r="R1371" s="47"/>
      <c r="S1371" s="47"/>
      <c r="T1371" s="47"/>
      <c r="U1371" s="47"/>
      <c r="V1371" s="47"/>
      <c r="W1371" s="47"/>
      <c r="X1371" s="47"/>
      <c r="Y1371" s="47"/>
      <c r="Z1371" s="48"/>
      <c r="AA1371" s="48"/>
      <c r="AB1371" s="48"/>
      <c r="AC1371" s="48"/>
      <c r="AD1371" s="48"/>
      <c r="AE1371" s="48"/>
      <c r="AF1371" s="48"/>
      <c r="AG1371" s="48"/>
      <c r="AH1371" s="48"/>
      <c r="AI1371" s="48"/>
      <c r="AJ1371" s="48"/>
      <c r="AK1371" s="48"/>
      <c r="AL1371" s="48"/>
      <c r="AM1371" s="48"/>
      <c r="AN1371" s="48"/>
      <c r="AO1371" s="48"/>
      <c r="AP1371" s="48"/>
      <c r="AQ1371" s="48"/>
      <c r="AR1371" s="48"/>
      <c r="AS1371" s="48"/>
      <c r="AT1371" s="48"/>
      <c r="AU1371" s="48"/>
      <c r="AV1371" s="48"/>
      <c r="AW1371" s="48"/>
      <c r="AX1371" s="48"/>
      <c r="AY1371" s="48"/>
      <c r="AZ1371" s="48"/>
      <c r="BA1371" s="48"/>
      <c r="BB1371" s="48"/>
      <c r="BC1371" s="48"/>
      <c r="BD1371" s="48"/>
      <c r="BE1371" s="48"/>
      <c r="BF1371" s="48"/>
      <c r="BG1371" s="48"/>
      <c r="BH1371" s="48"/>
      <c r="BI1371" s="48"/>
      <c r="BJ1371" s="48"/>
      <c r="BK1371" s="48"/>
      <c r="BL1371" s="48"/>
      <c r="BM1371" s="48"/>
      <c r="BN1371" s="48"/>
      <c r="BO1371" s="48"/>
      <c r="BP1371" s="48"/>
      <c r="BQ1371" s="48"/>
      <c r="BR1371" s="48"/>
      <c r="BS1371" s="48"/>
      <c r="BT1371" s="48"/>
      <c r="BU1371" s="48"/>
      <c r="BV1371" s="48"/>
      <c r="BW1371" s="48"/>
      <c r="BX1371" s="48"/>
      <c r="BY1371" s="48"/>
      <c r="BZ1371" s="48"/>
      <c r="CA1371" s="48"/>
      <c r="CB1371" s="48"/>
      <c r="CC1371" s="48"/>
      <c r="CD1371" s="48"/>
      <c r="CE1371" s="48"/>
      <c r="CF1371" s="48"/>
      <c r="CG1371" s="48"/>
      <c r="CH1371" s="48"/>
      <c r="CI1371" s="48"/>
      <c r="CJ1371" s="48"/>
      <c r="CK1371" s="48"/>
      <c r="CL1371" s="48"/>
      <c r="CM1371" s="48"/>
      <c r="CN1371" s="48"/>
      <c r="CO1371" s="48"/>
      <c r="CP1371" s="48"/>
      <c r="CQ1371" s="48"/>
      <c r="CR1371" s="48"/>
      <c r="CS1371" s="48"/>
      <c r="CT1371" s="48"/>
      <c r="CU1371" s="48"/>
      <c r="CV1371" s="48"/>
      <c r="CW1371" s="48"/>
      <c r="CX1371" s="48"/>
      <c r="CY1371" s="48"/>
      <c r="CZ1371" s="48"/>
      <c r="DA1371" s="48"/>
      <c r="DB1371" s="48"/>
      <c r="DC1371" s="48"/>
      <c r="DD1371" s="48"/>
      <c r="DE1371" s="48"/>
      <c r="DF1371" s="48"/>
      <c r="DG1371" s="48"/>
      <c r="DH1371" s="48"/>
      <c r="DI1371" s="48"/>
      <c r="DJ1371" s="48"/>
      <c r="DK1371" s="48"/>
      <c r="DL1371" s="48"/>
      <c r="DM1371" s="48"/>
      <c r="DN1371" s="48"/>
      <c r="DO1371" s="48"/>
      <c r="DP1371" s="48"/>
      <c r="DQ1371" s="48"/>
    </row>
    <row r="1372" spans="1:121" ht="22.5" hidden="1" customHeight="1" outlineLevel="2">
      <c r="A1372" s="62"/>
      <c r="B1372" s="40"/>
      <c r="C1372" s="27"/>
      <c r="D1372" s="27"/>
      <c r="E1372" s="39"/>
      <c r="F1372" s="35" t="s">
        <v>2794</v>
      </c>
      <c r="G1372" s="28"/>
      <c r="H1372" s="35"/>
      <c r="I1372" s="35"/>
      <c r="J1372" s="46"/>
      <c r="K1372" s="26"/>
      <c r="L1372" s="26"/>
      <c r="M1372" s="23" t="s">
        <v>476</v>
      </c>
      <c r="N1372" s="33" t="s">
        <v>54</v>
      </c>
      <c r="O1372" s="29">
        <v>3</v>
      </c>
      <c r="P1372" s="41"/>
      <c r="Q1372" s="88"/>
      <c r="R1372" s="47"/>
      <c r="S1372" s="47"/>
      <c r="T1372" s="47"/>
      <c r="U1372" s="47"/>
      <c r="V1372" s="47"/>
      <c r="W1372" s="47"/>
      <c r="X1372" s="47"/>
      <c r="Y1372" s="47"/>
      <c r="Z1372" s="48"/>
      <c r="AA1372" s="48"/>
      <c r="AB1372" s="48"/>
      <c r="AC1372" s="48"/>
      <c r="AD1372" s="48"/>
      <c r="AE1372" s="48"/>
      <c r="AF1372" s="48"/>
      <c r="AG1372" s="48"/>
      <c r="AH1372" s="48"/>
      <c r="AI1372" s="48"/>
      <c r="AJ1372" s="48"/>
      <c r="AK1372" s="48"/>
      <c r="AL1372" s="48"/>
      <c r="AM1372" s="48"/>
      <c r="AN1372" s="48"/>
      <c r="AO1372" s="48"/>
      <c r="AP1372" s="48"/>
      <c r="AQ1372" s="48"/>
      <c r="AR1372" s="48"/>
      <c r="AS1372" s="48"/>
      <c r="AT1372" s="48"/>
      <c r="AU1372" s="48"/>
      <c r="AV1372" s="48"/>
      <c r="AW1372" s="48"/>
      <c r="AX1372" s="48"/>
      <c r="AY1372" s="48"/>
      <c r="AZ1372" s="48"/>
      <c r="BA1372" s="48"/>
      <c r="BB1372" s="48"/>
      <c r="BC1372" s="48"/>
      <c r="BD1372" s="48"/>
      <c r="BE1372" s="48"/>
      <c r="BF1372" s="48"/>
      <c r="BG1372" s="48"/>
      <c r="BH1372" s="48"/>
      <c r="BI1372" s="48"/>
      <c r="BJ1372" s="48"/>
      <c r="BK1372" s="48"/>
      <c r="BL1372" s="48"/>
      <c r="BM1372" s="48"/>
      <c r="BN1372" s="48"/>
      <c r="BO1372" s="48"/>
      <c r="BP1372" s="48"/>
      <c r="BQ1372" s="48"/>
      <c r="BR1372" s="48"/>
      <c r="BS1372" s="48"/>
      <c r="BT1372" s="48"/>
      <c r="BU1372" s="48"/>
      <c r="BV1372" s="48"/>
      <c r="BW1372" s="48"/>
      <c r="BX1372" s="48"/>
      <c r="BY1372" s="48"/>
      <c r="BZ1372" s="48"/>
      <c r="CA1372" s="48"/>
      <c r="CB1372" s="48"/>
      <c r="CC1372" s="48"/>
      <c r="CD1372" s="48"/>
      <c r="CE1372" s="48"/>
      <c r="CF1372" s="48"/>
      <c r="CG1372" s="48"/>
      <c r="CH1372" s="48"/>
      <c r="CI1372" s="48"/>
      <c r="CJ1372" s="48"/>
      <c r="CK1372" s="48"/>
      <c r="CL1372" s="48"/>
      <c r="CM1372" s="48"/>
      <c r="CN1372" s="48"/>
      <c r="CO1372" s="48"/>
      <c r="CP1372" s="48"/>
      <c r="CQ1372" s="48"/>
      <c r="CR1372" s="48"/>
      <c r="CS1372" s="48"/>
      <c r="CT1372" s="48"/>
      <c r="CU1372" s="48"/>
      <c r="CV1372" s="48"/>
      <c r="CW1372" s="48"/>
      <c r="CX1372" s="48"/>
      <c r="CY1372" s="48"/>
      <c r="CZ1372" s="48"/>
      <c r="DA1372" s="48"/>
      <c r="DB1372" s="48"/>
      <c r="DC1372" s="48"/>
      <c r="DD1372" s="48"/>
      <c r="DE1372" s="48"/>
      <c r="DF1372" s="48"/>
      <c r="DG1372" s="48"/>
      <c r="DH1372" s="48"/>
      <c r="DI1372" s="48"/>
      <c r="DJ1372" s="48"/>
      <c r="DK1372" s="48"/>
      <c r="DL1372" s="48"/>
      <c r="DM1372" s="48"/>
      <c r="DN1372" s="48"/>
      <c r="DO1372" s="48"/>
      <c r="DP1372" s="48"/>
      <c r="DQ1372" s="48"/>
    </row>
    <row r="1373" spans="1:121" ht="12.75" hidden="1" customHeight="1" outlineLevel="2">
      <c r="A1373" s="62"/>
      <c r="B1373" s="40"/>
      <c r="C1373" s="27"/>
      <c r="D1373" s="27"/>
      <c r="E1373" s="39"/>
      <c r="F1373" s="35"/>
      <c r="G1373" s="28"/>
      <c r="H1373" s="35"/>
      <c r="I1373" s="35"/>
      <c r="J1373" s="46"/>
      <c r="K1373" s="26"/>
      <c r="L1373" s="26"/>
      <c r="M1373" s="23" t="s">
        <v>509</v>
      </c>
      <c r="N1373" s="33" t="s">
        <v>482</v>
      </c>
      <c r="O1373" s="29">
        <v>1.43</v>
      </c>
      <c r="P1373" s="41"/>
      <c r="Q1373" s="88"/>
      <c r="R1373" s="47"/>
      <c r="S1373" s="47"/>
      <c r="T1373" s="47"/>
      <c r="U1373" s="47"/>
      <c r="V1373" s="47"/>
      <c r="W1373" s="47"/>
      <c r="X1373" s="47"/>
      <c r="Y1373" s="47"/>
      <c r="Z1373" s="48"/>
      <c r="AA1373" s="48"/>
      <c r="AB1373" s="48"/>
      <c r="AC1373" s="48"/>
      <c r="AD1373" s="48"/>
      <c r="AE1373" s="48"/>
      <c r="AF1373" s="48"/>
      <c r="AG1373" s="48"/>
      <c r="AH1373" s="48"/>
      <c r="AI1373" s="48"/>
      <c r="AJ1373" s="48"/>
      <c r="AK1373" s="48"/>
      <c r="AL1373" s="48"/>
      <c r="AM1373" s="48"/>
      <c r="AN1373" s="48"/>
      <c r="AO1373" s="48"/>
      <c r="AP1373" s="48"/>
      <c r="AQ1373" s="48"/>
      <c r="AR1373" s="48"/>
      <c r="AS1373" s="48"/>
      <c r="AT1373" s="48"/>
      <c r="AU1373" s="48"/>
      <c r="AV1373" s="48"/>
      <c r="AW1373" s="48"/>
      <c r="AX1373" s="48"/>
      <c r="AY1373" s="48"/>
      <c r="AZ1373" s="48"/>
      <c r="BA1373" s="48"/>
      <c r="BB1373" s="48"/>
      <c r="BC1373" s="48"/>
      <c r="BD1373" s="48"/>
      <c r="BE1373" s="48"/>
      <c r="BF1373" s="48"/>
      <c r="BG1373" s="48"/>
      <c r="BH1373" s="48"/>
      <c r="BI1373" s="48"/>
      <c r="BJ1373" s="48"/>
      <c r="BK1373" s="48"/>
      <c r="BL1373" s="48"/>
      <c r="BM1373" s="48"/>
      <c r="BN1373" s="48"/>
      <c r="BO1373" s="48"/>
      <c r="BP1373" s="48"/>
      <c r="BQ1373" s="48"/>
      <c r="BR1373" s="48"/>
      <c r="BS1373" s="48"/>
      <c r="BT1373" s="48"/>
      <c r="BU1373" s="48"/>
      <c r="BV1373" s="48"/>
      <c r="BW1373" s="48"/>
      <c r="BX1373" s="48"/>
      <c r="BY1373" s="48"/>
      <c r="BZ1373" s="48"/>
      <c r="CA1373" s="48"/>
      <c r="CB1373" s="48"/>
      <c r="CC1373" s="48"/>
      <c r="CD1373" s="48"/>
      <c r="CE1373" s="48"/>
      <c r="CF1373" s="48"/>
      <c r="CG1373" s="48"/>
      <c r="CH1373" s="48"/>
      <c r="CI1373" s="48"/>
      <c r="CJ1373" s="48"/>
      <c r="CK1373" s="48"/>
      <c r="CL1373" s="48"/>
      <c r="CM1373" s="48"/>
      <c r="CN1373" s="48"/>
      <c r="CO1373" s="48"/>
      <c r="CP1373" s="48"/>
      <c r="CQ1373" s="48"/>
      <c r="CR1373" s="48"/>
      <c r="CS1373" s="48"/>
      <c r="CT1373" s="48"/>
      <c r="CU1373" s="48"/>
      <c r="CV1373" s="48"/>
      <c r="CW1373" s="48"/>
      <c r="CX1373" s="48"/>
      <c r="CY1373" s="48"/>
      <c r="CZ1373" s="48"/>
      <c r="DA1373" s="48"/>
      <c r="DB1373" s="48"/>
      <c r="DC1373" s="48"/>
      <c r="DD1373" s="48"/>
      <c r="DE1373" s="48"/>
      <c r="DF1373" s="48"/>
      <c r="DG1373" s="48"/>
      <c r="DH1373" s="48"/>
      <c r="DI1373" s="48"/>
      <c r="DJ1373" s="48"/>
      <c r="DK1373" s="48"/>
      <c r="DL1373" s="48"/>
      <c r="DM1373" s="48"/>
      <c r="DN1373" s="48"/>
      <c r="DO1373" s="48"/>
      <c r="DP1373" s="48"/>
      <c r="DQ1373" s="48"/>
    </row>
    <row r="1374" spans="1:121" ht="45" customHeight="1" outlineLevel="1" collapsed="1">
      <c r="A1374" s="27" t="s">
        <v>1104</v>
      </c>
      <c r="B1374" s="27">
        <v>6</v>
      </c>
      <c r="C1374" s="27" t="s">
        <v>1543</v>
      </c>
      <c r="D1374" s="27" t="s">
        <v>1350</v>
      </c>
      <c r="E1374" s="28" t="s">
        <v>1544</v>
      </c>
      <c r="F1374" s="35" t="s">
        <v>1545</v>
      </c>
      <c r="G1374" s="28"/>
      <c r="H1374" s="28" t="s">
        <v>58</v>
      </c>
      <c r="I1374" s="35" t="s">
        <v>1546</v>
      </c>
      <c r="J1374" s="26" t="s">
        <v>33</v>
      </c>
      <c r="K1374" s="26" t="s">
        <v>478</v>
      </c>
      <c r="L1374" s="26" t="s">
        <v>57</v>
      </c>
      <c r="M1374" s="32" t="str">
        <f>M1375&amp;" "&amp;O1375&amp;N1375&amp;" "</f>
        <v xml:space="preserve">Обваловка опор 20шт. </v>
      </c>
      <c r="N1374" s="26"/>
      <c r="O1374" s="31"/>
      <c r="P1374" s="41"/>
      <c r="Q1374" s="88"/>
      <c r="R1374" s="47"/>
      <c r="S1374" s="47"/>
      <c r="T1374" s="47"/>
      <c r="U1374" s="47"/>
      <c r="V1374" s="47"/>
      <c r="W1374" s="47"/>
      <c r="X1374" s="47"/>
      <c r="Y1374" s="47"/>
      <c r="Z1374" s="48"/>
      <c r="AA1374" s="48"/>
      <c r="AB1374" s="48"/>
      <c r="AC1374" s="48"/>
      <c r="AD1374" s="48"/>
      <c r="AE1374" s="48"/>
      <c r="AF1374" s="48"/>
      <c r="AG1374" s="48"/>
      <c r="AH1374" s="48"/>
      <c r="AI1374" s="48"/>
      <c r="AJ1374" s="48"/>
      <c r="AK1374" s="48"/>
      <c r="AL1374" s="48"/>
      <c r="AM1374" s="48"/>
      <c r="AN1374" s="48"/>
      <c r="AO1374" s="48"/>
      <c r="AP1374" s="48"/>
      <c r="AQ1374" s="48"/>
      <c r="AR1374" s="48"/>
      <c r="AS1374" s="48"/>
      <c r="AT1374" s="48"/>
      <c r="AU1374" s="48"/>
      <c r="AV1374" s="48"/>
      <c r="AW1374" s="48"/>
      <c r="AX1374" s="48"/>
      <c r="AY1374" s="48"/>
      <c r="AZ1374" s="48"/>
      <c r="BA1374" s="48"/>
      <c r="BB1374" s="48"/>
      <c r="BC1374" s="48"/>
      <c r="BD1374" s="48"/>
      <c r="BE1374" s="48"/>
      <c r="BF1374" s="48"/>
      <c r="BG1374" s="48"/>
      <c r="BH1374" s="48"/>
      <c r="BI1374" s="48"/>
      <c r="BJ1374" s="48"/>
      <c r="BK1374" s="48"/>
      <c r="BL1374" s="48"/>
      <c r="BM1374" s="48"/>
      <c r="BN1374" s="48"/>
      <c r="BO1374" s="48"/>
      <c r="BP1374" s="48"/>
      <c r="BQ1374" s="48"/>
      <c r="BR1374" s="48"/>
      <c r="BS1374" s="48"/>
      <c r="BT1374" s="48"/>
      <c r="BU1374" s="48"/>
      <c r="BV1374" s="48"/>
      <c r="BW1374" s="48"/>
      <c r="BX1374" s="48"/>
      <c r="BY1374" s="48"/>
      <c r="BZ1374" s="48"/>
      <c r="CA1374" s="48"/>
      <c r="CB1374" s="48"/>
      <c r="CC1374" s="48"/>
      <c r="CD1374" s="48"/>
      <c r="CE1374" s="48"/>
      <c r="CF1374" s="48"/>
      <c r="CG1374" s="48"/>
      <c r="CH1374" s="48"/>
      <c r="CI1374" s="48"/>
      <c r="CJ1374" s="48"/>
      <c r="CK1374" s="48"/>
      <c r="CL1374" s="48"/>
      <c r="CM1374" s="48"/>
      <c r="CN1374" s="48"/>
      <c r="CO1374" s="48"/>
      <c r="CP1374" s="48"/>
      <c r="CQ1374" s="48"/>
      <c r="CR1374" s="48"/>
      <c r="CS1374" s="48"/>
      <c r="CT1374" s="48"/>
      <c r="CU1374" s="48"/>
      <c r="CV1374" s="48"/>
      <c r="CW1374" s="48"/>
      <c r="CX1374" s="48"/>
      <c r="CY1374" s="48"/>
      <c r="CZ1374" s="48"/>
      <c r="DA1374" s="48"/>
      <c r="DB1374" s="48"/>
      <c r="DC1374" s="48"/>
      <c r="DD1374" s="48"/>
      <c r="DE1374" s="48"/>
      <c r="DF1374" s="48"/>
      <c r="DG1374" s="48"/>
      <c r="DH1374" s="48"/>
      <c r="DI1374" s="48"/>
      <c r="DJ1374" s="48"/>
      <c r="DK1374" s="48"/>
      <c r="DL1374" s="48"/>
      <c r="DM1374" s="48"/>
      <c r="DN1374" s="48"/>
      <c r="DO1374" s="48"/>
      <c r="DP1374" s="48"/>
      <c r="DQ1374" s="48"/>
    </row>
    <row r="1375" spans="1:121" ht="27" hidden="1" customHeight="1" outlineLevel="2">
      <c r="A1375" s="62"/>
      <c r="B1375" s="40"/>
      <c r="C1375" s="27"/>
      <c r="D1375" s="27"/>
      <c r="E1375" s="39"/>
      <c r="F1375" s="35" t="s">
        <v>1547</v>
      </c>
      <c r="G1375" s="28"/>
      <c r="H1375" s="35"/>
      <c r="I1375" s="35"/>
      <c r="J1375" s="46"/>
      <c r="K1375" s="26"/>
      <c r="L1375" s="26"/>
      <c r="M1375" s="66" t="s">
        <v>473</v>
      </c>
      <c r="N1375" s="33" t="s">
        <v>52</v>
      </c>
      <c r="O1375" s="31">
        <v>20</v>
      </c>
      <c r="P1375" s="41"/>
      <c r="Q1375" s="88"/>
      <c r="R1375" s="47"/>
      <c r="S1375" s="47"/>
      <c r="T1375" s="47"/>
      <c r="U1375" s="47"/>
      <c r="V1375" s="47"/>
      <c r="W1375" s="47"/>
      <c r="X1375" s="47"/>
      <c r="Y1375" s="47"/>
      <c r="Z1375" s="48"/>
      <c r="AA1375" s="48"/>
      <c r="AB1375" s="48"/>
      <c r="AC1375" s="48"/>
      <c r="AD1375" s="48"/>
      <c r="AE1375" s="48"/>
      <c r="AF1375" s="48"/>
      <c r="AG1375" s="48"/>
      <c r="AH1375" s="48"/>
      <c r="AI1375" s="48"/>
      <c r="AJ1375" s="48"/>
      <c r="AK1375" s="48"/>
      <c r="AL1375" s="48"/>
      <c r="AM1375" s="48"/>
      <c r="AN1375" s="48"/>
      <c r="AO1375" s="48"/>
      <c r="AP1375" s="48"/>
      <c r="AQ1375" s="48"/>
      <c r="AR1375" s="48"/>
      <c r="AS1375" s="48"/>
      <c r="AT1375" s="48"/>
      <c r="AU1375" s="48"/>
      <c r="AV1375" s="48"/>
      <c r="AW1375" s="48"/>
      <c r="AX1375" s="48"/>
      <c r="AY1375" s="48"/>
      <c r="AZ1375" s="48"/>
      <c r="BA1375" s="48"/>
      <c r="BB1375" s="48"/>
      <c r="BC1375" s="48"/>
      <c r="BD1375" s="48"/>
      <c r="BE1375" s="48"/>
      <c r="BF1375" s="48"/>
      <c r="BG1375" s="48"/>
      <c r="BH1375" s="48"/>
      <c r="BI1375" s="48"/>
      <c r="BJ1375" s="48"/>
      <c r="BK1375" s="48"/>
      <c r="BL1375" s="48"/>
      <c r="BM1375" s="48"/>
      <c r="BN1375" s="48"/>
      <c r="BO1375" s="48"/>
      <c r="BP1375" s="48"/>
      <c r="BQ1375" s="48"/>
      <c r="BR1375" s="48"/>
      <c r="BS1375" s="48"/>
      <c r="BT1375" s="48"/>
      <c r="BU1375" s="48"/>
      <c r="BV1375" s="48"/>
      <c r="BW1375" s="48"/>
      <c r="BX1375" s="48"/>
      <c r="BY1375" s="48"/>
      <c r="BZ1375" s="48"/>
      <c r="CA1375" s="48"/>
      <c r="CB1375" s="48"/>
      <c r="CC1375" s="48"/>
      <c r="CD1375" s="48"/>
      <c r="CE1375" s="48"/>
      <c r="CF1375" s="48"/>
      <c r="CG1375" s="48"/>
      <c r="CH1375" s="48"/>
      <c r="CI1375" s="48"/>
      <c r="CJ1375" s="48"/>
      <c r="CK1375" s="48"/>
      <c r="CL1375" s="48"/>
      <c r="CM1375" s="48"/>
      <c r="CN1375" s="48"/>
      <c r="CO1375" s="48"/>
      <c r="CP1375" s="48"/>
      <c r="CQ1375" s="48"/>
      <c r="CR1375" s="48"/>
      <c r="CS1375" s="48"/>
      <c r="CT1375" s="48"/>
      <c r="CU1375" s="48"/>
      <c r="CV1375" s="48"/>
      <c r="CW1375" s="48"/>
      <c r="CX1375" s="48"/>
      <c r="CY1375" s="48"/>
      <c r="CZ1375" s="48"/>
      <c r="DA1375" s="48"/>
      <c r="DB1375" s="48"/>
      <c r="DC1375" s="48"/>
      <c r="DD1375" s="48"/>
      <c r="DE1375" s="48"/>
      <c r="DF1375" s="48"/>
      <c r="DG1375" s="48"/>
      <c r="DH1375" s="48"/>
      <c r="DI1375" s="48"/>
      <c r="DJ1375" s="48"/>
      <c r="DK1375" s="48"/>
      <c r="DL1375" s="48"/>
      <c r="DM1375" s="48"/>
      <c r="DN1375" s="48"/>
      <c r="DO1375" s="48"/>
      <c r="DP1375" s="48"/>
      <c r="DQ1375" s="48"/>
    </row>
    <row r="1376" spans="1:121" ht="33.75" customHeight="1" outlineLevel="1" collapsed="1">
      <c r="A1376" s="27" t="s">
        <v>1107</v>
      </c>
      <c r="B1376" s="27">
        <v>10</v>
      </c>
      <c r="C1376" s="27" t="s">
        <v>1548</v>
      </c>
      <c r="D1376" s="27" t="s">
        <v>1350</v>
      </c>
      <c r="E1376" s="28" t="s">
        <v>1549</v>
      </c>
      <c r="F1376" s="35" t="s">
        <v>1550</v>
      </c>
      <c r="G1376" s="28"/>
      <c r="H1376" s="28" t="s">
        <v>58</v>
      </c>
      <c r="I1376" s="35" t="s">
        <v>1551</v>
      </c>
      <c r="J1376" s="26" t="s">
        <v>33</v>
      </c>
      <c r="K1376" s="26" t="s">
        <v>55</v>
      </c>
      <c r="L1376" s="26" t="s">
        <v>55</v>
      </c>
      <c r="M1376" s="32" t="str">
        <f>M1377&amp;" "&amp;O1377&amp;N1377&amp;" "</f>
        <v xml:space="preserve">Замена опор 6шт. </v>
      </c>
      <c r="N1376" s="26"/>
      <c r="O1376" s="31"/>
      <c r="P1376" s="41"/>
      <c r="Q1376" s="88"/>
      <c r="R1376" s="47"/>
      <c r="S1376" s="47"/>
      <c r="T1376" s="47"/>
      <c r="U1376" s="47"/>
      <c r="V1376" s="47"/>
      <c r="W1376" s="47"/>
      <c r="X1376" s="47"/>
      <c r="Y1376" s="47"/>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48"/>
      <c r="BJ1376" s="48"/>
      <c r="BK1376" s="48"/>
      <c r="BL1376" s="48"/>
      <c r="BM1376" s="48"/>
      <c r="BN1376" s="48"/>
      <c r="BO1376" s="48"/>
      <c r="BP1376" s="48"/>
      <c r="BQ1376" s="48"/>
      <c r="BR1376" s="48"/>
      <c r="BS1376" s="48"/>
      <c r="BT1376" s="48"/>
      <c r="BU1376" s="48"/>
      <c r="BV1376" s="48"/>
      <c r="BW1376" s="48"/>
      <c r="BX1376" s="48"/>
      <c r="BY1376" s="48"/>
      <c r="BZ1376" s="48"/>
      <c r="CA1376" s="48"/>
      <c r="CB1376" s="48"/>
      <c r="CC1376" s="48"/>
      <c r="CD1376" s="48"/>
      <c r="CE1376" s="48"/>
      <c r="CF1376" s="48"/>
      <c r="CG1376" s="48"/>
      <c r="CH1376" s="48"/>
      <c r="CI1376" s="48"/>
      <c r="CJ1376" s="48"/>
      <c r="CK1376" s="48"/>
      <c r="CL1376" s="48"/>
      <c r="CM1376" s="48"/>
      <c r="CN1376" s="48"/>
      <c r="CO1376" s="48"/>
      <c r="CP1376" s="48"/>
      <c r="CQ1376" s="48"/>
      <c r="CR1376" s="48"/>
      <c r="CS1376" s="48"/>
      <c r="CT1376" s="48"/>
      <c r="CU1376" s="48"/>
      <c r="CV1376" s="48"/>
      <c r="CW1376" s="48"/>
      <c r="CX1376" s="48"/>
      <c r="CY1376" s="48"/>
      <c r="CZ1376" s="48"/>
      <c r="DA1376" s="48"/>
      <c r="DB1376" s="48"/>
      <c r="DC1376" s="48"/>
      <c r="DD1376" s="48"/>
      <c r="DE1376" s="48"/>
      <c r="DF1376" s="48"/>
      <c r="DG1376" s="48"/>
      <c r="DH1376" s="48"/>
      <c r="DI1376" s="48"/>
      <c r="DJ1376" s="48"/>
      <c r="DK1376" s="48"/>
      <c r="DL1376" s="48"/>
      <c r="DM1376" s="48"/>
      <c r="DN1376" s="48"/>
      <c r="DO1376" s="48"/>
      <c r="DP1376" s="48"/>
      <c r="DQ1376" s="48"/>
    </row>
    <row r="1377" spans="1:121" ht="28.5" hidden="1" customHeight="1" outlineLevel="2">
      <c r="A1377" s="62"/>
      <c r="B1377" s="40"/>
      <c r="C1377" s="27"/>
      <c r="D1377" s="27"/>
      <c r="E1377" s="39"/>
      <c r="F1377" s="35" t="s">
        <v>1552</v>
      </c>
      <c r="G1377" s="28"/>
      <c r="H1377" s="35"/>
      <c r="I1377" s="35"/>
      <c r="J1377" s="46"/>
      <c r="K1377" s="26"/>
      <c r="L1377" s="26"/>
      <c r="M1377" s="66" t="s">
        <v>468</v>
      </c>
      <c r="N1377" s="33" t="s">
        <v>52</v>
      </c>
      <c r="O1377" s="31">
        <v>6</v>
      </c>
      <c r="P1377" s="41"/>
      <c r="Q1377" s="88"/>
      <c r="R1377" s="47"/>
      <c r="S1377" s="47"/>
      <c r="T1377" s="47"/>
      <c r="U1377" s="47"/>
      <c r="V1377" s="47"/>
      <c r="W1377" s="47"/>
      <c r="X1377" s="47"/>
      <c r="Y1377" s="47"/>
      <c r="Z1377" s="48"/>
      <c r="AA1377" s="48"/>
      <c r="AB1377" s="48"/>
      <c r="AC1377" s="48"/>
      <c r="AD1377" s="48"/>
      <c r="AE1377" s="48"/>
      <c r="AF1377" s="48"/>
      <c r="AG1377" s="48"/>
      <c r="AH1377" s="48"/>
      <c r="AI1377" s="48"/>
      <c r="AJ1377" s="48"/>
      <c r="AK1377" s="48"/>
      <c r="AL1377" s="48"/>
      <c r="AM1377" s="48"/>
      <c r="AN1377" s="48"/>
      <c r="AO1377" s="48"/>
      <c r="AP1377" s="48"/>
      <c r="AQ1377" s="48"/>
      <c r="AR1377" s="48"/>
      <c r="AS1377" s="48"/>
      <c r="AT1377" s="48"/>
      <c r="AU1377" s="48"/>
      <c r="AV1377" s="48"/>
      <c r="AW1377" s="48"/>
      <c r="AX1377" s="48"/>
      <c r="AY1377" s="48"/>
      <c r="AZ1377" s="48"/>
      <c r="BA1377" s="48"/>
      <c r="BB1377" s="48"/>
      <c r="BC1377" s="48"/>
      <c r="BD1377" s="48"/>
      <c r="BE1377" s="48"/>
      <c r="BF1377" s="48"/>
      <c r="BG1377" s="48"/>
      <c r="BH1377" s="48"/>
      <c r="BI1377" s="48"/>
      <c r="BJ1377" s="48"/>
      <c r="BK1377" s="48"/>
      <c r="BL1377" s="48"/>
      <c r="BM1377" s="48"/>
      <c r="BN1377" s="48"/>
      <c r="BO1377" s="48"/>
      <c r="BP1377" s="48"/>
      <c r="BQ1377" s="48"/>
      <c r="BR1377" s="48"/>
      <c r="BS1377" s="48"/>
      <c r="BT1377" s="48"/>
      <c r="BU1377" s="48"/>
      <c r="BV1377" s="48"/>
      <c r="BW1377" s="48"/>
      <c r="BX1377" s="48"/>
      <c r="BY1377" s="48"/>
      <c r="BZ1377" s="48"/>
      <c r="CA1377" s="48"/>
      <c r="CB1377" s="48"/>
      <c r="CC1377" s="48"/>
      <c r="CD1377" s="48"/>
      <c r="CE1377" s="48"/>
      <c r="CF1377" s="48"/>
      <c r="CG1377" s="48"/>
      <c r="CH1377" s="48"/>
      <c r="CI1377" s="48"/>
      <c r="CJ1377" s="48"/>
      <c r="CK1377" s="48"/>
      <c r="CL1377" s="48"/>
      <c r="CM1377" s="48"/>
      <c r="CN1377" s="48"/>
      <c r="CO1377" s="48"/>
      <c r="CP1377" s="48"/>
      <c r="CQ1377" s="48"/>
      <c r="CR1377" s="48"/>
      <c r="CS1377" s="48"/>
      <c r="CT1377" s="48"/>
      <c r="CU1377" s="48"/>
      <c r="CV1377" s="48"/>
      <c r="CW1377" s="48"/>
      <c r="CX1377" s="48"/>
      <c r="CY1377" s="48"/>
      <c r="CZ1377" s="48"/>
      <c r="DA1377" s="48"/>
      <c r="DB1377" s="48"/>
      <c r="DC1377" s="48"/>
      <c r="DD1377" s="48"/>
      <c r="DE1377" s="48"/>
      <c r="DF1377" s="48"/>
      <c r="DG1377" s="48"/>
      <c r="DH1377" s="48"/>
      <c r="DI1377" s="48"/>
      <c r="DJ1377" s="48"/>
      <c r="DK1377" s="48"/>
      <c r="DL1377" s="48"/>
      <c r="DM1377" s="48"/>
      <c r="DN1377" s="48"/>
      <c r="DO1377" s="48"/>
      <c r="DP1377" s="48"/>
      <c r="DQ1377" s="48"/>
    </row>
    <row r="1378" spans="1:121" s="45" customFormat="1" ht="18" customHeight="1" outlineLevel="1" collapsed="1">
      <c r="A1378" s="27" t="s">
        <v>1276</v>
      </c>
      <c r="B1378" s="27">
        <v>10</v>
      </c>
      <c r="C1378" s="27" t="s">
        <v>1548</v>
      </c>
      <c r="D1378" s="27" t="s">
        <v>1350</v>
      </c>
      <c r="E1378" s="27" t="s">
        <v>1553</v>
      </c>
      <c r="F1378" s="35" t="s">
        <v>1554</v>
      </c>
      <c r="G1378" s="28"/>
      <c r="H1378" s="28" t="s">
        <v>1024</v>
      </c>
      <c r="I1378" s="28" t="s">
        <v>1025</v>
      </c>
      <c r="J1378" s="26" t="s">
        <v>33</v>
      </c>
      <c r="K1378" s="103" t="s">
        <v>490</v>
      </c>
      <c r="L1378" s="103" t="s">
        <v>40</v>
      </c>
      <c r="M1378" s="32" t="str">
        <f>M1379&amp;" "&amp;O1379&amp;N1379&amp;" "</f>
        <v xml:space="preserve">Механизированная расчистка 9,63га. </v>
      </c>
      <c r="N1378" s="33"/>
      <c r="O1378" s="7"/>
      <c r="P1378" s="42"/>
      <c r="Q1378" s="88"/>
      <c r="R1378" s="43"/>
      <c r="S1378" s="43"/>
      <c r="T1378" s="43"/>
      <c r="U1378" s="43"/>
      <c r="V1378" s="43"/>
      <c r="W1378" s="43"/>
      <c r="X1378" s="43"/>
      <c r="Y1378" s="43"/>
      <c r="Z1378" s="44"/>
      <c r="AA1378" s="44"/>
      <c r="AB1378" s="44"/>
      <c r="AC1378" s="44"/>
      <c r="AD1378" s="44"/>
      <c r="AE1378" s="44"/>
      <c r="AF1378" s="44"/>
      <c r="AG1378" s="44"/>
      <c r="AH1378" s="44"/>
      <c r="AI1378" s="44"/>
      <c r="AJ1378" s="44"/>
      <c r="AK1378" s="44"/>
      <c r="AL1378" s="44"/>
      <c r="AM1378" s="44"/>
      <c r="AN1378" s="44"/>
      <c r="AO1378" s="44"/>
      <c r="AP1378" s="44"/>
      <c r="AQ1378" s="44"/>
      <c r="AR1378" s="44"/>
      <c r="AS1378" s="44"/>
      <c r="AT1378" s="44"/>
      <c r="AU1378" s="44"/>
      <c r="AV1378" s="44"/>
      <c r="AW1378" s="44"/>
      <c r="AX1378" s="44"/>
      <c r="AY1378" s="44"/>
      <c r="AZ1378" s="44"/>
      <c r="BA1378" s="44"/>
      <c r="BB1378" s="44"/>
      <c r="BC1378" s="44"/>
      <c r="BD1378" s="44"/>
      <c r="BE1378" s="44"/>
      <c r="BF1378" s="44"/>
      <c r="BG1378" s="44"/>
      <c r="BH1378" s="44"/>
      <c r="BI1378" s="44"/>
      <c r="BJ1378" s="44"/>
      <c r="BK1378" s="44"/>
      <c r="BL1378" s="44"/>
      <c r="BM1378" s="44"/>
      <c r="BN1378" s="44"/>
      <c r="BO1378" s="44"/>
      <c r="BP1378" s="44"/>
      <c r="BQ1378" s="44"/>
      <c r="BR1378" s="44"/>
      <c r="BS1378" s="44"/>
      <c r="BT1378" s="44"/>
      <c r="BU1378" s="44"/>
      <c r="BV1378" s="44"/>
      <c r="BW1378" s="44"/>
      <c r="BX1378" s="44"/>
      <c r="BY1378" s="44"/>
      <c r="BZ1378" s="44"/>
      <c r="CA1378" s="44"/>
      <c r="CB1378" s="44"/>
      <c r="CC1378" s="44"/>
      <c r="CD1378" s="44"/>
      <c r="CE1378" s="44"/>
      <c r="CF1378" s="44"/>
      <c r="CG1378" s="44"/>
      <c r="CH1378" s="44"/>
      <c r="CI1378" s="44"/>
      <c r="CJ1378" s="44"/>
      <c r="CK1378" s="44"/>
      <c r="CL1378" s="44"/>
      <c r="CM1378" s="44"/>
      <c r="CN1378" s="44"/>
      <c r="CO1378" s="44"/>
      <c r="CP1378" s="44"/>
      <c r="CQ1378" s="44"/>
      <c r="CR1378" s="44"/>
      <c r="CS1378" s="44"/>
      <c r="CT1378" s="44"/>
      <c r="CU1378" s="44"/>
      <c r="CV1378" s="44"/>
      <c r="CW1378" s="44"/>
      <c r="CX1378" s="44"/>
      <c r="CY1378" s="44"/>
      <c r="CZ1378" s="44"/>
      <c r="DA1378" s="44"/>
      <c r="DB1378" s="44"/>
      <c r="DC1378" s="44"/>
      <c r="DD1378" s="44"/>
      <c r="DE1378" s="44"/>
      <c r="DF1378" s="44"/>
      <c r="DG1378" s="44"/>
      <c r="DH1378" s="44"/>
      <c r="DI1378" s="44"/>
      <c r="DJ1378" s="44"/>
      <c r="DK1378" s="44"/>
      <c r="DL1378" s="44"/>
      <c r="DM1378" s="44"/>
      <c r="DN1378" s="44"/>
      <c r="DO1378" s="44"/>
      <c r="DP1378" s="44"/>
      <c r="DQ1378" s="44"/>
    </row>
    <row r="1379" spans="1:121" ht="21" hidden="1" customHeight="1" outlineLevel="2">
      <c r="A1379" s="27"/>
      <c r="B1379" s="27"/>
      <c r="C1379" s="27"/>
      <c r="D1379" s="27"/>
      <c r="E1379" s="27"/>
      <c r="F1379" s="247"/>
      <c r="G1379" s="248"/>
      <c r="H1379" s="35"/>
      <c r="I1379" s="35"/>
      <c r="J1379" s="46"/>
      <c r="K1379" s="26"/>
      <c r="L1379" s="26"/>
      <c r="M1379" s="23" t="s">
        <v>509</v>
      </c>
      <c r="N1379" s="33" t="s">
        <v>482</v>
      </c>
      <c r="O1379" s="31">
        <v>9.6300000000000008</v>
      </c>
      <c r="P1379" s="41"/>
      <c r="Q1379" s="88"/>
      <c r="R1379" s="47"/>
      <c r="S1379" s="47"/>
      <c r="T1379" s="47"/>
      <c r="U1379" s="47"/>
      <c r="V1379" s="47"/>
      <c r="W1379" s="47"/>
      <c r="X1379" s="47"/>
      <c r="Y1379" s="47"/>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c r="BV1379" s="48"/>
      <c r="BW1379" s="48"/>
      <c r="BX1379" s="48"/>
      <c r="BY1379" s="48"/>
      <c r="BZ1379" s="48"/>
      <c r="CA1379" s="48"/>
      <c r="CB1379" s="48"/>
      <c r="CC1379" s="48"/>
      <c r="CD1379" s="48"/>
      <c r="CE1379" s="48"/>
      <c r="CF1379" s="48"/>
      <c r="CG1379" s="48"/>
      <c r="CH1379" s="48"/>
      <c r="CI1379" s="48"/>
      <c r="CJ1379" s="48"/>
      <c r="CK1379" s="48"/>
      <c r="CL1379" s="48"/>
      <c r="CM1379" s="48"/>
      <c r="CN1379" s="48"/>
      <c r="CO1379" s="48"/>
      <c r="CP1379" s="48"/>
      <c r="CQ1379" s="48"/>
      <c r="CR1379" s="48"/>
      <c r="CS1379" s="48"/>
      <c r="CT1379" s="48"/>
      <c r="CU1379" s="48"/>
      <c r="CV1379" s="48"/>
      <c r="CW1379" s="48"/>
      <c r="CX1379" s="48"/>
      <c r="CY1379" s="48"/>
      <c r="CZ1379" s="48"/>
      <c r="DA1379" s="48"/>
      <c r="DB1379" s="48"/>
      <c r="DC1379" s="48"/>
      <c r="DD1379" s="48"/>
      <c r="DE1379" s="48"/>
      <c r="DF1379" s="48"/>
      <c r="DG1379" s="48"/>
      <c r="DH1379" s="48"/>
      <c r="DI1379" s="48"/>
      <c r="DJ1379" s="48"/>
      <c r="DK1379" s="48"/>
      <c r="DL1379" s="48"/>
      <c r="DM1379" s="48"/>
      <c r="DN1379" s="48"/>
      <c r="DO1379" s="48"/>
      <c r="DP1379" s="48"/>
      <c r="DQ1379" s="48"/>
    </row>
    <row r="1380" spans="1:121" s="45" customFormat="1" ht="21.75" customHeight="1" outlineLevel="1" collapsed="1">
      <c r="A1380" s="27" t="s">
        <v>1115</v>
      </c>
      <c r="B1380" s="27">
        <v>6</v>
      </c>
      <c r="C1380" s="27" t="s">
        <v>1548</v>
      </c>
      <c r="D1380" s="27" t="s">
        <v>1350</v>
      </c>
      <c r="E1380" s="27" t="s">
        <v>1555</v>
      </c>
      <c r="F1380" s="35" t="s">
        <v>1556</v>
      </c>
      <c r="G1380" s="28"/>
      <c r="H1380" s="28" t="s">
        <v>1024</v>
      </c>
      <c r="I1380" s="28" t="s">
        <v>1025</v>
      </c>
      <c r="J1380" s="26" t="s">
        <v>33</v>
      </c>
      <c r="K1380" s="103" t="s">
        <v>55</v>
      </c>
      <c r="L1380" s="103" t="s">
        <v>55</v>
      </c>
      <c r="M1380" s="32" t="str">
        <f>M1381&amp;" "&amp;O1381&amp;N1381&amp;" "</f>
        <v xml:space="preserve">Механизированная расчистка 12,65га. </v>
      </c>
      <c r="N1380" s="33"/>
      <c r="O1380" s="7"/>
      <c r="P1380" s="42"/>
      <c r="Q1380" s="88"/>
      <c r="R1380" s="43"/>
      <c r="S1380" s="43"/>
      <c r="T1380" s="43"/>
      <c r="U1380" s="43"/>
      <c r="V1380" s="43"/>
      <c r="W1380" s="43"/>
      <c r="X1380" s="43"/>
      <c r="Y1380" s="43"/>
      <c r="Z1380" s="44"/>
      <c r="AA1380" s="44"/>
      <c r="AB1380" s="44"/>
      <c r="AC1380" s="44"/>
      <c r="AD1380" s="44"/>
      <c r="AE1380" s="44"/>
      <c r="AF1380" s="44"/>
      <c r="AG1380" s="44"/>
      <c r="AH1380" s="44"/>
      <c r="AI1380" s="44"/>
      <c r="AJ1380" s="44"/>
      <c r="AK1380" s="44"/>
      <c r="AL1380" s="44"/>
      <c r="AM1380" s="44"/>
      <c r="AN1380" s="44"/>
      <c r="AO1380" s="44"/>
      <c r="AP1380" s="44"/>
      <c r="AQ1380" s="44"/>
      <c r="AR1380" s="44"/>
      <c r="AS1380" s="44"/>
      <c r="AT1380" s="44"/>
      <c r="AU1380" s="44"/>
      <c r="AV1380" s="44"/>
      <c r="AW1380" s="44"/>
      <c r="AX1380" s="44"/>
      <c r="AY1380" s="44"/>
      <c r="AZ1380" s="44"/>
      <c r="BA1380" s="44"/>
      <c r="BB1380" s="44"/>
      <c r="BC1380" s="44"/>
      <c r="BD1380" s="44"/>
      <c r="BE1380" s="44"/>
      <c r="BF1380" s="44"/>
      <c r="BG1380" s="44"/>
      <c r="BH1380" s="44"/>
      <c r="BI1380" s="44"/>
      <c r="BJ1380" s="44"/>
      <c r="BK1380" s="44"/>
      <c r="BL1380" s="44"/>
      <c r="BM1380" s="44"/>
      <c r="BN1380" s="44"/>
      <c r="BO1380" s="44"/>
      <c r="BP1380" s="44"/>
      <c r="BQ1380" s="44"/>
      <c r="BR1380" s="44"/>
      <c r="BS1380" s="44"/>
      <c r="BT1380" s="44"/>
      <c r="BU1380" s="44"/>
      <c r="BV1380" s="44"/>
      <c r="BW1380" s="44"/>
      <c r="BX1380" s="44"/>
      <c r="BY1380" s="44"/>
      <c r="BZ1380" s="44"/>
      <c r="CA1380" s="44"/>
      <c r="CB1380" s="44"/>
      <c r="CC1380" s="44"/>
      <c r="CD1380" s="44"/>
      <c r="CE1380" s="44"/>
      <c r="CF1380" s="44"/>
      <c r="CG1380" s="44"/>
      <c r="CH1380" s="44"/>
      <c r="CI1380" s="44"/>
      <c r="CJ1380" s="44"/>
      <c r="CK1380" s="44"/>
      <c r="CL1380" s="44"/>
      <c r="CM1380" s="44"/>
      <c r="CN1380" s="44"/>
      <c r="CO1380" s="44"/>
      <c r="CP1380" s="44"/>
      <c r="CQ1380" s="44"/>
      <c r="CR1380" s="44"/>
      <c r="CS1380" s="44"/>
      <c r="CT1380" s="44"/>
      <c r="CU1380" s="44"/>
      <c r="CV1380" s="44"/>
      <c r="CW1380" s="44"/>
      <c r="CX1380" s="44"/>
      <c r="CY1380" s="44"/>
      <c r="CZ1380" s="44"/>
      <c r="DA1380" s="44"/>
      <c r="DB1380" s="44"/>
      <c r="DC1380" s="44"/>
      <c r="DD1380" s="44"/>
      <c r="DE1380" s="44"/>
      <c r="DF1380" s="44"/>
      <c r="DG1380" s="44"/>
      <c r="DH1380" s="44"/>
      <c r="DI1380" s="44"/>
      <c r="DJ1380" s="44"/>
      <c r="DK1380" s="44"/>
      <c r="DL1380" s="44"/>
      <c r="DM1380" s="44"/>
      <c r="DN1380" s="44"/>
      <c r="DO1380" s="44"/>
      <c r="DP1380" s="44"/>
      <c r="DQ1380" s="44"/>
    </row>
    <row r="1381" spans="1:121" ht="12.75" hidden="1" customHeight="1" outlineLevel="2">
      <c r="A1381" s="27"/>
      <c r="B1381" s="27"/>
      <c r="C1381" s="27"/>
      <c r="D1381" s="27"/>
      <c r="E1381" s="27"/>
      <c r="F1381" s="247"/>
      <c r="G1381" s="248"/>
      <c r="H1381" s="35"/>
      <c r="I1381" s="35"/>
      <c r="J1381" s="46"/>
      <c r="K1381" s="26"/>
      <c r="L1381" s="26"/>
      <c r="M1381" s="23" t="s">
        <v>509</v>
      </c>
      <c r="N1381" s="33" t="s">
        <v>482</v>
      </c>
      <c r="O1381" s="31">
        <v>12.65</v>
      </c>
      <c r="P1381" s="41"/>
      <c r="Q1381" s="88"/>
      <c r="R1381" s="47"/>
      <c r="S1381" s="47"/>
      <c r="T1381" s="47"/>
      <c r="U1381" s="47"/>
      <c r="V1381" s="47"/>
      <c r="W1381" s="47"/>
      <c r="X1381" s="47"/>
      <c r="Y1381" s="47"/>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c r="BV1381" s="48"/>
      <c r="BW1381" s="48"/>
      <c r="BX1381" s="48"/>
      <c r="BY1381" s="48"/>
      <c r="BZ1381" s="48"/>
      <c r="CA1381" s="48"/>
      <c r="CB1381" s="48"/>
      <c r="CC1381" s="48"/>
      <c r="CD1381" s="48"/>
      <c r="CE1381" s="48"/>
      <c r="CF1381" s="48"/>
      <c r="CG1381" s="48"/>
      <c r="CH1381" s="48"/>
      <c r="CI1381" s="48"/>
      <c r="CJ1381" s="48"/>
      <c r="CK1381" s="48"/>
      <c r="CL1381" s="48"/>
      <c r="CM1381" s="48"/>
      <c r="CN1381" s="48"/>
      <c r="CO1381" s="48"/>
      <c r="CP1381" s="48"/>
      <c r="CQ1381" s="48"/>
      <c r="CR1381" s="48"/>
      <c r="CS1381" s="48"/>
      <c r="CT1381" s="48"/>
      <c r="CU1381" s="48"/>
      <c r="CV1381" s="48"/>
      <c r="CW1381" s="48"/>
      <c r="CX1381" s="48"/>
      <c r="CY1381" s="48"/>
      <c r="CZ1381" s="48"/>
      <c r="DA1381" s="48"/>
      <c r="DB1381" s="48"/>
      <c r="DC1381" s="48"/>
      <c r="DD1381" s="48"/>
      <c r="DE1381" s="48"/>
      <c r="DF1381" s="48"/>
      <c r="DG1381" s="48"/>
      <c r="DH1381" s="48"/>
      <c r="DI1381" s="48"/>
      <c r="DJ1381" s="48"/>
      <c r="DK1381" s="48"/>
      <c r="DL1381" s="48"/>
      <c r="DM1381" s="48"/>
      <c r="DN1381" s="48"/>
      <c r="DO1381" s="48"/>
      <c r="DP1381" s="48"/>
      <c r="DQ1381" s="48"/>
    </row>
    <row r="1382" spans="1:121" s="1" customFormat="1" ht="15.75" customHeight="1" outlineLevel="1" collapsed="1">
      <c r="A1382" s="27" t="s">
        <v>1277</v>
      </c>
      <c r="B1382" s="27">
        <v>6</v>
      </c>
      <c r="C1382" s="28" t="s">
        <v>1529</v>
      </c>
      <c r="D1382" s="36" t="s">
        <v>1350</v>
      </c>
      <c r="E1382" s="28" t="s">
        <v>1557</v>
      </c>
      <c r="F1382" s="35" t="s">
        <v>1558</v>
      </c>
      <c r="G1382" s="28"/>
      <c r="H1382" s="28" t="s">
        <v>1024</v>
      </c>
      <c r="I1382" s="28" t="s">
        <v>1025</v>
      </c>
      <c r="J1382" s="26" t="s">
        <v>33</v>
      </c>
      <c r="K1382" s="26" t="s">
        <v>478</v>
      </c>
      <c r="L1382" s="26" t="s">
        <v>478</v>
      </c>
      <c r="M1382" s="32" t="str">
        <f>M1383&amp;" "&amp;O1383&amp;N1383&amp;" "</f>
        <v xml:space="preserve">Ручная расчистка 1,7га </v>
      </c>
      <c r="N1382" s="26"/>
      <c r="O1382" s="26"/>
      <c r="P1382" s="41"/>
      <c r="Q1382" s="88"/>
      <c r="R1382" s="47"/>
      <c r="S1382" s="47"/>
      <c r="T1382" s="47"/>
      <c r="U1382" s="47"/>
      <c r="V1382" s="47"/>
      <c r="W1382" s="47"/>
      <c r="X1382" s="47"/>
      <c r="Y1382" s="47"/>
      <c r="Z1382" s="47"/>
      <c r="AA1382" s="47"/>
      <c r="AB1382" s="47"/>
      <c r="AC1382" s="47"/>
      <c r="AD1382" s="47"/>
      <c r="AE1382" s="47"/>
      <c r="AF1382" s="47"/>
      <c r="AG1382" s="47"/>
      <c r="AH1382" s="47"/>
      <c r="AI1382" s="47"/>
      <c r="AJ1382" s="47"/>
      <c r="AK1382" s="47"/>
      <c r="AL1382" s="47"/>
      <c r="AM1382" s="47"/>
      <c r="AN1382" s="47"/>
      <c r="AO1382" s="47"/>
      <c r="AP1382" s="47"/>
      <c r="AQ1382" s="47"/>
      <c r="AR1382" s="47"/>
      <c r="AS1382" s="47"/>
      <c r="AT1382" s="47"/>
      <c r="AU1382" s="47"/>
      <c r="AV1382" s="47"/>
      <c r="AW1382" s="47"/>
      <c r="AX1382" s="47"/>
      <c r="AY1382" s="47"/>
      <c r="AZ1382" s="47"/>
      <c r="BA1382" s="47"/>
      <c r="BB1382" s="47"/>
      <c r="BC1382" s="47"/>
      <c r="BD1382" s="47"/>
      <c r="BE1382" s="47"/>
      <c r="BF1382" s="47"/>
      <c r="BG1382" s="47"/>
      <c r="BH1382" s="47"/>
      <c r="BI1382" s="47"/>
      <c r="BJ1382" s="47"/>
      <c r="BK1382" s="47"/>
      <c r="BL1382" s="47"/>
      <c r="BM1382" s="47"/>
      <c r="BN1382" s="47"/>
      <c r="BO1382" s="47"/>
      <c r="BP1382" s="47"/>
      <c r="BQ1382" s="47"/>
      <c r="BR1382" s="47"/>
      <c r="BS1382" s="47"/>
      <c r="BT1382" s="47"/>
      <c r="BU1382" s="47"/>
      <c r="BV1382" s="47"/>
      <c r="BW1382" s="47"/>
      <c r="BX1382" s="47"/>
      <c r="BY1382" s="47"/>
      <c r="BZ1382" s="47"/>
      <c r="CA1382" s="47"/>
      <c r="CB1382" s="47"/>
      <c r="CC1382" s="47"/>
      <c r="CD1382" s="47"/>
      <c r="CE1382" s="47"/>
      <c r="CF1382" s="47"/>
      <c r="CG1382" s="47"/>
      <c r="CH1382" s="47"/>
      <c r="CI1382" s="47"/>
      <c r="CJ1382" s="47"/>
      <c r="CK1382" s="47"/>
      <c r="CL1382" s="47"/>
      <c r="CM1382" s="47"/>
      <c r="CN1382" s="47"/>
      <c r="CO1382" s="47"/>
      <c r="CP1382" s="47"/>
      <c r="CQ1382" s="47"/>
      <c r="CR1382" s="47"/>
      <c r="CS1382" s="47"/>
      <c r="CT1382" s="47"/>
      <c r="CU1382" s="47"/>
      <c r="CV1382" s="47"/>
      <c r="CW1382" s="47"/>
      <c r="CX1382" s="47"/>
      <c r="CY1382" s="47"/>
      <c r="CZ1382" s="47"/>
      <c r="DA1382" s="47"/>
      <c r="DB1382" s="47"/>
      <c r="DC1382" s="47"/>
      <c r="DD1382" s="47"/>
      <c r="DE1382" s="47"/>
      <c r="DF1382" s="47"/>
      <c r="DG1382" s="47"/>
      <c r="DH1382" s="47"/>
      <c r="DI1382" s="47"/>
      <c r="DJ1382" s="47"/>
      <c r="DK1382" s="47"/>
      <c r="DL1382" s="47"/>
      <c r="DM1382" s="47"/>
      <c r="DN1382" s="47"/>
      <c r="DO1382" s="47"/>
      <c r="DP1382" s="47"/>
      <c r="DQ1382" s="47"/>
    </row>
    <row r="1383" spans="1:121" ht="12.75" hidden="1" customHeight="1" outlineLevel="2">
      <c r="A1383" s="62"/>
      <c r="B1383" s="40"/>
      <c r="C1383" s="28"/>
      <c r="D1383" s="27"/>
      <c r="E1383" s="3"/>
      <c r="F1383" s="35"/>
      <c r="G1383" s="28"/>
      <c r="H1383" s="35"/>
      <c r="I1383" s="35"/>
      <c r="J1383" s="46"/>
      <c r="K1383" s="26"/>
      <c r="L1383" s="26"/>
      <c r="M1383" s="23" t="s">
        <v>481</v>
      </c>
      <c r="N1383" s="33" t="s">
        <v>510</v>
      </c>
      <c r="O1383" s="61">
        <v>1.7</v>
      </c>
      <c r="P1383" s="41"/>
      <c r="Q1383" s="88"/>
      <c r="R1383" s="47"/>
      <c r="S1383" s="47"/>
      <c r="T1383" s="47"/>
      <c r="U1383" s="47"/>
      <c r="V1383" s="48"/>
      <c r="W1383" s="48"/>
      <c r="X1383" s="48"/>
      <c r="Y1383" s="48"/>
      <c r="Z1383" s="48"/>
      <c r="AA1383" s="48"/>
      <c r="AB1383" s="48"/>
      <c r="AC1383" s="48"/>
      <c r="AD1383" s="48"/>
      <c r="AE1383" s="48"/>
      <c r="AF1383" s="48"/>
      <c r="AG1383" s="48"/>
      <c r="AH1383" s="48"/>
      <c r="AI1383" s="48"/>
      <c r="AJ1383" s="48"/>
      <c r="AK1383" s="48"/>
      <c r="AL1383" s="48"/>
      <c r="AM1383" s="48"/>
      <c r="AN1383" s="48"/>
      <c r="AO1383" s="48"/>
      <c r="AP1383" s="48"/>
      <c r="AQ1383" s="48"/>
      <c r="AR1383" s="48"/>
      <c r="AS1383" s="48"/>
      <c r="AT1383" s="48"/>
      <c r="AU1383" s="48"/>
      <c r="AV1383" s="48"/>
      <c r="AW1383" s="48"/>
      <c r="AX1383" s="48"/>
      <c r="AY1383" s="48"/>
      <c r="AZ1383" s="48"/>
      <c r="BA1383" s="48"/>
      <c r="BB1383" s="48"/>
      <c r="BC1383" s="48"/>
      <c r="BD1383" s="48"/>
      <c r="BE1383" s="48"/>
      <c r="BF1383" s="48"/>
      <c r="BG1383" s="48"/>
      <c r="BH1383" s="48"/>
      <c r="BI1383" s="48"/>
      <c r="BJ1383" s="48"/>
      <c r="BK1383" s="48"/>
      <c r="BL1383" s="48"/>
      <c r="BM1383" s="48"/>
      <c r="BN1383" s="48"/>
      <c r="BO1383" s="48"/>
      <c r="BP1383" s="48"/>
      <c r="BQ1383" s="48"/>
      <c r="BR1383" s="48"/>
      <c r="BS1383" s="48"/>
      <c r="BT1383" s="48"/>
      <c r="BU1383" s="48"/>
      <c r="BV1383" s="48"/>
      <c r="BW1383" s="48"/>
      <c r="BX1383" s="48"/>
      <c r="BY1383" s="48"/>
      <c r="BZ1383" s="48"/>
      <c r="CA1383" s="48"/>
      <c r="CB1383" s="48"/>
      <c r="CC1383" s="48"/>
      <c r="CD1383" s="48"/>
      <c r="CE1383" s="48"/>
      <c r="CF1383" s="48"/>
      <c r="CG1383" s="48"/>
      <c r="CH1383" s="48"/>
      <c r="CI1383" s="48"/>
      <c r="CJ1383" s="48"/>
      <c r="CK1383" s="48"/>
      <c r="CL1383" s="48"/>
      <c r="CM1383" s="48"/>
      <c r="CN1383" s="48"/>
      <c r="CO1383" s="48"/>
      <c r="CP1383" s="48"/>
      <c r="CQ1383" s="48"/>
      <c r="CR1383" s="48"/>
      <c r="CS1383" s="48"/>
      <c r="CT1383" s="48"/>
      <c r="CU1383" s="48"/>
      <c r="CV1383" s="48"/>
      <c r="CW1383" s="48"/>
      <c r="CX1383" s="48"/>
      <c r="CY1383" s="48"/>
      <c r="CZ1383" s="48"/>
      <c r="DA1383" s="48"/>
      <c r="DB1383" s="48"/>
      <c r="DC1383" s="48"/>
      <c r="DD1383" s="48"/>
      <c r="DE1383" s="48"/>
      <c r="DF1383" s="48"/>
      <c r="DG1383" s="48"/>
      <c r="DH1383" s="48"/>
      <c r="DI1383" s="48"/>
      <c r="DJ1383" s="48"/>
      <c r="DK1383" s="48"/>
      <c r="DL1383" s="48"/>
      <c r="DM1383" s="48"/>
      <c r="DN1383" s="48"/>
      <c r="DO1383" s="48"/>
      <c r="DP1383" s="48"/>
      <c r="DQ1383" s="48"/>
    </row>
    <row r="1384" spans="1:121" s="1" customFormat="1" ht="62.25" customHeight="1" outlineLevel="1" collapsed="1">
      <c r="A1384" s="27" t="s">
        <v>1278</v>
      </c>
      <c r="B1384" s="27">
        <v>6</v>
      </c>
      <c r="C1384" s="28" t="s">
        <v>1529</v>
      </c>
      <c r="D1384" s="36" t="s">
        <v>1350</v>
      </c>
      <c r="E1384" s="28" t="s">
        <v>1559</v>
      </c>
      <c r="F1384" s="35" t="s">
        <v>1560</v>
      </c>
      <c r="G1384" s="28"/>
      <c r="H1384" s="28" t="s">
        <v>1133</v>
      </c>
      <c r="I1384" s="28" t="s">
        <v>2764</v>
      </c>
      <c r="J1384" s="26" t="s">
        <v>33</v>
      </c>
      <c r="K1384" s="26" t="s">
        <v>49</v>
      </c>
      <c r="L1384" s="26" t="s">
        <v>51</v>
      </c>
      <c r="M1384" s="32" t="str">
        <f>M1385&amp;" "&amp;O1385&amp;N1385&amp;" "&amp;M1386&amp;" "&amp;O1386&amp;N1386&amp;" "&amp;M1387&amp;" "&amp;O1387&amp;N1387&amp;" "&amp;M1388&amp;" "&amp;O1388&amp;N1388&amp;" "&amp;M1389&amp;" "&amp;O1389&amp;N1389&amp;" "&amp;M1390&amp;" "&amp;O1390&amp;N1390&amp;" "</f>
        <v xml:space="preserve">Ручная расчистка 1,5га Обрезка крон деревьев 65шт Установка разрядников, ОПН 12шт Устройство повторного заземления 5шт Установка РЛНД 1шт Установка изоляторов 6шт </v>
      </c>
      <c r="N1384" s="26"/>
      <c r="O1384" s="31"/>
      <c r="P1384" s="41"/>
      <c r="Q1384" s="88"/>
      <c r="R1384" s="47"/>
      <c r="S1384" s="47"/>
      <c r="T1384" s="47"/>
      <c r="U1384" s="47"/>
      <c r="V1384" s="47"/>
      <c r="W1384" s="47"/>
      <c r="X1384" s="47"/>
      <c r="Y1384" s="47"/>
      <c r="Z1384" s="47"/>
      <c r="AA1384" s="47"/>
      <c r="AB1384" s="47"/>
      <c r="AC1384" s="47"/>
      <c r="AD1384" s="47"/>
      <c r="AE1384" s="47"/>
      <c r="AF1384" s="47"/>
      <c r="AG1384" s="47"/>
      <c r="AH1384" s="47"/>
      <c r="AI1384" s="47"/>
      <c r="AJ1384" s="47"/>
      <c r="AK1384" s="47"/>
      <c r="AL1384" s="47"/>
      <c r="AM1384" s="47"/>
      <c r="AN1384" s="47"/>
      <c r="AO1384" s="47"/>
      <c r="AP1384" s="47"/>
      <c r="AQ1384" s="47"/>
      <c r="AR1384" s="47"/>
      <c r="AS1384" s="47"/>
      <c r="AT1384" s="47"/>
      <c r="AU1384" s="47"/>
      <c r="AV1384" s="47"/>
      <c r="AW1384" s="47"/>
      <c r="AX1384" s="47"/>
      <c r="AY1384" s="47"/>
      <c r="AZ1384" s="47"/>
      <c r="BA1384" s="47"/>
      <c r="BB1384" s="47"/>
      <c r="BC1384" s="47"/>
      <c r="BD1384" s="47"/>
      <c r="BE1384" s="47"/>
      <c r="BF1384" s="47"/>
      <c r="BG1384" s="47"/>
      <c r="BH1384" s="47"/>
      <c r="BI1384" s="47"/>
      <c r="BJ1384" s="47"/>
      <c r="BK1384" s="47"/>
      <c r="BL1384" s="47"/>
      <c r="BM1384" s="47"/>
      <c r="BN1384" s="47"/>
      <c r="BO1384" s="47"/>
      <c r="BP1384" s="47"/>
      <c r="BQ1384" s="47"/>
      <c r="BR1384" s="47"/>
      <c r="BS1384" s="47"/>
      <c r="BT1384" s="47"/>
      <c r="BU1384" s="47"/>
      <c r="BV1384" s="47"/>
      <c r="BW1384" s="47"/>
      <c r="BX1384" s="47"/>
      <c r="BY1384" s="47"/>
      <c r="BZ1384" s="47"/>
      <c r="CA1384" s="47"/>
      <c r="CB1384" s="47"/>
      <c r="CC1384" s="47"/>
      <c r="CD1384" s="47"/>
      <c r="CE1384" s="47"/>
      <c r="CF1384" s="47"/>
      <c r="CG1384" s="47"/>
      <c r="CH1384" s="47"/>
      <c r="CI1384" s="47"/>
      <c r="CJ1384" s="47"/>
      <c r="CK1384" s="47"/>
      <c r="CL1384" s="47"/>
      <c r="CM1384" s="47"/>
      <c r="CN1384" s="47"/>
      <c r="CO1384" s="47"/>
      <c r="CP1384" s="47"/>
      <c r="CQ1384" s="47"/>
      <c r="CR1384" s="47"/>
      <c r="CS1384" s="47"/>
      <c r="CT1384" s="47"/>
      <c r="CU1384" s="47"/>
      <c r="CV1384" s="47"/>
      <c r="CW1384" s="47"/>
      <c r="CX1384" s="47"/>
      <c r="CY1384" s="47"/>
      <c r="CZ1384" s="47"/>
      <c r="DA1384" s="47"/>
      <c r="DB1384" s="47"/>
      <c r="DC1384" s="47"/>
      <c r="DD1384" s="47"/>
      <c r="DE1384" s="47"/>
      <c r="DF1384" s="47"/>
      <c r="DG1384" s="47"/>
      <c r="DH1384" s="47"/>
      <c r="DI1384" s="47"/>
      <c r="DJ1384" s="47"/>
      <c r="DK1384" s="47"/>
      <c r="DL1384" s="47"/>
      <c r="DM1384" s="47"/>
      <c r="DN1384" s="47"/>
      <c r="DO1384" s="47"/>
      <c r="DP1384" s="47"/>
      <c r="DQ1384" s="47"/>
    </row>
    <row r="1385" spans="1:121" ht="12.75" hidden="1" customHeight="1" outlineLevel="2">
      <c r="A1385" s="62"/>
      <c r="B1385" s="40"/>
      <c r="C1385" s="28"/>
      <c r="D1385" s="27"/>
      <c r="E1385" s="3"/>
      <c r="F1385" s="35"/>
      <c r="G1385" s="28"/>
      <c r="H1385" s="35"/>
      <c r="I1385" s="35"/>
      <c r="J1385" s="46"/>
      <c r="K1385" s="26"/>
      <c r="L1385" s="26"/>
      <c r="M1385" s="23" t="s">
        <v>481</v>
      </c>
      <c r="N1385" s="33" t="s">
        <v>510</v>
      </c>
      <c r="O1385" s="63">
        <v>1.5</v>
      </c>
      <c r="P1385" s="41"/>
      <c r="Q1385" s="88"/>
      <c r="R1385" s="47"/>
      <c r="S1385" s="47"/>
      <c r="T1385" s="47"/>
      <c r="U1385" s="47"/>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c r="BV1385" s="48"/>
      <c r="BW1385" s="48"/>
      <c r="BX1385" s="48"/>
      <c r="BY1385" s="48"/>
      <c r="BZ1385" s="48"/>
      <c r="CA1385" s="48"/>
      <c r="CB1385" s="48"/>
      <c r="CC1385" s="48"/>
      <c r="CD1385" s="48"/>
      <c r="CE1385" s="48"/>
      <c r="CF1385" s="48"/>
      <c r="CG1385" s="48"/>
      <c r="CH1385" s="48"/>
      <c r="CI1385" s="48"/>
      <c r="CJ1385" s="48"/>
      <c r="CK1385" s="48"/>
      <c r="CL1385" s="48"/>
      <c r="CM1385" s="48"/>
      <c r="CN1385" s="48"/>
      <c r="CO1385" s="48"/>
      <c r="CP1385" s="48"/>
      <c r="CQ1385" s="48"/>
      <c r="CR1385" s="48"/>
      <c r="CS1385" s="48"/>
      <c r="CT1385" s="48"/>
      <c r="CU1385" s="48"/>
      <c r="CV1385" s="48"/>
      <c r="CW1385" s="48"/>
      <c r="CX1385" s="48"/>
      <c r="CY1385" s="48"/>
      <c r="CZ1385" s="48"/>
      <c r="DA1385" s="48"/>
      <c r="DB1385" s="48"/>
      <c r="DC1385" s="48"/>
      <c r="DD1385" s="48"/>
      <c r="DE1385" s="48"/>
      <c r="DF1385" s="48"/>
      <c r="DG1385" s="48"/>
      <c r="DH1385" s="48"/>
      <c r="DI1385" s="48"/>
      <c r="DJ1385" s="48"/>
      <c r="DK1385" s="48"/>
      <c r="DL1385" s="48"/>
      <c r="DM1385" s="48"/>
      <c r="DN1385" s="48"/>
      <c r="DO1385" s="48"/>
      <c r="DP1385" s="48"/>
      <c r="DQ1385" s="48"/>
    </row>
    <row r="1386" spans="1:121" ht="12.75" hidden="1" customHeight="1" outlineLevel="2">
      <c r="A1386" s="62"/>
      <c r="B1386" s="40"/>
      <c r="C1386" s="28"/>
      <c r="D1386" s="27"/>
      <c r="E1386" s="3"/>
      <c r="F1386" s="35"/>
      <c r="G1386" s="28"/>
      <c r="H1386" s="35"/>
      <c r="I1386" s="35"/>
      <c r="J1386" s="46"/>
      <c r="K1386" s="26"/>
      <c r="L1386" s="26"/>
      <c r="M1386" s="23" t="s">
        <v>675</v>
      </c>
      <c r="N1386" s="33" t="s">
        <v>54</v>
      </c>
      <c r="O1386" s="61">
        <v>65</v>
      </c>
      <c r="P1386" s="41"/>
      <c r="Q1386" s="88"/>
      <c r="R1386" s="47"/>
      <c r="S1386" s="47"/>
      <c r="T1386" s="47"/>
      <c r="U1386" s="47"/>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c r="BV1386" s="48"/>
      <c r="BW1386" s="48"/>
      <c r="BX1386" s="48"/>
      <c r="BY1386" s="48"/>
      <c r="BZ1386" s="48"/>
      <c r="CA1386" s="48"/>
      <c r="CB1386" s="48"/>
      <c r="CC1386" s="48"/>
      <c r="CD1386" s="48"/>
      <c r="CE1386" s="48"/>
      <c r="CF1386" s="48"/>
      <c r="CG1386" s="48"/>
      <c r="CH1386" s="48"/>
      <c r="CI1386" s="48"/>
      <c r="CJ1386" s="48"/>
      <c r="CK1386" s="48"/>
      <c r="CL1386" s="48"/>
      <c r="CM1386" s="48"/>
      <c r="CN1386" s="48"/>
      <c r="CO1386" s="48"/>
      <c r="CP1386" s="48"/>
      <c r="CQ1386" s="48"/>
      <c r="CR1386" s="48"/>
      <c r="CS1386" s="48"/>
      <c r="CT1386" s="48"/>
      <c r="CU1386" s="48"/>
      <c r="CV1386" s="48"/>
      <c r="CW1386" s="48"/>
      <c r="CX1386" s="48"/>
      <c r="CY1386" s="48"/>
      <c r="CZ1386" s="48"/>
      <c r="DA1386" s="48"/>
      <c r="DB1386" s="48"/>
      <c r="DC1386" s="48"/>
      <c r="DD1386" s="48"/>
      <c r="DE1386" s="48"/>
      <c r="DF1386" s="48"/>
      <c r="DG1386" s="48"/>
      <c r="DH1386" s="48"/>
      <c r="DI1386" s="48"/>
      <c r="DJ1386" s="48"/>
      <c r="DK1386" s="48"/>
      <c r="DL1386" s="48"/>
      <c r="DM1386" s="48"/>
      <c r="DN1386" s="48"/>
      <c r="DO1386" s="48"/>
      <c r="DP1386" s="48"/>
      <c r="DQ1386" s="48"/>
    </row>
    <row r="1387" spans="1:121" ht="12.75" hidden="1" customHeight="1" outlineLevel="2">
      <c r="A1387" s="62"/>
      <c r="B1387" s="40"/>
      <c r="C1387" s="28"/>
      <c r="D1387" s="27"/>
      <c r="E1387" s="3"/>
      <c r="F1387" s="35" t="s">
        <v>1562</v>
      </c>
      <c r="G1387" s="28"/>
      <c r="H1387" s="35"/>
      <c r="I1387" s="35"/>
      <c r="J1387" s="46"/>
      <c r="K1387" s="26"/>
      <c r="L1387" s="26"/>
      <c r="M1387" s="23" t="s">
        <v>2592</v>
      </c>
      <c r="N1387" s="33" t="s">
        <v>54</v>
      </c>
      <c r="O1387" s="61">
        <v>12</v>
      </c>
      <c r="P1387" s="41"/>
      <c r="Q1387" s="88"/>
      <c r="R1387" s="47"/>
      <c r="S1387" s="47"/>
      <c r="T1387" s="47"/>
      <c r="U1387" s="47"/>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c r="BV1387" s="48"/>
      <c r="BW1387" s="48"/>
      <c r="BX1387" s="48"/>
      <c r="BY1387" s="48"/>
      <c r="BZ1387" s="48"/>
      <c r="CA1387" s="48"/>
      <c r="CB1387" s="48"/>
      <c r="CC1387" s="48"/>
      <c r="CD1387" s="48"/>
      <c r="CE1387" s="48"/>
      <c r="CF1387" s="48"/>
      <c r="CG1387" s="48"/>
      <c r="CH1387" s="48"/>
      <c r="CI1387" s="48"/>
      <c r="CJ1387" s="48"/>
      <c r="CK1387" s="48"/>
      <c r="CL1387" s="48"/>
      <c r="CM1387" s="48"/>
      <c r="CN1387" s="48"/>
      <c r="CO1387" s="48"/>
      <c r="CP1387" s="48"/>
      <c r="CQ1387" s="48"/>
      <c r="CR1387" s="48"/>
      <c r="CS1387" s="48"/>
      <c r="CT1387" s="48"/>
      <c r="CU1387" s="48"/>
      <c r="CV1387" s="48"/>
      <c r="CW1387" s="48"/>
      <c r="CX1387" s="48"/>
      <c r="CY1387" s="48"/>
      <c r="CZ1387" s="48"/>
      <c r="DA1387" s="48"/>
      <c r="DB1387" s="48"/>
      <c r="DC1387" s="48"/>
      <c r="DD1387" s="48"/>
      <c r="DE1387" s="48"/>
      <c r="DF1387" s="48"/>
      <c r="DG1387" s="48"/>
      <c r="DH1387" s="48"/>
      <c r="DI1387" s="48"/>
      <c r="DJ1387" s="48"/>
      <c r="DK1387" s="48"/>
      <c r="DL1387" s="48"/>
      <c r="DM1387" s="48"/>
      <c r="DN1387" s="48"/>
      <c r="DO1387" s="48"/>
      <c r="DP1387" s="48"/>
      <c r="DQ1387" s="48"/>
    </row>
    <row r="1388" spans="1:121" ht="12.75" hidden="1" customHeight="1" outlineLevel="2">
      <c r="A1388" s="62"/>
      <c r="B1388" s="40"/>
      <c r="C1388" s="28"/>
      <c r="D1388" s="27"/>
      <c r="E1388" s="3"/>
      <c r="F1388" s="35"/>
      <c r="G1388" s="28"/>
      <c r="H1388" s="35"/>
      <c r="I1388" s="35"/>
      <c r="J1388" s="46"/>
      <c r="K1388" s="26"/>
      <c r="L1388" s="26"/>
      <c r="M1388" s="23" t="s">
        <v>1746</v>
      </c>
      <c r="N1388" s="33" t="s">
        <v>54</v>
      </c>
      <c r="O1388" s="61">
        <v>5</v>
      </c>
      <c r="P1388" s="41"/>
      <c r="Q1388" s="88"/>
      <c r="R1388" s="47"/>
      <c r="S1388" s="47"/>
      <c r="T1388" s="47"/>
      <c r="U1388" s="47"/>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c r="BV1388" s="48"/>
      <c r="BW1388" s="48"/>
      <c r="BX1388" s="48"/>
      <c r="BY1388" s="48"/>
      <c r="BZ1388" s="48"/>
      <c r="CA1388" s="48"/>
      <c r="CB1388" s="48"/>
      <c r="CC1388" s="48"/>
      <c r="CD1388" s="48"/>
      <c r="CE1388" s="48"/>
      <c r="CF1388" s="48"/>
      <c r="CG1388" s="48"/>
      <c r="CH1388" s="48"/>
      <c r="CI1388" s="48"/>
      <c r="CJ1388" s="48"/>
      <c r="CK1388" s="48"/>
      <c r="CL1388" s="48"/>
      <c r="CM1388" s="48"/>
      <c r="CN1388" s="48"/>
      <c r="CO1388" s="48"/>
      <c r="CP1388" s="48"/>
      <c r="CQ1388" s="48"/>
      <c r="CR1388" s="48"/>
      <c r="CS1388" s="48"/>
      <c r="CT1388" s="48"/>
      <c r="CU1388" s="48"/>
      <c r="CV1388" s="48"/>
      <c r="CW1388" s="48"/>
      <c r="CX1388" s="48"/>
      <c r="CY1388" s="48"/>
      <c r="CZ1388" s="48"/>
      <c r="DA1388" s="48"/>
      <c r="DB1388" s="48"/>
      <c r="DC1388" s="48"/>
      <c r="DD1388" s="48"/>
      <c r="DE1388" s="48"/>
      <c r="DF1388" s="48"/>
      <c r="DG1388" s="48"/>
      <c r="DH1388" s="48"/>
      <c r="DI1388" s="48"/>
      <c r="DJ1388" s="48"/>
      <c r="DK1388" s="48"/>
      <c r="DL1388" s="48"/>
      <c r="DM1388" s="48"/>
      <c r="DN1388" s="48"/>
      <c r="DO1388" s="48"/>
      <c r="DP1388" s="48"/>
      <c r="DQ1388" s="48"/>
    </row>
    <row r="1389" spans="1:121" ht="22.5" hidden="1" customHeight="1" outlineLevel="2">
      <c r="A1389" s="62"/>
      <c r="B1389" s="40"/>
      <c r="C1389" s="28"/>
      <c r="D1389" s="27"/>
      <c r="E1389" s="3"/>
      <c r="F1389" s="35" t="s">
        <v>1563</v>
      </c>
      <c r="G1389" s="28"/>
      <c r="H1389" s="35"/>
      <c r="I1389" s="35"/>
      <c r="J1389" s="46"/>
      <c r="K1389" s="26"/>
      <c r="L1389" s="26"/>
      <c r="M1389" s="23" t="s">
        <v>476</v>
      </c>
      <c r="N1389" s="33" t="s">
        <v>54</v>
      </c>
      <c r="O1389" s="61">
        <v>1</v>
      </c>
      <c r="P1389" s="41"/>
      <c r="Q1389" s="88"/>
      <c r="R1389" s="47"/>
      <c r="S1389" s="47"/>
      <c r="T1389" s="47"/>
      <c r="U1389" s="47"/>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c r="BV1389" s="48"/>
      <c r="BW1389" s="48"/>
      <c r="BX1389" s="48"/>
      <c r="BY1389" s="48"/>
      <c r="BZ1389" s="48"/>
      <c r="CA1389" s="48"/>
      <c r="CB1389" s="48"/>
      <c r="CC1389" s="48"/>
      <c r="CD1389" s="48"/>
      <c r="CE1389" s="48"/>
      <c r="CF1389" s="48"/>
      <c r="CG1389" s="48"/>
      <c r="CH1389" s="48"/>
      <c r="CI1389" s="48"/>
      <c r="CJ1389" s="48"/>
      <c r="CK1389" s="48"/>
      <c r="CL1389" s="48"/>
      <c r="CM1389" s="48"/>
      <c r="CN1389" s="48"/>
      <c r="CO1389" s="48"/>
      <c r="CP1389" s="48"/>
      <c r="CQ1389" s="48"/>
      <c r="CR1389" s="48"/>
      <c r="CS1389" s="48"/>
      <c r="CT1389" s="48"/>
      <c r="CU1389" s="48"/>
      <c r="CV1389" s="48"/>
      <c r="CW1389" s="48"/>
      <c r="CX1389" s="48"/>
      <c r="CY1389" s="48"/>
      <c r="CZ1389" s="48"/>
      <c r="DA1389" s="48"/>
      <c r="DB1389" s="48"/>
      <c r="DC1389" s="48"/>
      <c r="DD1389" s="48"/>
      <c r="DE1389" s="48"/>
      <c r="DF1389" s="48"/>
      <c r="DG1389" s="48"/>
      <c r="DH1389" s="48"/>
      <c r="DI1389" s="48"/>
      <c r="DJ1389" s="48"/>
      <c r="DK1389" s="48"/>
      <c r="DL1389" s="48"/>
      <c r="DM1389" s="48"/>
      <c r="DN1389" s="48"/>
      <c r="DO1389" s="48"/>
      <c r="DP1389" s="48"/>
      <c r="DQ1389" s="48"/>
    </row>
    <row r="1390" spans="1:121" ht="17.25" hidden="1" customHeight="1" outlineLevel="2">
      <c r="A1390" s="62"/>
      <c r="B1390" s="40"/>
      <c r="C1390" s="28"/>
      <c r="D1390" s="27"/>
      <c r="E1390" s="3"/>
      <c r="F1390" s="35" t="s">
        <v>1564</v>
      </c>
      <c r="G1390" s="28"/>
      <c r="H1390" s="35"/>
      <c r="I1390" s="35"/>
      <c r="J1390" s="46"/>
      <c r="K1390" s="26"/>
      <c r="L1390" s="26"/>
      <c r="M1390" s="23" t="s">
        <v>1565</v>
      </c>
      <c r="N1390" s="33" t="s">
        <v>54</v>
      </c>
      <c r="O1390" s="61">
        <v>6</v>
      </c>
      <c r="P1390" s="41"/>
      <c r="Q1390" s="88"/>
      <c r="R1390" s="47"/>
      <c r="S1390" s="47"/>
      <c r="T1390" s="47"/>
      <c r="U1390" s="47"/>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c r="BV1390" s="48"/>
      <c r="BW1390" s="48"/>
      <c r="BX1390" s="48"/>
      <c r="BY1390" s="48"/>
      <c r="BZ1390" s="48"/>
      <c r="CA1390" s="48"/>
      <c r="CB1390" s="48"/>
      <c r="CC1390" s="48"/>
      <c r="CD1390" s="48"/>
      <c r="CE1390" s="48"/>
      <c r="CF1390" s="48"/>
      <c r="CG1390" s="48"/>
      <c r="CH1390" s="48"/>
      <c r="CI1390" s="48"/>
      <c r="CJ1390" s="48"/>
      <c r="CK1390" s="48"/>
      <c r="CL1390" s="48"/>
      <c r="CM1390" s="48"/>
      <c r="CN1390" s="48"/>
      <c r="CO1390" s="48"/>
      <c r="CP1390" s="48"/>
      <c r="CQ1390" s="48"/>
      <c r="CR1390" s="48"/>
      <c r="CS1390" s="48"/>
      <c r="CT1390" s="48"/>
      <c r="CU1390" s="48"/>
      <c r="CV1390" s="48"/>
      <c r="CW1390" s="48"/>
      <c r="CX1390" s="48"/>
      <c r="CY1390" s="48"/>
      <c r="CZ1390" s="48"/>
      <c r="DA1390" s="48"/>
      <c r="DB1390" s="48"/>
      <c r="DC1390" s="48"/>
      <c r="DD1390" s="48"/>
      <c r="DE1390" s="48"/>
      <c r="DF1390" s="48"/>
      <c r="DG1390" s="48"/>
      <c r="DH1390" s="48"/>
      <c r="DI1390" s="48"/>
      <c r="DJ1390" s="48"/>
      <c r="DK1390" s="48"/>
      <c r="DL1390" s="48"/>
      <c r="DM1390" s="48"/>
      <c r="DN1390" s="48"/>
      <c r="DO1390" s="48"/>
      <c r="DP1390" s="48"/>
      <c r="DQ1390" s="48"/>
    </row>
    <row r="1391" spans="1:121" s="1" customFormat="1" ht="34.5" customHeight="1" outlineLevel="1" collapsed="1">
      <c r="A1391" s="27" t="s">
        <v>1279</v>
      </c>
      <c r="B1391" s="27">
        <v>6</v>
      </c>
      <c r="C1391" s="28" t="s">
        <v>1529</v>
      </c>
      <c r="D1391" s="36" t="s">
        <v>1350</v>
      </c>
      <c r="E1391" s="28" t="s">
        <v>1566</v>
      </c>
      <c r="F1391" s="35" t="s">
        <v>1567</v>
      </c>
      <c r="G1391" s="28"/>
      <c r="H1391" s="28" t="s">
        <v>59</v>
      </c>
      <c r="I1391" s="28"/>
      <c r="J1391" s="26" t="s">
        <v>33</v>
      </c>
      <c r="K1391" s="26" t="s">
        <v>55</v>
      </c>
      <c r="L1391" s="26" t="s">
        <v>55</v>
      </c>
      <c r="M1391" s="32" t="str">
        <f>M1392&amp;" "&amp;O1392&amp;N1392&amp;" "&amp;M1393&amp;" "&amp;O1393&amp;N1393&amp;" "&amp;M1394&amp;" "&amp;O1394&amp;N1394&amp;" "</f>
        <v xml:space="preserve">Установка РЛНД 3шт Устройство повторного заземления 1шт Установка изоляторов 9шт </v>
      </c>
      <c r="N1391" s="26"/>
      <c r="O1391" s="26"/>
      <c r="P1391" s="41"/>
      <c r="Q1391" s="88"/>
      <c r="R1391" s="47"/>
      <c r="S1391" s="47"/>
      <c r="T1391" s="47"/>
      <c r="U1391" s="47"/>
      <c r="V1391" s="47"/>
      <c r="W1391" s="47"/>
      <c r="X1391" s="47"/>
      <c r="Y1391" s="47"/>
      <c r="Z1391" s="47"/>
      <c r="AA1391" s="47"/>
      <c r="AB1391" s="47"/>
      <c r="AC1391" s="47"/>
      <c r="AD1391" s="47"/>
      <c r="AE1391" s="47"/>
      <c r="AF1391" s="47"/>
      <c r="AG1391" s="47"/>
      <c r="AH1391" s="47"/>
      <c r="AI1391" s="47"/>
      <c r="AJ1391" s="47"/>
      <c r="AK1391" s="47"/>
      <c r="AL1391" s="47"/>
      <c r="AM1391" s="47"/>
      <c r="AN1391" s="47"/>
      <c r="AO1391" s="47"/>
      <c r="AP1391" s="47"/>
      <c r="AQ1391" s="47"/>
      <c r="AR1391" s="47"/>
      <c r="AS1391" s="47"/>
      <c r="AT1391" s="47"/>
      <c r="AU1391" s="47"/>
      <c r="AV1391" s="47"/>
      <c r="AW1391" s="47"/>
      <c r="AX1391" s="47"/>
      <c r="AY1391" s="47"/>
      <c r="AZ1391" s="47"/>
      <c r="BA1391" s="47"/>
      <c r="BB1391" s="47"/>
      <c r="BC1391" s="47"/>
      <c r="BD1391" s="47"/>
      <c r="BE1391" s="47"/>
      <c r="BF1391" s="47"/>
      <c r="BG1391" s="47"/>
      <c r="BH1391" s="47"/>
      <c r="BI1391" s="47"/>
      <c r="BJ1391" s="47"/>
      <c r="BK1391" s="47"/>
      <c r="BL1391" s="47"/>
      <c r="BM1391" s="47"/>
      <c r="BN1391" s="47"/>
      <c r="BO1391" s="47"/>
      <c r="BP1391" s="47"/>
      <c r="BQ1391" s="47"/>
      <c r="BR1391" s="47"/>
      <c r="BS1391" s="47"/>
      <c r="BT1391" s="47"/>
      <c r="BU1391" s="47"/>
      <c r="BV1391" s="47"/>
      <c r="BW1391" s="47"/>
      <c r="BX1391" s="47"/>
      <c r="BY1391" s="47"/>
      <c r="BZ1391" s="47"/>
      <c r="CA1391" s="47"/>
      <c r="CB1391" s="47"/>
      <c r="CC1391" s="47"/>
      <c r="CD1391" s="47"/>
      <c r="CE1391" s="47"/>
      <c r="CF1391" s="47"/>
      <c r="CG1391" s="47"/>
      <c r="CH1391" s="47"/>
      <c r="CI1391" s="47"/>
      <c r="CJ1391" s="47"/>
      <c r="CK1391" s="47"/>
      <c r="CL1391" s="47"/>
      <c r="CM1391" s="47"/>
      <c r="CN1391" s="47"/>
      <c r="CO1391" s="47"/>
      <c r="CP1391" s="47"/>
      <c r="CQ1391" s="47"/>
      <c r="CR1391" s="47"/>
      <c r="CS1391" s="47"/>
      <c r="CT1391" s="47"/>
      <c r="CU1391" s="47"/>
      <c r="CV1391" s="47"/>
      <c r="CW1391" s="47"/>
      <c r="CX1391" s="47"/>
      <c r="CY1391" s="47"/>
      <c r="CZ1391" s="47"/>
      <c r="DA1391" s="47"/>
      <c r="DB1391" s="47"/>
      <c r="DC1391" s="47"/>
      <c r="DD1391" s="47"/>
      <c r="DE1391" s="47"/>
      <c r="DF1391" s="47"/>
      <c r="DG1391" s="47"/>
      <c r="DH1391" s="47"/>
      <c r="DI1391" s="47"/>
      <c r="DJ1391" s="47"/>
      <c r="DK1391" s="47"/>
      <c r="DL1391" s="47"/>
      <c r="DM1391" s="47"/>
      <c r="DN1391" s="47"/>
      <c r="DO1391" s="47"/>
      <c r="DP1391" s="47"/>
      <c r="DQ1391" s="47"/>
    </row>
    <row r="1392" spans="1:121" ht="25.5" hidden="1" customHeight="1" outlineLevel="2">
      <c r="A1392" s="62"/>
      <c r="B1392" s="40"/>
      <c r="C1392" s="28"/>
      <c r="D1392" s="27"/>
      <c r="E1392" s="3"/>
      <c r="F1392" s="176" t="s">
        <v>1568</v>
      </c>
      <c r="G1392" s="177"/>
      <c r="H1392" s="35"/>
      <c r="I1392" s="35"/>
      <c r="J1392" s="46"/>
      <c r="K1392" s="26"/>
      <c r="L1392" s="26"/>
      <c r="M1392" s="23" t="s">
        <v>476</v>
      </c>
      <c r="N1392" s="33" t="s">
        <v>54</v>
      </c>
      <c r="O1392" s="61">
        <v>3</v>
      </c>
      <c r="P1392" s="41"/>
      <c r="Q1392" s="88"/>
      <c r="R1392" s="47"/>
      <c r="S1392" s="47"/>
      <c r="T1392" s="47"/>
      <c r="U1392" s="47"/>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c r="BV1392" s="48"/>
      <c r="BW1392" s="48"/>
      <c r="BX1392" s="48"/>
      <c r="BY1392" s="48"/>
      <c r="BZ1392" s="48"/>
      <c r="CA1392" s="48"/>
      <c r="CB1392" s="48"/>
      <c r="CC1392" s="48"/>
      <c r="CD1392" s="48"/>
      <c r="CE1392" s="48"/>
      <c r="CF1392" s="48"/>
      <c r="CG1392" s="48"/>
      <c r="CH1392" s="48"/>
      <c r="CI1392" s="48"/>
      <c r="CJ1392" s="48"/>
      <c r="CK1392" s="48"/>
      <c r="CL1392" s="48"/>
      <c r="CM1392" s="48"/>
      <c r="CN1392" s="48"/>
      <c r="CO1392" s="48"/>
      <c r="CP1392" s="48"/>
      <c r="CQ1392" s="48"/>
      <c r="CR1392" s="48"/>
      <c r="CS1392" s="48"/>
      <c r="CT1392" s="48"/>
      <c r="CU1392" s="48"/>
      <c r="CV1392" s="48"/>
      <c r="CW1392" s="48"/>
      <c r="CX1392" s="48"/>
      <c r="CY1392" s="48"/>
      <c r="CZ1392" s="48"/>
      <c r="DA1392" s="48"/>
      <c r="DB1392" s="48"/>
      <c r="DC1392" s="48"/>
      <c r="DD1392" s="48"/>
      <c r="DE1392" s="48"/>
      <c r="DF1392" s="48"/>
      <c r="DG1392" s="48"/>
      <c r="DH1392" s="48"/>
      <c r="DI1392" s="48"/>
      <c r="DJ1392" s="48"/>
      <c r="DK1392" s="48"/>
      <c r="DL1392" s="48"/>
      <c r="DM1392" s="48"/>
      <c r="DN1392" s="48"/>
      <c r="DO1392" s="48"/>
      <c r="DP1392" s="48"/>
      <c r="DQ1392" s="48"/>
    </row>
    <row r="1393" spans="1:121" ht="15.75" hidden="1" customHeight="1" outlineLevel="2">
      <c r="A1393" s="62"/>
      <c r="B1393" s="40"/>
      <c r="C1393" s="28"/>
      <c r="D1393" s="27"/>
      <c r="E1393" s="3"/>
      <c r="F1393" s="35"/>
      <c r="G1393" s="28"/>
      <c r="H1393" s="35"/>
      <c r="I1393" s="35"/>
      <c r="J1393" s="46"/>
      <c r="K1393" s="26"/>
      <c r="L1393" s="26"/>
      <c r="M1393" s="23" t="s">
        <v>1746</v>
      </c>
      <c r="N1393" s="33" t="s">
        <v>54</v>
      </c>
      <c r="O1393" s="61">
        <v>1</v>
      </c>
      <c r="P1393" s="41"/>
      <c r="Q1393" s="88"/>
      <c r="R1393" s="47"/>
      <c r="S1393" s="47"/>
      <c r="T1393" s="47"/>
      <c r="U1393" s="47"/>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c r="BV1393" s="48"/>
      <c r="BW1393" s="48"/>
      <c r="BX1393" s="48"/>
      <c r="BY1393" s="48"/>
      <c r="BZ1393" s="48"/>
      <c r="CA1393" s="48"/>
      <c r="CB1393" s="48"/>
      <c r="CC1393" s="48"/>
      <c r="CD1393" s="48"/>
      <c r="CE1393" s="48"/>
      <c r="CF1393" s="48"/>
      <c r="CG1393" s="48"/>
      <c r="CH1393" s="48"/>
      <c r="CI1393" s="48"/>
      <c r="CJ1393" s="48"/>
      <c r="CK1393" s="48"/>
      <c r="CL1393" s="48"/>
      <c r="CM1393" s="48"/>
      <c r="CN1393" s="48"/>
      <c r="CO1393" s="48"/>
      <c r="CP1393" s="48"/>
      <c r="CQ1393" s="48"/>
      <c r="CR1393" s="48"/>
      <c r="CS1393" s="48"/>
      <c r="CT1393" s="48"/>
      <c r="CU1393" s="48"/>
      <c r="CV1393" s="48"/>
      <c r="CW1393" s="48"/>
      <c r="CX1393" s="48"/>
      <c r="CY1393" s="48"/>
      <c r="CZ1393" s="48"/>
      <c r="DA1393" s="48"/>
      <c r="DB1393" s="48"/>
      <c r="DC1393" s="48"/>
      <c r="DD1393" s="48"/>
      <c r="DE1393" s="48"/>
      <c r="DF1393" s="48"/>
      <c r="DG1393" s="48"/>
      <c r="DH1393" s="48"/>
      <c r="DI1393" s="48"/>
      <c r="DJ1393" s="48"/>
      <c r="DK1393" s="48"/>
      <c r="DL1393" s="48"/>
      <c r="DM1393" s="48"/>
      <c r="DN1393" s="48"/>
      <c r="DO1393" s="48"/>
      <c r="DP1393" s="48"/>
      <c r="DQ1393" s="48"/>
    </row>
    <row r="1394" spans="1:121" ht="17.25" hidden="1" customHeight="1" outlineLevel="2">
      <c r="A1394" s="62"/>
      <c r="B1394" s="40"/>
      <c r="C1394" s="28"/>
      <c r="D1394" s="27"/>
      <c r="E1394" s="3"/>
      <c r="F1394" s="35" t="s">
        <v>1569</v>
      </c>
      <c r="G1394" s="28"/>
      <c r="H1394" s="35"/>
      <c r="I1394" s="35"/>
      <c r="J1394" s="46"/>
      <c r="K1394" s="26"/>
      <c r="L1394" s="26"/>
      <c r="M1394" s="23" t="s">
        <v>1565</v>
      </c>
      <c r="N1394" s="33" t="s">
        <v>54</v>
      </c>
      <c r="O1394" s="61">
        <v>9</v>
      </c>
      <c r="P1394" s="41"/>
      <c r="Q1394" s="88"/>
      <c r="R1394" s="47"/>
      <c r="S1394" s="47"/>
      <c r="T1394" s="47"/>
      <c r="U1394" s="47"/>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c r="BV1394" s="48"/>
      <c r="BW1394" s="48"/>
      <c r="BX1394" s="48"/>
      <c r="BY1394" s="48"/>
      <c r="BZ1394" s="48"/>
      <c r="CA1394" s="48"/>
      <c r="CB1394" s="48"/>
      <c r="CC1394" s="48"/>
      <c r="CD1394" s="48"/>
      <c r="CE1394" s="48"/>
      <c r="CF1394" s="48"/>
      <c r="CG1394" s="48"/>
      <c r="CH1394" s="48"/>
      <c r="CI1394" s="48"/>
      <c r="CJ1394" s="48"/>
      <c r="CK1394" s="48"/>
      <c r="CL1394" s="48"/>
      <c r="CM1394" s="48"/>
      <c r="CN1394" s="48"/>
      <c r="CO1394" s="48"/>
      <c r="CP1394" s="48"/>
      <c r="CQ1394" s="48"/>
      <c r="CR1394" s="48"/>
      <c r="CS1394" s="48"/>
      <c r="CT1394" s="48"/>
      <c r="CU1394" s="48"/>
      <c r="CV1394" s="48"/>
      <c r="CW1394" s="48"/>
      <c r="CX1394" s="48"/>
      <c r="CY1394" s="48"/>
      <c r="CZ1394" s="48"/>
      <c r="DA1394" s="48"/>
      <c r="DB1394" s="48"/>
      <c r="DC1394" s="48"/>
      <c r="DD1394" s="48"/>
      <c r="DE1394" s="48"/>
      <c r="DF1394" s="48"/>
      <c r="DG1394" s="48"/>
      <c r="DH1394" s="48"/>
      <c r="DI1394" s="48"/>
      <c r="DJ1394" s="48"/>
      <c r="DK1394" s="48"/>
      <c r="DL1394" s="48"/>
      <c r="DM1394" s="48"/>
      <c r="DN1394" s="48"/>
      <c r="DO1394" s="48"/>
      <c r="DP1394" s="48"/>
      <c r="DQ1394" s="48"/>
    </row>
    <row r="1395" spans="1:121" s="1" customFormat="1" ht="57" customHeight="1" outlineLevel="1" collapsed="1">
      <c r="A1395" s="27" t="s">
        <v>1280</v>
      </c>
      <c r="B1395" s="27">
        <v>6</v>
      </c>
      <c r="C1395" s="28" t="s">
        <v>1529</v>
      </c>
      <c r="D1395" s="36" t="s">
        <v>1350</v>
      </c>
      <c r="E1395" s="28" t="s">
        <v>1570</v>
      </c>
      <c r="F1395" s="35" t="s">
        <v>1571</v>
      </c>
      <c r="G1395" s="28"/>
      <c r="H1395" s="28" t="s">
        <v>1133</v>
      </c>
      <c r="I1395" s="28" t="s">
        <v>2766</v>
      </c>
      <c r="J1395" s="26" t="s">
        <v>33</v>
      </c>
      <c r="K1395" s="26" t="s">
        <v>53</v>
      </c>
      <c r="L1395" s="26" t="s">
        <v>53</v>
      </c>
      <c r="M1395" s="32" t="str">
        <f>M1396&amp;" "&amp;O1396&amp;N1396&amp;" "&amp;M1397&amp;" "&amp;O1397&amp;N1397&amp;" "&amp;M1398&amp;" "&amp;O1398&amp;N1398&amp;" "</f>
        <v xml:space="preserve">Установка разрядников, ОПН 12шт Устройство повторного заземления 4шт Ручная расчистка 0,16га </v>
      </c>
      <c r="N1395" s="26"/>
      <c r="O1395" s="26"/>
      <c r="P1395" s="41"/>
      <c r="Q1395" s="88"/>
      <c r="R1395" s="47"/>
      <c r="S1395" s="47"/>
      <c r="T1395" s="47"/>
      <c r="U1395" s="47"/>
      <c r="V1395" s="47"/>
      <c r="W1395" s="47"/>
      <c r="X1395" s="47"/>
      <c r="Y1395" s="47"/>
      <c r="Z1395" s="47"/>
      <c r="AA1395" s="47"/>
      <c r="AB1395" s="47"/>
      <c r="AC1395" s="47"/>
      <c r="AD1395" s="47"/>
      <c r="AE1395" s="47"/>
      <c r="AF1395" s="47"/>
      <c r="AG1395" s="47"/>
      <c r="AH1395" s="47"/>
      <c r="AI1395" s="47"/>
      <c r="AJ1395" s="47"/>
      <c r="AK1395" s="47"/>
      <c r="AL1395" s="47"/>
      <c r="AM1395" s="47"/>
      <c r="AN1395" s="47"/>
      <c r="AO1395" s="47"/>
      <c r="AP1395" s="47"/>
      <c r="AQ1395" s="47"/>
      <c r="AR1395" s="47"/>
      <c r="AS1395" s="47"/>
      <c r="AT1395" s="47"/>
      <c r="AU1395" s="47"/>
      <c r="AV1395" s="47"/>
      <c r="AW1395" s="47"/>
      <c r="AX1395" s="47"/>
      <c r="AY1395" s="47"/>
      <c r="AZ1395" s="47"/>
      <c r="BA1395" s="47"/>
      <c r="BB1395" s="47"/>
      <c r="BC1395" s="47"/>
      <c r="BD1395" s="47"/>
      <c r="BE1395" s="47"/>
      <c r="BF1395" s="47"/>
      <c r="BG1395" s="47"/>
      <c r="BH1395" s="47"/>
      <c r="BI1395" s="47"/>
      <c r="BJ1395" s="47"/>
      <c r="BK1395" s="47"/>
      <c r="BL1395" s="47"/>
      <c r="BM1395" s="47"/>
      <c r="BN1395" s="47"/>
      <c r="BO1395" s="47"/>
      <c r="BP1395" s="47"/>
      <c r="BQ1395" s="47"/>
      <c r="BR1395" s="47"/>
      <c r="BS1395" s="47"/>
      <c r="BT1395" s="47"/>
      <c r="BU1395" s="47"/>
      <c r="BV1395" s="47"/>
      <c r="BW1395" s="47"/>
      <c r="BX1395" s="47"/>
      <c r="BY1395" s="47"/>
      <c r="BZ1395" s="47"/>
      <c r="CA1395" s="47"/>
      <c r="CB1395" s="47"/>
      <c r="CC1395" s="47"/>
      <c r="CD1395" s="47"/>
      <c r="CE1395" s="47"/>
      <c r="CF1395" s="47"/>
      <c r="CG1395" s="47"/>
      <c r="CH1395" s="47"/>
      <c r="CI1395" s="47"/>
      <c r="CJ1395" s="47"/>
      <c r="CK1395" s="47"/>
      <c r="CL1395" s="47"/>
      <c r="CM1395" s="47"/>
      <c r="CN1395" s="47"/>
      <c r="CO1395" s="47"/>
      <c r="CP1395" s="47"/>
      <c r="CQ1395" s="47"/>
      <c r="CR1395" s="47"/>
      <c r="CS1395" s="47"/>
      <c r="CT1395" s="47"/>
      <c r="CU1395" s="47"/>
      <c r="CV1395" s="47"/>
      <c r="CW1395" s="47"/>
      <c r="CX1395" s="47"/>
      <c r="CY1395" s="47"/>
      <c r="CZ1395" s="47"/>
      <c r="DA1395" s="47"/>
      <c r="DB1395" s="47"/>
      <c r="DC1395" s="47"/>
      <c r="DD1395" s="47"/>
      <c r="DE1395" s="47"/>
      <c r="DF1395" s="47"/>
      <c r="DG1395" s="47"/>
      <c r="DH1395" s="47"/>
      <c r="DI1395" s="47"/>
      <c r="DJ1395" s="47"/>
      <c r="DK1395" s="47"/>
      <c r="DL1395" s="47"/>
      <c r="DM1395" s="47"/>
      <c r="DN1395" s="47"/>
      <c r="DO1395" s="47"/>
      <c r="DP1395" s="47"/>
      <c r="DQ1395" s="47"/>
    </row>
    <row r="1396" spans="1:121" ht="12.75" hidden="1" customHeight="1" outlineLevel="2">
      <c r="A1396" s="62"/>
      <c r="B1396" s="40"/>
      <c r="C1396" s="28"/>
      <c r="D1396" s="27"/>
      <c r="E1396" s="3"/>
      <c r="F1396" s="35" t="s">
        <v>1562</v>
      </c>
      <c r="G1396" s="28"/>
      <c r="H1396" s="35"/>
      <c r="I1396" s="28"/>
      <c r="J1396" s="46"/>
      <c r="K1396" s="26"/>
      <c r="L1396" s="26"/>
      <c r="M1396" s="23" t="s">
        <v>2592</v>
      </c>
      <c r="N1396" s="33" t="s">
        <v>54</v>
      </c>
      <c r="O1396" s="61">
        <v>12</v>
      </c>
      <c r="P1396" s="41"/>
      <c r="Q1396" s="88"/>
      <c r="R1396" s="47"/>
      <c r="S1396" s="47"/>
      <c r="T1396" s="47"/>
      <c r="U1396" s="47"/>
      <c r="V1396" s="48"/>
      <c r="W1396" s="48"/>
      <c r="X1396" s="48"/>
      <c r="Y1396" s="48"/>
      <c r="Z1396" s="48"/>
      <c r="AA1396" s="48"/>
      <c r="AB1396" s="48"/>
      <c r="AC1396" s="48"/>
      <c r="AD1396" s="48"/>
      <c r="AE1396" s="48"/>
      <c r="AF1396" s="48"/>
      <c r="AG1396" s="48"/>
      <c r="AH1396" s="48"/>
      <c r="AI1396" s="48"/>
      <c r="AJ1396" s="48"/>
      <c r="AK1396" s="48"/>
      <c r="AL1396" s="48"/>
      <c r="AM1396" s="48"/>
      <c r="AN1396" s="48"/>
      <c r="AO1396" s="48"/>
      <c r="AP1396" s="48"/>
      <c r="AQ1396" s="48"/>
      <c r="AR1396" s="48"/>
      <c r="AS1396" s="48"/>
      <c r="AT1396" s="48"/>
      <c r="AU1396" s="48"/>
      <c r="AV1396" s="48"/>
      <c r="AW1396" s="48"/>
      <c r="AX1396" s="48"/>
      <c r="AY1396" s="48"/>
      <c r="AZ1396" s="48"/>
      <c r="BA1396" s="48"/>
      <c r="BB1396" s="48"/>
      <c r="BC1396" s="48"/>
      <c r="BD1396" s="48"/>
      <c r="BE1396" s="48"/>
      <c r="BF1396" s="48"/>
      <c r="BG1396" s="48"/>
      <c r="BH1396" s="48"/>
      <c r="BI1396" s="48"/>
      <c r="BJ1396" s="48"/>
      <c r="BK1396" s="48"/>
      <c r="BL1396" s="48"/>
      <c r="BM1396" s="48"/>
      <c r="BN1396" s="48"/>
      <c r="BO1396" s="48"/>
      <c r="BP1396" s="48"/>
      <c r="BQ1396" s="48"/>
      <c r="BR1396" s="48"/>
      <c r="BS1396" s="48"/>
      <c r="BT1396" s="48"/>
      <c r="BU1396" s="48"/>
      <c r="BV1396" s="48"/>
      <c r="BW1396" s="48"/>
      <c r="BX1396" s="48"/>
      <c r="BY1396" s="48"/>
      <c r="BZ1396" s="48"/>
      <c r="CA1396" s="48"/>
      <c r="CB1396" s="48"/>
      <c r="CC1396" s="48"/>
      <c r="CD1396" s="48"/>
      <c r="CE1396" s="48"/>
      <c r="CF1396" s="48"/>
      <c r="CG1396" s="48"/>
      <c r="CH1396" s="48"/>
      <c r="CI1396" s="48"/>
      <c r="CJ1396" s="48"/>
      <c r="CK1396" s="48"/>
      <c r="CL1396" s="48"/>
      <c r="CM1396" s="48"/>
      <c r="CN1396" s="48"/>
      <c r="CO1396" s="48"/>
      <c r="CP1396" s="48"/>
      <c r="CQ1396" s="48"/>
      <c r="CR1396" s="48"/>
      <c r="CS1396" s="48"/>
      <c r="CT1396" s="48"/>
      <c r="CU1396" s="48"/>
      <c r="CV1396" s="48"/>
      <c r="CW1396" s="48"/>
      <c r="CX1396" s="48"/>
      <c r="CY1396" s="48"/>
      <c r="CZ1396" s="48"/>
      <c r="DA1396" s="48"/>
      <c r="DB1396" s="48"/>
      <c r="DC1396" s="48"/>
      <c r="DD1396" s="48"/>
      <c r="DE1396" s="48"/>
      <c r="DF1396" s="48"/>
      <c r="DG1396" s="48"/>
      <c r="DH1396" s="48"/>
      <c r="DI1396" s="48"/>
      <c r="DJ1396" s="48"/>
      <c r="DK1396" s="48"/>
      <c r="DL1396" s="48"/>
      <c r="DM1396" s="48"/>
      <c r="DN1396" s="48"/>
      <c r="DO1396" s="48"/>
      <c r="DP1396" s="48"/>
      <c r="DQ1396" s="48"/>
    </row>
    <row r="1397" spans="1:121" ht="12.75" hidden="1" customHeight="1" outlineLevel="2">
      <c r="A1397" s="62"/>
      <c r="B1397" s="40"/>
      <c r="C1397" s="28"/>
      <c r="D1397" s="27"/>
      <c r="E1397" s="3"/>
      <c r="F1397" s="35"/>
      <c r="G1397" s="28"/>
      <c r="H1397" s="35"/>
      <c r="I1397" s="28"/>
      <c r="J1397" s="46"/>
      <c r="K1397" s="26"/>
      <c r="L1397" s="26"/>
      <c r="M1397" s="23" t="s">
        <v>1746</v>
      </c>
      <c r="N1397" s="33" t="s">
        <v>54</v>
      </c>
      <c r="O1397" s="61">
        <v>4</v>
      </c>
      <c r="P1397" s="41"/>
      <c r="Q1397" s="88"/>
      <c r="R1397" s="47"/>
      <c r="S1397" s="47"/>
      <c r="T1397" s="47"/>
      <c r="U1397" s="47"/>
      <c r="V1397" s="48"/>
      <c r="W1397" s="48"/>
      <c r="X1397" s="48"/>
      <c r="Y1397" s="48"/>
      <c r="Z1397" s="48"/>
      <c r="AA1397" s="48"/>
      <c r="AB1397" s="48"/>
      <c r="AC1397" s="48"/>
      <c r="AD1397" s="48"/>
      <c r="AE1397" s="48"/>
      <c r="AF1397" s="48"/>
      <c r="AG1397" s="48"/>
      <c r="AH1397" s="48"/>
      <c r="AI1397" s="48"/>
      <c r="AJ1397" s="48"/>
      <c r="AK1397" s="48"/>
      <c r="AL1397" s="48"/>
      <c r="AM1397" s="48"/>
      <c r="AN1397" s="48"/>
      <c r="AO1397" s="48"/>
      <c r="AP1397" s="48"/>
      <c r="AQ1397" s="48"/>
      <c r="AR1397" s="48"/>
      <c r="AS1397" s="48"/>
      <c r="AT1397" s="48"/>
      <c r="AU1397" s="48"/>
      <c r="AV1397" s="48"/>
      <c r="AW1397" s="48"/>
      <c r="AX1397" s="48"/>
      <c r="AY1397" s="48"/>
      <c r="AZ1397" s="48"/>
      <c r="BA1397" s="48"/>
      <c r="BB1397" s="48"/>
      <c r="BC1397" s="48"/>
      <c r="BD1397" s="48"/>
      <c r="BE1397" s="48"/>
      <c r="BF1397" s="48"/>
      <c r="BG1397" s="48"/>
      <c r="BH1397" s="48"/>
      <c r="BI1397" s="48"/>
      <c r="BJ1397" s="48"/>
      <c r="BK1397" s="48"/>
      <c r="BL1397" s="48"/>
      <c r="BM1397" s="48"/>
      <c r="BN1397" s="48"/>
      <c r="BO1397" s="48"/>
      <c r="BP1397" s="48"/>
      <c r="BQ1397" s="48"/>
      <c r="BR1397" s="48"/>
      <c r="BS1397" s="48"/>
      <c r="BT1397" s="48"/>
      <c r="BU1397" s="48"/>
      <c r="BV1397" s="48"/>
      <c r="BW1397" s="48"/>
      <c r="BX1397" s="48"/>
      <c r="BY1397" s="48"/>
      <c r="BZ1397" s="48"/>
      <c r="CA1397" s="48"/>
      <c r="CB1397" s="48"/>
      <c r="CC1397" s="48"/>
      <c r="CD1397" s="48"/>
      <c r="CE1397" s="48"/>
      <c r="CF1397" s="48"/>
      <c r="CG1397" s="48"/>
      <c r="CH1397" s="48"/>
      <c r="CI1397" s="48"/>
      <c r="CJ1397" s="48"/>
      <c r="CK1397" s="48"/>
      <c r="CL1397" s="48"/>
      <c r="CM1397" s="48"/>
      <c r="CN1397" s="48"/>
      <c r="CO1397" s="48"/>
      <c r="CP1397" s="48"/>
      <c r="CQ1397" s="48"/>
      <c r="CR1397" s="48"/>
      <c r="CS1397" s="48"/>
      <c r="CT1397" s="48"/>
      <c r="CU1397" s="48"/>
      <c r="CV1397" s="48"/>
      <c r="CW1397" s="48"/>
      <c r="CX1397" s="48"/>
      <c r="CY1397" s="48"/>
      <c r="CZ1397" s="48"/>
      <c r="DA1397" s="48"/>
      <c r="DB1397" s="48"/>
      <c r="DC1397" s="48"/>
      <c r="DD1397" s="48"/>
      <c r="DE1397" s="48"/>
      <c r="DF1397" s="48"/>
      <c r="DG1397" s="48"/>
      <c r="DH1397" s="48"/>
      <c r="DI1397" s="48"/>
      <c r="DJ1397" s="48"/>
      <c r="DK1397" s="48"/>
      <c r="DL1397" s="48"/>
      <c r="DM1397" s="48"/>
      <c r="DN1397" s="48"/>
      <c r="DO1397" s="48"/>
      <c r="DP1397" s="48"/>
      <c r="DQ1397" s="48"/>
    </row>
    <row r="1398" spans="1:121" ht="12.75" hidden="1" customHeight="1" outlineLevel="2">
      <c r="A1398" s="62"/>
      <c r="B1398" s="40"/>
      <c r="C1398" s="28"/>
      <c r="D1398" s="27"/>
      <c r="E1398" s="3"/>
      <c r="F1398" s="35"/>
      <c r="G1398" s="28"/>
      <c r="H1398" s="35"/>
      <c r="I1398" s="28"/>
      <c r="J1398" s="46"/>
      <c r="K1398" s="26"/>
      <c r="L1398" s="26"/>
      <c r="M1398" s="23" t="s">
        <v>481</v>
      </c>
      <c r="N1398" s="33" t="s">
        <v>510</v>
      </c>
      <c r="O1398" s="63">
        <v>0.16</v>
      </c>
      <c r="P1398" s="41"/>
      <c r="Q1398" s="88"/>
      <c r="R1398" s="47"/>
      <c r="S1398" s="47"/>
      <c r="T1398" s="47"/>
      <c r="U1398" s="47"/>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c r="BV1398" s="48"/>
      <c r="BW1398" s="48"/>
      <c r="BX1398" s="48"/>
      <c r="BY1398" s="48"/>
      <c r="BZ1398" s="48"/>
      <c r="CA1398" s="48"/>
      <c r="CB1398" s="48"/>
      <c r="CC1398" s="48"/>
      <c r="CD1398" s="48"/>
      <c r="CE1398" s="48"/>
      <c r="CF1398" s="48"/>
      <c r="CG1398" s="48"/>
      <c r="CH1398" s="48"/>
      <c r="CI1398" s="48"/>
      <c r="CJ1398" s="48"/>
      <c r="CK1398" s="48"/>
      <c r="CL1398" s="48"/>
      <c r="CM1398" s="48"/>
      <c r="CN1398" s="48"/>
      <c r="CO1398" s="48"/>
      <c r="CP1398" s="48"/>
      <c r="CQ1398" s="48"/>
      <c r="CR1398" s="48"/>
      <c r="CS1398" s="48"/>
      <c r="CT1398" s="48"/>
      <c r="CU1398" s="48"/>
      <c r="CV1398" s="48"/>
      <c r="CW1398" s="48"/>
      <c r="CX1398" s="48"/>
      <c r="CY1398" s="48"/>
      <c r="CZ1398" s="48"/>
      <c r="DA1398" s="48"/>
      <c r="DB1398" s="48"/>
      <c r="DC1398" s="48"/>
      <c r="DD1398" s="48"/>
      <c r="DE1398" s="48"/>
      <c r="DF1398" s="48"/>
      <c r="DG1398" s="48"/>
      <c r="DH1398" s="48"/>
      <c r="DI1398" s="48"/>
      <c r="DJ1398" s="48"/>
      <c r="DK1398" s="48"/>
      <c r="DL1398" s="48"/>
      <c r="DM1398" s="48"/>
      <c r="DN1398" s="48"/>
      <c r="DO1398" s="48"/>
      <c r="DP1398" s="48"/>
      <c r="DQ1398" s="48"/>
    </row>
    <row r="1399" spans="1:121" ht="45" customHeight="1" outlineLevel="1" collapsed="1">
      <c r="A1399" s="27" t="s">
        <v>1281</v>
      </c>
      <c r="B1399" s="27">
        <v>10</v>
      </c>
      <c r="C1399" s="28" t="s">
        <v>1529</v>
      </c>
      <c r="D1399" s="36" t="s">
        <v>1350</v>
      </c>
      <c r="E1399" s="28" t="s">
        <v>1572</v>
      </c>
      <c r="F1399" s="35" t="s">
        <v>1573</v>
      </c>
      <c r="G1399" s="28"/>
      <c r="H1399" s="28" t="s">
        <v>59</v>
      </c>
      <c r="I1399" s="28" t="s">
        <v>1561</v>
      </c>
      <c r="J1399" s="26" t="s">
        <v>33</v>
      </c>
      <c r="K1399" s="26" t="s">
        <v>56</v>
      </c>
      <c r="L1399" s="26" t="s">
        <v>56</v>
      </c>
      <c r="M1399" s="32" t="str">
        <f>M1400&amp;" "&amp;O1400&amp;N1400&amp;" "&amp;M1401&amp;" "&amp;O1401&amp;N1401&amp;" "</f>
        <v xml:space="preserve">Установка разрядников, ОПН 9шт Устройство повторного заземления 3шт </v>
      </c>
      <c r="N1399" s="26"/>
      <c r="O1399" s="26"/>
      <c r="P1399" s="41"/>
      <c r="Q1399" s="88"/>
      <c r="R1399" s="47"/>
      <c r="S1399" s="47"/>
      <c r="T1399" s="47"/>
      <c r="U1399" s="47"/>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c r="BV1399" s="48"/>
      <c r="BW1399" s="48"/>
      <c r="BX1399" s="48"/>
      <c r="BY1399" s="48"/>
      <c r="BZ1399" s="48"/>
      <c r="CA1399" s="48"/>
      <c r="CB1399" s="48"/>
      <c r="CC1399" s="48"/>
      <c r="CD1399" s="48"/>
      <c r="CE1399" s="48"/>
      <c r="CF1399" s="48"/>
      <c r="CG1399" s="48"/>
      <c r="CH1399" s="48"/>
      <c r="CI1399" s="48"/>
      <c r="CJ1399" s="48"/>
      <c r="CK1399" s="48"/>
      <c r="CL1399" s="48"/>
      <c r="CM1399" s="48"/>
      <c r="CN1399" s="48"/>
      <c r="CO1399" s="48"/>
      <c r="CP1399" s="48"/>
      <c r="CQ1399" s="48"/>
      <c r="CR1399" s="48"/>
      <c r="CS1399" s="48"/>
      <c r="CT1399" s="48"/>
      <c r="CU1399" s="48"/>
      <c r="CV1399" s="48"/>
      <c r="CW1399" s="48"/>
      <c r="CX1399" s="48"/>
      <c r="CY1399" s="48"/>
      <c r="CZ1399" s="48"/>
      <c r="DA1399" s="48"/>
      <c r="DB1399" s="48"/>
      <c r="DC1399" s="48"/>
      <c r="DD1399" s="48"/>
      <c r="DE1399" s="48"/>
      <c r="DF1399" s="48"/>
      <c r="DG1399" s="48"/>
      <c r="DH1399" s="48"/>
      <c r="DI1399" s="48"/>
      <c r="DJ1399" s="48"/>
      <c r="DK1399" s="48"/>
      <c r="DL1399" s="48"/>
      <c r="DM1399" s="48"/>
      <c r="DN1399" s="48"/>
      <c r="DO1399" s="48"/>
      <c r="DP1399" s="48"/>
      <c r="DQ1399" s="48"/>
    </row>
    <row r="1400" spans="1:121" ht="12.75" hidden="1" customHeight="1" outlineLevel="2">
      <c r="A1400" s="62"/>
      <c r="B1400" s="40"/>
      <c r="C1400" s="27"/>
      <c r="D1400" s="27"/>
      <c r="E1400" s="3"/>
      <c r="F1400" s="267" t="s">
        <v>1574</v>
      </c>
      <c r="G1400" s="68"/>
      <c r="H1400" s="35"/>
      <c r="I1400" s="28"/>
      <c r="J1400" s="46"/>
      <c r="K1400" s="26"/>
      <c r="L1400" s="26"/>
      <c r="M1400" s="23" t="s">
        <v>2592</v>
      </c>
      <c r="N1400" s="33" t="s">
        <v>54</v>
      </c>
      <c r="O1400" s="61">
        <v>9</v>
      </c>
      <c r="P1400" s="41"/>
      <c r="Q1400" s="88"/>
      <c r="R1400" s="47"/>
      <c r="S1400" s="47"/>
      <c r="T1400" s="47"/>
      <c r="U1400" s="47"/>
      <c r="V1400" s="48"/>
      <c r="W1400" s="48"/>
      <c r="X1400" s="48"/>
      <c r="Y1400" s="48"/>
      <c r="Z1400" s="48"/>
      <c r="AA1400" s="48"/>
      <c r="AB1400" s="48"/>
      <c r="AC1400" s="48"/>
      <c r="AD1400" s="48"/>
      <c r="AE1400" s="48"/>
      <c r="AF1400" s="48"/>
      <c r="AG1400" s="48"/>
      <c r="AH1400" s="48"/>
      <c r="AI1400" s="48"/>
      <c r="AJ1400" s="48"/>
      <c r="AK1400" s="48"/>
      <c r="AL1400" s="48"/>
      <c r="AM1400" s="48"/>
      <c r="AN1400" s="48"/>
      <c r="AO1400" s="48"/>
      <c r="AP1400" s="48"/>
      <c r="AQ1400" s="48"/>
      <c r="AR1400" s="48"/>
      <c r="AS1400" s="48"/>
      <c r="AT1400" s="48"/>
      <c r="AU1400" s="48"/>
      <c r="AV1400" s="48"/>
      <c r="AW1400" s="48"/>
      <c r="AX1400" s="48"/>
      <c r="AY1400" s="48"/>
      <c r="AZ1400" s="48"/>
      <c r="BA1400" s="48"/>
      <c r="BB1400" s="48"/>
      <c r="BC1400" s="48"/>
      <c r="BD1400" s="48"/>
      <c r="BE1400" s="48"/>
      <c r="BF1400" s="48"/>
      <c r="BG1400" s="48"/>
      <c r="BH1400" s="48"/>
      <c r="BI1400" s="48"/>
      <c r="BJ1400" s="48"/>
      <c r="BK1400" s="48"/>
      <c r="BL1400" s="48"/>
      <c r="BM1400" s="48"/>
      <c r="BN1400" s="48"/>
      <c r="BO1400" s="48"/>
      <c r="BP1400" s="48"/>
      <c r="BQ1400" s="48"/>
      <c r="BR1400" s="48"/>
      <c r="BS1400" s="48"/>
      <c r="BT1400" s="48"/>
      <c r="BU1400" s="48"/>
      <c r="BV1400" s="48"/>
      <c r="BW1400" s="48"/>
      <c r="BX1400" s="48"/>
      <c r="BY1400" s="48"/>
      <c r="BZ1400" s="48"/>
      <c r="CA1400" s="48"/>
      <c r="CB1400" s="48"/>
      <c r="CC1400" s="48"/>
      <c r="CD1400" s="48"/>
      <c r="CE1400" s="48"/>
      <c r="CF1400" s="48"/>
      <c r="CG1400" s="48"/>
      <c r="CH1400" s="48"/>
      <c r="CI1400" s="48"/>
      <c r="CJ1400" s="48"/>
      <c r="CK1400" s="48"/>
      <c r="CL1400" s="48"/>
      <c r="CM1400" s="48"/>
      <c r="CN1400" s="48"/>
      <c r="CO1400" s="48"/>
      <c r="CP1400" s="48"/>
      <c r="CQ1400" s="48"/>
      <c r="CR1400" s="48"/>
      <c r="CS1400" s="48"/>
      <c r="CT1400" s="48"/>
      <c r="CU1400" s="48"/>
      <c r="CV1400" s="48"/>
      <c r="CW1400" s="48"/>
      <c r="CX1400" s="48"/>
      <c r="CY1400" s="48"/>
      <c r="CZ1400" s="48"/>
      <c r="DA1400" s="48"/>
      <c r="DB1400" s="48"/>
      <c r="DC1400" s="48"/>
      <c r="DD1400" s="48"/>
      <c r="DE1400" s="48"/>
      <c r="DF1400" s="48"/>
      <c r="DG1400" s="48"/>
      <c r="DH1400" s="48"/>
      <c r="DI1400" s="48"/>
      <c r="DJ1400" s="48"/>
      <c r="DK1400" s="48"/>
      <c r="DL1400" s="48"/>
      <c r="DM1400" s="48"/>
      <c r="DN1400" s="48"/>
      <c r="DO1400" s="48"/>
      <c r="DP1400" s="48"/>
      <c r="DQ1400" s="48"/>
    </row>
    <row r="1401" spans="1:121" ht="12.75" hidden="1" customHeight="1" outlineLevel="2">
      <c r="A1401" s="62"/>
      <c r="B1401" s="40"/>
      <c r="C1401" s="27"/>
      <c r="D1401" s="27"/>
      <c r="E1401" s="3"/>
      <c r="F1401" s="267"/>
      <c r="G1401" s="68"/>
      <c r="H1401" s="35"/>
      <c r="I1401" s="28"/>
      <c r="J1401" s="46"/>
      <c r="K1401" s="26"/>
      <c r="L1401" s="26"/>
      <c r="M1401" s="23" t="s">
        <v>1746</v>
      </c>
      <c r="N1401" s="33" t="s">
        <v>54</v>
      </c>
      <c r="O1401" s="61">
        <v>3</v>
      </c>
      <c r="P1401" s="41"/>
      <c r="Q1401" s="88"/>
      <c r="R1401" s="47"/>
      <c r="S1401" s="47"/>
      <c r="T1401" s="47"/>
      <c r="U1401" s="47"/>
      <c r="V1401" s="48"/>
      <c r="W1401" s="48"/>
      <c r="X1401" s="48"/>
      <c r="Y1401" s="48"/>
      <c r="Z1401" s="48"/>
      <c r="AA1401" s="48"/>
      <c r="AB1401" s="48"/>
      <c r="AC1401" s="48"/>
      <c r="AD1401" s="48"/>
      <c r="AE1401" s="48"/>
      <c r="AF1401" s="48"/>
      <c r="AG1401" s="48"/>
      <c r="AH1401" s="48"/>
      <c r="AI1401" s="48"/>
      <c r="AJ1401" s="48"/>
      <c r="AK1401" s="48"/>
      <c r="AL1401" s="48"/>
      <c r="AM1401" s="48"/>
      <c r="AN1401" s="48"/>
      <c r="AO1401" s="48"/>
      <c r="AP1401" s="48"/>
      <c r="AQ1401" s="48"/>
      <c r="AR1401" s="48"/>
      <c r="AS1401" s="48"/>
      <c r="AT1401" s="48"/>
      <c r="AU1401" s="48"/>
      <c r="AV1401" s="48"/>
      <c r="AW1401" s="48"/>
      <c r="AX1401" s="48"/>
      <c r="AY1401" s="48"/>
      <c r="AZ1401" s="48"/>
      <c r="BA1401" s="48"/>
      <c r="BB1401" s="48"/>
      <c r="BC1401" s="48"/>
      <c r="BD1401" s="48"/>
      <c r="BE1401" s="48"/>
      <c r="BF1401" s="48"/>
      <c r="BG1401" s="48"/>
      <c r="BH1401" s="48"/>
      <c r="BI1401" s="48"/>
      <c r="BJ1401" s="48"/>
      <c r="BK1401" s="48"/>
      <c r="BL1401" s="48"/>
      <c r="BM1401" s="48"/>
      <c r="BN1401" s="48"/>
      <c r="BO1401" s="48"/>
      <c r="BP1401" s="48"/>
      <c r="BQ1401" s="48"/>
      <c r="BR1401" s="48"/>
      <c r="BS1401" s="48"/>
      <c r="BT1401" s="48"/>
      <c r="BU1401" s="48"/>
      <c r="BV1401" s="48"/>
      <c r="BW1401" s="48"/>
      <c r="BX1401" s="48"/>
      <c r="BY1401" s="48"/>
      <c r="BZ1401" s="48"/>
      <c r="CA1401" s="48"/>
      <c r="CB1401" s="48"/>
      <c r="CC1401" s="48"/>
      <c r="CD1401" s="48"/>
      <c r="CE1401" s="48"/>
      <c r="CF1401" s="48"/>
      <c r="CG1401" s="48"/>
      <c r="CH1401" s="48"/>
      <c r="CI1401" s="48"/>
      <c r="CJ1401" s="48"/>
      <c r="CK1401" s="48"/>
      <c r="CL1401" s="48"/>
      <c r="CM1401" s="48"/>
      <c r="CN1401" s="48"/>
      <c r="CO1401" s="48"/>
      <c r="CP1401" s="48"/>
      <c r="CQ1401" s="48"/>
      <c r="CR1401" s="48"/>
      <c r="CS1401" s="48"/>
      <c r="CT1401" s="48"/>
      <c r="CU1401" s="48"/>
      <c r="CV1401" s="48"/>
      <c r="CW1401" s="48"/>
      <c r="CX1401" s="48"/>
      <c r="CY1401" s="48"/>
      <c r="CZ1401" s="48"/>
      <c r="DA1401" s="48"/>
      <c r="DB1401" s="48"/>
      <c r="DC1401" s="48"/>
      <c r="DD1401" s="48"/>
      <c r="DE1401" s="48"/>
      <c r="DF1401" s="48"/>
      <c r="DG1401" s="48"/>
      <c r="DH1401" s="48"/>
      <c r="DI1401" s="48"/>
      <c r="DJ1401" s="48"/>
      <c r="DK1401" s="48"/>
      <c r="DL1401" s="48"/>
      <c r="DM1401" s="48"/>
      <c r="DN1401" s="48"/>
      <c r="DO1401" s="48"/>
      <c r="DP1401" s="48"/>
      <c r="DQ1401" s="48"/>
    </row>
    <row r="1402" spans="1:121" ht="45" customHeight="1" outlineLevel="1" collapsed="1">
      <c r="A1402" s="27" t="s">
        <v>1282</v>
      </c>
      <c r="B1402" s="27">
        <v>10</v>
      </c>
      <c r="C1402" s="27" t="s">
        <v>1575</v>
      </c>
      <c r="D1402" s="36" t="s">
        <v>1350</v>
      </c>
      <c r="E1402" s="28" t="s">
        <v>1576</v>
      </c>
      <c r="F1402" s="35" t="s">
        <v>1577</v>
      </c>
      <c r="G1402" s="28"/>
      <c r="H1402" s="28" t="s">
        <v>59</v>
      </c>
      <c r="I1402" s="28" t="s">
        <v>1561</v>
      </c>
      <c r="J1402" s="26" t="s">
        <v>33</v>
      </c>
      <c r="K1402" s="26" t="s">
        <v>57</v>
      </c>
      <c r="L1402" s="26" t="s">
        <v>57</v>
      </c>
      <c r="M1402" s="3" t="str">
        <f>M1403&amp;" "&amp;O1403&amp;N1403&amp;" "&amp;M1404&amp;" "&amp;O1404&amp;N1404&amp;" "</f>
        <v xml:space="preserve">Установка разрядников, ОПН 9шт Устройство повторного заземления 3шт </v>
      </c>
      <c r="N1402" s="26"/>
      <c r="O1402" s="26"/>
      <c r="P1402" s="41"/>
      <c r="Q1402" s="88"/>
      <c r="R1402" s="47"/>
      <c r="S1402" s="47"/>
      <c r="T1402" s="47"/>
      <c r="U1402" s="47"/>
      <c r="V1402" s="48"/>
      <c r="W1402" s="48"/>
      <c r="X1402" s="48"/>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48"/>
      <c r="BJ1402" s="48"/>
      <c r="BK1402" s="48"/>
      <c r="BL1402" s="48"/>
      <c r="BM1402" s="48"/>
      <c r="BN1402" s="48"/>
      <c r="BO1402" s="48"/>
      <c r="BP1402" s="48"/>
      <c r="BQ1402" s="48"/>
      <c r="BR1402" s="48"/>
      <c r="BS1402" s="48"/>
      <c r="BT1402" s="48"/>
      <c r="BU1402" s="48"/>
      <c r="BV1402" s="48"/>
      <c r="BW1402" s="48"/>
      <c r="BX1402" s="48"/>
      <c r="BY1402" s="48"/>
      <c r="BZ1402" s="48"/>
      <c r="CA1402" s="48"/>
      <c r="CB1402" s="48"/>
      <c r="CC1402" s="48"/>
      <c r="CD1402" s="48"/>
      <c r="CE1402" s="48"/>
      <c r="CF1402" s="48"/>
      <c r="CG1402" s="48"/>
      <c r="CH1402" s="48"/>
      <c r="CI1402" s="48"/>
      <c r="CJ1402" s="48"/>
      <c r="CK1402" s="48"/>
      <c r="CL1402" s="48"/>
      <c r="CM1402" s="48"/>
      <c r="CN1402" s="48"/>
      <c r="CO1402" s="48"/>
      <c r="CP1402" s="48"/>
      <c r="CQ1402" s="48"/>
      <c r="CR1402" s="48"/>
      <c r="CS1402" s="48"/>
      <c r="CT1402" s="48"/>
      <c r="CU1402" s="48"/>
      <c r="CV1402" s="48"/>
      <c r="CW1402" s="48"/>
      <c r="CX1402" s="48"/>
      <c r="CY1402" s="48"/>
      <c r="CZ1402" s="48"/>
      <c r="DA1402" s="48"/>
      <c r="DB1402" s="48"/>
      <c r="DC1402" s="48"/>
      <c r="DD1402" s="48"/>
      <c r="DE1402" s="48"/>
      <c r="DF1402" s="48"/>
      <c r="DG1402" s="48"/>
      <c r="DH1402" s="48"/>
      <c r="DI1402" s="48"/>
      <c r="DJ1402" s="48"/>
      <c r="DK1402" s="48"/>
      <c r="DL1402" s="48"/>
      <c r="DM1402" s="48"/>
      <c r="DN1402" s="48"/>
      <c r="DO1402" s="48"/>
      <c r="DP1402" s="48"/>
      <c r="DQ1402" s="48"/>
    </row>
    <row r="1403" spans="1:121" ht="15" hidden="1" customHeight="1" outlineLevel="2">
      <c r="A1403" s="62"/>
      <c r="B1403" s="40"/>
      <c r="C1403" s="27"/>
      <c r="D1403" s="27"/>
      <c r="E1403" s="3"/>
      <c r="F1403" s="267" t="s">
        <v>1574</v>
      </c>
      <c r="G1403" s="68"/>
      <c r="H1403" s="35"/>
      <c r="I1403" s="28"/>
      <c r="J1403" s="46"/>
      <c r="K1403" s="26"/>
      <c r="L1403" s="26"/>
      <c r="M1403" s="23" t="s">
        <v>2592</v>
      </c>
      <c r="N1403" s="33" t="s">
        <v>54</v>
      </c>
      <c r="O1403" s="61">
        <v>9</v>
      </c>
      <c r="P1403" s="41"/>
      <c r="Q1403" s="88"/>
      <c r="R1403" s="47"/>
      <c r="S1403" s="47"/>
      <c r="T1403" s="47"/>
      <c r="U1403" s="47"/>
      <c r="V1403" s="48"/>
      <c r="W1403" s="48"/>
      <c r="X1403" s="48"/>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48"/>
      <c r="BJ1403" s="48"/>
      <c r="BK1403" s="48"/>
      <c r="BL1403" s="48"/>
      <c r="BM1403" s="48"/>
      <c r="BN1403" s="48"/>
      <c r="BO1403" s="48"/>
      <c r="BP1403" s="48"/>
      <c r="BQ1403" s="48"/>
      <c r="BR1403" s="48"/>
      <c r="BS1403" s="48"/>
      <c r="BT1403" s="48"/>
      <c r="BU1403" s="48"/>
      <c r="BV1403" s="48"/>
      <c r="BW1403" s="48"/>
      <c r="BX1403" s="48"/>
      <c r="BY1403" s="48"/>
      <c r="BZ1403" s="48"/>
      <c r="CA1403" s="48"/>
      <c r="CB1403" s="48"/>
      <c r="CC1403" s="48"/>
      <c r="CD1403" s="48"/>
      <c r="CE1403" s="48"/>
      <c r="CF1403" s="48"/>
      <c r="CG1403" s="48"/>
      <c r="CH1403" s="48"/>
      <c r="CI1403" s="48"/>
      <c r="CJ1403" s="48"/>
      <c r="CK1403" s="48"/>
      <c r="CL1403" s="48"/>
      <c r="CM1403" s="48"/>
      <c r="CN1403" s="48"/>
      <c r="CO1403" s="48"/>
      <c r="CP1403" s="48"/>
      <c r="CQ1403" s="48"/>
      <c r="CR1403" s="48"/>
      <c r="CS1403" s="48"/>
      <c r="CT1403" s="48"/>
      <c r="CU1403" s="48"/>
      <c r="CV1403" s="48"/>
      <c r="CW1403" s="48"/>
      <c r="CX1403" s="48"/>
      <c r="CY1403" s="48"/>
      <c r="CZ1403" s="48"/>
      <c r="DA1403" s="48"/>
      <c r="DB1403" s="48"/>
      <c r="DC1403" s="48"/>
      <c r="DD1403" s="48"/>
      <c r="DE1403" s="48"/>
      <c r="DF1403" s="48"/>
      <c r="DG1403" s="48"/>
      <c r="DH1403" s="48"/>
      <c r="DI1403" s="48"/>
      <c r="DJ1403" s="48"/>
      <c r="DK1403" s="48"/>
      <c r="DL1403" s="48"/>
      <c r="DM1403" s="48"/>
      <c r="DN1403" s="48"/>
      <c r="DO1403" s="48"/>
      <c r="DP1403" s="48"/>
      <c r="DQ1403" s="48"/>
    </row>
    <row r="1404" spans="1:121" ht="16.5" hidden="1" customHeight="1" outlineLevel="2">
      <c r="A1404" s="62"/>
      <c r="B1404" s="40"/>
      <c r="C1404" s="27"/>
      <c r="D1404" s="27"/>
      <c r="E1404" s="3"/>
      <c r="F1404" s="267"/>
      <c r="G1404" s="68"/>
      <c r="H1404" s="35"/>
      <c r="I1404" s="28"/>
      <c r="J1404" s="46"/>
      <c r="K1404" s="26"/>
      <c r="L1404" s="26"/>
      <c r="M1404" s="23" t="s">
        <v>1746</v>
      </c>
      <c r="N1404" s="33" t="s">
        <v>54</v>
      </c>
      <c r="O1404" s="61">
        <v>3</v>
      </c>
      <c r="P1404" s="41"/>
      <c r="Q1404" s="88"/>
      <c r="R1404" s="47"/>
      <c r="S1404" s="47"/>
      <c r="T1404" s="47"/>
      <c r="U1404" s="47"/>
      <c r="V1404" s="48"/>
      <c r="W1404" s="48"/>
      <c r="X1404" s="48"/>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48"/>
      <c r="BJ1404" s="48"/>
      <c r="BK1404" s="48"/>
      <c r="BL1404" s="48"/>
      <c r="BM1404" s="48"/>
      <c r="BN1404" s="48"/>
      <c r="BO1404" s="48"/>
      <c r="BP1404" s="48"/>
      <c r="BQ1404" s="48"/>
      <c r="BR1404" s="48"/>
      <c r="BS1404" s="48"/>
      <c r="BT1404" s="48"/>
      <c r="BU1404" s="48"/>
      <c r="BV1404" s="48"/>
      <c r="BW1404" s="48"/>
      <c r="BX1404" s="48"/>
      <c r="BY1404" s="48"/>
      <c r="BZ1404" s="48"/>
      <c r="CA1404" s="48"/>
      <c r="CB1404" s="48"/>
      <c r="CC1404" s="48"/>
      <c r="CD1404" s="48"/>
      <c r="CE1404" s="48"/>
      <c r="CF1404" s="48"/>
      <c r="CG1404" s="48"/>
      <c r="CH1404" s="48"/>
      <c r="CI1404" s="48"/>
      <c r="CJ1404" s="48"/>
      <c r="CK1404" s="48"/>
      <c r="CL1404" s="48"/>
      <c r="CM1404" s="48"/>
      <c r="CN1404" s="48"/>
      <c r="CO1404" s="48"/>
      <c r="CP1404" s="48"/>
      <c r="CQ1404" s="48"/>
      <c r="CR1404" s="48"/>
      <c r="CS1404" s="48"/>
      <c r="CT1404" s="48"/>
      <c r="CU1404" s="48"/>
      <c r="CV1404" s="48"/>
      <c r="CW1404" s="48"/>
      <c r="CX1404" s="48"/>
      <c r="CY1404" s="48"/>
      <c r="CZ1404" s="48"/>
      <c r="DA1404" s="48"/>
      <c r="DB1404" s="48"/>
      <c r="DC1404" s="48"/>
      <c r="DD1404" s="48"/>
      <c r="DE1404" s="48"/>
      <c r="DF1404" s="48"/>
      <c r="DG1404" s="48"/>
      <c r="DH1404" s="48"/>
      <c r="DI1404" s="48"/>
      <c r="DJ1404" s="48"/>
      <c r="DK1404" s="48"/>
      <c r="DL1404" s="48"/>
      <c r="DM1404" s="48"/>
      <c r="DN1404" s="48"/>
      <c r="DO1404" s="48"/>
      <c r="DP1404" s="48"/>
      <c r="DQ1404" s="48"/>
    </row>
    <row r="1405" spans="1:121" ht="45" customHeight="1" outlineLevel="1" collapsed="1">
      <c r="A1405" s="27" t="s">
        <v>1283</v>
      </c>
      <c r="B1405" s="27">
        <v>10</v>
      </c>
      <c r="C1405" s="27" t="s">
        <v>1575</v>
      </c>
      <c r="D1405" s="36" t="s">
        <v>1350</v>
      </c>
      <c r="E1405" s="28" t="s">
        <v>1578</v>
      </c>
      <c r="F1405" s="35" t="s">
        <v>1579</v>
      </c>
      <c r="G1405" s="28"/>
      <c r="H1405" s="28" t="s">
        <v>59</v>
      </c>
      <c r="I1405" s="28" t="s">
        <v>1561</v>
      </c>
      <c r="J1405" s="26" t="s">
        <v>33</v>
      </c>
      <c r="K1405" s="26" t="s">
        <v>55</v>
      </c>
      <c r="L1405" s="26" t="s">
        <v>56</v>
      </c>
      <c r="M1405" s="3" t="str">
        <f>M1406&amp;" "&amp;O1406&amp;N1406&amp;" "&amp;M1407&amp;" "&amp;O1407&amp;N1407&amp;" "&amp;M1408&amp;" "&amp;O1408&amp;N1408&amp;" "&amp;M1409&amp;" "&amp;O1409&amp;N1409&amp;" "</f>
        <v xml:space="preserve">Замена опор 11шт Установка подкоса 2шт Установка разрядников, ОПН 3шт Устройство повторного заземления 1шт </v>
      </c>
      <c r="N1405" s="26"/>
      <c r="O1405" s="26"/>
      <c r="P1405" s="41"/>
      <c r="Q1405" s="88"/>
      <c r="R1405" s="47"/>
      <c r="S1405" s="47"/>
      <c r="T1405" s="47"/>
      <c r="U1405" s="47"/>
      <c r="V1405" s="48"/>
      <c r="W1405" s="48"/>
      <c r="X1405" s="48"/>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48"/>
      <c r="BJ1405" s="48"/>
      <c r="BK1405" s="48"/>
      <c r="BL1405" s="48"/>
      <c r="BM1405" s="48"/>
      <c r="BN1405" s="48"/>
      <c r="BO1405" s="48"/>
      <c r="BP1405" s="48"/>
      <c r="BQ1405" s="48"/>
      <c r="BR1405" s="48"/>
      <c r="BS1405" s="48"/>
      <c r="BT1405" s="48"/>
      <c r="BU1405" s="48"/>
      <c r="BV1405" s="48"/>
      <c r="BW1405" s="48"/>
      <c r="BX1405" s="48"/>
      <c r="BY1405" s="48"/>
      <c r="BZ1405" s="48"/>
      <c r="CA1405" s="48"/>
      <c r="CB1405" s="48"/>
      <c r="CC1405" s="48"/>
      <c r="CD1405" s="48"/>
      <c r="CE1405" s="48"/>
      <c r="CF1405" s="48"/>
      <c r="CG1405" s="48"/>
      <c r="CH1405" s="48"/>
      <c r="CI1405" s="48"/>
      <c r="CJ1405" s="48"/>
      <c r="CK1405" s="48"/>
      <c r="CL1405" s="48"/>
      <c r="CM1405" s="48"/>
      <c r="CN1405" s="48"/>
      <c r="CO1405" s="48"/>
      <c r="CP1405" s="48"/>
      <c r="CQ1405" s="48"/>
      <c r="CR1405" s="48"/>
      <c r="CS1405" s="48"/>
      <c r="CT1405" s="48"/>
      <c r="CU1405" s="48"/>
      <c r="CV1405" s="48"/>
      <c r="CW1405" s="48"/>
      <c r="CX1405" s="48"/>
      <c r="CY1405" s="48"/>
      <c r="CZ1405" s="48"/>
      <c r="DA1405" s="48"/>
      <c r="DB1405" s="48"/>
      <c r="DC1405" s="48"/>
      <c r="DD1405" s="48"/>
      <c r="DE1405" s="48"/>
      <c r="DF1405" s="48"/>
      <c r="DG1405" s="48"/>
      <c r="DH1405" s="48"/>
      <c r="DI1405" s="48"/>
      <c r="DJ1405" s="48"/>
      <c r="DK1405" s="48"/>
      <c r="DL1405" s="48"/>
      <c r="DM1405" s="48"/>
      <c r="DN1405" s="48"/>
      <c r="DO1405" s="48"/>
      <c r="DP1405" s="48"/>
      <c r="DQ1405" s="48"/>
    </row>
    <row r="1406" spans="1:121" ht="45" hidden="1" customHeight="1" outlineLevel="2">
      <c r="A1406" s="27"/>
      <c r="B1406" s="27"/>
      <c r="C1406" s="27"/>
      <c r="D1406" s="27"/>
      <c r="E1406" s="28"/>
      <c r="F1406" s="35" t="s">
        <v>1580</v>
      </c>
      <c r="G1406" s="28"/>
      <c r="H1406" s="28"/>
      <c r="I1406" s="28"/>
      <c r="J1406" s="26"/>
      <c r="K1406" s="26"/>
      <c r="L1406" s="26"/>
      <c r="M1406" s="32" t="s">
        <v>468</v>
      </c>
      <c r="N1406" s="33" t="s">
        <v>54</v>
      </c>
      <c r="O1406" s="26">
        <v>11</v>
      </c>
      <c r="P1406" s="41"/>
      <c r="Q1406" s="88"/>
      <c r="R1406" s="47"/>
      <c r="S1406" s="47"/>
      <c r="T1406" s="47"/>
      <c r="U1406" s="47"/>
      <c r="V1406" s="48"/>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c r="BV1406" s="48"/>
      <c r="BW1406" s="48"/>
      <c r="BX1406" s="48"/>
      <c r="BY1406" s="48"/>
      <c r="BZ1406" s="48"/>
      <c r="CA1406" s="48"/>
      <c r="CB1406" s="48"/>
      <c r="CC1406" s="48"/>
      <c r="CD1406" s="48"/>
      <c r="CE1406" s="48"/>
      <c r="CF1406" s="48"/>
      <c r="CG1406" s="48"/>
      <c r="CH1406" s="48"/>
      <c r="CI1406" s="48"/>
      <c r="CJ1406" s="48"/>
      <c r="CK1406" s="48"/>
      <c r="CL1406" s="48"/>
      <c r="CM1406" s="48"/>
      <c r="CN1406" s="48"/>
      <c r="CO1406" s="48"/>
      <c r="CP1406" s="48"/>
      <c r="CQ1406" s="48"/>
      <c r="CR1406" s="48"/>
      <c r="CS1406" s="48"/>
      <c r="CT1406" s="48"/>
      <c r="CU1406" s="48"/>
      <c r="CV1406" s="48"/>
      <c r="CW1406" s="48"/>
      <c r="CX1406" s="48"/>
      <c r="CY1406" s="48"/>
      <c r="CZ1406" s="48"/>
      <c r="DA1406" s="48"/>
      <c r="DB1406" s="48"/>
      <c r="DC1406" s="48"/>
      <c r="DD1406" s="48"/>
      <c r="DE1406" s="48"/>
      <c r="DF1406" s="48"/>
      <c r="DG1406" s="48"/>
      <c r="DH1406" s="48"/>
      <c r="DI1406" s="48"/>
      <c r="DJ1406" s="48"/>
      <c r="DK1406" s="48"/>
      <c r="DL1406" s="48"/>
      <c r="DM1406" s="48"/>
      <c r="DN1406" s="48"/>
      <c r="DO1406" s="48"/>
      <c r="DP1406" s="48"/>
      <c r="DQ1406" s="48"/>
    </row>
    <row r="1407" spans="1:121" ht="12.75" hidden="1" customHeight="1" outlineLevel="2">
      <c r="A1407" s="27"/>
      <c r="B1407" s="27"/>
      <c r="C1407" s="27"/>
      <c r="D1407" s="27"/>
      <c r="E1407" s="28"/>
      <c r="F1407" s="35" t="s">
        <v>1581</v>
      </c>
      <c r="G1407" s="28"/>
      <c r="H1407" s="28"/>
      <c r="I1407" s="28"/>
      <c r="J1407" s="26"/>
      <c r="K1407" s="26"/>
      <c r="L1407" s="26"/>
      <c r="M1407" s="32" t="s">
        <v>1582</v>
      </c>
      <c r="N1407" s="33" t="s">
        <v>54</v>
      </c>
      <c r="O1407" s="26">
        <v>2</v>
      </c>
      <c r="P1407" s="41"/>
      <c r="Q1407" s="88"/>
      <c r="R1407" s="47"/>
      <c r="S1407" s="47"/>
      <c r="T1407" s="47"/>
      <c r="U1407" s="47"/>
      <c r="V1407" s="48"/>
      <c r="W1407" s="48"/>
      <c r="X1407" s="48"/>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48"/>
      <c r="BJ1407" s="48"/>
      <c r="BK1407" s="48"/>
      <c r="BL1407" s="48"/>
      <c r="BM1407" s="48"/>
      <c r="BN1407" s="48"/>
      <c r="BO1407" s="48"/>
      <c r="BP1407" s="48"/>
      <c r="BQ1407" s="48"/>
      <c r="BR1407" s="48"/>
      <c r="BS1407" s="48"/>
      <c r="BT1407" s="48"/>
      <c r="BU1407" s="48"/>
      <c r="BV1407" s="48"/>
      <c r="BW1407" s="48"/>
      <c r="BX1407" s="48"/>
      <c r="BY1407" s="48"/>
      <c r="BZ1407" s="48"/>
      <c r="CA1407" s="48"/>
      <c r="CB1407" s="48"/>
      <c r="CC1407" s="48"/>
      <c r="CD1407" s="48"/>
      <c r="CE1407" s="48"/>
      <c r="CF1407" s="48"/>
      <c r="CG1407" s="48"/>
      <c r="CH1407" s="48"/>
      <c r="CI1407" s="48"/>
      <c r="CJ1407" s="48"/>
      <c r="CK1407" s="48"/>
      <c r="CL1407" s="48"/>
      <c r="CM1407" s="48"/>
      <c r="CN1407" s="48"/>
      <c r="CO1407" s="48"/>
      <c r="CP1407" s="48"/>
      <c r="CQ1407" s="48"/>
      <c r="CR1407" s="48"/>
      <c r="CS1407" s="48"/>
      <c r="CT1407" s="48"/>
      <c r="CU1407" s="48"/>
      <c r="CV1407" s="48"/>
      <c r="CW1407" s="48"/>
      <c r="CX1407" s="48"/>
      <c r="CY1407" s="48"/>
      <c r="CZ1407" s="48"/>
      <c r="DA1407" s="48"/>
      <c r="DB1407" s="48"/>
      <c r="DC1407" s="48"/>
      <c r="DD1407" s="48"/>
      <c r="DE1407" s="48"/>
      <c r="DF1407" s="48"/>
      <c r="DG1407" s="48"/>
      <c r="DH1407" s="48"/>
      <c r="DI1407" s="48"/>
      <c r="DJ1407" s="48"/>
      <c r="DK1407" s="48"/>
      <c r="DL1407" s="48"/>
      <c r="DM1407" s="48"/>
      <c r="DN1407" s="48"/>
      <c r="DO1407" s="48"/>
      <c r="DP1407" s="48"/>
      <c r="DQ1407" s="48"/>
    </row>
    <row r="1408" spans="1:121" ht="12.75" hidden="1" customHeight="1" outlineLevel="2">
      <c r="A1408" s="27"/>
      <c r="B1408" s="27"/>
      <c r="C1408" s="27"/>
      <c r="D1408" s="27"/>
      <c r="E1408" s="28"/>
      <c r="F1408" s="267" t="s">
        <v>1574</v>
      </c>
      <c r="G1408" s="68"/>
      <c r="H1408" s="28"/>
      <c r="I1408" s="35"/>
      <c r="J1408" s="26"/>
      <c r="K1408" s="26"/>
      <c r="L1408" s="26"/>
      <c r="M1408" s="23" t="s">
        <v>2592</v>
      </c>
      <c r="N1408" s="33" t="s">
        <v>54</v>
      </c>
      <c r="O1408" s="61">
        <v>3</v>
      </c>
      <c r="P1408" s="41"/>
      <c r="Q1408" s="88"/>
      <c r="R1408" s="47"/>
      <c r="S1408" s="47"/>
      <c r="T1408" s="47"/>
      <c r="U1408" s="47"/>
      <c r="V1408" s="48"/>
      <c r="W1408" s="48"/>
      <c r="X1408" s="48"/>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48"/>
      <c r="BJ1408" s="48"/>
      <c r="BK1408" s="48"/>
      <c r="BL1408" s="48"/>
      <c r="BM1408" s="48"/>
      <c r="BN1408" s="48"/>
      <c r="BO1408" s="48"/>
      <c r="BP1408" s="48"/>
      <c r="BQ1408" s="48"/>
      <c r="BR1408" s="48"/>
      <c r="BS1408" s="48"/>
      <c r="BT1408" s="48"/>
      <c r="BU1408" s="48"/>
      <c r="BV1408" s="48"/>
      <c r="BW1408" s="48"/>
      <c r="BX1408" s="48"/>
      <c r="BY1408" s="48"/>
      <c r="BZ1408" s="48"/>
      <c r="CA1408" s="48"/>
      <c r="CB1408" s="48"/>
      <c r="CC1408" s="48"/>
      <c r="CD1408" s="48"/>
      <c r="CE1408" s="48"/>
      <c r="CF1408" s="48"/>
      <c r="CG1408" s="48"/>
      <c r="CH1408" s="48"/>
      <c r="CI1408" s="48"/>
      <c r="CJ1408" s="48"/>
      <c r="CK1408" s="48"/>
      <c r="CL1408" s="48"/>
      <c r="CM1408" s="48"/>
      <c r="CN1408" s="48"/>
      <c r="CO1408" s="48"/>
      <c r="CP1408" s="48"/>
      <c r="CQ1408" s="48"/>
      <c r="CR1408" s="48"/>
      <c r="CS1408" s="48"/>
      <c r="CT1408" s="48"/>
      <c r="CU1408" s="48"/>
      <c r="CV1408" s="48"/>
      <c r="CW1408" s="48"/>
      <c r="CX1408" s="48"/>
      <c r="CY1408" s="48"/>
      <c r="CZ1408" s="48"/>
      <c r="DA1408" s="48"/>
      <c r="DB1408" s="48"/>
      <c r="DC1408" s="48"/>
      <c r="DD1408" s="48"/>
      <c r="DE1408" s="48"/>
      <c r="DF1408" s="48"/>
      <c r="DG1408" s="48"/>
      <c r="DH1408" s="48"/>
      <c r="DI1408" s="48"/>
      <c r="DJ1408" s="48"/>
      <c r="DK1408" s="48"/>
      <c r="DL1408" s="48"/>
      <c r="DM1408" s="48"/>
      <c r="DN1408" s="48"/>
      <c r="DO1408" s="48"/>
      <c r="DP1408" s="48"/>
      <c r="DQ1408" s="48"/>
    </row>
    <row r="1409" spans="1:121" ht="12.75" hidden="1" customHeight="1" outlineLevel="2">
      <c r="A1409" s="27"/>
      <c r="B1409" s="27"/>
      <c r="C1409" s="27"/>
      <c r="D1409" s="27"/>
      <c r="E1409" s="28"/>
      <c r="F1409" s="35"/>
      <c r="G1409" s="28"/>
      <c r="H1409" s="28"/>
      <c r="I1409" s="28"/>
      <c r="J1409" s="26"/>
      <c r="K1409" s="26"/>
      <c r="L1409" s="26"/>
      <c r="M1409" s="23" t="s">
        <v>1746</v>
      </c>
      <c r="N1409" s="33" t="s">
        <v>54</v>
      </c>
      <c r="O1409" s="61">
        <v>1</v>
      </c>
      <c r="P1409" s="41"/>
      <c r="Q1409" s="88"/>
      <c r="R1409" s="47"/>
      <c r="S1409" s="47"/>
      <c r="T1409" s="47"/>
      <c r="U1409" s="47"/>
      <c r="V1409" s="48"/>
      <c r="W1409" s="48"/>
      <c r="X1409" s="48"/>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48"/>
      <c r="BJ1409" s="48"/>
      <c r="BK1409" s="48"/>
      <c r="BL1409" s="48"/>
      <c r="BM1409" s="48"/>
      <c r="BN1409" s="48"/>
      <c r="BO1409" s="48"/>
      <c r="BP1409" s="48"/>
      <c r="BQ1409" s="48"/>
      <c r="BR1409" s="48"/>
      <c r="BS1409" s="48"/>
      <c r="BT1409" s="48"/>
      <c r="BU1409" s="48"/>
      <c r="BV1409" s="48"/>
      <c r="BW1409" s="48"/>
      <c r="BX1409" s="48"/>
      <c r="BY1409" s="48"/>
      <c r="BZ1409" s="48"/>
      <c r="CA1409" s="48"/>
      <c r="CB1409" s="48"/>
      <c r="CC1409" s="48"/>
      <c r="CD1409" s="48"/>
      <c r="CE1409" s="48"/>
      <c r="CF1409" s="48"/>
      <c r="CG1409" s="48"/>
      <c r="CH1409" s="48"/>
      <c r="CI1409" s="48"/>
      <c r="CJ1409" s="48"/>
      <c r="CK1409" s="48"/>
      <c r="CL1409" s="48"/>
      <c r="CM1409" s="48"/>
      <c r="CN1409" s="48"/>
      <c r="CO1409" s="48"/>
      <c r="CP1409" s="48"/>
      <c r="CQ1409" s="48"/>
      <c r="CR1409" s="48"/>
      <c r="CS1409" s="48"/>
      <c r="CT1409" s="48"/>
      <c r="CU1409" s="48"/>
      <c r="CV1409" s="48"/>
      <c r="CW1409" s="48"/>
      <c r="CX1409" s="48"/>
      <c r="CY1409" s="48"/>
      <c r="CZ1409" s="48"/>
      <c r="DA1409" s="48"/>
      <c r="DB1409" s="48"/>
      <c r="DC1409" s="48"/>
      <c r="DD1409" s="48"/>
      <c r="DE1409" s="48"/>
      <c r="DF1409" s="48"/>
      <c r="DG1409" s="48"/>
      <c r="DH1409" s="48"/>
      <c r="DI1409" s="48"/>
      <c r="DJ1409" s="48"/>
      <c r="DK1409" s="48"/>
      <c r="DL1409" s="48"/>
      <c r="DM1409" s="48"/>
      <c r="DN1409" s="48"/>
      <c r="DO1409" s="48"/>
      <c r="DP1409" s="48"/>
      <c r="DQ1409" s="48"/>
    </row>
    <row r="1410" spans="1:121" ht="45" customHeight="1" outlineLevel="1" collapsed="1">
      <c r="A1410" s="27" t="s">
        <v>1284</v>
      </c>
      <c r="B1410" s="27">
        <v>10</v>
      </c>
      <c r="C1410" s="28" t="s">
        <v>1583</v>
      </c>
      <c r="D1410" s="36" t="s">
        <v>1350</v>
      </c>
      <c r="E1410" s="28" t="s">
        <v>1584</v>
      </c>
      <c r="F1410" s="35" t="s">
        <v>1585</v>
      </c>
      <c r="G1410" s="28"/>
      <c r="H1410" s="28" t="s">
        <v>59</v>
      </c>
      <c r="I1410" s="28" t="s">
        <v>1561</v>
      </c>
      <c r="J1410" s="26" t="s">
        <v>33</v>
      </c>
      <c r="K1410" s="26" t="s">
        <v>316</v>
      </c>
      <c r="L1410" s="26" t="s">
        <v>316</v>
      </c>
      <c r="M1410" s="32" t="str">
        <f>M1411&amp;" "&amp;O1411&amp;N1411&amp;" "&amp;M1412&amp;" "&amp;O1412&amp;N1412&amp;" "&amp;M1413&amp;" "&amp;O1413&amp;N1413&amp;" "</f>
        <v xml:space="preserve">Установка разрядников, ОПН 6шт Устройство повторного заземления 2шт Замена опор 6шт </v>
      </c>
      <c r="N1410" s="33"/>
      <c r="O1410" s="31"/>
      <c r="P1410" s="41"/>
      <c r="Q1410" s="88"/>
      <c r="R1410" s="47"/>
      <c r="S1410" s="47"/>
      <c r="T1410" s="47"/>
      <c r="U1410" s="47"/>
      <c r="V1410" s="48"/>
      <c r="W1410" s="48"/>
      <c r="X1410" s="48"/>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48"/>
      <c r="BJ1410" s="48"/>
      <c r="BK1410" s="48"/>
      <c r="BL1410" s="48"/>
      <c r="BM1410" s="48"/>
      <c r="BN1410" s="48"/>
      <c r="BO1410" s="48"/>
      <c r="BP1410" s="48"/>
      <c r="BQ1410" s="48"/>
      <c r="BR1410" s="48"/>
      <c r="BS1410" s="48"/>
      <c r="BT1410" s="48"/>
      <c r="BU1410" s="48"/>
      <c r="BV1410" s="48"/>
      <c r="BW1410" s="48"/>
      <c r="BX1410" s="48"/>
      <c r="BY1410" s="48"/>
      <c r="BZ1410" s="48"/>
      <c r="CA1410" s="48"/>
      <c r="CB1410" s="48"/>
      <c r="CC1410" s="48"/>
      <c r="CD1410" s="48"/>
      <c r="CE1410" s="48"/>
      <c r="CF1410" s="48"/>
      <c r="CG1410" s="48"/>
      <c r="CH1410" s="48"/>
      <c r="CI1410" s="48"/>
      <c r="CJ1410" s="48"/>
      <c r="CK1410" s="48"/>
      <c r="CL1410" s="48"/>
      <c r="CM1410" s="48"/>
      <c r="CN1410" s="48"/>
      <c r="CO1410" s="48"/>
      <c r="CP1410" s="48"/>
      <c r="CQ1410" s="48"/>
      <c r="CR1410" s="48"/>
      <c r="CS1410" s="48"/>
      <c r="CT1410" s="48"/>
      <c r="CU1410" s="48"/>
      <c r="CV1410" s="48"/>
      <c r="CW1410" s="48"/>
      <c r="CX1410" s="48"/>
      <c r="CY1410" s="48"/>
      <c r="CZ1410" s="48"/>
      <c r="DA1410" s="48"/>
      <c r="DB1410" s="48"/>
      <c r="DC1410" s="48"/>
      <c r="DD1410" s="48"/>
      <c r="DE1410" s="48"/>
      <c r="DF1410" s="48"/>
      <c r="DG1410" s="48"/>
      <c r="DH1410" s="48"/>
      <c r="DI1410" s="48"/>
      <c r="DJ1410" s="48"/>
      <c r="DK1410" s="48"/>
      <c r="DL1410" s="48"/>
      <c r="DM1410" s="48"/>
      <c r="DN1410" s="48"/>
      <c r="DO1410" s="48"/>
      <c r="DP1410" s="48"/>
      <c r="DQ1410" s="48"/>
    </row>
    <row r="1411" spans="1:121" ht="12.75" hidden="1" customHeight="1" outlineLevel="2">
      <c r="A1411" s="62"/>
      <c r="B1411" s="40"/>
      <c r="C1411" s="27"/>
      <c r="D1411" s="27"/>
      <c r="E1411" s="3"/>
      <c r="F1411" s="267" t="s">
        <v>1574</v>
      </c>
      <c r="G1411" s="68"/>
      <c r="H1411" s="28"/>
      <c r="I1411" s="35"/>
      <c r="J1411" s="46"/>
      <c r="K1411" s="26"/>
      <c r="L1411" s="26"/>
      <c r="M1411" s="23" t="s">
        <v>2592</v>
      </c>
      <c r="N1411" s="33" t="s">
        <v>54</v>
      </c>
      <c r="O1411" s="61">
        <v>6</v>
      </c>
      <c r="P1411" s="41"/>
      <c r="Q1411" s="88"/>
      <c r="R1411" s="47"/>
      <c r="S1411" s="47"/>
      <c r="T1411" s="47"/>
      <c r="U1411" s="47"/>
      <c r="V1411" s="48"/>
      <c r="W1411" s="48"/>
      <c r="X1411" s="48"/>
      <c r="Y1411" s="48"/>
      <c r="Z1411" s="48"/>
      <c r="AA1411" s="48"/>
      <c r="AB1411" s="48"/>
      <c r="AC1411" s="48"/>
      <c r="AD1411" s="48"/>
      <c r="AE1411" s="48"/>
      <c r="AF1411" s="48"/>
      <c r="AG1411" s="48"/>
      <c r="AH1411" s="48"/>
      <c r="AI1411" s="48"/>
      <c r="AJ1411" s="48"/>
      <c r="AK1411" s="48"/>
      <c r="AL1411" s="48"/>
      <c r="AM1411" s="48"/>
      <c r="AN1411" s="48"/>
      <c r="AO1411" s="48"/>
      <c r="AP1411" s="48"/>
      <c r="AQ1411" s="48"/>
      <c r="AR1411" s="48"/>
      <c r="AS1411" s="48"/>
      <c r="AT1411" s="48"/>
      <c r="AU1411" s="48"/>
      <c r="AV1411" s="48"/>
      <c r="AW1411" s="48"/>
      <c r="AX1411" s="48"/>
      <c r="AY1411" s="48"/>
      <c r="AZ1411" s="48"/>
      <c r="BA1411" s="48"/>
      <c r="BB1411" s="48"/>
      <c r="BC1411" s="48"/>
      <c r="BD1411" s="48"/>
      <c r="BE1411" s="48"/>
      <c r="BF1411" s="48"/>
      <c r="BG1411" s="48"/>
      <c r="BH1411" s="48"/>
      <c r="BI1411" s="48"/>
      <c r="BJ1411" s="48"/>
      <c r="BK1411" s="48"/>
      <c r="BL1411" s="48"/>
      <c r="BM1411" s="48"/>
      <c r="BN1411" s="48"/>
      <c r="BO1411" s="48"/>
      <c r="BP1411" s="48"/>
      <c r="BQ1411" s="48"/>
      <c r="BR1411" s="48"/>
      <c r="BS1411" s="48"/>
      <c r="BT1411" s="48"/>
      <c r="BU1411" s="48"/>
      <c r="BV1411" s="48"/>
      <c r="BW1411" s="48"/>
      <c r="BX1411" s="48"/>
      <c r="BY1411" s="48"/>
      <c r="BZ1411" s="48"/>
      <c r="CA1411" s="48"/>
      <c r="CB1411" s="48"/>
      <c r="CC1411" s="48"/>
      <c r="CD1411" s="48"/>
      <c r="CE1411" s="48"/>
      <c r="CF1411" s="48"/>
      <c r="CG1411" s="48"/>
      <c r="CH1411" s="48"/>
      <c r="CI1411" s="48"/>
      <c r="CJ1411" s="48"/>
      <c r="CK1411" s="48"/>
      <c r="CL1411" s="48"/>
      <c r="CM1411" s="48"/>
      <c r="CN1411" s="48"/>
      <c r="CO1411" s="48"/>
      <c r="CP1411" s="48"/>
      <c r="CQ1411" s="48"/>
      <c r="CR1411" s="48"/>
      <c r="CS1411" s="48"/>
      <c r="CT1411" s="48"/>
      <c r="CU1411" s="48"/>
      <c r="CV1411" s="48"/>
      <c r="CW1411" s="48"/>
      <c r="CX1411" s="48"/>
      <c r="CY1411" s="48"/>
      <c r="CZ1411" s="48"/>
      <c r="DA1411" s="48"/>
      <c r="DB1411" s="48"/>
      <c r="DC1411" s="48"/>
      <c r="DD1411" s="48"/>
      <c r="DE1411" s="48"/>
      <c r="DF1411" s="48"/>
      <c r="DG1411" s="48"/>
      <c r="DH1411" s="48"/>
      <c r="DI1411" s="48"/>
      <c r="DJ1411" s="48"/>
      <c r="DK1411" s="48"/>
      <c r="DL1411" s="48"/>
      <c r="DM1411" s="48"/>
      <c r="DN1411" s="48"/>
      <c r="DO1411" s="48"/>
      <c r="DP1411" s="48"/>
      <c r="DQ1411" s="48"/>
    </row>
    <row r="1412" spans="1:121" ht="12.75" hidden="1" customHeight="1" outlineLevel="2">
      <c r="A1412" s="62"/>
      <c r="B1412" s="40"/>
      <c r="C1412" s="27"/>
      <c r="D1412" s="27"/>
      <c r="E1412" s="3"/>
      <c r="F1412" s="35"/>
      <c r="G1412" s="28"/>
      <c r="H1412" s="28"/>
      <c r="I1412" s="35"/>
      <c r="J1412" s="46"/>
      <c r="K1412" s="26"/>
      <c r="L1412" s="26"/>
      <c r="M1412" s="23" t="s">
        <v>1746</v>
      </c>
      <c r="N1412" s="33" t="s">
        <v>54</v>
      </c>
      <c r="O1412" s="61">
        <v>2</v>
      </c>
      <c r="P1412" s="41"/>
      <c r="Q1412" s="88"/>
      <c r="R1412" s="47"/>
      <c r="S1412" s="47"/>
      <c r="T1412" s="47"/>
      <c r="U1412" s="47"/>
      <c r="V1412" s="48"/>
      <c r="W1412" s="48"/>
      <c r="X1412" s="48"/>
      <c r="Y1412" s="48"/>
      <c r="Z1412" s="48"/>
      <c r="AA1412" s="48"/>
      <c r="AB1412" s="48"/>
      <c r="AC1412" s="48"/>
      <c r="AD1412" s="48"/>
      <c r="AE1412" s="48"/>
      <c r="AF1412" s="48"/>
      <c r="AG1412" s="48"/>
      <c r="AH1412" s="48"/>
      <c r="AI1412" s="48"/>
      <c r="AJ1412" s="48"/>
      <c r="AK1412" s="48"/>
      <c r="AL1412" s="48"/>
      <c r="AM1412" s="48"/>
      <c r="AN1412" s="48"/>
      <c r="AO1412" s="48"/>
      <c r="AP1412" s="48"/>
      <c r="AQ1412" s="48"/>
      <c r="AR1412" s="48"/>
      <c r="AS1412" s="48"/>
      <c r="AT1412" s="48"/>
      <c r="AU1412" s="48"/>
      <c r="AV1412" s="48"/>
      <c r="AW1412" s="48"/>
      <c r="AX1412" s="48"/>
      <c r="AY1412" s="48"/>
      <c r="AZ1412" s="48"/>
      <c r="BA1412" s="48"/>
      <c r="BB1412" s="48"/>
      <c r="BC1412" s="48"/>
      <c r="BD1412" s="48"/>
      <c r="BE1412" s="48"/>
      <c r="BF1412" s="48"/>
      <c r="BG1412" s="48"/>
      <c r="BH1412" s="48"/>
      <c r="BI1412" s="48"/>
      <c r="BJ1412" s="48"/>
      <c r="BK1412" s="48"/>
      <c r="BL1412" s="48"/>
      <c r="BM1412" s="48"/>
      <c r="BN1412" s="48"/>
      <c r="BO1412" s="48"/>
      <c r="BP1412" s="48"/>
      <c r="BQ1412" s="48"/>
      <c r="BR1412" s="48"/>
      <c r="BS1412" s="48"/>
      <c r="BT1412" s="48"/>
      <c r="BU1412" s="48"/>
      <c r="BV1412" s="48"/>
      <c r="BW1412" s="48"/>
      <c r="BX1412" s="48"/>
      <c r="BY1412" s="48"/>
      <c r="BZ1412" s="48"/>
      <c r="CA1412" s="48"/>
      <c r="CB1412" s="48"/>
      <c r="CC1412" s="48"/>
      <c r="CD1412" s="48"/>
      <c r="CE1412" s="48"/>
      <c r="CF1412" s="48"/>
      <c r="CG1412" s="48"/>
      <c r="CH1412" s="48"/>
      <c r="CI1412" s="48"/>
      <c r="CJ1412" s="48"/>
      <c r="CK1412" s="48"/>
      <c r="CL1412" s="48"/>
      <c r="CM1412" s="48"/>
      <c r="CN1412" s="48"/>
      <c r="CO1412" s="48"/>
      <c r="CP1412" s="48"/>
      <c r="CQ1412" s="48"/>
      <c r="CR1412" s="48"/>
      <c r="CS1412" s="48"/>
      <c r="CT1412" s="48"/>
      <c r="CU1412" s="48"/>
      <c r="CV1412" s="48"/>
      <c r="CW1412" s="48"/>
      <c r="CX1412" s="48"/>
      <c r="CY1412" s="48"/>
      <c r="CZ1412" s="48"/>
      <c r="DA1412" s="48"/>
      <c r="DB1412" s="48"/>
      <c r="DC1412" s="48"/>
      <c r="DD1412" s="48"/>
      <c r="DE1412" s="48"/>
      <c r="DF1412" s="48"/>
      <c r="DG1412" s="48"/>
      <c r="DH1412" s="48"/>
      <c r="DI1412" s="48"/>
      <c r="DJ1412" s="48"/>
      <c r="DK1412" s="48"/>
      <c r="DL1412" s="48"/>
      <c r="DM1412" s="48"/>
      <c r="DN1412" s="48"/>
      <c r="DO1412" s="48"/>
      <c r="DP1412" s="48"/>
      <c r="DQ1412" s="48"/>
    </row>
    <row r="1413" spans="1:121" ht="75" hidden="1" customHeight="1" outlineLevel="2">
      <c r="A1413" s="62"/>
      <c r="B1413" s="40"/>
      <c r="C1413" s="27"/>
      <c r="D1413" s="27"/>
      <c r="E1413" s="3"/>
      <c r="F1413" s="35" t="s">
        <v>2593</v>
      </c>
      <c r="G1413" s="28"/>
      <c r="H1413" s="28"/>
      <c r="I1413" s="35"/>
      <c r="J1413" s="46"/>
      <c r="K1413" s="26"/>
      <c r="L1413" s="26"/>
      <c r="M1413" s="32" t="s">
        <v>468</v>
      </c>
      <c r="N1413" s="33" t="s">
        <v>54</v>
      </c>
      <c r="O1413" s="31">
        <v>6</v>
      </c>
      <c r="P1413" s="41"/>
      <c r="Q1413" s="88"/>
      <c r="R1413" s="47"/>
      <c r="S1413" s="47"/>
      <c r="T1413" s="47"/>
      <c r="U1413" s="47"/>
      <c r="V1413" s="48"/>
      <c r="W1413" s="48"/>
      <c r="X1413" s="48"/>
      <c r="Y1413" s="48"/>
      <c r="Z1413" s="48"/>
      <c r="AA1413" s="48"/>
      <c r="AB1413" s="48"/>
      <c r="AC1413" s="48"/>
      <c r="AD1413" s="48"/>
      <c r="AE1413" s="48"/>
      <c r="AF1413" s="48"/>
      <c r="AG1413" s="48"/>
      <c r="AH1413" s="48"/>
      <c r="AI1413" s="48"/>
      <c r="AJ1413" s="48"/>
      <c r="AK1413" s="48"/>
      <c r="AL1413" s="48"/>
      <c r="AM1413" s="48"/>
      <c r="AN1413" s="48"/>
      <c r="AO1413" s="48"/>
      <c r="AP1413" s="48"/>
      <c r="AQ1413" s="48"/>
      <c r="AR1413" s="48"/>
      <c r="AS1413" s="48"/>
      <c r="AT1413" s="48"/>
      <c r="AU1413" s="48"/>
      <c r="AV1413" s="48"/>
      <c r="AW1413" s="48"/>
      <c r="AX1413" s="48"/>
      <c r="AY1413" s="48"/>
      <c r="AZ1413" s="48"/>
      <c r="BA1413" s="48"/>
      <c r="BB1413" s="48"/>
      <c r="BC1413" s="48"/>
      <c r="BD1413" s="48"/>
      <c r="BE1413" s="48"/>
      <c r="BF1413" s="48"/>
      <c r="BG1413" s="48"/>
      <c r="BH1413" s="48"/>
      <c r="BI1413" s="48"/>
      <c r="BJ1413" s="48"/>
      <c r="BK1413" s="48"/>
      <c r="BL1413" s="48"/>
      <c r="BM1413" s="48"/>
      <c r="BN1413" s="48"/>
      <c r="BO1413" s="48"/>
      <c r="BP1413" s="48"/>
      <c r="BQ1413" s="48"/>
      <c r="BR1413" s="48"/>
      <c r="BS1413" s="48"/>
      <c r="BT1413" s="48"/>
      <c r="BU1413" s="48"/>
      <c r="BV1413" s="48"/>
      <c r="BW1413" s="48"/>
      <c r="BX1413" s="48"/>
      <c r="BY1413" s="48"/>
      <c r="BZ1413" s="48"/>
      <c r="CA1413" s="48"/>
      <c r="CB1413" s="48"/>
      <c r="CC1413" s="48"/>
      <c r="CD1413" s="48"/>
      <c r="CE1413" s="48"/>
      <c r="CF1413" s="48"/>
      <c r="CG1413" s="48"/>
      <c r="CH1413" s="48"/>
      <c r="CI1413" s="48"/>
      <c r="CJ1413" s="48"/>
      <c r="CK1413" s="48"/>
      <c r="CL1413" s="48"/>
      <c r="CM1413" s="48"/>
      <c r="CN1413" s="48"/>
      <c r="CO1413" s="48"/>
      <c r="CP1413" s="48"/>
      <c r="CQ1413" s="48"/>
      <c r="CR1413" s="48"/>
      <c r="CS1413" s="48"/>
      <c r="CT1413" s="48"/>
      <c r="CU1413" s="48"/>
      <c r="CV1413" s="48"/>
      <c r="CW1413" s="48"/>
      <c r="CX1413" s="48"/>
      <c r="CY1413" s="48"/>
      <c r="CZ1413" s="48"/>
      <c r="DA1413" s="48"/>
      <c r="DB1413" s="48"/>
      <c r="DC1413" s="48"/>
      <c r="DD1413" s="48"/>
      <c r="DE1413" s="48"/>
      <c r="DF1413" s="48"/>
      <c r="DG1413" s="48"/>
      <c r="DH1413" s="48"/>
      <c r="DI1413" s="48"/>
      <c r="DJ1413" s="48"/>
      <c r="DK1413" s="48"/>
      <c r="DL1413" s="48"/>
      <c r="DM1413" s="48"/>
      <c r="DN1413" s="48"/>
      <c r="DO1413" s="48"/>
      <c r="DP1413" s="48"/>
      <c r="DQ1413" s="48"/>
    </row>
    <row r="1414" spans="1:121" ht="33" customHeight="1" outlineLevel="1" collapsed="1">
      <c r="A1414" s="27" t="s">
        <v>1285</v>
      </c>
      <c r="B1414" s="27">
        <v>6</v>
      </c>
      <c r="C1414" s="27" t="s">
        <v>1575</v>
      </c>
      <c r="D1414" s="36" t="s">
        <v>1350</v>
      </c>
      <c r="E1414" s="28" t="s">
        <v>1586</v>
      </c>
      <c r="F1414" s="35" t="s">
        <v>1587</v>
      </c>
      <c r="G1414" s="28"/>
      <c r="H1414" s="28" t="s">
        <v>59</v>
      </c>
      <c r="I1414" s="28"/>
      <c r="J1414" s="26" t="s">
        <v>33</v>
      </c>
      <c r="K1414" s="26" t="s">
        <v>490</v>
      </c>
      <c r="L1414" s="26" t="s">
        <v>490</v>
      </c>
      <c r="M1414" s="3" t="str">
        <f>M1415&amp;" "&amp;O1415&amp;N1415&amp;" "</f>
        <v xml:space="preserve">Замена опор 4шт </v>
      </c>
      <c r="N1414" s="33"/>
      <c r="O1414" s="31"/>
      <c r="P1414" s="41"/>
      <c r="Q1414" s="88"/>
      <c r="R1414" s="47"/>
      <c r="S1414" s="47"/>
      <c r="T1414" s="47"/>
      <c r="U1414" s="47"/>
      <c r="V1414" s="48"/>
      <c r="W1414" s="48"/>
      <c r="X1414" s="48"/>
      <c r="Y1414" s="48"/>
      <c r="Z1414" s="48"/>
      <c r="AA1414" s="48"/>
      <c r="AB1414" s="48"/>
      <c r="AC1414" s="48"/>
      <c r="AD1414" s="48"/>
      <c r="AE1414" s="48"/>
      <c r="AF1414" s="48"/>
      <c r="AG1414" s="48"/>
      <c r="AH1414" s="48"/>
      <c r="AI1414" s="48"/>
      <c r="AJ1414" s="48"/>
      <c r="AK1414" s="48"/>
      <c r="AL1414" s="48"/>
      <c r="AM1414" s="48"/>
      <c r="AN1414" s="48"/>
      <c r="AO1414" s="48"/>
      <c r="AP1414" s="48"/>
      <c r="AQ1414" s="48"/>
      <c r="AR1414" s="48"/>
      <c r="AS1414" s="48"/>
      <c r="AT1414" s="48"/>
      <c r="AU1414" s="48"/>
      <c r="AV1414" s="48"/>
      <c r="AW1414" s="48"/>
      <c r="AX1414" s="48"/>
      <c r="AY1414" s="48"/>
      <c r="AZ1414" s="48"/>
      <c r="BA1414" s="48"/>
      <c r="BB1414" s="48"/>
      <c r="BC1414" s="48"/>
      <c r="BD1414" s="48"/>
      <c r="BE1414" s="48"/>
      <c r="BF1414" s="48"/>
      <c r="BG1414" s="48"/>
      <c r="BH1414" s="48"/>
      <c r="BI1414" s="48"/>
      <c r="BJ1414" s="48"/>
      <c r="BK1414" s="48"/>
      <c r="BL1414" s="48"/>
      <c r="BM1414" s="48"/>
      <c r="BN1414" s="48"/>
      <c r="BO1414" s="48"/>
      <c r="BP1414" s="48"/>
      <c r="BQ1414" s="48"/>
      <c r="BR1414" s="48"/>
      <c r="BS1414" s="48"/>
      <c r="BT1414" s="48"/>
      <c r="BU1414" s="48"/>
      <c r="BV1414" s="48"/>
      <c r="BW1414" s="48"/>
      <c r="BX1414" s="48"/>
      <c r="BY1414" s="48"/>
      <c r="BZ1414" s="48"/>
      <c r="CA1414" s="48"/>
      <c r="CB1414" s="48"/>
      <c r="CC1414" s="48"/>
      <c r="CD1414" s="48"/>
      <c r="CE1414" s="48"/>
      <c r="CF1414" s="48"/>
      <c r="CG1414" s="48"/>
      <c r="CH1414" s="48"/>
      <c r="CI1414" s="48"/>
      <c r="CJ1414" s="48"/>
      <c r="CK1414" s="48"/>
      <c r="CL1414" s="48"/>
      <c r="CM1414" s="48"/>
      <c r="CN1414" s="48"/>
      <c r="CO1414" s="48"/>
      <c r="CP1414" s="48"/>
      <c r="CQ1414" s="48"/>
      <c r="CR1414" s="48"/>
      <c r="CS1414" s="48"/>
      <c r="CT1414" s="48"/>
      <c r="CU1414" s="48"/>
      <c r="CV1414" s="48"/>
      <c r="CW1414" s="48"/>
      <c r="CX1414" s="48"/>
      <c r="CY1414" s="48"/>
      <c r="CZ1414" s="48"/>
      <c r="DA1414" s="48"/>
      <c r="DB1414" s="48"/>
      <c r="DC1414" s="48"/>
      <c r="DD1414" s="48"/>
      <c r="DE1414" s="48"/>
      <c r="DF1414" s="48"/>
      <c r="DG1414" s="48"/>
      <c r="DH1414" s="48"/>
      <c r="DI1414" s="48"/>
      <c r="DJ1414" s="48"/>
      <c r="DK1414" s="48"/>
      <c r="DL1414" s="48"/>
      <c r="DM1414" s="48"/>
      <c r="DN1414" s="48"/>
      <c r="DO1414" s="48"/>
      <c r="DP1414" s="48"/>
      <c r="DQ1414" s="48"/>
    </row>
    <row r="1415" spans="1:121" ht="45" hidden="1" customHeight="1" outlineLevel="2">
      <c r="A1415" s="62"/>
      <c r="B1415" s="40"/>
      <c r="C1415" s="27"/>
      <c r="D1415" s="27"/>
      <c r="E1415" s="3"/>
      <c r="F1415" s="35" t="s">
        <v>2594</v>
      </c>
      <c r="G1415" s="28"/>
      <c r="H1415" s="28"/>
      <c r="I1415" s="35"/>
      <c r="J1415" s="46"/>
      <c r="K1415" s="26"/>
      <c r="L1415" s="26"/>
      <c r="M1415" s="32" t="s">
        <v>468</v>
      </c>
      <c r="N1415" s="33" t="s">
        <v>54</v>
      </c>
      <c r="O1415" s="26">
        <v>4</v>
      </c>
      <c r="P1415" s="41"/>
      <c r="Q1415" s="88"/>
      <c r="R1415" s="47"/>
      <c r="S1415" s="47"/>
      <c r="T1415" s="47"/>
      <c r="U1415" s="47"/>
      <c r="V1415" s="48"/>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c r="BV1415" s="48"/>
      <c r="BW1415" s="48"/>
      <c r="BX1415" s="48"/>
      <c r="BY1415" s="48"/>
      <c r="BZ1415" s="48"/>
      <c r="CA1415" s="48"/>
      <c r="CB1415" s="48"/>
      <c r="CC1415" s="48"/>
      <c r="CD1415" s="48"/>
      <c r="CE1415" s="48"/>
      <c r="CF1415" s="48"/>
      <c r="CG1415" s="48"/>
      <c r="CH1415" s="48"/>
      <c r="CI1415" s="48"/>
      <c r="CJ1415" s="48"/>
      <c r="CK1415" s="48"/>
      <c r="CL1415" s="48"/>
      <c r="CM1415" s="48"/>
      <c r="CN1415" s="48"/>
      <c r="CO1415" s="48"/>
      <c r="CP1415" s="48"/>
      <c r="CQ1415" s="48"/>
      <c r="CR1415" s="48"/>
      <c r="CS1415" s="48"/>
      <c r="CT1415" s="48"/>
      <c r="CU1415" s="48"/>
      <c r="CV1415" s="48"/>
      <c r="CW1415" s="48"/>
      <c r="CX1415" s="48"/>
      <c r="CY1415" s="48"/>
      <c r="CZ1415" s="48"/>
      <c r="DA1415" s="48"/>
      <c r="DB1415" s="48"/>
      <c r="DC1415" s="48"/>
      <c r="DD1415" s="48"/>
      <c r="DE1415" s="48"/>
      <c r="DF1415" s="48"/>
      <c r="DG1415" s="48"/>
      <c r="DH1415" s="48"/>
      <c r="DI1415" s="48"/>
      <c r="DJ1415" s="48"/>
      <c r="DK1415" s="48"/>
      <c r="DL1415" s="48"/>
      <c r="DM1415" s="48"/>
      <c r="DN1415" s="48"/>
      <c r="DO1415" s="48"/>
      <c r="DP1415" s="48"/>
      <c r="DQ1415" s="48"/>
    </row>
    <row r="1416" spans="1:121" ht="26.25" customHeight="1" outlineLevel="1" collapsed="1">
      <c r="A1416" s="27" t="s">
        <v>1286</v>
      </c>
      <c r="B1416" s="27">
        <v>6</v>
      </c>
      <c r="C1416" s="27" t="s">
        <v>1575</v>
      </c>
      <c r="D1416" s="36" t="s">
        <v>1350</v>
      </c>
      <c r="E1416" s="28" t="s">
        <v>1588</v>
      </c>
      <c r="F1416" s="35" t="s">
        <v>1589</v>
      </c>
      <c r="G1416" s="28"/>
      <c r="H1416" s="28" t="s">
        <v>59</v>
      </c>
      <c r="I1416" s="28"/>
      <c r="J1416" s="26" t="s">
        <v>33</v>
      </c>
      <c r="K1416" s="26" t="s">
        <v>55</v>
      </c>
      <c r="L1416" s="26" t="s">
        <v>56</v>
      </c>
      <c r="M1416" s="3" t="str">
        <f>M1417&amp;" "&amp;O1417&amp;N1417&amp;" "</f>
        <v xml:space="preserve">Замена опор 3шт </v>
      </c>
      <c r="N1416" s="33"/>
      <c r="O1416" s="31"/>
      <c r="P1416" s="41"/>
      <c r="Q1416" s="88"/>
      <c r="R1416" s="47"/>
      <c r="S1416" s="47"/>
      <c r="T1416" s="47"/>
      <c r="U1416" s="47"/>
      <c r="V1416" s="48"/>
      <c r="W1416" s="48"/>
      <c r="X1416" s="48"/>
      <c r="Y1416" s="48"/>
      <c r="Z1416" s="48"/>
      <c r="AA1416" s="48"/>
      <c r="AB1416" s="48"/>
      <c r="AC1416" s="48"/>
      <c r="AD1416" s="48"/>
      <c r="AE1416" s="48"/>
      <c r="AF1416" s="48"/>
      <c r="AG1416" s="48"/>
      <c r="AH1416" s="48"/>
      <c r="AI1416" s="48"/>
      <c r="AJ1416" s="48"/>
      <c r="AK1416" s="48"/>
      <c r="AL1416" s="48"/>
      <c r="AM1416" s="48"/>
      <c r="AN1416" s="48"/>
      <c r="AO1416" s="48"/>
      <c r="AP1416" s="48"/>
      <c r="AQ1416" s="48"/>
      <c r="AR1416" s="48"/>
      <c r="AS1416" s="48"/>
      <c r="AT1416" s="48"/>
      <c r="AU1416" s="48"/>
      <c r="AV1416" s="48"/>
      <c r="AW1416" s="48"/>
      <c r="AX1416" s="48"/>
      <c r="AY1416" s="48"/>
      <c r="AZ1416" s="48"/>
      <c r="BA1416" s="48"/>
      <c r="BB1416" s="48"/>
      <c r="BC1416" s="48"/>
      <c r="BD1416" s="48"/>
      <c r="BE1416" s="48"/>
      <c r="BF1416" s="48"/>
      <c r="BG1416" s="48"/>
      <c r="BH1416" s="48"/>
      <c r="BI1416" s="48"/>
      <c r="BJ1416" s="48"/>
      <c r="BK1416" s="48"/>
      <c r="BL1416" s="48"/>
      <c r="BM1416" s="48"/>
      <c r="BN1416" s="48"/>
      <c r="BO1416" s="48"/>
      <c r="BP1416" s="48"/>
      <c r="BQ1416" s="48"/>
      <c r="BR1416" s="48"/>
      <c r="BS1416" s="48"/>
      <c r="BT1416" s="48"/>
      <c r="BU1416" s="48"/>
      <c r="BV1416" s="48"/>
      <c r="BW1416" s="48"/>
      <c r="BX1416" s="48"/>
      <c r="BY1416" s="48"/>
      <c r="BZ1416" s="48"/>
      <c r="CA1416" s="48"/>
      <c r="CB1416" s="48"/>
      <c r="CC1416" s="48"/>
      <c r="CD1416" s="48"/>
      <c r="CE1416" s="48"/>
      <c r="CF1416" s="48"/>
      <c r="CG1416" s="48"/>
      <c r="CH1416" s="48"/>
      <c r="CI1416" s="48"/>
      <c r="CJ1416" s="48"/>
      <c r="CK1416" s="48"/>
      <c r="CL1416" s="48"/>
      <c r="CM1416" s="48"/>
      <c r="CN1416" s="48"/>
      <c r="CO1416" s="48"/>
      <c r="CP1416" s="48"/>
      <c r="CQ1416" s="48"/>
      <c r="CR1416" s="48"/>
      <c r="CS1416" s="48"/>
      <c r="CT1416" s="48"/>
      <c r="CU1416" s="48"/>
      <c r="CV1416" s="48"/>
      <c r="CW1416" s="48"/>
      <c r="CX1416" s="48"/>
      <c r="CY1416" s="48"/>
      <c r="CZ1416" s="48"/>
      <c r="DA1416" s="48"/>
      <c r="DB1416" s="48"/>
      <c r="DC1416" s="48"/>
      <c r="DD1416" s="48"/>
      <c r="DE1416" s="48"/>
      <c r="DF1416" s="48"/>
      <c r="DG1416" s="48"/>
      <c r="DH1416" s="48"/>
      <c r="DI1416" s="48"/>
      <c r="DJ1416" s="48"/>
      <c r="DK1416" s="48"/>
      <c r="DL1416" s="48"/>
      <c r="DM1416" s="48"/>
      <c r="DN1416" s="48"/>
      <c r="DO1416" s="48"/>
      <c r="DP1416" s="48"/>
      <c r="DQ1416" s="48"/>
    </row>
    <row r="1417" spans="1:121" ht="22.5" hidden="1" customHeight="1" outlineLevel="2">
      <c r="A1417" s="27"/>
      <c r="B1417" s="27"/>
      <c r="C1417" s="10"/>
      <c r="D1417" s="27"/>
      <c r="E1417" s="28"/>
      <c r="F1417" s="35" t="s">
        <v>1590</v>
      </c>
      <c r="G1417" s="28"/>
      <c r="H1417" s="28"/>
      <c r="I1417" s="64"/>
      <c r="J1417" s="26"/>
      <c r="K1417" s="26"/>
      <c r="L1417" s="26"/>
      <c r="M1417" s="32" t="s">
        <v>468</v>
      </c>
      <c r="N1417" s="33" t="s">
        <v>54</v>
      </c>
      <c r="O1417" s="26">
        <v>3</v>
      </c>
      <c r="P1417" s="41"/>
      <c r="Q1417" s="88"/>
      <c r="R1417" s="47"/>
      <c r="S1417" s="47"/>
      <c r="T1417" s="47"/>
      <c r="U1417" s="47"/>
      <c r="V1417" s="48"/>
      <c r="W1417" s="48"/>
      <c r="X1417" s="48"/>
      <c r="Y1417" s="48"/>
      <c r="Z1417" s="48"/>
      <c r="AA1417" s="48"/>
      <c r="AB1417" s="48"/>
      <c r="AC1417" s="48"/>
      <c r="AD1417" s="48"/>
      <c r="AE1417" s="48"/>
      <c r="AF1417" s="48"/>
      <c r="AG1417" s="48"/>
      <c r="AH1417" s="48"/>
      <c r="AI1417" s="48"/>
      <c r="AJ1417" s="48"/>
      <c r="AK1417" s="48"/>
      <c r="AL1417" s="48"/>
      <c r="AM1417" s="48"/>
      <c r="AN1417" s="48"/>
      <c r="AO1417" s="48"/>
      <c r="AP1417" s="48"/>
      <c r="AQ1417" s="48"/>
      <c r="AR1417" s="48"/>
      <c r="AS1417" s="48"/>
      <c r="AT1417" s="48"/>
      <c r="AU1417" s="48"/>
      <c r="AV1417" s="48"/>
      <c r="AW1417" s="48"/>
      <c r="AX1417" s="48"/>
      <c r="AY1417" s="48"/>
      <c r="AZ1417" s="48"/>
      <c r="BA1417" s="48"/>
      <c r="BB1417" s="48"/>
      <c r="BC1417" s="48"/>
      <c r="BD1417" s="48"/>
      <c r="BE1417" s="48"/>
      <c r="BF1417" s="48"/>
      <c r="BG1417" s="48"/>
      <c r="BH1417" s="48"/>
      <c r="BI1417" s="48"/>
      <c r="BJ1417" s="48"/>
      <c r="BK1417" s="48"/>
      <c r="BL1417" s="48"/>
      <c r="BM1417" s="48"/>
      <c r="BN1417" s="48"/>
      <c r="BO1417" s="48"/>
      <c r="BP1417" s="48"/>
      <c r="BQ1417" s="48"/>
      <c r="BR1417" s="48"/>
      <c r="BS1417" s="48"/>
      <c r="BT1417" s="48"/>
      <c r="BU1417" s="48"/>
      <c r="BV1417" s="48"/>
      <c r="BW1417" s="48"/>
      <c r="BX1417" s="48"/>
      <c r="BY1417" s="48"/>
      <c r="BZ1417" s="48"/>
      <c r="CA1417" s="48"/>
      <c r="CB1417" s="48"/>
      <c r="CC1417" s="48"/>
      <c r="CD1417" s="48"/>
      <c r="CE1417" s="48"/>
      <c r="CF1417" s="48"/>
      <c r="CG1417" s="48"/>
      <c r="CH1417" s="48"/>
      <c r="CI1417" s="48"/>
      <c r="CJ1417" s="48"/>
      <c r="CK1417" s="48"/>
      <c r="CL1417" s="48"/>
      <c r="CM1417" s="48"/>
      <c r="CN1417" s="48"/>
      <c r="CO1417" s="48"/>
      <c r="CP1417" s="48"/>
      <c r="CQ1417" s="48"/>
      <c r="CR1417" s="48"/>
      <c r="CS1417" s="48"/>
      <c r="CT1417" s="48"/>
      <c r="CU1417" s="48"/>
      <c r="CV1417" s="48"/>
      <c r="CW1417" s="48"/>
      <c r="CX1417" s="48"/>
      <c r="CY1417" s="48"/>
      <c r="CZ1417" s="48"/>
      <c r="DA1417" s="48"/>
      <c r="DB1417" s="48"/>
      <c r="DC1417" s="48"/>
      <c r="DD1417" s="48"/>
      <c r="DE1417" s="48"/>
      <c r="DF1417" s="48"/>
      <c r="DG1417" s="48"/>
      <c r="DH1417" s="48"/>
      <c r="DI1417" s="48"/>
      <c r="DJ1417" s="48"/>
      <c r="DK1417" s="48"/>
      <c r="DL1417" s="48"/>
      <c r="DM1417" s="48"/>
      <c r="DN1417" s="48"/>
      <c r="DO1417" s="48"/>
      <c r="DP1417" s="48"/>
      <c r="DQ1417" s="48"/>
    </row>
    <row r="1418" spans="1:121" ht="27" customHeight="1" outlineLevel="1" collapsed="1">
      <c r="A1418" s="27" t="s">
        <v>1287</v>
      </c>
      <c r="B1418" s="27">
        <v>6</v>
      </c>
      <c r="C1418" s="27" t="s">
        <v>1575</v>
      </c>
      <c r="D1418" s="36" t="s">
        <v>1350</v>
      </c>
      <c r="E1418" s="28" t="s">
        <v>1591</v>
      </c>
      <c r="F1418" s="35" t="s">
        <v>1592</v>
      </c>
      <c r="G1418" s="28"/>
      <c r="H1418" s="28" t="s">
        <v>59</v>
      </c>
      <c r="I1418" s="28"/>
      <c r="J1418" s="26" t="s">
        <v>33</v>
      </c>
      <c r="K1418" s="26" t="s">
        <v>55</v>
      </c>
      <c r="L1418" s="26" t="s">
        <v>55</v>
      </c>
      <c r="M1418" s="3" t="str">
        <f>M1419&amp;" "&amp;O1419&amp;N1419&amp;" "</f>
        <v xml:space="preserve">Замена опор 3шт </v>
      </c>
      <c r="N1418" s="33"/>
      <c r="O1418" s="31"/>
      <c r="P1418" s="41"/>
      <c r="Q1418" s="88"/>
      <c r="R1418" s="47"/>
      <c r="S1418" s="47"/>
      <c r="T1418" s="47"/>
      <c r="U1418" s="47"/>
      <c r="V1418" s="48"/>
      <c r="W1418" s="48"/>
      <c r="X1418" s="48"/>
      <c r="Y1418" s="48"/>
      <c r="Z1418" s="48"/>
      <c r="AA1418" s="48"/>
      <c r="AB1418" s="48"/>
      <c r="AC1418" s="48"/>
      <c r="AD1418" s="48"/>
      <c r="AE1418" s="48"/>
      <c r="AF1418" s="48"/>
      <c r="AG1418" s="48"/>
      <c r="AH1418" s="48"/>
      <c r="AI1418" s="48"/>
      <c r="AJ1418" s="48"/>
      <c r="AK1418" s="48"/>
      <c r="AL1418" s="48"/>
      <c r="AM1418" s="48"/>
      <c r="AN1418" s="48"/>
      <c r="AO1418" s="48"/>
      <c r="AP1418" s="48"/>
      <c r="AQ1418" s="48"/>
      <c r="AR1418" s="48"/>
      <c r="AS1418" s="48"/>
      <c r="AT1418" s="48"/>
      <c r="AU1418" s="48"/>
      <c r="AV1418" s="48"/>
      <c r="AW1418" s="48"/>
      <c r="AX1418" s="48"/>
      <c r="AY1418" s="48"/>
      <c r="AZ1418" s="48"/>
      <c r="BA1418" s="48"/>
      <c r="BB1418" s="48"/>
      <c r="BC1418" s="48"/>
      <c r="BD1418" s="48"/>
      <c r="BE1418" s="48"/>
      <c r="BF1418" s="48"/>
      <c r="BG1418" s="48"/>
      <c r="BH1418" s="48"/>
      <c r="BI1418" s="48"/>
      <c r="BJ1418" s="48"/>
      <c r="BK1418" s="48"/>
      <c r="BL1418" s="48"/>
      <c r="BM1418" s="48"/>
      <c r="BN1418" s="48"/>
      <c r="BO1418" s="48"/>
      <c r="BP1418" s="48"/>
      <c r="BQ1418" s="48"/>
      <c r="BR1418" s="48"/>
      <c r="BS1418" s="48"/>
      <c r="BT1418" s="48"/>
      <c r="BU1418" s="48"/>
      <c r="BV1418" s="48"/>
      <c r="BW1418" s="48"/>
      <c r="BX1418" s="48"/>
      <c r="BY1418" s="48"/>
      <c r="BZ1418" s="48"/>
      <c r="CA1418" s="48"/>
      <c r="CB1418" s="48"/>
      <c r="CC1418" s="48"/>
      <c r="CD1418" s="48"/>
      <c r="CE1418" s="48"/>
      <c r="CF1418" s="48"/>
      <c r="CG1418" s="48"/>
      <c r="CH1418" s="48"/>
      <c r="CI1418" s="48"/>
      <c r="CJ1418" s="48"/>
      <c r="CK1418" s="48"/>
      <c r="CL1418" s="48"/>
      <c r="CM1418" s="48"/>
      <c r="CN1418" s="48"/>
      <c r="CO1418" s="48"/>
      <c r="CP1418" s="48"/>
      <c r="CQ1418" s="48"/>
      <c r="CR1418" s="48"/>
      <c r="CS1418" s="48"/>
      <c r="CT1418" s="48"/>
      <c r="CU1418" s="48"/>
      <c r="CV1418" s="48"/>
      <c r="CW1418" s="48"/>
      <c r="CX1418" s="48"/>
      <c r="CY1418" s="48"/>
      <c r="CZ1418" s="48"/>
      <c r="DA1418" s="48"/>
      <c r="DB1418" s="48"/>
      <c r="DC1418" s="48"/>
      <c r="DD1418" s="48"/>
      <c r="DE1418" s="48"/>
      <c r="DF1418" s="48"/>
      <c r="DG1418" s="48"/>
      <c r="DH1418" s="48"/>
      <c r="DI1418" s="48"/>
      <c r="DJ1418" s="48"/>
      <c r="DK1418" s="48"/>
      <c r="DL1418" s="48"/>
      <c r="DM1418" s="48"/>
      <c r="DN1418" s="48"/>
      <c r="DO1418" s="48"/>
      <c r="DP1418" s="48"/>
      <c r="DQ1418" s="48"/>
    </row>
    <row r="1419" spans="1:121" ht="22.5" hidden="1" customHeight="1" outlineLevel="2">
      <c r="A1419" s="27"/>
      <c r="B1419" s="27"/>
      <c r="C1419" s="10"/>
      <c r="D1419" s="27"/>
      <c r="E1419" s="28"/>
      <c r="F1419" s="35" t="s">
        <v>1593</v>
      </c>
      <c r="G1419" s="28"/>
      <c r="H1419" s="28"/>
      <c r="I1419" s="28"/>
      <c r="J1419" s="26"/>
      <c r="K1419" s="26"/>
      <c r="L1419" s="26"/>
      <c r="M1419" s="32" t="s">
        <v>468</v>
      </c>
      <c r="N1419" s="33" t="s">
        <v>54</v>
      </c>
      <c r="O1419" s="26">
        <v>3</v>
      </c>
      <c r="P1419" s="41"/>
      <c r="Q1419" s="88"/>
      <c r="R1419" s="47"/>
      <c r="S1419" s="47"/>
      <c r="T1419" s="47"/>
      <c r="U1419" s="47"/>
      <c r="V1419" s="48"/>
      <c r="W1419" s="48"/>
      <c r="X1419" s="48"/>
      <c r="Y1419" s="48"/>
      <c r="Z1419" s="48"/>
      <c r="AA1419" s="48"/>
      <c r="AB1419" s="48"/>
      <c r="AC1419" s="48"/>
      <c r="AD1419" s="48"/>
      <c r="AE1419" s="48"/>
      <c r="AF1419" s="48"/>
      <c r="AG1419" s="48"/>
      <c r="AH1419" s="48"/>
      <c r="AI1419" s="48"/>
      <c r="AJ1419" s="48"/>
      <c r="AK1419" s="48"/>
      <c r="AL1419" s="48"/>
      <c r="AM1419" s="48"/>
      <c r="AN1419" s="48"/>
      <c r="AO1419" s="48"/>
      <c r="AP1419" s="48"/>
      <c r="AQ1419" s="48"/>
      <c r="AR1419" s="48"/>
      <c r="AS1419" s="48"/>
      <c r="AT1419" s="48"/>
      <c r="AU1419" s="48"/>
      <c r="AV1419" s="48"/>
      <c r="AW1419" s="48"/>
      <c r="AX1419" s="48"/>
      <c r="AY1419" s="48"/>
      <c r="AZ1419" s="48"/>
      <c r="BA1419" s="48"/>
      <c r="BB1419" s="48"/>
      <c r="BC1419" s="48"/>
      <c r="BD1419" s="48"/>
      <c r="BE1419" s="48"/>
      <c r="BF1419" s="48"/>
      <c r="BG1419" s="48"/>
      <c r="BH1419" s="48"/>
      <c r="BI1419" s="48"/>
      <c r="BJ1419" s="48"/>
      <c r="BK1419" s="48"/>
      <c r="BL1419" s="48"/>
      <c r="BM1419" s="48"/>
      <c r="BN1419" s="48"/>
      <c r="BO1419" s="48"/>
      <c r="BP1419" s="48"/>
      <c r="BQ1419" s="48"/>
      <c r="BR1419" s="48"/>
      <c r="BS1419" s="48"/>
      <c r="BT1419" s="48"/>
      <c r="BU1419" s="48"/>
      <c r="BV1419" s="48"/>
      <c r="BW1419" s="48"/>
      <c r="BX1419" s="48"/>
      <c r="BY1419" s="48"/>
      <c r="BZ1419" s="48"/>
      <c r="CA1419" s="48"/>
      <c r="CB1419" s="48"/>
      <c r="CC1419" s="48"/>
      <c r="CD1419" s="48"/>
      <c r="CE1419" s="48"/>
      <c r="CF1419" s="48"/>
      <c r="CG1419" s="48"/>
      <c r="CH1419" s="48"/>
      <c r="CI1419" s="48"/>
      <c r="CJ1419" s="48"/>
      <c r="CK1419" s="48"/>
      <c r="CL1419" s="48"/>
      <c r="CM1419" s="48"/>
      <c r="CN1419" s="48"/>
      <c r="CO1419" s="48"/>
      <c r="CP1419" s="48"/>
      <c r="CQ1419" s="48"/>
      <c r="CR1419" s="48"/>
      <c r="CS1419" s="48"/>
      <c r="CT1419" s="48"/>
      <c r="CU1419" s="48"/>
      <c r="CV1419" s="48"/>
      <c r="CW1419" s="48"/>
      <c r="CX1419" s="48"/>
      <c r="CY1419" s="48"/>
      <c r="CZ1419" s="48"/>
      <c r="DA1419" s="48"/>
      <c r="DB1419" s="48"/>
      <c r="DC1419" s="48"/>
      <c r="DD1419" s="48"/>
      <c r="DE1419" s="48"/>
      <c r="DF1419" s="48"/>
      <c r="DG1419" s="48"/>
      <c r="DH1419" s="48"/>
      <c r="DI1419" s="48"/>
      <c r="DJ1419" s="48"/>
      <c r="DK1419" s="48"/>
      <c r="DL1419" s="48"/>
      <c r="DM1419" s="48"/>
      <c r="DN1419" s="48"/>
      <c r="DO1419" s="48"/>
      <c r="DP1419" s="48"/>
      <c r="DQ1419" s="48"/>
    </row>
    <row r="1420" spans="1:121" ht="52.5" customHeight="1" outlineLevel="1" collapsed="1">
      <c r="A1420" s="27" t="s">
        <v>1288</v>
      </c>
      <c r="B1420" s="27">
        <v>10</v>
      </c>
      <c r="C1420" s="27" t="s">
        <v>1575</v>
      </c>
      <c r="D1420" s="36" t="s">
        <v>1350</v>
      </c>
      <c r="E1420" s="28" t="s">
        <v>1594</v>
      </c>
      <c r="F1420" s="35" t="s">
        <v>1595</v>
      </c>
      <c r="G1420" s="28"/>
      <c r="H1420" s="28" t="s">
        <v>59</v>
      </c>
      <c r="I1420" s="28"/>
      <c r="J1420" s="26" t="s">
        <v>33</v>
      </c>
      <c r="K1420" s="26" t="s">
        <v>316</v>
      </c>
      <c r="L1420" s="26" t="s">
        <v>316</v>
      </c>
      <c r="M1420" s="3" t="str">
        <f>M1421&amp;" "&amp;O1421&amp;N1421&amp;" "&amp;M1422&amp;" "&amp;O1422&amp;N1422&amp;" "&amp;M1423&amp;" "&amp;O1423&amp;N1423&amp;" "</f>
        <v xml:space="preserve">Замена опор 1шт Устройство повторного заземления 1шт Установка разрядников, ОПН 3шт </v>
      </c>
      <c r="N1420" s="33"/>
      <c r="O1420" s="31"/>
      <c r="P1420" s="41"/>
      <c r="Q1420" s="88"/>
      <c r="R1420" s="47"/>
      <c r="S1420" s="47"/>
      <c r="T1420" s="47"/>
      <c r="U1420" s="47"/>
      <c r="V1420" s="48"/>
      <c r="W1420" s="48"/>
      <c r="X1420" s="48"/>
      <c r="Y1420" s="48"/>
      <c r="Z1420" s="48"/>
      <c r="AA1420" s="48"/>
      <c r="AB1420" s="48"/>
      <c r="AC1420" s="48"/>
      <c r="AD1420" s="48"/>
      <c r="AE1420" s="48"/>
      <c r="AF1420" s="48"/>
      <c r="AG1420" s="48"/>
      <c r="AH1420" s="48"/>
      <c r="AI1420" s="48"/>
      <c r="AJ1420" s="48"/>
      <c r="AK1420" s="48"/>
      <c r="AL1420" s="48"/>
      <c r="AM1420" s="48"/>
      <c r="AN1420" s="48"/>
      <c r="AO1420" s="48"/>
      <c r="AP1420" s="48"/>
      <c r="AQ1420" s="48"/>
      <c r="AR1420" s="48"/>
      <c r="AS1420" s="48"/>
      <c r="AT1420" s="48"/>
      <c r="AU1420" s="48"/>
      <c r="AV1420" s="48"/>
      <c r="AW1420" s="48"/>
      <c r="AX1420" s="48"/>
      <c r="AY1420" s="48"/>
      <c r="AZ1420" s="48"/>
      <c r="BA1420" s="48"/>
      <c r="BB1420" s="48"/>
      <c r="BC1420" s="48"/>
      <c r="BD1420" s="48"/>
      <c r="BE1420" s="48"/>
      <c r="BF1420" s="48"/>
      <c r="BG1420" s="48"/>
      <c r="BH1420" s="48"/>
      <c r="BI1420" s="48"/>
      <c r="BJ1420" s="48"/>
      <c r="BK1420" s="48"/>
      <c r="BL1420" s="48"/>
      <c r="BM1420" s="48"/>
      <c r="BN1420" s="48"/>
      <c r="BO1420" s="48"/>
      <c r="BP1420" s="48"/>
      <c r="BQ1420" s="48"/>
      <c r="BR1420" s="48"/>
      <c r="BS1420" s="48"/>
      <c r="BT1420" s="48"/>
      <c r="BU1420" s="48"/>
      <c r="BV1420" s="48"/>
      <c r="BW1420" s="48"/>
      <c r="BX1420" s="48"/>
      <c r="BY1420" s="48"/>
      <c r="BZ1420" s="48"/>
      <c r="CA1420" s="48"/>
      <c r="CB1420" s="48"/>
      <c r="CC1420" s="48"/>
      <c r="CD1420" s="48"/>
      <c r="CE1420" s="48"/>
      <c r="CF1420" s="48"/>
      <c r="CG1420" s="48"/>
      <c r="CH1420" s="48"/>
      <c r="CI1420" s="48"/>
      <c r="CJ1420" s="48"/>
      <c r="CK1420" s="48"/>
      <c r="CL1420" s="48"/>
      <c r="CM1420" s="48"/>
      <c r="CN1420" s="48"/>
      <c r="CO1420" s="48"/>
      <c r="CP1420" s="48"/>
      <c r="CQ1420" s="48"/>
      <c r="CR1420" s="48"/>
      <c r="CS1420" s="48"/>
      <c r="CT1420" s="48"/>
      <c r="CU1420" s="48"/>
      <c r="CV1420" s="48"/>
      <c r="CW1420" s="48"/>
      <c r="CX1420" s="48"/>
      <c r="CY1420" s="48"/>
      <c r="CZ1420" s="48"/>
      <c r="DA1420" s="48"/>
      <c r="DB1420" s="48"/>
      <c r="DC1420" s="48"/>
      <c r="DD1420" s="48"/>
      <c r="DE1420" s="48"/>
      <c r="DF1420" s="48"/>
      <c r="DG1420" s="48"/>
      <c r="DH1420" s="48"/>
      <c r="DI1420" s="48"/>
      <c r="DJ1420" s="48"/>
      <c r="DK1420" s="48"/>
      <c r="DL1420" s="48"/>
      <c r="DM1420" s="48"/>
      <c r="DN1420" s="48"/>
      <c r="DO1420" s="48"/>
      <c r="DP1420" s="48"/>
      <c r="DQ1420" s="48"/>
    </row>
    <row r="1421" spans="1:121" ht="22.5" hidden="1" customHeight="1" outlineLevel="2">
      <c r="A1421" s="27"/>
      <c r="B1421" s="27"/>
      <c r="C1421" s="10"/>
      <c r="D1421" s="27"/>
      <c r="E1421" s="28"/>
      <c r="F1421" s="35" t="s">
        <v>1596</v>
      </c>
      <c r="G1421" s="28"/>
      <c r="H1421" s="28"/>
      <c r="I1421" s="28"/>
      <c r="J1421" s="26"/>
      <c r="K1421" s="26"/>
      <c r="L1421" s="26"/>
      <c r="M1421" s="32" t="s">
        <v>468</v>
      </c>
      <c r="N1421" s="33" t="s">
        <v>54</v>
      </c>
      <c r="O1421" s="26">
        <v>1</v>
      </c>
      <c r="P1421" s="41"/>
      <c r="Q1421" s="88"/>
      <c r="R1421" s="47"/>
      <c r="S1421" s="47"/>
      <c r="T1421" s="47"/>
      <c r="U1421" s="47"/>
      <c r="V1421" s="48"/>
      <c r="W1421" s="48"/>
      <c r="X1421" s="48"/>
      <c r="Y1421" s="48"/>
      <c r="Z1421" s="48"/>
      <c r="AA1421" s="48"/>
      <c r="AB1421" s="48"/>
      <c r="AC1421" s="48"/>
      <c r="AD1421" s="48"/>
      <c r="AE1421" s="48"/>
      <c r="AF1421" s="48"/>
      <c r="AG1421" s="48"/>
      <c r="AH1421" s="48"/>
      <c r="AI1421" s="48"/>
      <c r="AJ1421" s="48"/>
      <c r="AK1421" s="48"/>
      <c r="AL1421" s="48"/>
      <c r="AM1421" s="48"/>
      <c r="AN1421" s="48"/>
      <c r="AO1421" s="48"/>
      <c r="AP1421" s="48"/>
      <c r="AQ1421" s="48"/>
      <c r="AR1421" s="48"/>
      <c r="AS1421" s="48"/>
      <c r="AT1421" s="48"/>
      <c r="AU1421" s="48"/>
      <c r="AV1421" s="48"/>
      <c r="AW1421" s="48"/>
      <c r="AX1421" s="48"/>
      <c r="AY1421" s="48"/>
      <c r="AZ1421" s="48"/>
      <c r="BA1421" s="48"/>
      <c r="BB1421" s="48"/>
      <c r="BC1421" s="48"/>
      <c r="BD1421" s="48"/>
      <c r="BE1421" s="48"/>
      <c r="BF1421" s="48"/>
      <c r="BG1421" s="48"/>
      <c r="BH1421" s="48"/>
      <c r="BI1421" s="48"/>
      <c r="BJ1421" s="48"/>
      <c r="BK1421" s="48"/>
      <c r="BL1421" s="48"/>
      <c r="BM1421" s="48"/>
      <c r="BN1421" s="48"/>
      <c r="BO1421" s="48"/>
      <c r="BP1421" s="48"/>
      <c r="BQ1421" s="48"/>
      <c r="BR1421" s="48"/>
      <c r="BS1421" s="48"/>
      <c r="BT1421" s="48"/>
      <c r="BU1421" s="48"/>
      <c r="BV1421" s="48"/>
      <c r="BW1421" s="48"/>
      <c r="BX1421" s="48"/>
      <c r="BY1421" s="48"/>
      <c r="BZ1421" s="48"/>
      <c r="CA1421" s="48"/>
      <c r="CB1421" s="48"/>
      <c r="CC1421" s="48"/>
      <c r="CD1421" s="48"/>
      <c r="CE1421" s="48"/>
      <c r="CF1421" s="48"/>
      <c r="CG1421" s="48"/>
      <c r="CH1421" s="48"/>
      <c r="CI1421" s="48"/>
      <c r="CJ1421" s="48"/>
      <c r="CK1421" s="48"/>
      <c r="CL1421" s="48"/>
      <c r="CM1421" s="48"/>
      <c r="CN1421" s="48"/>
      <c r="CO1421" s="48"/>
      <c r="CP1421" s="48"/>
      <c r="CQ1421" s="48"/>
      <c r="CR1421" s="48"/>
      <c r="CS1421" s="48"/>
      <c r="CT1421" s="48"/>
      <c r="CU1421" s="48"/>
      <c r="CV1421" s="48"/>
      <c r="CW1421" s="48"/>
      <c r="CX1421" s="48"/>
      <c r="CY1421" s="48"/>
      <c r="CZ1421" s="48"/>
      <c r="DA1421" s="48"/>
      <c r="DB1421" s="48"/>
      <c r="DC1421" s="48"/>
      <c r="DD1421" s="48"/>
      <c r="DE1421" s="48"/>
      <c r="DF1421" s="48"/>
      <c r="DG1421" s="48"/>
      <c r="DH1421" s="48"/>
      <c r="DI1421" s="48"/>
      <c r="DJ1421" s="48"/>
      <c r="DK1421" s="48"/>
      <c r="DL1421" s="48"/>
      <c r="DM1421" s="48"/>
      <c r="DN1421" s="48"/>
      <c r="DO1421" s="48"/>
      <c r="DP1421" s="48"/>
      <c r="DQ1421" s="48"/>
    </row>
    <row r="1422" spans="1:121" ht="17.25" hidden="1" customHeight="1" outlineLevel="2">
      <c r="A1422" s="27"/>
      <c r="B1422" s="27"/>
      <c r="C1422" s="10"/>
      <c r="D1422" s="27"/>
      <c r="E1422" s="28"/>
      <c r="F1422" s="35" t="s">
        <v>1597</v>
      </c>
      <c r="G1422" s="28"/>
      <c r="H1422" s="28"/>
      <c r="I1422" s="28"/>
      <c r="J1422" s="26"/>
      <c r="K1422" s="26"/>
      <c r="L1422" s="26"/>
      <c r="M1422" s="23" t="s">
        <v>1746</v>
      </c>
      <c r="N1422" s="33" t="s">
        <v>54</v>
      </c>
      <c r="O1422" s="61">
        <v>1</v>
      </c>
      <c r="P1422" s="41"/>
      <c r="Q1422" s="88"/>
      <c r="R1422" s="47"/>
      <c r="S1422" s="47"/>
      <c r="T1422" s="47"/>
      <c r="U1422" s="47"/>
      <c r="V1422" s="48"/>
      <c r="W1422" s="48"/>
      <c r="X1422" s="48"/>
      <c r="Y1422" s="48"/>
      <c r="Z1422" s="48"/>
      <c r="AA1422" s="48"/>
      <c r="AB1422" s="48"/>
      <c r="AC1422" s="48"/>
      <c r="AD1422" s="48"/>
      <c r="AE1422" s="48"/>
      <c r="AF1422" s="48"/>
      <c r="AG1422" s="48"/>
      <c r="AH1422" s="48"/>
      <c r="AI1422" s="48"/>
      <c r="AJ1422" s="48"/>
      <c r="AK1422" s="48"/>
      <c r="AL1422" s="48"/>
      <c r="AM1422" s="48"/>
      <c r="AN1422" s="48"/>
      <c r="AO1422" s="48"/>
      <c r="AP1422" s="48"/>
      <c r="AQ1422" s="48"/>
      <c r="AR1422" s="48"/>
      <c r="AS1422" s="48"/>
      <c r="AT1422" s="48"/>
      <c r="AU1422" s="48"/>
      <c r="AV1422" s="48"/>
      <c r="AW1422" s="48"/>
      <c r="AX1422" s="48"/>
      <c r="AY1422" s="48"/>
      <c r="AZ1422" s="48"/>
      <c r="BA1422" s="48"/>
      <c r="BB1422" s="48"/>
      <c r="BC1422" s="48"/>
      <c r="BD1422" s="48"/>
      <c r="BE1422" s="48"/>
      <c r="BF1422" s="48"/>
      <c r="BG1422" s="48"/>
      <c r="BH1422" s="48"/>
      <c r="BI1422" s="48"/>
      <c r="BJ1422" s="48"/>
      <c r="BK1422" s="48"/>
      <c r="BL1422" s="48"/>
      <c r="BM1422" s="48"/>
      <c r="BN1422" s="48"/>
      <c r="BO1422" s="48"/>
      <c r="BP1422" s="48"/>
      <c r="BQ1422" s="48"/>
      <c r="BR1422" s="48"/>
      <c r="BS1422" s="48"/>
      <c r="BT1422" s="48"/>
      <c r="BU1422" s="48"/>
      <c r="BV1422" s="48"/>
      <c r="BW1422" s="48"/>
      <c r="BX1422" s="48"/>
      <c r="BY1422" s="48"/>
      <c r="BZ1422" s="48"/>
      <c r="CA1422" s="48"/>
      <c r="CB1422" s="48"/>
      <c r="CC1422" s="48"/>
      <c r="CD1422" s="48"/>
      <c r="CE1422" s="48"/>
      <c r="CF1422" s="48"/>
      <c r="CG1422" s="48"/>
      <c r="CH1422" s="48"/>
      <c r="CI1422" s="48"/>
      <c r="CJ1422" s="48"/>
      <c r="CK1422" s="48"/>
      <c r="CL1422" s="48"/>
      <c r="CM1422" s="48"/>
      <c r="CN1422" s="48"/>
      <c r="CO1422" s="48"/>
      <c r="CP1422" s="48"/>
      <c r="CQ1422" s="48"/>
      <c r="CR1422" s="48"/>
      <c r="CS1422" s="48"/>
      <c r="CT1422" s="48"/>
      <c r="CU1422" s="48"/>
      <c r="CV1422" s="48"/>
      <c r="CW1422" s="48"/>
      <c r="CX1422" s="48"/>
      <c r="CY1422" s="48"/>
      <c r="CZ1422" s="48"/>
      <c r="DA1422" s="48"/>
      <c r="DB1422" s="48"/>
      <c r="DC1422" s="48"/>
      <c r="DD1422" s="48"/>
      <c r="DE1422" s="48"/>
      <c r="DF1422" s="48"/>
      <c r="DG1422" s="48"/>
      <c r="DH1422" s="48"/>
      <c r="DI1422" s="48"/>
      <c r="DJ1422" s="48"/>
      <c r="DK1422" s="48"/>
      <c r="DL1422" s="48"/>
      <c r="DM1422" s="48"/>
      <c r="DN1422" s="48"/>
      <c r="DO1422" s="48"/>
      <c r="DP1422" s="48"/>
      <c r="DQ1422" s="48"/>
    </row>
    <row r="1423" spans="1:121" ht="18.75" hidden="1" customHeight="1" outlineLevel="2">
      <c r="A1423" s="27"/>
      <c r="B1423" s="27"/>
      <c r="C1423" s="10"/>
      <c r="D1423" s="27"/>
      <c r="E1423" s="28"/>
      <c r="F1423" s="267" t="s">
        <v>1574</v>
      </c>
      <c r="G1423" s="68"/>
      <c r="H1423" s="28"/>
      <c r="I1423" s="28"/>
      <c r="J1423" s="26"/>
      <c r="K1423" s="26"/>
      <c r="L1423" s="26"/>
      <c r="M1423" s="23" t="s">
        <v>2592</v>
      </c>
      <c r="N1423" s="33" t="s">
        <v>54</v>
      </c>
      <c r="O1423" s="61">
        <v>3</v>
      </c>
      <c r="P1423" s="41"/>
      <c r="Q1423" s="88"/>
      <c r="R1423" s="47"/>
      <c r="S1423" s="47"/>
      <c r="T1423" s="47"/>
      <c r="U1423" s="47"/>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c r="BV1423" s="48"/>
      <c r="BW1423" s="48"/>
      <c r="BX1423" s="48"/>
      <c r="BY1423" s="48"/>
      <c r="BZ1423" s="48"/>
      <c r="CA1423" s="48"/>
      <c r="CB1423" s="48"/>
      <c r="CC1423" s="48"/>
      <c r="CD1423" s="48"/>
      <c r="CE1423" s="48"/>
      <c r="CF1423" s="48"/>
      <c r="CG1423" s="48"/>
      <c r="CH1423" s="48"/>
      <c r="CI1423" s="48"/>
      <c r="CJ1423" s="48"/>
      <c r="CK1423" s="48"/>
      <c r="CL1423" s="48"/>
      <c r="CM1423" s="48"/>
      <c r="CN1423" s="48"/>
      <c r="CO1423" s="48"/>
      <c r="CP1423" s="48"/>
      <c r="CQ1423" s="48"/>
      <c r="CR1423" s="48"/>
      <c r="CS1423" s="48"/>
      <c r="CT1423" s="48"/>
      <c r="CU1423" s="48"/>
      <c r="CV1423" s="48"/>
      <c r="CW1423" s="48"/>
      <c r="CX1423" s="48"/>
      <c r="CY1423" s="48"/>
      <c r="CZ1423" s="48"/>
      <c r="DA1423" s="48"/>
      <c r="DB1423" s="48"/>
      <c r="DC1423" s="48"/>
      <c r="DD1423" s="48"/>
      <c r="DE1423" s="48"/>
      <c r="DF1423" s="48"/>
      <c r="DG1423" s="48"/>
      <c r="DH1423" s="48"/>
      <c r="DI1423" s="48"/>
      <c r="DJ1423" s="48"/>
      <c r="DK1423" s="48"/>
      <c r="DL1423" s="48"/>
      <c r="DM1423" s="48"/>
      <c r="DN1423" s="48"/>
      <c r="DO1423" s="48"/>
      <c r="DP1423" s="48"/>
      <c r="DQ1423" s="48"/>
    </row>
    <row r="1424" spans="1:121" ht="60" customHeight="1" outlineLevel="1" collapsed="1">
      <c r="A1424" s="27" t="s">
        <v>1289</v>
      </c>
      <c r="B1424" s="27">
        <v>10</v>
      </c>
      <c r="C1424" s="27" t="s">
        <v>1575</v>
      </c>
      <c r="D1424" s="36" t="s">
        <v>1350</v>
      </c>
      <c r="E1424" s="28" t="s">
        <v>1598</v>
      </c>
      <c r="F1424" s="35" t="s">
        <v>1599</v>
      </c>
      <c r="G1424" s="28"/>
      <c r="H1424" s="28" t="s">
        <v>1600</v>
      </c>
      <c r="I1424" s="28" t="s">
        <v>2765</v>
      </c>
      <c r="J1424" s="26" t="s">
        <v>33</v>
      </c>
      <c r="K1424" s="26" t="s">
        <v>53</v>
      </c>
      <c r="L1424" s="26" t="s">
        <v>57</v>
      </c>
      <c r="M1424" s="3" t="str">
        <f>M1425&amp;" "&amp;O1425&amp;N1425&amp;" "&amp;M1426&amp;" "&amp;O1426&amp;N1426&amp;" "&amp;M1427&amp;" "&amp;O1427&amp;N1427&amp;" "&amp;M1428&amp;" "&amp;O1428&amp;N1428&amp;" "&amp;M1429&amp;" "&amp;O1429&amp;N1429&amp;" "</f>
        <v xml:space="preserve">Замена опор 19шт Расширение просек  1,48га Механизированная расчистка 2,22га Демонтаж провода (по трассе) 0,597км Монтаж провода (по трассе) 0,597км </v>
      </c>
      <c r="N1424" s="33"/>
      <c r="O1424" s="31"/>
      <c r="P1424" s="41"/>
      <c r="Q1424" s="88"/>
      <c r="R1424" s="47"/>
      <c r="S1424" s="47"/>
      <c r="T1424" s="47"/>
      <c r="U1424" s="47"/>
      <c r="V1424" s="48"/>
      <c r="W1424" s="48"/>
      <c r="X1424" s="48"/>
      <c r="Y1424" s="48"/>
      <c r="Z1424" s="48"/>
      <c r="AA1424" s="48"/>
      <c r="AB1424" s="48"/>
      <c r="AC1424" s="48"/>
      <c r="AD1424" s="48"/>
      <c r="AE1424" s="48"/>
      <c r="AF1424" s="48"/>
      <c r="AG1424" s="48"/>
      <c r="AH1424" s="48"/>
      <c r="AI1424" s="48"/>
      <c r="AJ1424" s="48"/>
      <c r="AK1424" s="48"/>
      <c r="AL1424" s="48"/>
      <c r="AM1424" s="48"/>
      <c r="AN1424" s="48"/>
      <c r="AO1424" s="48"/>
      <c r="AP1424" s="48"/>
      <c r="AQ1424" s="48"/>
      <c r="AR1424" s="48"/>
      <c r="AS1424" s="48"/>
      <c r="AT1424" s="48"/>
      <c r="AU1424" s="48"/>
      <c r="AV1424" s="48"/>
      <c r="AW1424" s="48"/>
      <c r="AX1424" s="48"/>
      <c r="AY1424" s="48"/>
      <c r="AZ1424" s="48"/>
      <c r="BA1424" s="48"/>
      <c r="BB1424" s="48"/>
      <c r="BC1424" s="48"/>
      <c r="BD1424" s="48"/>
      <c r="BE1424" s="48"/>
      <c r="BF1424" s="48"/>
      <c r="BG1424" s="48"/>
      <c r="BH1424" s="48"/>
      <c r="BI1424" s="48"/>
      <c r="BJ1424" s="48"/>
      <c r="BK1424" s="48"/>
      <c r="BL1424" s="48"/>
      <c r="BM1424" s="48"/>
      <c r="BN1424" s="48"/>
      <c r="BO1424" s="48"/>
      <c r="BP1424" s="48"/>
      <c r="BQ1424" s="48"/>
      <c r="BR1424" s="48"/>
      <c r="BS1424" s="48"/>
      <c r="BT1424" s="48"/>
      <c r="BU1424" s="48"/>
      <c r="BV1424" s="48"/>
      <c r="BW1424" s="48"/>
      <c r="BX1424" s="48"/>
      <c r="BY1424" s="48"/>
      <c r="BZ1424" s="48"/>
      <c r="CA1424" s="48"/>
      <c r="CB1424" s="48"/>
      <c r="CC1424" s="48"/>
      <c r="CD1424" s="48"/>
      <c r="CE1424" s="48"/>
      <c r="CF1424" s="48"/>
      <c r="CG1424" s="48"/>
      <c r="CH1424" s="48"/>
      <c r="CI1424" s="48"/>
      <c r="CJ1424" s="48"/>
      <c r="CK1424" s="48"/>
      <c r="CL1424" s="48"/>
      <c r="CM1424" s="48"/>
      <c r="CN1424" s="48"/>
      <c r="CO1424" s="48"/>
      <c r="CP1424" s="48"/>
      <c r="CQ1424" s="48"/>
      <c r="CR1424" s="48"/>
      <c r="CS1424" s="48"/>
      <c r="CT1424" s="48"/>
      <c r="CU1424" s="48"/>
      <c r="CV1424" s="48"/>
      <c r="CW1424" s="48"/>
      <c r="CX1424" s="48"/>
      <c r="CY1424" s="48"/>
      <c r="CZ1424" s="48"/>
      <c r="DA1424" s="48"/>
      <c r="DB1424" s="48"/>
      <c r="DC1424" s="48"/>
      <c r="DD1424" s="48"/>
      <c r="DE1424" s="48"/>
      <c r="DF1424" s="48"/>
      <c r="DG1424" s="48"/>
      <c r="DH1424" s="48"/>
      <c r="DI1424" s="48"/>
      <c r="DJ1424" s="48"/>
      <c r="DK1424" s="48"/>
      <c r="DL1424" s="48"/>
      <c r="DM1424" s="48"/>
      <c r="DN1424" s="48"/>
      <c r="DO1424" s="48"/>
      <c r="DP1424" s="48"/>
      <c r="DQ1424" s="48"/>
    </row>
    <row r="1425" spans="1:121" ht="93.75" hidden="1" customHeight="1" outlineLevel="2">
      <c r="A1425" s="27"/>
      <c r="B1425" s="27"/>
      <c r="C1425" s="10"/>
      <c r="D1425" s="27"/>
      <c r="E1425" s="28"/>
      <c r="F1425" s="35" t="s">
        <v>2595</v>
      </c>
      <c r="G1425" s="28"/>
      <c r="H1425" s="28"/>
      <c r="I1425" s="28"/>
      <c r="J1425" s="26"/>
      <c r="K1425" s="26"/>
      <c r="L1425" s="26"/>
      <c r="M1425" s="32" t="s">
        <v>468</v>
      </c>
      <c r="N1425" s="33" t="s">
        <v>54</v>
      </c>
      <c r="O1425" s="31">
        <v>19</v>
      </c>
      <c r="P1425" s="41"/>
      <c r="Q1425" s="88"/>
      <c r="R1425" s="47"/>
      <c r="S1425" s="47"/>
      <c r="T1425" s="47"/>
      <c r="U1425" s="47"/>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c r="BV1425" s="48"/>
      <c r="BW1425" s="48"/>
      <c r="BX1425" s="48"/>
      <c r="BY1425" s="48"/>
      <c r="BZ1425" s="48"/>
      <c r="CA1425" s="48"/>
      <c r="CB1425" s="48"/>
      <c r="CC1425" s="48"/>
      <c r="CD1425" s="48"/>
      <c r="CE1425" s="48"/>
      <c r="CF1425" s="48"/>
      <c r="CG1425" s="48"/>
      <c r="CH1425" s="48"/>
      <c r="CI1425" s="48"/>
      <c r="CJ1425" s="48"/>
      <c r="CK1425" s="48"/>
      <c r="CL1425" s="48"/>
      <c r="CM1425" s="48"/>
      <c r="CN1425" s="48"/>
      <c r="CO1425" s="48"/>
      <c r="CP1425" s="48"/>
      <c r="CQ1425" s="48"/>
      <c r="CR1425" s="48"/>
      <c r="CS1425" s="48"/>
      <c r="CT1425" s="48"/>
      <c r="CU1425" s="48"/>
      <c r="CV1425" s="48"/>
      <c r="CW1425" s="48"/>
      <c r="CX1425" s="48"/>
      <c r="CY1425" s="48"/>
      <c r="CZ1425" s="48"/>
      <c r="DA1425" s="48"/>
      <c r="DB1425" s="48"/>
      <c r="DC1425" s="48"/>
      <c r="DD1425" s="48"/>
      <c r="DE1425" s="48"/>
      <c r="DF1425" s="48"/>
      <c r="DG1425" s="48"/>
      <c r="DH1425" s="48"/>
      <c r="DI1425" s="48"/>
      <c r="DJ1425" s="48"/>
      <c r="DK1425" s="48"/>
      <c r="DL1425" s="48"/>
      <c r="DM1425" s="48"/>
      <c r="DN1425" s="48"/>
      <c r="DO1425" s="48"/>
      <c r="DP1425" s="48"/>
      <c r="DQ1425" s="48"/>
    </row>
    <row r="1426" spans="1:121" ht="12.75" hidden="1" customHeight="1" outlineLevel="2">
      <c r="A1426" s="27"/>
      <c r="B1426" s="27"/>
      <c r="C1426" s="10"/>
      <c r="D1426" s="27"/>
      <c r="E1426" s="28"/>
      <c r="F1426" s="35" t="s">
        <v>2578</v>
      </c>
      <c r="G1426" s="28"/>
      <c r="H1426" s="28"/>
      <c r="I1426" s="28"/>
      <c r="J1426" s="26"/>
      <c r="K1426" s="26"/>
      <c r="L1426" s="26"/>
      <c r="M1426" s="32" t="s">
        <v>2577</v>
      </c>
      <c r="N1426" s="33" t="s">
        <v>510</v>
      </c>
      <c r="O1426" s="31">
        <v>1.48</v>
      </c>
      <c r="P1426" s="41"/>
      <c r="Q1426" s="88"/>
      <c r="R1426" s="47"/>
      <c r="S1426" s="47"/>
      <c r="T1426" s="47"/>
      <c r="U1426" s="47"/>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c r="BV1426" s="48"/>
      <c r="BW1426" s="48"/>
      <c r="BX1426" s="48"/>
      <c r="BY1426" s="48"/>
      <c r="BZ1426" s="48"/>
      <c r="CA1426" s="48"/>
      <c r="CB1426" s="48"/>
      <c r="CC1426" s="48"/>
      <c r="CD1426" s="48"/>
      <c r="CE1426" s="48"/>
      <c r="CF1426" s="48"/>
      <c r="CG1426" s="48"/>
      <c r="CH1426" s="48"/>
      <c r="CI1426" s="48"/>
      <c r="CJ1426" s="48"/>
      <c r="CK1426" s="48"/>
      <c r="CL1426" s="48"/>
      <c r="CM1426" s="48"/>
      <c r="CN1426" s="48"/>
      <c r="CO1426" s="48"/>
      <c r="CP1426" s="48"/>
      <c r="CQ1426" s="48"/>
      <c r="CR1426" s="48"/>
      <c r="CS1426" s="48"/>
      <c r="CT1426" s="48"/>
      <c r="CU1426" s="48"/>
      <c r="CV1426" s="48"/>
      <c r="CW1426" s="48"/>
      <c r="CX1426" s="48"/>
      <c r="CY1426" s="48"/>
      <c r="CZ1426" s="48"/>
      <c r="DA1426" s="48"/>
      <c r="DB1426" s="48"/>
      <c r="DC1426" s="48"/>
      <c r="DD1426" s="48"/>
      <c r="DE1426" s="48"/>
      <c r="DF1426" s="48"/>
      <c r="DG1426" s="48"/>
      <c r="DH1426" s="48"/>
      <c r="DI1426" s="48"/>
      <c r="DJ1426" s="48"/>
      <c r="DK1426" s="48"/>
      <c r="DL1426" s="48"/>
      <c r="DM1426" s="48"/>
      <c r="DN1426" s="48"/>
      <c r="DO1426" s="48"/>
      <c r="DP1426" s="48"/>
      <c r="DQ1426" s="48"/>
    </row>
    <row r="1427" spans="1:121" ht="12.75" hidden="1" customHeight="1" outlineLevel="2">
      <c r="A1427" s="27"/>
      <c r="B1427" s="27"/>
      <c r="C1427" s="10"/>
      <c r="D1427" s="27"/>
      <c r="E1427" s="28"/>
      <c r="F1427" s="35"/>
      <c r="G1427" s="28"/>
      <c r="H1427" s="28"/>
      <c r="I1427" s="28"/>
      <c r="J1427" s="26"/>
      <c r="K1427" s="26"/>
      <c r="L1427" s="26"/>
      <c r="M1427" s="32" t="s">
        <v>509</v>
      </c>
      <c r="N1427" s="33" t="s">
        <v>510</v>
      </c>
      <c r="O1427" s="31">
        <v>2.2200000000000002</v>
      </c>
      <c r="P1427" s="41"/>
      <c r="Q1427" s="88"/>
      <c r="R1427" s="47"/>
      <c r="S1427" s="47"/>
      <c r="T1427" s="47"/>
      <c r="U1427" s="47"/>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c r="BV1427" s="48"/>
      <c r="BW1427" s="48"/>
      <c r="BX1427" s="48"/>
      <c r="BY1427" s="48"/>
      <c r="BZ1427" s="48"/>
      <c r="CA1427" s="48"/>
      <c r="CB1427" s="48"/>
      <c r="CC1427" s="48"/>
      <c r="CD1427" s="48"/>
      <c r="CE1427" s="48"/>
      <c r="CF1427" s="48"/>
      <c r="CG1427" s="48"/>
      <c r="CH1427" s="48"/>
      <c r="CI1427" s="48"/>
      <c r="CJ1427" s="48"/>
      <c r="CK1427" s="48"/>
      <c r="CL1427" s="48"/>
      <c r="CM1427" s="48"/>
      <c r="CN1427" s="48"/>
      <c r="CO1427" s="48"/>
      <c r="CP1427" s="48"/>
      <c r="CQ1427" s="48"/>
      <c r="CR1427" s="48"/>
      <c r="CS1427" s="48"/>
      <c r="CT1427" s="48"/>
      <c r="CU1427" s="48"/>
      <c r="CV1427" s="48"/>
      <c r="CW1427" s="48"/>
      <c r="CX1427" s="48"/>
      <c r="CY1427" s="48"/>
      <c r="CZ1427" s="48"/>
      <c r="DA1427" s="48"/>
      <c r="DB1427" s="48"/>
      <c r="DC1427" s="48"/>
      <c r="DD1427" s="48"/>
      <c r="DE1427" s="48"/>
      <c r="DF1427" s="48"/>
      <c r="DG1427" s="48"/>
      <c r="DH1427" s="48"/>
      <c r="DI1427" s="48"/>
      <c r="DJ1427" s="48"/>
      <c r="DK1427" s="48"/>
      <c r="DL1427" s="48"/>
      <c r="DM1427" s="48"/>
      <c r="DN1427" s="48"/>
      <c r="DO1427" s="48"/>
      <c r="DP1427" s="48"/>
      <c r="DQ1427" s="48"/>
    </row>
    <row r="1428" spans="1:121" ht="12.75" hidden="1" customHeight="1" outlineLevel="2">
      <c r="A1428" s="27"/>
      <c r="B1428" s="27"/>
      <c r="C1428" s="10"/>
      <c r="D1428" s="27"/>
      <c r="E1428" s="28"/>
      <c r="F1428" s="35"/>
      <c r="G1428" s="28"/>
      <c r="H1428" s="28"/>
      <c r="I1428" s="28"/>
      <c r="J1428" s="26"/>
      <c r="K1428" s="26" t="s">
        <v>57</v>
      </c>
      <c r="L1428" s="26" t="s">
        <v>57</v>
      </c>
      <c r="M1428" s="32" t="s">
        <v>470</v>
      </c>
      <c r="N1428" s="33" t="s">
        <v>1354</v>
      </c>
      <c r="O1428" s="31">
        <v>0.59699999999999998</v>
      </c>
      <c r="P1428" s="41"/>
      <c r="Q1428" s="88"/>
      <c r="R1428" s="47"/>
      <c r="S1428" s="47"/>
      <c r="T1428" s="47"/>
      <c r="U1428" s="47"/>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c r="BV1428" s="48"/>
      <c r="BW1428" s="48"/>
      <c r="BX1428" s="48"/>
      <c r="BY1428" s="48"/>
      <c r="BZ1428" s="48"/>
      <c r="CA1428" s="48"/>
      <c r="CB1428" s="48"/>
      <c r="CC1428" s="48"/>
      <c r="CD1428" s="48"/>
      <c r="CE1428" s="48"/>
      <c r="CF1428" s="48"/>
      <c r="CG1428" s="48"/>
      <c r="CH1428" s="48"/>
      <c r="CI1428" s="48"/>
      <c r="CJ1428" s="48"/>
      <c r="CK1428" s="48"/>
      <c r="CL1428" s="48"/>
      <c r="CM1428" s="48"/>
      <c r="CN1428" s="48"/>
      <c r="CO1428" s="48"/>
      <c r="CP1428" s="48"/>
      <c r="CQ1428" s="48"/>
      <c r="CR1428" s="48"/>
      <c r="CS1428" s="48"/>
      <c r="CT1428" s="48"/>
      <c r="CU1428" s="48"/>
      <c r="CV1428" s="48"/>
      <c r="CW1428" s="48"/>
      <c r="CX1428" s="48"/>
      <c r="CY1428" s="48"/>
      <c r="CZ1428" s="48"/>
      <c r="DA1428" s="48"/>
      <c r="DB1428" s="48"/>
      <c r="DC1428" s="48"/>
      <c r="DD1428" s="48"/>
      <c r="DE1428" s="48"/>
      <c r="DF1428" s="48"/>
      <c r="DG1428" s="48"/>
      <c r="DH1428" s="48"/>
      <c r="DI1428" s="48"/>
      <c r="DJ1428" s="48"/>
      <c r="DK1428" s="48"/>
      <c r="DL1428" s="48"/>
      <c r="DM1428" s="48"/>
      <c r="DN1428" s="48"/>
      <c r="DO1428" s="48"/>
      <c r="DP1428" s="48"/>
      <c r="DQ1428" s="48"/>
    </row>
    <row r="1429" spans="1:121" ht="12.75" hidden="1" customHeight="1" outlineLevel="2">
      <c r="A1429" s="27"/>
      <c r="B1429" s="27"/>
      <c r="C1429" s="10"/>
      <c r="D1429" s="27"/>
      <c r="E1429" s="28"/>
      <c r="F1429" s="35" t="s">
        <v>1601</v>
      </c>
      <c r="G1429" s="28"/>
      <c r="H1429" s="28"/>
      <c r="I1429" s="28"/>
      <c r="J1429" s="26"/>
      <c r="K1429" s="26" t="s">
        <v>57</v>
      </c>
      <c r="L1429" s="26" t="s">
        <v>57</v>
      </c>
      <c r="M1429" s="32" t="s">
        <v>472</v>
      </c>
      <c r="N1429" s="33" t="s">
        <v>1354</v>
      </c>
      <c r="O1429" s="101">
        <v>0.59699999999999998</v>
      </c>
      <c r="P1429" s="41"/>
      <c r="Q1429" s="88"/>
      <c r="R1429" s="47"/>
      <c r="S1429" s="47"/>
      <c r="T1429" s="47"/>
      <c r="U1429" s="47"/>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c r="BV1429" s="48"/>
      <c r="BW1429" s="48"/>
      <c r="BX1429" s="48"/>
      <c r="BY1429" s="48"/>
      <c r="BZ1429" s="48"/>
      <c r="CA1429" s="48"/>
      <c r="CB1429" s="48"/>
      <c r="CC1429" s="48"/>
      <c r="CD1429" s="48"/>
      <c r="CE1429" s="48"/>
      <c r="CF1429" s="48"/>
      <c r="CG1429" s="48"/>
      <c r="CH1429" s="48"/>
      <c r="CI1429" s="48"/>
      <c r="CJ1429" s="48"/>
      <c r="CK1429" s="48"/>
      <c r="CL1429" s="48"/>
      <c r="CM1429" s="48"/>
      <c r="CN1429" s="48"/>
      <c r="CO1429" s="48"/>
      <c r="CP1429" s="48"/>
      <c r="CQ1429" s="48"/>
      <c r="CR1429" s="48"/>
      <c r="CS1429" s="48"/>
      <c r="CT1429" s="48"/>
      <c r="CU1429" s="48"/>
      <c r="CV1429" s="48"/>
      <c r="CW1429" s="48"/>
      <c r="CX1429" s="48"/>
      <c r="CY1429" s="48"/>
      <c r="CZ1429" s="48"/>
      <c r="DA1429" s="48"/>
      <c r="DB1429" s="48"/>
      <c r="DC1429" s="48"/>
      <c r="DD1429" s="48"/>
      <c r="DE1429" s="48"/>
      <c r="DF1429" s="48"/>
      <c r="DG1429" s="48"/>
      <c r="DH1429" s="48"/>
      <c r="DI1429" s="48"/>
      <c r="DJ1429" s="48"/>
      <c r="DK1429" s="48"/>
      <c r="DL1429" s="48"/>
      <c r="DM1429" s="48"/>
      <c r="DN1429" s="48"/>
      <c r="DO1429" s="48"/>
      <c r="DP1429" s="48"/>
      <c r="DQ1429" s="48"/>
    </row>
    <row r="1430" spans="1:121" ht="33.75" customHeight="1" outlineLevel="1" collapsed="1">
      <c r="A1430" s="27" t="s">
        <v>1291</v>
      </c>
      <c r="B1430" s="27">
        <v>10</v>
      </c>
      <c r="C1430" s="27" t="s">
        <v>1575</v>
      </c>
      <c r="D1430" s="36" t="s">
        <v>1350</v>
      </c>
      <c r="E1430" s="28" t="s">
        <v>1602</v>
      </c>
      <c r="F1430" s="35" t="s">
        <v>1603</v>
      </c>
      <c r="G1430" s="28"/>
      <c r="H1430" s="28" t="s">
        <v>1024</v>
      </c>
      <c r="I1430" s="28" t="s">
        <v>1025</v>
      </c>
      <c r="J1430" s="26" t="s">
        <v>33</v>
      </c>
      <c r="K1430" s="26" t="s">
        <v>53</v>
      </c>
      <c r="L1430" s="26" t="s">
        <v>53</v>
      </c>
      <c r="M1430" s="3" t="str">
        <f>M1431&amp;" "&amp;O1431&amp;N1431&amp;" "&amp;M1432&amp;" "&amp;O1432&amp;N1432&amp;" "</f>
        <v xml:space="preserve">Обрезка крон деревьев 100шт Расширение просек  0,9га </v>
      </c>
      <c r="N1430" s="33"/>
      <c r="O1430" s="31"/>
      <c r="P1430" s="41"/>
      <c r="Q1430" s="88"/>
      <c r="R1430" s="47"/>
      <c r="S1430" s="47"/>
      <c r="T1430" s="47"/>
      <c r="U1430" s="47"/>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c r="BV1430" s="48"/>
      <c r="BW1430" s="48"/>
      <c r="BX1430" s="48"/>
      <c r="BY1430" s="48"/>
      <c r="BZ1430" s="48"/>
      <c r="CA1430" s="48"/>
      <c r="CB1430" s="48"/>
      <c r="CC1430" s="48"/>
      <c r="CD1430" s="48"/>
      <c r="CE1430" s="48"/>
      <c r="CF1430" s="48"/>
      <c r="CG1430" s="48"/>
      <c r="CH1430" s="48"/>
      <c r="CI1430" s="48"/>
      <c r="CJ1430" s="48"/>
      <c r="CK1430" s="48"/>
      <c r="CL1430" s="48"/>
      <c r="CM1430" s="48"/>
      <c r="CN1430" s="48"/>
      <c r="CO1430" s="48"/>
      <c r="CP1430" s="48"/>
      <c r="CQ1430" s="48"/>
      <c r="CR1430" s="48"/>
      <c r="CS1430" s="48"/>
      <c r="CT1430" s="48"/>
      <c r="CU1430" s="48"/>
      <c r="CV1430" s="48"/>
      <c r="CW1430" s="48"/>
      <c r="CX1430" s="48"/>
      <c r="CY1430" s="48"/>
      <c r="CZ1430" s="48"/>
      <c r="DA1430" s="48"/>
      <c r="DB1430" s="48"/>
      <c r="DC1430" s="48"/>
      <c r="DD1430" s="48"/>
      <c r="DE1430" s="48"/>
      <c r="DF1430" s="48"/>
      <c r="DG1430" s="48"/>
      <c r="DH1430" s="48"/>
      <c r="DI1430" s="48"/>
      <c r="DJ1430" s="48"/>
      <c r="DK1430" s="48"/>
      <c r="DL1430" s="48"/>
      <c r="DM1430" s="48"/>
      <c r="DN1430" s="48"/>
      <c r="DO1430" s="48"/>
      <c r="DP1430" s="48"/>
      <c r="DQ1430" s="48"/>
    </row>
    <row r="1431" spans="1:121" ht="15.75" hidden="1" customHeight="1" outlineLevel="2">
      <c r="A1431" s="27"/>
      <c r="B1431" s="27"/>
      <c r="C1431" s="65"/>
      <c r="D1431" s="27"/>
      <c r="E1431" s="49"/>
      <c r="F1431" s="35"/>
      <c r="G1431" s="28"/>
      <c r="H1431" s="28"/>
      <c r="I1431" s="28"/>
      <c r="J1431" s="60"/>
      <c r="K1431" s="60"/>
      <c r="L1431" s="60"/>
      <c r="M1431" s="66" t="s">
        <v>675</v>
      </c>
      <c r="N1431" s="33" t="s">
        <v>54</v>
      </c>
      <c r="O1431" s="26">
        <v>100</v>
      </c>
      <c r="P1431" s="41"/>
      <c r="Q1431" s="88"/>
      <c r="R1431" s="47"/>
      <c r="S1431" s="47"/>
      <c r="T1431" s="47"/>
      <c r="U1431" s="47"/>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c r="BV1431" s="48"/>
      <c r="BW1431" s="48"/>
      <c r="BX1431" s="48"/>
      <c r="BY1431" s="48"/>
      <c r="BZ1431" s="48"/>
      <c r="CA1431" s="48"/>
      <c r="CB1431" s="48"/>
      <c r="CC1431" s="48"/>
      <c r="CD1431" s="48"/>
      <c r="CE1431" s="48"/>
      <c r="CF1431" s="48"/>
      <c r="CG1431" s="48"/>
      <c r="CH1431" s="48"/>
      <c r="CI1431" s="48"/>
      <c r="CJ1431" s="48"/>
      <c r="CK1431" s="48"/>
      <c r="CL1431" s="48"/>
      <c r="CM1431" s="48"/>
      <c r="CN1431" s="48"/>
      <c r="CO1431" s="48"/>
      <c r="CP1431" s="48"/>
      <c r="CQ1431" s="48"/>
      <c r="CR1431" s="48"/>
      <c r="CS1431" s="48"/>
      <c r="CT1431" s="48"/>
      <c r="CU1431" s="48"/>
      <c r="CV1431" s="48"/>
      <c r="CW1431" s="48"/>
      <c r="CX1431" s="48"/>
      <c r="CY1431" s="48"/>
      <c r="CZ1431" s="48"/>
      <c r="DA1431" s="48"/>
      <c r="DB1431" s="48"/>
      <c r="DC1431" s="48"/>
      <c r="DD1431" s="48"/>
      <c r="DE1431" s="48"/>
      <c r="DF1431" s="48"/>
      <c r="DG1431" s="48"/>
      <c r="DH1431" s="48"/>
      <c r="DI1431" s="48"/>
      <c r="DJ1431" s="48"/>
      <c r="DK1431" s="48"/>
      <c r="DL1431" s="48"/>
      <c r="DM1431" s="48"/>
      <c r="DN1431" s="48"/>
      <c r="DO1431" s="48"/>
      <c r="DP1431" s="48"/>
      <c r="DQ1431" s="48"/>
    </row>
    <row r="1432" spans="1:121" ht="16.5" hidden="1" customHeight="1" outlineLevel="2">
      <c r="A1432" s="27"/>
      <c r="B1432" s="27"/>
      <c r="C1432" s="65"/>
      <c r="D1432" s="27"/>
      <c r="E1432" s="49"/>
      <c r="F1432" s="35" t="s">
        <v>2578</v>
      </c>
      <c r="G1432" s="28"/>
      <c r="H1432" s="28"/>
      <c r="I1432" s="28"/>
      <c r="J1432" s="60"/>
      <c r="K1432" s="60"/>
      <c r="L1432" s="60"/>
      <c r="M1432" s="32" t="s">
        <v>2577</v>
      </c>
      <c r="N1432" s="33" t="s">
        <v>510</v>
      </c>
      <c r="O1432" s="31">
        <v>0.9</v>
      </c>
      <c r="P1432" s="41"/>
      <c r="Q1432" s="88"/>
      <c r="R1432" s="47"/>
      <c r="S1432" s="47"/>
      <c r="T1432" s="47"/>
      <c r="U1432" s="47"/>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c r="BV1432" s="48"/>
      <c r="BW1432" s="48"/>
      <c r="BX1432" s="48"/>
      <c r="BY1432" s="48"/>
      <c r="BZ1432" s="48"/>
      <c r="CA1432" s="48"/>
      <c r="CB1432" s="48"/>
      <c r="CC1432" s="48"/>
      <c r="CD1432" s="48"/>
      <c r="CE1432" s="48"/>
      <c r="CF1432" s="48"/>
      <c r="CG1432" s="48"/>
      <c r="CH1432" s="48"/>
      <c r="CI1432" s="48"/>
      <c r="CJ1432" s="48"/>
      <c r="CK1432" s="48"/>
      <c r="CL1432" s="48"/>
      <c r="CM1432" s="48"/>
      <c r="CN1432" s="48"/>
      <c r="CO1432" s="48"/>
      <c r="CP1432" s="48"/>
      <c r="CQ1432" s="48"/>
      <c r="CR1432" s="48"/>
      <c r="CS1432" s="48"/>
      <c r="CT1432" s="48"/>
      <c r="CU1432" s="48"/>
      <c r="CV1432" s="48"/>
      <c r="CW1432" s="48"/>
      <c r="CX1432" s="48"/>
      <c r="CY1432" s="48"/>
      <c r="CZ1432" s="48"/>
      <c r="DA1432" s="48"/>
      <c r="DB1432" s="48"/>
      <c r="DC1432" s="48"/>
      <c r="DD1432" s="48"/>
      <c r="DE1432" s="48"/>
      <c r="DF1432" s="48"/>
      <c r="DG1432" s="48"/>
      <c r="DH1432" s="48"/>
      <c r="DI1432" s="48"/>
      <c r="DJ1432" s="48"/>
      <c r="DK1432" s="48"/>
      <c r="DL1432" s="48"/>
      <c r="DM1432" s="48"/>
      <c r="DN1432" s="48"/>
      <c r="DO1432" s="48"/>
      <c r="DP1432" s="48"/>
      <c r="DQ1432" s="48"/>
    </row>
    <row r="1433" spans="1:121" s="1" customFormat="1" ht="40.5" customHeight="1" outlineLevel="1" collapsed="1">
      <c r="A1433" s="27" t="s">
        <v>1292</v>
      </c>
      <c r="B1433" s="27">
        <v>10</v>
      </c>
      <c r="C1433" s="27" t="s">
        <v>1575</v>
      </c>
      <c r="D1433" s="36" t="s">
        <v>1350</v>
      </c>
      <c r="E1433" s="28" t="s">
        <v>1604</v>
      </c>
      <c r="F1433" s="35" t="s">
        <v>1605</v>
      </c>
      <c r="G1433" s="28"/>
      <c r="H1433" s="28" t="s">
        <v>1024</v>
      </c>
      <c r="I1433" s="28" t="s">
        <v>1025</v>
      </c>
      <c r="J1433" s="26" t="s">
        <v>33</v>
      </c>
      <c r="K1433" s="26" t="s">
        <v>53</v>
      </c>
      <c r="L1433" s="26" t="s">
        <v>53</v>
      </c>
      <c r="M1433" s="3" t="str">
        <f>M1434&amp;" "&amp;O1434&amp;N1434&amp;" "&amp;M1435&amp;" "&amp;O1435&amp;N1435&amp;" "&amp;M1436&amp;""&amp;O1436&amp;N1436&amp;""</f>
        <v>Обрезка крон деревьев 67шт Расширение просек  0,48га Механическая расчистка0,5га</v>
      </c>
      <c r="N1433" s="26"/>
      <c r="O1433" s="26"/>
      <c r="P1433" s="41"/>
      <c r="Q1433" s="88"/>
      <c r="R1433" s="47"/>
      <c r="S1433" s="47"/>
      <c r="T1433" s="47"/>
      <c r="U1433" s="47"/>
      <c r="V1433" s="47"/>
      <c r="W1433" s="47"/>
      <c r="X1433" s="47"/>
      <c r="Y1433" s="47"/>
      <c r="Z1433" s="47"/>
      <c r="AA1433" s="47"/>
      <c r="AB1433" s="47"/>
      <c r="AC1433" s="47"/>
      <c r="AD1433" s="47"/>
      <c r="AE1433" s="47"/>
      <c r="AF1433" s="47"/>
      <c r="AG1433" s="47"/>
      <c r="AH1433" s="47"/>
      <c r="AI1433" s="47"/>
      <c r="AJ1433" s="47"/>
      <c r="AK1433" s="47"/>
      <c r="AL1433" s="47"/>
      <c r="AM1433" s="47"/>
      <c r="AN1433" s="47"/>
      <c r="AO1433" s="47"/>
      <c r="AP1433" s="47"/>
      <c r="AQ1433" s="47"/>
      <c r="AR1433" s="47"/>
      <c r="AS1433" s="47"/>
      <c r="AT1433" s="47"/>
      <c r="AU1433" s="47"/>
      <c r="AV1433" s="47"/>
      <c r="AW1433" s="47"/>
      <c r="AX1433" s="47"/>
      <c r="AY1433" s="47"/>
      <c r="AZ1433" s="47"/>
      <c r="BA1433" s="47"/>
      <c r="BB1433" s="47"/>
      <c r="BC1433" s="47"/>
      <c r="BD1433" s="47"/>
      <c r="BE1433" s="47"/>
      <c r="BF1433" s="47"/>
      <c r="BG1433" s="47"/>
      <c r="BH1433" s="47"/>
      <c r="BI1433" s="47"/>
      <c r="BJ1433" s="47"/>
      <c r="BK1433" s="47"/>
      <c r="BL1433" s="47"/>
      <c r="BM1433" s="47"/>
      <c r="BN1433" s="47"/>
      <c r="BO1433" s="47"/>
      <c r="BP1433" s="47"/>
      <c r="BQ1433" s="47"/>
      <c r="BR1433" s="47"/>
      <c r="BS1433" s="47"/>
      <c r="BT1433" s="47"/>
      <c r="BU1433" s="47"/>
      <c r="BV1433" s="47"/>
      <c r="BW1433" s="47"/>
      <c r="BX1433" s="47"/>
      <c r="BY1433" s="47"/>
      <c r="BZ1433" s="47"/>
      <c r="CA1433" s="47"/>
      <c r="CB1433" s="47"/>
      <c r="CC1433" s="47"/>
      <c r="CD1433" s="47"/>
      <c r="CE1433" s="47"/>
      <c r="CF1433" s="47"/>
      <c r="CG1433" s="47"/>
      <c r="CH1433" s="47"/>
      <c r="CI1433" s="47"/>
      <c r="CJ1433" s="47"/>
      <c r="CK1433" s="47"/>
      <c r="CL1433" s="47"/>
      <c r="CM1433" s="47"/>
      <c r="CN1433" s="47"/>
      <c r="CO1433" s="47"/>
      <c r="CP1433" s="47"/>
      <c r="CQ1433" s="47"/>
      <c r="CR1433" s="47"/>
      <c r="CS1433" s="47"/>
      <c r="CT1433" s="47"/>
      <c r="CU1433" s="47"/>
      <c r="CV1433" s="47"/>
      <c r="CW1433" s="47"/>
      <c r="CX1433" s="47"/>
      <c r="CY1433" s="47"/>
      <c r="CZ1433" s="47"/>
      <c r="DA1433" s="47"/>
      <c r="DB1433" s="47"/>
      <c r="DC1433" s="47"/>
      <c r="DD1433" s="47"/>
      <c r="DE1433" s="47"/>
      <c r="DF1433" s="47"/>
      <c r="DG1433" s="47"/>
      <c r="DH1433" s="47"/>
      <c r="DI1433" s="47"/>
      <c r="DJ1433" s="47"/>
      <c r="DK1433" s="47"/>
      <c r="DL1433" s="47"/>
      <c r="DM1433" s="47"/>
      <c r="DN1433" s="47"/>
      <c r="DO1433" s="47"/>
      <c r="DP1433" s="47"/>
      <c r="DQ1433" s="47"/>
    </row>
    <row r="1434" spans="1:121" ht="12.75" hidden="1" customHeight="1" outlineLevel="2">
      <c r="A1434" s="62"/>
      <c r="B1434" s="40"/>
      <c r="C1434" s="12"/>
      <c r="D1434" s="27"/>
      <c r="E1434" s="67"/>
      <c r="F1434" s="35"/>
      <c r="G1434" s="28"/>
      <c r="H1434" s="28"/>
      <c r="I1434" s="28"/>
      <c r="J1434" s="258"/>
      <c r="K1434" s="60"/>
      <c r="L1434" s="60"/>
      <c r="M1434" s="66" t="s">
        <v>675</v>
      </c>
      <c r="N1434" s="33" t="s">
        <v>54</v>
      </c>
      <c r="O1434" s="26">
        <f>12+40+15</f>
        <v>67</v>
      </c>
      <c r="P1434" s="41"/>
      <c r="Q1434" s="88"/>
      <c r="R1434" s="47"/>
      <c r="S1434" s="47"/>
      <c r="T1434" s="47"/>
      <c r="U1434" s="47"/>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c r="BV1434" s="48"/>
      <c r="BW1434" s="48"/>
      <c r="BX1434" s="48"/>
      <c r="BY1434" s="48"/>
      <c r="BZ1434" s="48"/>
      <c r="CA1434" s="48"/>
      <c r="CB1434" s="48"/>
      <c r="CC1434" s="48"/>
      <c r="CD1434" s="48"/>
      <c r="CE1434" s="48"/>
      <c r="CF1434" s="48"/>
      <c r="CG1434" s="48"/>
      <c r="CH1434" s="48"/>
      <c r="CI1434" s="48"/>
      <c r="CJ1434" s="48"/>
      <c r="CK1434" s="48"/>
      <c r="CL1434" s="48"/>
      <c r="CM1434" s="48"/>
      <c r="CN1434" s="48"/>
      <c r="CO1434" s="48"/>
      <c r="CP1434" s="48"/>
      <c r="CQ1434" s="48"/>
      <c r="CR1434" s="48"/>
      <c r="CS1434" s="48"/>
      <c r="CT1434" s="48"/>
      <c r="CU1434" s="48"/>
      <c r="CV1434" s="48"/>
      <c r="CW1434" s="48"/>
      <c r="CX1434" s="48"/>
      <c r="CY1434" s="48"/>
      <c r="CZ1434" s="48"/>
      <c r="DA1434" s="48"/>
      <c r="DB1434" s="48"/>
      <c r="DC1434" s="48"/>
      <c r="DD1434" s="48"/>
      <c r="DE1434" s="48"/>
      <c r="DF1434" s="48"/>
      <c r="DG1434" s="48"/>
      <c r="DH1434" s="48"/>
      <c r="DI1434" s="48"/>
      <c r="DJ1434" s="48"/>
      <c r="DK1434" s="48"/>
      <c r="DL1434" s="48"/>
      <c r="DM1434" s="48"/>
      <c r="DN1434" s="48"/>
      <c r="DO1434" s="48"/>
      <c r="DP1434" s="48"/>
      <c r="DQ1434" s="48"/>
    </row>
    <row r="1435" spans="1:121" ht="12.75" hidden="1" customHeight="1" outlineLevel="2">
      <c r="A1435" s="62"/>
      <c r="B1435" s="40"/>
      <c r="C1435" s="12"/>
      <c r="D1435" s="27"/>
      <c r="E1435" s="67"/>
      <c r="F1435" s="3" t="s">
        <v>2578</v>
      </c>
      <c r="G1435" s="28"/>
      <c r="H1435" s="28"/>
      <c r="I1435" s="28"/>
      <c r="J1435" s="258"/>
      <c r="K1435" s="60"/>
      <c r="L1435" s="60"/>
      <c r="M1435" s="32" t="s">
        <v>2577</v>
      </c>
      <c r="N1435" s="33" t="s">
        <v>510</v>
      </c>
      <c r="O1435" s="31">
        <v>0.48</v>
      </c>
      <c r="P1435" s="41"/>
      <c r="Q1435" s="88"/>
      <c r="R1435" s="47"/>
      <c r="S1435" s="47"/>
      <c r="T1435" s="47"/>
      <c r="U1435" s="47"/>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c r="BV1435" s="48"/>
      <c r="BW1435" s="48"/>
      <c r="BX1435" s="48"/>
      <c r="BY1435" s="48"/>
      <c r="BZ1435" s="48"/>
      <c r="CA1435" s="48"/>
      <c r="CB1435" s="48"/>
      <c r="CC1435" s="48"/>
      <c r="CD1435" s="48"/>
      <c r="CE1435" s="48"/>
      <c r="CF1435" s="48"/>
      <c r="CG1435" s="48"/>
      <c r="CH1435" s="48"/>
      <c r="CI1435" s="48"/>
      <c r="CJ1435" s="48"/>
      <c r="CK1435" s="48"/>
      <c r="CL1435" s="48"/>
      <c r="CM1435" s="48"/>
      <c r="CN1435" s="48"/>
      <c r="CO1435" s="48"/>
      <c r="CP1435" s="48"/>
      <c r="CQ1435" s="48"/>
      <c r="CR1435" s="48"/>
      <c r="CS1435" s="48"/>
      <c r="CT1435" s="48"/>
      <c r="CU1435" s="48"/>
      <c r="CV1435" s="48"/>
      <c r="CW1435" s="48"/>
      <c r="CX1435" s="48"/>
      <c r="CY1435" s="48"/>
      <c r="CZ1435" s="48"/>
      <c r="DA1435" s="48"/>
      <c r="DB1435" s="48"/>
      <c r="DC1435" s="48"/>
      <c r="DD1435" s="48"/>
      <c r="DE1435" s="48"/>
      <c r="DF1435" s="48"/>
      <c r="DG1435" s="48"/>
      <c r="DH1435" s="48"/>
      <c r="DI1435" s="48"/>
      <c r="DJ1435" s="48"/>
      <c r="DK1435" s="48"/>
      <c r="DL1435" s="48"/>
      <c r="DM1435" s="48"/>
      <c r="DN1435" s="48"/>
      <c r="DO1435" s="48"/>
      <c r="DP1435" s="48"/>
      <c r="DQ1435" s="48"/>
    </row>
    <row r="1436" spans="1:121" ht="12.75" hidden="1" customHeight="1" outlineLevel="2">
      <c r="A1436" s="62"/>
      <c r="B1436" s="40"/>
      <c r="C1436" s="12"/>
      <c r="D1436" s="27"/>
      <c r="E1436" s="67"/>
      <c r="F1436" s="3"/>
      <c r="G1436" s="28"/>
      <c r="H1436" s="28"/>
      <c r="I1436" s="28"/>
      <c r="J1436" s="258"/>
      <c r="K1436" s="60"/>
      <c r="L1436" s="60"/>
      <c r="M1436" s="46" t="s">
        <v>1606</v>
      </c>
      <c r="N1436" s="33" t="s">
        <v>510</v>
      </c>
      <c r="O1436" s="31">
        <v>0.5</v>
      </c>
      <c r="P1436" s="41"/>
      <c r="Q1436" s="88"/>
      <c r="R1436" s="47"/>
      <c r="S1436" s="47"/>
      <c r="T1436" s="47"/>
      <c r="U1436" s="47"/>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c r="BV1436" s="48"/>
      <c r="BW1436" s="48"/>
      <c r="BX1436" s="48"/>
      <c r="BY1436" s="48"/>
      <c r="BZ1436" s="48"/>
      <c r="CA1436" s="48"/>
      <c r="CB1436" s="48"/>
      <c r="CC1436" s="48"/>
      <c r="CD1436" s="48"/>
      <c r="CE1436" s="48"/>
      <c r="CF1436" s="48"/>
      <c r="CG1436" s="48"/>
      <c r="CH1436" s="48"/>
      <c r="CI1436" s="48"/>
      <c r="CJ1436" s="48"/>
      <c r="CK1436" s="48"/>
      <c r="CL1436" s="48"/>
      <c r="CM1436" s="48"/>
      <c r="CN1436" s="48"/>
      <c r="CO1436" s="48"/>
      <c r="CP1436" s="48"/>
      <c r="CQ1436" s="48"/>
      <c r="CR1436" s="48"/>
      <c r="CS1436" s="48"/>
      <c r="CT1436" s="48"/>
      <c r="CU1436" s="48"/>
      <c r="CV1436" s="48"/>
      <c r="CW1436" s="48"/>
      <c r="CX1436" s="48"/>
      <c r="CY1436" s="48"/>
      <c r="CZ1436" s="48"/>
      <c r="DA1436" s="48"/>
      <c r="DB1436" s="48"/>
      <c r="DC1436" s="48"/>
      <c r="DD1436" s="48"/>
      <c r="DE1436" s="48"/>
      <c r="DF1436" s="48"/>
      <c r="DG1436" s="48"/>
      <c r="DH1436" s="48"/>
      <c r="DI1436" s="48"/>
      <c r="DJ1436" s="48"/>
      <c r="DK1436" s="48"/>
      <c r="DL1436" s="48"/>
      <c r="DM1436" s="48"/>
      <c r="DN1436" s="48"/>
      <c r="DO1436" s="48"/>
      <c r="DP1436" s="48"/>
      <c r="DQ1436" s="48"/>
    </row>
    <row r="1437" spans="1:121" s="1" customFormat="1" ht="75.75" customHeight="1" outlineLevel="1" collapsed="1">
      <c r="A1437" s="27" t="s">
        <v>1293</v>
      </c>
      <c r="B1437" s="27">
        <v>10</v>
      </c>
      <c r="C1437" s="27" t="s">
        <v>1468</v>
      </c>
      <c r="D1437" s="36" t="s">
        <v>1350</v>
      </c>
      <c r="E1437" s="28" t="s">
        <v>1607</v>
      </c>
      <c r="F1437" s="35" t="s">
        <v>1608</v>
      </c>
      <c r="G1437" s="28"/>
      <c r="H1437" s="28" t="s">
        <v>1133</v>
      </c>
      <c r="I1437" s="28" t="s">
        <v>2764</v>
      </c>
      <c r="J1437" s="26" t="s">
        <v>33</v>
      </c>
      <c r="K1437" s="26" t="s">
        <v>51</v>
      </c>
      <c r="L1437" s="26" t="s">
        <v>490</v>
      </c>
      <c r="M1437" s="3" t="str">
        <f>M1438&amp;" "&amp;O1438&amp;N1438&amp;" "&amp;M1439&amp;" "&amp;O1439&amp;N1439&amp;" "&amp;M1440&amp;" "&amp;O1440&amp;N1440&amp;" "&amp;M1441&amp;" "&amp;O1441&amp;N1441&amp;" "&amp;M1442&amp;" "&amp;O1442&amp;N1442&amp;" "&amp;M1443&amp;" "&amp;O1443&amp;N1443&amp;" "&amp;M1444&amp;" "&amp;O1444&amp;N1444&amp;" "</f>
        <v xml:space="preserve">Замена опор 11шт Перетяжка провода 4,65км Монтаж муфт 1шт Демонтаж муфт 1шт Устройство повторного заземления 6шт Установка разрядников, ОПН 3шт Ручная расчистка 4га </v>
      </c>
      <c r="N1437" s="26"/>
      <c r="O1437" s="26"/>
      <c r="P1437" s="41"/>
      <c r="Q1437" s="88"/>
      <c r="R1437" s="47"/>
      <c r="S1437" s="47"/>
      <c r="T1437" s="47"/>
      <c r="U1437" s="47"/>
      <c r="V1437" s="47"/>
      <c r="W1437" s="47"/>
      <c r="X1437" s="47"/>
      <c r="Y1437" s="47"/>
      <c r="Z1437" s="47"/>
      <c r="AA1437" s="47"/>
      <c r="AB1437" s="47"/>
      <c r="AC1437" s="47"/>
      <c r="AD1437" s="47"/>
      <c r="AE1437" s="47"/>
      <c r="AF1437" s="47"/>
      <c r="AG1437" s="47"/>
      <c r="AH1437" s="47"/>
      <c r="AI1437" s="47"/>
      <c r="AJ1437" s="47"/>
      <c r="AK1437" s="47"/>
      <c r="AL1437" s="47"/>
      <c r="AM1437" s="47"/>
      <c r="AN1437" s="47"/>
      <c r="AO1437" s="47"/>
      <c r="AP1437" s="47"/>
      <c r="AQ1437" s="47"/>
      <c r="AR1437" s="47"/>
      <c r="AS1437" s="47"/>
      <c r="AT1437" s="47"/>
      <c r="AU1437" s="47"/>
      <c r="AV1437" s="47"/>
      <c r="AW1437" s="47"/>
      <c r="AX1437" s="47"/>
      <c r="AY1437" s="47"/>
      <c r="AZ1437" s="47"/>
      <c r="BA1437" s="47"/>
      <c r="BB1437" s="47"/>
      <c r="BC1437" s="47"/>
      <c r="BD1437" s="47"/>
      <c r="BE1437" s="47"/>
      <c r="BF1437" s="47"/>
      <c r="BG1437" s="47"/>
      <c r="BH1437" s="47"/>
      <c r="BI1437" s="47"/>
      <c r="BJ1437" s="47"/>
      <c r="BK1437" s="47"/>
      <c r="BL1437" s="47"/>
      <c r="BM1437" s="47"/>
      <c r="BN1437" s="47"/>
      <c r="BO1437" s="47"/>
      <c r="BP1437" s="47"/>
      <c r="BQ1437" s="47"/>
      <c r="BR1437" s="47"/>
      <c r="BS1437" s="47"/>
      <c r="BT1437" s="47"/>
      <c r="BU1437" s="47"/>
      <c r="BV1437" s="47"/>
      <c r="BW1437" s="47"/>
      <c r="BX1437" s="47"/>
      <c r="BY1437" s="47"/>
      <c r="BZ1437" s="47"/>
      <c r="CA1437" s="47"/>
      <c r="CB1437" s="47"/>
      <c r="CC1437" s="47"/>
      <c r="CD1437" s="47"/>
      <c r="CE1437" s="47"/>
      <c r="CF1437" s="47"/>
      <c r="CG1437" s="47"/>
      <c r="CH1437" s="47"/>
      <c r="CI1437" s="47"/>
      <c r="CJ1437" s="47"/>
      <c r="CK1437" s="47"/>
      <c r="CL1437" s="47"/>
      <c r="CM1437" s="47"/>
      <c r="CN1437" s="47"/>
      <c r="CO1437" s="47"/>
      <c r="CP1437" s="47"/>
      <c r="CQ1437" s="47"/>
      <c r="CR1437" s="47"/>
      <c r="CS1437" s="47"/>
      <c r="CT1437" s="47"/>
      <c r="CU1437" s="47"/>
      <c r="CV1437" s="47"/>
      <c r="CW1437" s="47"/>
      <c r="CX1437" s="47"/>
      <c r="CY1437" s="47"/>
      <c r="CZ1437" s="47"/>
      <c r="DA1437" s="47"/>
      <c r="DB1437" s="47"/>
      <c r="DC1437" s="47"/>
      <c r="DD1437" s="47"/>
      <c r="DE1437" s="47"/>
      <c r="DF1437" s="47"/>
      <c r="DG1437" s="47"/>
      <c r="DH1437" s="47"/>
      <c r="DI1437" s="47"/>
      <c r="DJ1437" s="47"/>
      <c r="DK1437" s="47"/>
      <c r="DL1437" s="47"/>
      <c r="DM1437" s="47"/>
      <c r="DN1437" s="47"/>
      <c r="DO1437" s="47"/>
      <c r="DP1437" s="47"/>
      <c r="DQ1437" s="47"/>
    </row>
    <row r="1438" spans="1:121" ht="73.5" hidden="1" customHeight="1" outlineLevel="2">
      <c r="A1438" s="62"/>
      <c r="B1438" s="40"/>
      <c r="C1438" s="27"/>
      <c r="D1438" s="27"/>
      <c r="E1438" s="3"/>
      <c r="F1438" s="35" t="s">
        <v>2596</v>
      </c>
      <c r="G1438" s="28"/>
      <c r="H1438" s="35"/>
      <c r="I1438" s="35"/>
      <c r="J1438" s="46"/>
      <c r="K1438" s="26" t="s">
        <v>51</v>
      </c>
      <c r="L1438" s="26" t="s">
        <v>316</v>
      </c>
      <c r="M1438" s="32" t="s">
        <v>468</v>
      </c>
      <c r="N1438" s="33" t="s">
        <v>54</v>
      </c>
      <c r="O1438" s="26">
        <v>11</v>
      </c>
      <c r="P1438" s="41"/>
      <c r="Q1438" s="88"/>
      <c r="R1438" s="47"/>
      <c r="S1438" s="47"/>
      <c r="T1438" s="47"/>
      <c r="U1438" s="47"/>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c r="BV1438" s="48"/>
      <c r="BW1438" s="48"/>
      <c r="BX1438" s="48"/>
      <c r="BY1438" s="48"/>
      <c r="BZ1438" s="48"/>
      <c r="CA1438" s="48"/>
      <c r="CB1438" s="48"/>
      <c r="CC1438" s="48"/>
      <c r="CD1438" s="48"/>
      <c r="CE1438" s="48"/>
      <c r="CF1438" s="48"/>
      <c r="CG1438" s="48"/>
      <c r="CH1438" s="48"/>
      <c r="CI1438" s="48"/>
      <c r="CJ1438" s="48"/>
      <c r="CK1438" s="48"/>
      <c r="CL1438" s="48"/>
      <c r="CM1438" s="48"/>
      <c r="CN1438" s="48"/>
      <c r="CO1438" s="48"/>
      <c r="CP1438" s="48"/>
      <c r="CQ1438" s="48"/>
      <c r="CR1438" s="48"/>
      <c r="CS1438" s="48"/>
      <c r="CT1438" s="48"/>
      <c r="CU1438" s="48"/>
      <c r="CV1438" s="48"/>
      <c r="CW1438" s="48"/>
      <c r="CX1438" s="48"/>
      <c r="CY1438" s="48"/>
      <c r="CZ1438" s="48"/>
      <c r="DA1438" s="48"/>
      <c r="DB1438" s="48"/>
      <c r="DC1438" s="48"/>
      <c r="DD1438" s="48"/>
      <c r="DE1438" s="48"/>
      <c r="DF1438" s="48"/>
      <c r="DG1438" s="48"/>
      <c r="DH1438" s="48"/>
      <c r="DI1438" s="48"/>
      <c r="DJ1438" s="48"/>
      <c r="DK1438" s="48"/>
      <c r="DL1438" s="48"/>
      <c r="DM1438" s="48"/>
      <c r="DN1438" s="48"/>
      <c r="DO1438" s="48"/>
      <c r="DP1438" s="48"/>
      <c r="DQ1438" s="48"/>
    </row>
    <row r="1439" spans="1:121" ht="12.75" hidden="1" customHeight="1" outlineLevel="2">
      <c r="A1439" s="62"/>
      <c r="B1439" s="40"/>
      <c r="C1439" s="27"/>
      <c r="D1439" s="27"/>
      <c r="E1439" s="3"/>
      <c r="F1439" s="35" t="s">
        <v>824</v>
      </c>
      <c r="G1439" s="28"/>
      <c r="H1439" s="35"/>
      <c r="I1439" s="35"/>
      <c r="J1439" s="46"/>
      <c r="K1439" s="26" t="s">
        <v>490</v>
      </c>
      <c r="L1439" s="26" t="s">
        <v>490</v>
      </c>
      <c r="M1439" s="3" t="s">
        <v>1609</v>
      </c>
      <c r="N1439" s="26" t="s">
        <v>1354</v>
      </c>
      <c r="O1439" s="29">
        <v>4.6500000000000004</v>
      </c>
      <c r="P1439" s="41"/>
      <c r="Q1439" s="88"/>
      <c r="R1439" s="47"/>
      <c r="S1439" s="47"/>
      <c r="T1439" s="47"/>
      <c r="U1439" s="47"/>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c r="BV1439" s="48"/>
      <c r="BW1439" s="48"/>
      <c r="BX1439" s="48"/>
      <c r="BY1439" s="48"/>
      <c r="BZ1439" s="48"/>
      <c r="CA1439" s="48"/>
      <c r="CB1439" s="48"/>
      <c r="CC1439" s="48"/>
      <c r="CD1439" s="48"/>
      <c r="CE1439" s="48"/>
      <c r="CF1439" s="48"/>
      <c r="CG1439" s="48"/>
      <c r="CH1439" s="48"/>
      <c r="CI1439" s="48"/>
      <c r="CJ1439" s="48"/>
      <c r="CK1439" s="48"/>
      <c r="CL1439" s="48"/>
      <c r="CM1439" s="48"/>
      <c r="CN1439" s="48"/>
      <c r="CO1439" s="48"/>
      <c r="CP1439" s="48"/>
      <c r="CQ1439" s="48"/>
      <c r="CR1439" s="48"/>
      <c r="CS1439" s="48"/>
      <c r="CT1439" s="48"/>
      <c r="CU1439" s="48"/>
      <c r="CV1439" s="48"/>
      <c r="CW1439" s="48"/>
      <c r="CX1439" s="48"/>
      <c r="CY1439" s="48"/>
      <c r="CZ1439" s="48"/>
      <c r="DA1439" s="48"/>
      <c r="DB1439" s="48"/>
      <c r="DC1439" s="48"/>
      <c r="DD1439" s="48"/>
      <c r="DE1439" s="48"/>
      <c r="DF1439" s="48"/>
      <c r="DG1439" s="48"/>
      <c r="DH1439" s="48"/>
      <c r="DI1439" s="48"/>
      <c r="DJ1439" s="48"/>
      <c r="DK1439" s="48"/>
      <c r="DL1439" s="48"/>
      <c r="DM1439" s="48"/>
      <c r="DN1439" s="48"/>
      <c r="DO1439" s="48"/>
      <c r="DP1439" s="48"/>
      <c r="DQ1439" s="48"/>
    </row>
    <row r="1440" spans="1:121" ht="12.75" hidden="1" customHeight="1" outlineLevel="2">
      <c r="A1440" s="62"/>
      <c r="B1440" s="40"/>
      <c r="C1440" s="27"/>
      <c r="D1440" s="27"/>
      <c r="E1440" s="3"/>
      <c r="F1440" s="35" t="s">
        <v>1610</v>
      </c>
      <c r="G1440" s="28"/>
      <c r="H1440" s="35"/>
      <c r="I1440" s="35"/>
      <c r="J1440" s="46"/>
      <c r="K1440" s="26" t="s">
        <v>53</v>
      </c>
      <c r="L1440" s="26" t="s">
        <v>53</v>
      </c>
      <c r="M1440" s="3" t="s">
        <v>1158</v>
      </c>
      <c r="N1440" s="33" t="s">
        <v>54</v>
      </c>
      <c r="O1440" s="26">
        <v>1</v>
      </c>
      <c r="P1440" s="41"/>
      <c r="Q1440" s="88"/>
      <c r="R1440" s="47"/>
      <c r="S1440" s="47"/>
      <c r="T1440" s="47"/>
      <c r="U1440" s="47"/>
      <c r="V1440" s="48"/>
      <c r="W1440" s="48"/>
      <c r="X1440" s="48"/>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48"/>
      <c r="BJ1440" s="48"/>
      <c r="BK1440" s="48"/>
      <c r="BL1440" s="48"/>
      <c r="BM1440" s="48"/>
      <c r="BN1440" s="48"/>
      <c r="BO1440" s="48"/>
      <c r="BP1440" s="48"/>
      <c r="BQ1440" s="48"/>
      <c r="BR1440" s="48"/>
      <c r="BS1440" s="48"/>
      <c r="BT1440" s="48"/>
      <c r="BU1440" s="48"/>
      <c r="BV1440" s="48"/>
      <c r="BW1440" s="48"/>
      <c r="BX1440" s="48"/>
      <c r="BY1440" s="48"/>
      <c r="BZ1440" s="48"/>
      <c r="CA1440" s="48"/>
      <c r="CB1440" s="48"/>
      <c r="CC1440" s="48"/>
      <c r="CD1440" s="48"/>
      <c r="CE1440" s="48"/>
      <c r="CF1440" s="48"/>
      <c r="CG1440" s="48"/>
      <c r="CH1440" s="48"/>
      <c r="CI1440" s="48"/>
      <c r="CJ1440" s="48"/>
      <c r="CK1440" s="48"/>
      <c r="CL1440" s="48"/>
      <c r="CM1440" s="48"/>
      <c r="CN1440" s="48"/>
      <c r="CO1440" s="48"/>
      <c r="CP1440" s="48"/>
      <c r="CQ1440" s="48"/>
      <c r="CR1440" s="48"/>
      <c r="CS1440" s="48"/>
      <c r="CT1440" s="48"/>
      <c r="CU1440" s="48"/>
      <c r="CV1440" s="48"/>
      <c r="CW1440" s="48"/>
      <c r="CX1440" s="48"/>
      <c r="CY1440" s="48"/>
      <c r="CZ1440" s="48"/>
      <c r="DA1440" s="48"/>
      <c r="DB1440" s="48"/>
      <c r="DC1440" s="48"/>
      <c r="DD1440" s="48"/>
      <c r="DE1440" s="48"/>
      <c r="DF1440" s="48"/>
      <c r="DG1440" s="48"/>
      <c r="DH1440" s="48"/>
      <c r="DI1440" s="48"/>
      <c r="DJ1440" s="48"/>
      <c r="DK1440" s="48"/>
      <c r="DL1440" s="48"/>
      <c r="DM1440" s="48"/>
      <c r="DN1440" s="48"/>
      <c r="DO1440" s="48"/>
      <c r="DP1440" s="48"/>
      <c r="DQ1440" s="48"/>
    </row>
    <row r="1441" spans="1:121" ht="12.75" hidden="1" customHeight="1" outlineLevel="2">
      <c r="A1441" s="62"/>
      <c r="B1441" s="40"/>
      <c r="C1441" s="27"/>
      <c r="D1441" s="27"/>
      <c r="E1441" s="3"/>
      <c r="F1441" s="35"/>
      <c r="G1441" s="28"/>
      <c r="H1441" s="35"/>
      <c r="I1441" s="35"/>
      <c r="J1441" s="46"/>
      <c r="K1441" s="26" t="s">
        <v>53</v>
      </c>
      <c r="L1441" s="26" t="s">
        <v>53</v>
      </c>
      <c r="M1441" s="3" t="s">
        <v>1611</v>
      </c>
      <c r="N1441" s="33" t="s">
        <v>54</v>
      </c>
      <c r="O1441" s="26">
        <v>1</v>
      </c>
      <c r="P1441" s="41"/>
      <c r="Q1441" s="88"/>
      <c r="R1441" s="47"/>
      <c r="S1441" s="47"/>
      <c r="T1441" s="47"/>
      <c r="U1441" s="47"/>
      <c r="V1441" s="48"/>
      <c r="W1441" s="48"/>
      <c r="X1441" s="48"/>
      <c r="Y1441" s="48"/>
      <c r="Z1441" s="48"/>
      <c r="AA1441" s="48"/>
      <c r="AB1441" s="48"/>
      <c r="AC1441" s="48"/>
      <c r="AD1441" s="48"/>
      <c r="AE1441" s="48"/>
      <c r="AF1441" s="48"/>
      <c r="AG1441" s="48"/>
      <c r="AH1441" s="48"/>
      <c r="AI1441" s="48"/>
      <c r="AJ1441" s="48"/>
      <c r="AK1441" s="48"/>
      <c r="AL1441" s="48"/>
      <c r="AM1441" s="48"/>
      <c r="AN1441" s="48"/>
      <c r="AO1441" s="48"/>
      <c r="AP1441" s="48"/>
      <c r="AQ1441" s="48"/>
      <c r="AR1441" s="48"/>
      <c r="AS1441" s="48"/>
      <c r="AT1441" s="48"/>
      <c r="AU1441" s="48"/>
      <c r="AV1441" s="48"/>
      <c r="AW1441" s="48"/>
      <c r="AX1441" s="48"/>
      <c r="AY1441" s="48"/>
      <c r="AZ1441" s="48"/>
      <c r="BA1441" s="48"/>
      <c r="BB1441" s="48"/>
      <c r="BC1441" s="48"/>
      <c r="BD1441" s="48"/>
      <c r="BE1441" s="48"/>
      <c r="BF1441" s="48"/>
      <c r="BG1441" s="48"/>
      <c r="BH1441" s="48"/>
      <c r="BI1441" s="48"/>
      <c r="BJ1441" s="48"/>
      <c r="BK1441" s="48"/>
      <c r="BL1441" s="48"/>
      <c r="BM1441" s="48"/>
      <c r="BN1441" s="48"/>
      <c r="BO1441" s="48"/>
      <c r="BP1441" s="48"/>
      <c r="BQ1441" s="48"/>
      <c r="BR1441" s="48"/>
      <c r="BS1441" s="48"/>
      <c r="BT1441" s="48"/>
      <c r="BU1441" s="48"/>
      <c r="BV1441" s="48"/>
      <c r="BW1441" s="48"/>
      <c r="BX1441" s="48"/>
      <c r="BY1441" s="48"/>
      <c r="BZ1441" s="48"/>
      <c r="CA1441" s="48"/>
      <c r="CB1441" s="48"/>
      <c r="CC1441" s="48"/>
      <c r="CD1441" s="48"/>
      <c r="CE1441" s="48"/>
      <c r="CF1441" s="48"/>
      <c r="CG1441" s="48"/>
      <c r="CH1441" s="48"/>
      <c r="CI1441" s="48"/>
      <c r="CJ1441" s="48"/>
      <c r="CK1441" s="48"/>
      <c r="CL1441" s="48"/>
      <c r="CM1441" s="48"/>
      <c r="CN1441" s="48"/>
      <c r="CO1441" s="48"/>
      <c r="CP1441" s="48"/>
      <c r="CQ1441" s="48"/>
      <c r="CR1441" s="48"/>
      <c r="CS1441" s="48"/>
      <c r="CT1441" s="48"/>
      <c r="CU1441" s="48"/>
      <c r="CV1441" s="48"/>
      <c r="CW1441" s="48"/>
      <c r="CX1441" s="48"/>
      <c r="CY1441" s="48"/>
      <c r="CZ1441" s="48"/>
      <c r="DA1441" s="48"/>
      <c r="DB1441" s="48"/>
      <c r="DC1441" s="48"/>
      <c r="DD1441" s="48"/>
      <c r="DE1441" s="48"/>
      <c r="DF1441" s="48"/>
      <c r="DG1441" s="48"/>
      <c r="DH1441" s="48"/>
      <c r="DI1441" s="48"/>
      <c r="DJ1441" s="48"/>
      <c r="DK1441" s="48"/>
      <c r="DL1441" s="48"/>
      <c r="DM1441" s="48"/>
      <c r="DN1441" s="48"/>
      <c r="DO1441" s="48"/>
      <c r="DP1441" s="48"/>
      <c r="DQ1441" s="48"/>
    </row>
    <row r="1442" spans="1:121" ht="12.75" hidden="1" customHeight="1" outlineLevel="2">
      <c r="A1442" s="62"/>
      <c r="B1442" s="40"/>
      <c r="C1442" s="27"/>
      <c r="D1442" s="27"/>
      <c r="E1442" s="3"/>
      <c r="F1442" s="35"/>
      <c r="G1442" s="28"/>
      <c r="H1442" s="35"/>
      <c r="I1442" s="35"/>
      <c r="J1442" s="46"/>
      <c r="K1442" s="26" t="s">
        <v>51</v>
      </c>
      <c r="L1442" s="26" t="s">
        <v>316</v>
      </c>
      <c r="M1442" s="32" t="s">
        <v>1746</v>
      </c>
      <c r="N1442" s="33" t="s">
        <v>54</v>
      </c>
      <c r="O1442" s="31">
        <v>6</v>
      </c>
      <c r="P1442" s="41"/>
      <c r="Q1442" s="88"/>
      <c r="R1442" s="47"/>
      <c r="S1442" s="47"/>
      <c r="T1442" s="47"/>
      <c r="U1442" s="47"/>
      <c r="V1442" s="48"/>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c r="BV1442" s="48"/>
      <c r="BW1442" s="48"/>
      <c r="BX1442" s="48"/>
      <c r="BY1442" s="48"/>
      <c r="BZ1442" s="48"/>
      <c r="CA1442" s="48"/>
      <c r="CB1442" s="48"/>
      <c r="CC1442" s="48"/>
      <c r="CD1442" s="48"/>
      <c r="CE1442" s="48"/>
      <c r="CF1442" s="48"/>
      <c r="CG1442" s="48"/>
      <c r="CH1442" s="48"/>
      <c r="CI1442" s="48"/>
      <c r="CJ1442" s="48"/>
      <c r="CK1442" s="48"/>
      <c r="CL1442" s="48"/>
      <c r="CM1442" s="48"/>
      <c r="CN1442" s="48"/>
      <c r="CO1442" s="48"/>
      <c r="CP1442" s="48"/>
      <c r="CQ1442" s="48"/>
      <c r="CR1442" s="48"/>
      <c r="CS1442" s="48"/>
      <c r="CT1442" s="48"/>
      <c r="CU1442" s="48"/>
      <c r="CV1442" s="48"/>
      <c r="CW1442" s="48"/>
      <c r="CX1442" s="48"/>
      <c r="CY1442" s="48"/>
      <c r="CZ1442" s="48"/>
      <c r="DA1442" s="48"/>
      <c r="DB1442" s="48"/>
      <c r="DC1442" s="48"/>
      <c r="DD1442" s="48"/>
      <c r="DE1442" s="48"/>
      <c r="DF1442" s="48"/>
      <c r="DG1442" s="48"/>
      <c r="DH1442" s="48"/>
      <c r="DI1442" s="48"/>
      <c r="DJ1442" s="48"/>
      <c r="DK1442" s="48"/>
      <c r="DL1442" s="48"/>
      <c r="DM1442" s="48"/>
      <c r="DN1442" s="48"/>
      <c r="DO1442" s="48"/>
      <c r="DP1442" s="48"/>
      <c r="DQ1442" s="48"/>
    </row>
    <row r="1443" spans="1:121" ht="45" hidden="1" customHeight="1" outlineLevel="2">
      <c r="A1443" s="62"/>
      <c r="B1443" s="40"/>
      <c r="C1443" s="27"/>
      <c r="D1443" s="27"/>
      <c r="E1443" s="3"/>
      <c r="F1443" s="35" t="s">
        <v>1574</v>
      </c>
      <c r="G1443" s="28"/>
      <c r="H1443" s="35"/>
      <c r="I1443" s="28" t="s">
        <v>1561</v>
      </c>
      <c r="J1443" s="46"/>
      <c r="K1443" s="26" t="s">
        <v>53</v>
      </c>
      <c r="L1443" s="26" t="s">
        <v>53</v>
      </c>
      <c r="M1443" s="23" t="s">
        <v>2592</v>
      </c>
      <c r="N1443" s="33" t="s">
        <v>54</v>
      </c>
      <c r="O1443" s="61">
        <v>3</v>
      </c>
      <c r="P1443" s="41"/>
      <c r="Q1443" s="88"/>
      <c r="R1443" s="47"/>
      <c r="S1443" s="47"/>
      <c r="T1443" s="47"/>
      <c r="U1443" s="47"/>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c r="BV1443" s="48"/>
      <c r="BW1443" s="48"/>
      <c r="BX1443" s="48"/>
      <c r="BY1443" s="48"/>
      <c r="BZ1443" s="48"/>
      <c r="CA1443" s="48"/>
      <c r="CB1443" s="48"/>
      <c r="CC1443" s="48"/>
      <c r="CD1443" s="48"/>
      <c r="CE1443" s="48"/>
      <c r="CF1443" s="48"/>
      <c r="CG1443" s="48"/>
      <c r="CH1443" s="48"/>
      <c r="CI1443" s="48"/>
      <c r="CJ1443" s="48"/>
      <c r="CK1443" s="48"/>
      <c r="CL1443" s="48"/>
      <c r="CM1443" s="48"/>
      <c r="CN1443" s="48"/>
      <c r="CO1443" s="48"/>
      <c r="CP1443" s="48"/>
      <c r="CQ1443" s="48"/>
      <c r="CR1443" s="48"/>
      <c r="CS1443" s="48"/>
      <c r="CT1443" s="48"/>
      <c r="CU1443" s="48"/>
      <c r="CV1443" s="48"/>
      <c r="CW1443" s="48"/>
      <c r="CX1443" s="48"/>
      <c r="CY1443" s="48"/>
      <c r="CZ1443" s="48"/>
      <c r="DA1443" s="48"/>
      <c r="DB1443" s="48"/>
      <c r="DC1443" s="48"/>
      <c r="DD1443" s="48"/>
      <c r="DE1443" s="48"/>
      <c r="DF1443" s="48"/>
      <c r="DG1443" s="48"/>
      <c r="DH1443" s="48"/>
      <c r="DI1443" s="48"/>
      <c r="DJ1443" s="48"/>
      <c r="DK1443" s="48"/>
      <c r="DL1443" s="48"/>
      <c r="DM1443" s="48"/>
      <c r="DN1443" s="48"/>
      <c r="DO1443" s="48"/>
      <c r="DP1443" s="48"/>
      <c r="DQ1443" s="48"/>
    </row>
    <row r="1444" spans="1:121" ht="12.75" hidden="1" customHeight="1" outlineLevel="2">
      <c r="A1444" s="62"/>
      <c r="B1444" s="40"/>
      <c r="C1444" s="27"/>
      <c r="D1444" s="27"/>
      <c r="E1444" s="3"/>
      <c r="F1444" s="35"/>
      <c r="G1444" s="28"/>
      <c r="H1444" s="35"/>
      <c r="I1444" s="28" t="s">
        <v>1025</v>
      </c>
      <c r="J1444" s="46"/>
      <c r="K1444" s="26" t="s">
        <v>51</v>
      </c>
      <c r="L1444" s="26" t="s">
        <v>490</v>
      </c>
      <c r="M1444" s="66" t="s">
        <v>481</v>
      </c>
      <c r="N1444" s="26" t="s">
        <v>510</v>
      </c>
      <c r="O1444" s="31">
        <v>4</v>
      </c>
      <c r="P1444" s="41"/>
      <c r="Q1444" s="88"/>
      <c r="R1444" s="47"/>
      <c r="S1444" s="47"/>
      <c r="T1444" s="47"/>
      <c r="U1444" s="47"/>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c r="BV1444" s="48"/>
      <c r="BW1444" s="48"/>
      <c r="BX1444" s="48"/>
      <c r="BY1444" s="48"/>
      <c r="BZ1444" s="48"/>
      <c r="CA1444" s="48"/>
      <c r="CB1444" s="48"/>
      <c r="CC1444" s="48"/>
      <c r="CD1444" s="48"/>
      <c r="CE1444" s="48"/>
      <c r="CF1444" s="48"/>
      <c r="CG1444" s="48"/>
      <c r="CH1444" s="48"/>
      <c r="CI1444" s="48"/>
      <c r="CJ1444" s="48"/>
      <c r="CK1444" s="48"/>
      <c r="CL1444" s="48"/>
      <c r="CM1444" s="48"/>
      <c r="CN1444" s="48"/>
      <c r="CO1444" s="48"/>
      <c r="CP1444" s="48"/>
      <c r="CQ1444" s="48"/>
      <c r="CR1444" s="48"/>
      <c r="CS1444" s="48"/>
      <c r="CT1444" s="48"/>
      <c r="CU1444" s="48"/>
      <c r="CV1444" s="48"/>
      <c r="CW1444" s="48"/>
      <c r="CX1444" s="48"/>
      <c r="CY1444" s="48"/>
      <c r="CZ1444" s="48"/>
      <c r="DA1444" s="48"/>
      <c r="DB1444" s="48"/>
      <c r="DC1444" s="48"/>
      <c r="DD1444" s="48"/>
      <c r="DE1444" s="48"/>
      <c r="DF1444" s="48"/>
      <c r="DG1444" s="48"/>
      <c r="DH1444" s="48"/>
      <c r="DI1444" s="48"/>
      <c r="DJ1444" s="48"/>
      <c r="DK1444" s="48"/>
      <c r="DL1444" s="48"/>
      <c r="DM1444" s="48"/>
      <c r="DN1444" s="48"/>
      <c r="DO1444" s="48"/>
      <c r="DP1444" s="48"/>
      <c r="DQ1444" s="48"/>
    </row>
    <row r="1445" spans="1:121" ht="78.75" customHeight="1" outlineLevel="1" collapsed="1">
      <c r="A1445" s="27" t="s">
        <v>1294</v>
      </c>
      <c r="B1445" s="27">
        <v>10</v>
      </c>
      <c r="C1445" s="27" t="s">
        <v>1468</v>
      </c>
      <c r="D1445" s="36" t="s">
        <v>1350</v>
      </c>
      <c r="E1445" s="28" t="s">
        <v>1612</v>
      </c>
      <c r="F1445" s="35" t="s">
        <v>1613</v>
      </c>
      <c r="G1445" s="28"/>
      <c r="H1445" s="28" t="s">
        <v>1614</v>
      </c>
      <c r="I1445" s="28" t="s">
        <v>1615</v>
      </c>
      <c r="J1445" s="26" t="s">
        <v>33</v>
      </c>
      <c r="K1445" s="26" t="s">
        <v>53</v>
      </c>
      <c r="L1445" s="26" t="s">
        <v>56</v>
      </c>
      <c r="M1445" s="3" t="str">
        <f>M1446&amp;" "&amp;O1446&amp;N1446&amp;" "&amp;M1447&amp;" "&amp;O1447&amp;N1447&amp;" "&amp;M1448&amp;" "&amp;O1448&amp;N1448&amp;" "&amp;M1449&amp;" "&amp;O1449&amp;N1449&amp;" "</f>
        <v xml:space="preserve">Установка разрядников, ОПН 6шт Замена опор 6шт Монтаж муфт 1шт Демонтаж муфт 1шт </v>
      </c>
      <c r="N1445" s="26"/>
      <c r="O1445" s="26"/>
      <c r="P1445" s="41"/>
      <c r="Q1445" s="88"/>
      <c r="R1445" s="47"/>
      <c r="S1445" s="47"/>
      <c r="T1445" s="47"/>
      <c r="U1445" s="47"/>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c r="BV1445" s="48"/>
      <c r="BW1445" s="48"/>
      <c r="BX1445" s="48"/>
      <c r="BY1445" s="48"/>
      <c r="BZ1445" s="48"/>
      <c r="CA1445" s="48"/>
      <c r="CB1445" s="48"/>
      <c r="CC1445" s="48"/>
      <c r="CD1445" s="48"/>
      <c r="CE1445" s="48"/>
      <c r="CF1445" s="48"/>
      <c r="CG1445" s="48"/>
      <c r="CH1445" s="48"/>
      <c r="CI1445" s="48"/>
      <c r="CJ1445" s="48"/>
      <c r="CK1445" s="48"/>
      <c r="CL1445" s="48"/>
      <c r="CM1445" s="48"/>
      <c r="CN1445" s="48"/>
      <c r="CO1445" s="48"/>
      <c r="CP1445" s="48"/>
      <c r="CQ1445" s="48"/>
      <c r="CR1445" s="48"/>
      <c r="CS1445" s="48"/>
      <c r="CT1445" s="48"/>
      <c r="CU1445" s="48"/>
      <c r="CV1445" s="48"/>
      <c r="CW1445" s="48"/>
      <c r="CX1445" s="48"/>
      <c r="CY1445" s="48"/>
      <c r="CZ1445" s="48"/>
      <c r="DA1445" s="48"/>
      <c r="DB1445" s="48"/>
      <c r="DC1445" s="48"/>
      <c r="DD1445" s="48"/>
      <c r="DE1445" s="48"/>
      <c r="DF1445" s="48"/>
      <c r="DG1445" s="48"/>
      <c r="DH1445" s="48"/>
      <c r="DI1445" s="48"/>
      <c r="DJ1445" s="48"/>
      <c r="DK1445" s="48"/>
      <c r="DL1445" s="48"/>
      <c r="DM1445" s="48"/>
      <c r="DN1445" s="48"/>
      <c r="DO1445" s="48"/>
      <c r="DP1445" s="48"/>
      <c r="DQ1445" s="48"/>
    </row>
    <row r="1446" spans="1:121" ht="12.75" hidden="1" customHeight="1" outlineLevel="2">
      <c r="A1446" s="62"/>
      <c r="B1446" s="40"/>
      <c r="C1446" s="27"/>
      <c r="D1446" s="27"/>
      <c r="E1446" s="3"/>
      <c r="F1446" s="35" t="s">
        <v>1574</v>
      </c>
      <c r="G1446" s="28"/>
      <c r="H1446" s="28"/>
      <c r="I1446" s="28"/>
      <c r="J1446" s="46"/>
      <c r="K1446" s="26"/>
      <c r="L1446" s="26"/>
      <c r="M1446" s="23" t="s">
        <v>2592</v>
      </c>
      <c r="N1446" s="33" t="s">
        <v>54</v>
      </c>
      <c r="O1446" s="61">
        <v>6</v>
      </c>
      <c r="P1446" s="41"/>
      <c r="Q1446" s="88"/>
      <c r="R1446" s="47"/>
      <c r="S1446" s="47"/>
      <c r="T1446" s="47"/>
      <c r="U1446" s="47"/>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c r="BV1446" s="48"/>
      <c r="BW1446" s="48"/>
      <c r="BX1446" s="48"/>
      <c r="BY1446" s="48"/>
      <c r="BZ1446" s="48"/>
      <c r="CA1446" s="48"/>
      <c r="CB1446" s="48"/>
      <c r="CC1446" s="48"/>
      <c r="CD1446" s="48"/>
      <c r="CE1446" s="48"/>
      <c r="CF1446" s="48"/>
      <c r="CG1446" s="48"/>
      <c r="CH1446" s="48"/>
      <c r="CI1446" s="48"/>
      <c r="CJ1446" s="48"/>
      <c r="CK1446" s="48"/>
      <c r="CL1446" s="48"/>
      <c r="CM1446" s="48"/>
      <c r="CN1446" s="48"/>
      <c r="CO1446" s="48"/>
      <c r="CP1446" s="48"/>
      <c r="CQ1446" s="48"/>
      <c r="CR1446" s="48"/>
      <c r="CS1446" s="48"/>
      <c r="CT1446" s="48"/>
      <c r="CU1446" s="48"/>
      <c r="CV1446" s="48"/>
      <c r="CW1446" s="48"/>
      <c r="CX1446" s="48"/>
      <c r="CY1446" s="48"/>
      <c r="CZ1446" s="48"/>
      <c r="DA1446" s="48"/>
      <c r="DB1446" s="48"/>
      <c r="DC1446" s="48"/>
      <c r="DD1446" s="48"/>
      <c r="DE1446" s="48"/>
      <c r="DF1446" s="48"/>
      <c r="DG1446" s="48"/>
      <c r="DH1446" s="48"/>
      <c r="DI1446" s="48"/>
      <c r="DJ1446" s="48"/>
      <c r="DK1446" s="48"/>
      <c r="DL1446" s="48"/>
      <c r="DM1446" s="48"/>
      <c r="DN1446" s="48"/>
      <c r="DO1446" s="48"/>
      <c r="DP1446" s="48"/>
      <c r="DQ1446" s="48"/>
    </row>
    <row r="1447" spans="1:121" ht="45" hidden="1" customHeight="1" outlineLevel="2">
      <c r="A1447" s="62"/>
      <c r="B1447" s="40"/>
      <c r="C1447" s="27"/>
      <c r="D1447" s="27"/>
      <c r="E1447" s="3"/>
      <c r="F1447" s="35" t="s">
        <v>2597</v>
      </c>
      <c r="G1447" s="28"/>
      <c r="H1447" s="28"/>
      <c r="I1447" s="35"/>
      <c r="J1447" s="46"/>
      <c r="K1447" s="26"/>
      <c r="L1447" s="26"/>
      <c r="M1447" s="32" t="s">
        <v>468</v>
      </c>
      <c r="N1447" s="33" t="s">
        <v>54</v>
      </c>
      <c r="O1447" s="61">
        <v>6</v>
      </c>
      <c r="P1447" s="41"/>
      <c r="Q1447" s="88"/>
      <c r="R1447" s="47"/>
      <c r="S1447" s="47"/>
      <c r="T1447" s="47"/>
      <c r="U1447" s="47"/>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c r="BV1447" s="48"/>
      <c r="BW1447" s="48"/>
      <c r="BX1447" s="48"/>
      <c r="BY1447" s="48"/>
      <c r="BZ1447" s="48"/>
      <c r="CA1447" s="48"/>
      <c r="CB1447" s="48"/>
      <c r="CC1447" s="48"/>
      <c r="CD1447" s="48"/>
      <c r="CE1447" s="48"/>
      <c r="CF1447" s="48"/>
      <c r="CG1447" s="48"/>
      <c r="CH1447" s="48"/>
      <c r="CI1447" s="48"/>
      <c r="CJ1447" s="48"/>
      <c r="CK1447" s="48"/>
      <c r="CL1447" s="48"/>
      <c r="CM1447" s="48"/>
      <c r="CN1447" s="48"/>
      <c r="CO1447" s="48"/>
      <c r="CP1447" s="48"/>
      <c r="CQ1447" s="48"/>
      <c r="CR1447" s="48"/>
      <c r="CS1447" s="48"/>
      <c r="CT1447" s="48"/>
      <c r="CU1447" s="48"/>
      <c r="CV1447" s="48"/>
      <c r="CW1447" s="48"/>
      <c r="CX1447" s="48"/>
      <c r="CY1447" s="48"/>
      <c r="CZ1447" s="48"/>
      <c r="DA1447" s="48"/>
      <c r="DB1447" s="48"/>
      <c r="DC1447" s="48"/>
      <c r="DD1447" s="48"/>
      <c r="DE1447" s="48"/>
      <c r="DF1447" s="48"/>
      <c r="DG1447" s="48"/>
      <c r="DH1447" s="48"/>
      <c r="DI1447" s="48"/>
      <c r="DJ1447" s="48"/>
      <c r="DK1447" s="48"/>
      <c r="DL1447" s="48"/>
      <c r="DM1447" s="48"/>
      <c r="DN1447" s="48"/>
      <c r="DO1447" s="48"/>
      <c r="DP1447" s="48"/>
      <c r="DQ1447" s="48"/>
    </row>
    <row r="1448" spans="1:121" ht="12.75" hidden="1" customHeight="1" outlineLevel="2">
      <c r="A1448" s="62"/>
      <c r="B1448" s="40"/>
      <c r="C1448" s="27"/>
      <c r="D1448" s="27"/>
      <c r="E1448" s="3"/>
      <c r="F1448" s="35" t="s">
        <v>1610</v>
      </c>
      <c r="G1448" s="28"/>
      <c r="H1448" s="28"/>
      <c r="I1448" s="35"/>
      <c r="J1448" s="46"/>
      <c r="K1448" s="26"/>
      <c r="L1448" s="26"/>
      <c r="M1448" s="3" t="s">
        <v>1158</v>
      </c>
      <c r="N1448" s="33" t="s">
        <v>54</v>
      </c>
      <c r="O1448" s="26">
        <v>1</v>
      </c>
      <c r="P1448" s="41"/>
      <c r="Q1448" s="88"/>
      <c r="R1448" s="47"/>
      <c r="S1448" s="47"/>
      <c r="T1448" s="47"/>
      <c r="U1448" s="47"/>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c r="BV1448" s="48"/>
      <c r="BW1448" s="48"/>
      <c r="BX1448" s="48"/>
      <c r="BY1448" s="48"/>
      <c r="BZ1448" s="48"/>
      <c r="CA1448" s="48"/>
      <c r="CB1448" s="48"/>
      <c r="CC1448" s="48"/>
      <c r="CD1448" s="48"/>
      <c r="CE1448" s="48"/>
      <c r="CF1448" s="48"/>
      <c r="CG1448" s="48"/>
      <c r="CH1448" s="48"/>
      <c r="CI1448" s="48"/>
      <c r="CJ1448" s="48"/>
      <c r="CK1448" s="48"/>
      <c r="CL1448" s="48"/>
      <c r="CM1448" s="48"/>
      <c r="CN1448" s="48"/>
      <c r="CO1448" s="48"/>
      <c r="CP1448" s="48"/>
      <c r="CQ1448" s="48"/>
      <c r="CR1448" s="48"/>
      <c r="CS1448" s="48"/>
      <c r="CT1448" s="48"/>
      <c r="CU1448" s="48"/>
      <c r="CV1448" s="48"/>
      <c r="CW1448" s="48"/>
      <c r="CX1448" s="48"/>
      <c r="CY1448" s="48"/>
      <c r="CZ1448" s="48"/>
      <c r="DA1448" s="48"/>
      <c r="DB1448" s="48"/>
      <c r="DC1448" s="48"/>
      <c r="DD1448" s="48"/>
      <c r="DE1448" s="48"/>
      <c r="DF1448" s="48"/>
      <c r="DG1448" s="48"/>
      <c r="DH1448" s="48"/>
      <c r="DI1448" s="48"/>
      <c r="DJ1448" s="48"/>
      <c r="DK1448" s="48"/>
      <c r="DL1448" s="48"/>
      <c r="DM1448" s="48"/>
      <c r="DN1448" s="48"/>
      <c r="DO1448" s="48"/>
      <c r="DP1448" s="48"/>
      <c r="DQ1448" s="48"/>
    </row>
    <row r="1449" spans="1:121" ht="12.75" hidden="1" customHeight="1" outlineLevel="2">
      <c r="A1449" s="62"/>
      <c r="B1449" s="40"/>
      <c r="C1449" s="27"/>
      <c r="D1449" s="27"/>
      <c r="E1449" s="3"/>
      <c r="F1449" s="35"/>
      <c r="G1449" s="28"/>
      <c r="H1449" s="28"/>
      <c r="I1449" s="35"/>
      <c r="J1449" s="46"/>
      <c r="K1449" s="26"/>
      <c r="L1449" s="26"/>
      <c r="M1449" s="3" t="s">
        <v>1611</v>
      </c>
      <c r="N1449" s="33" t="s">
        <v>54</v>
      </c>
      <c r="O1449" s="26">
        <v>1</v>
      </c>
      <c r="P1449" s="41"/>
      <c r="Q1449" s="88"/>
      <c r="R1449" s="47"/>
      <c r="S1449" s="47"/>
      <c r="T1449" s="47"/>
      <c r="U1449" s="47"/>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c r="BV1449" s="48"/>
      <c r="BW1449" s="48"/>
      <c r="BX1449" s="48"/>
      <c r="BY1449" s="48"/>
      <c r="BZ1449" s="48"/>
      <c r="CA1449" s="48"/>
      <c r="CB1449" s="48"/>
      <c r="CC1449" s="48"/>
      <c r="CD1449" s="48"/>
      <c r="CE1449" s="48"/>
      <c r="CF1449" s="48"/>
      <c r="CG1449" s="48"/>
      <c r="CH1449" s="48"/>
      <c r="CI1449" s="48"/>
      <c r="CJ1449" s="48"/>
      <c r="CK1449" s="48"/>
      <c r="CL1449" s="48"/>
      <c r="CM1449" s="48"/>
      <c r="CN1449" s="48"/>
      <c r="CO1449" s="48"/>
      <c r="CP1449" s="48"/>
      <c r="CQ1449" s="48"/>
      <c r="CR1449" s="48"/>
      <c r="CS1449" s="48"/>
      <c r="CT1449" s="48"/>
      <c r="CU1449" s="48"/>
      <c r="CV1449" s="48"/>
      <c r="CW1449" s="48"/>
      <c r="CX1449" s="48"/>
      <c r="CY1449" s="48"/>
      <c r="CZ1449" s="48"/>
      <c r="DA1449" s="48"/>
      <c r="DB1449" s="48"/>
      <c r="DC1449" s="48"/>
      <c r="DD1449" s="48"/>
      <c r="DE1449" s="48"/>
      <c r="DF1449" s="48"/>
      <c r="DG1449" s="48"/>
      <c r="DH1449" s="48"/>
      <c r="DI1449" s="48"/>
      <c r="DJ1449" s="48"/>
      <c r="DK1449" s="48"/>
      <c r="DL1449" s="48"/>
      <c r="DM1449" s="48"/>
      <c r="DN1449" s="48"/>
      <c r="DO1449" s="48"/>
      <c r="DP1449" s="48"/>
      <c r="DQ1449" s="48"/>
    </row>
    <row r="1450" spans="1:121" ht="30.75" customHeight="1" outlineLevel="1" collapsed="1">
      <c r="A1450" s="27" t="s">
        <v>1295</v>
      </c>
      <c r="B1450" s="27">
        <v>10</v>
      </c>
      <c r="C1450" s="27" t="s">
        <v>1468</v>
      </c>
      <c r="D1450" s="36" t="s">
        <v>1350</v>
      </c>
      <c r="E1450" s="28" t="s">
        <v>1616</v>
      </c>
      <c r="F1450" s="35" t="s">
        <v>1617</v>
      </c>
      <c r="G1450" s="28"/>
      <c r="H1450" s="28" t="s">
        <v>1024</v>
      </c>
      <c r="I1450" s="28" t="s">
        <v>1025</v>
      </c>
      <c r="J1450" s="26" t="s">
        <v>33</v>
      </c>
      <c r="K1450" s="26" t="s">
        <v>51</v>
      </c>
      <c r="L1450" s="26" t="s">
        <v>57</v>
      </c>
      <c r="M1450" s="3" t="str">
        <f>M1451&amp;" "&amp;O1451&amp;N1451&amp;" "</f>
        <v xml:space="preserve">Ручная расчистка 5га </v>
      </c>
      <c r="N1450" s="33"/>
      <c r="O1450" s="26"/>
      <c r="P1450" s="41"/>
      <c r="Q1450" s="88"/>
      <c r="R1450" s="47"/>
      <c r="S1450" s="47"/>
      <c r="T1450" s="47"/>
      <c r="U1450" s="47"/>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c r="BV1450" s="48"/>
      <c r="BW1450" s="48"/>
      <c r="BX1450" s="48"/>
      <c r="BY1450" s="48"/>
      <c r="BZ1450" s="48"/>
      <c r="CA1450" s="48"/>
      <c r="CB1450" s="48"/>
      <c r="CC1450" s="48"/>
      <c r="CD1450" s="48"/>
      <c r="CE1450" s="48"/>
      <c r="CF1450" s="48"/>
      <c r="CG1450" s="48"/>
      <c r="CH1450" s="48"/>
      <c r="CI1450" s="48"/>
      <c r="CJ1450" s="48"/>
      <c r="CK1450" s="48"/>
      <c r="CL1450" s="48"/>
      <c r="CM1450" s="48"/>
      <c r="CN1450" s="48"/>
      <c r="CO1450" s="48"/>
      <c r="CP1450" s="48"/>
      <c r="CQ1450" s="48"/>
      <c r="CR1450" s="48"/>
      <c r="CS1450" s="48"/>
      <c r="CT1450" s="48"/>
      <c r="CU1450" s="48"/>
      <c r="CV1450" s="48"/>
      <c r="CW1450" s="48"/>
      <c r="CX1450" s="48"/>
      <c r="CY1450" s="48"/>
      <c r="CZ1450" s="48"/>
      <c r="DA1450" s="48"/>
      <c r="DB1450" s="48"/>
      <c r="DC1450" s="48"/>
      <c r="DD1450" s="48"/>
      <c r="DE1450" s="48"/>
      <c r="DF1450" s="48"/>
      <c r="DG1450" s="48"/>
      <c r="DH1450" s="48"/>
      <c r="DI1450" s="48"/>
      <c r="DJ1450" s="48"/>
      <c r="DK1450" s="48"/>
      <c r="DL1450" s="48"/>
      <c r="DM1450" s="48"/>
      <c r="DN1450" s="48"/>
      <c r="DO1450" s="48"/>
      <c r="DP1450" s="48"/>
      <c r="DQ1450" s="48"/>
    </row>
    <row r="1451" spans="1:121" ht="12.75" hidden="1" customHeight="1" outlineLevel="2">
      <c r="A1451" s="62"/>
      <c r="B1451" s="40"/>
      <c r="C1451" s="27"/>
      <c r="D1451" s="27"/>
      <c r="E1451" s="3"/>
      <c r="F1451" s="35"/>
      <c r="G1451" s="28"/>
      <c r="H1451" s="28"/>
      <c r="I1451" s="35"/>
      <c r="J1451" s="46"/>
      <c r="K1451" s="26"/>
      <c r="L1451" s="26"/>
      <c r="M1451" s="66" t="s">
        <v>481</v>
      </c>
      <c r="N1451" s="26" t="s">
        <v>510</v>
      </c>
      <c r="O1451" s="31">
        <v>5</v>
      </c>
      <c r="P1451" s="41"/>
      <c r="Q1451" s="88"/>
      <c r="R1451" s="47"/>
      <c r="S1451" s="47"/>
      <c r="T1451" s="47"/>
      <c r="U1451" s="47"/>
      <c r="V1451" s="48"/>
      <c r="W1451" s="48"/>
      <c r="X1451" s="48"/>
      <c r="Y1451" s="48"/>
      <c r="Z1451" s="48"/>
      <c r="AA1451" s="48"/>
      <c r="AB1451" s="48"/>
      <c r="AC1451" s="48"/>
      <c r="AD1451" s="48"/>
      <c r="AE1451" s="48"/>
      <c r="AF1451" s="48"/>
      <c r="AG1451" s="48"/>
      <c r="AH1451" s="48"/>
      <c r="AI1451" s="48"/>
      <c r="AJ1451" s="48"/>
      <c r="AK1451" s="48"/>
      <c r="AL1451" s="48"/>
      <c r="AM1451" s="48"/>
      <c r="AN1451" s="48"/>
      <c r="AO1451" s="48"/>
      <c r="AP1451" s="48"/>
      <c r="AQ1451" s="48"/>
      <c r="AR1451" s="48"/>
      <c r="AS1451" s="48"/>
      <c r="AT1451" s="48"/>
      <c r="AU1451" s="48"/>
      <c r="AV1451" s="48"/>
      <c r="AW1451" s="48"/>
      <c r="AX1451" s="48"/>
      <c r="AY1451" s="48"/>
      <c r="AZ1451" s="48"/>
      <c r="BA1451" s="48"/>
      <c r="BB1451" s="48"/>
      <c r="BC1451" s="48"/>
      <c r="BD1451" s="48"/>
      <c r="BE1451" s="48"/>
      <c r="BF1451" s="48"/>
      <c r="BG1451" s="48"/>
      <c r="BH1451" s="48"/>
      <c r="BI1451" s="48"/>
      <c r="BJ1451" s="48"/>
      <c r="BK1451" s="48"/>
      <c r="BL1451" s="48"/>
      <c r="BM1451" s="48"/>
      <c r="BN1451" s="48"/>
      <c r="BO1451" s="48"/>
      <c r="BP1451" s="48"/>
      <c r="BQ1451" s="48"/>
      <c r="BR1451" s="48"/>
      <c r="BS1451" s="48"/>
      <c r="BT1451" s="48"/>
      <c r="BU1451" s="48"/>
      <c r="BV1451" s="48"/>
      <c r="BW1451" s="48"/>
      <c r="BX1451" s="48"/>
      <c r="BY1451" s="48"/>
      <c r="BZ1451" s="48"/>
      <c r="CA1451" s="48"/>
      <c r="CB1451" s="48"/>
      <c r="CC1451" s="48"/>
      <c r="CD1451" s="48"/>
      <c r="CE1451" s="48"/>
      <c r="CF1451" s="48"/>
      <c r="CG1451" s="48"/>
      <c r="CH1451" s="48"/>
      <c r="CI1451" s="48"/>
      <c r="CJ1451" s="48"/>
      <c r="CK1451" s="48"/>
      <c r="CL1451" s="48"/>
      <c r="CM1451" s="48"/>
      <c r="CN1451" s="48"/>
      <c r="CO1451" s="48"/>
      <c r="CP1451" s="48"/>
      <c r="CQ1451" s="48"/>
      <c r="CR1451" s="48"/>
      <c r="CS1451" s="48"/>
      <c r="CT1451" s="48"/>
      <c r="CU1451" s="48"/>
      <c r="CV1451" s="48"/>
      <c r="CW1451" s="48"/>
      <c r="CX1451" s="48"/>
      <c r="CY1451" s="48"/>
      <c r="CZ1451" s="48"/>
      <c r="DA1451" s="48"/>
      <c r="DB1451" s="48"/>
      <c r="DC1451" s="48"/>
      <c r="DD1451" s="48"/>
      <c r="DE1451" s="48"/>
      <c r="DF1451" s="48"/>
      <c r="DG1451" s="48"/>
      <c r="DH1451" s="48"/>
      <c r="DI1451" s="48"/>
      <c r="DJ1451" s="48"/>
      <c r="DK1451" s="48"/>
      <c r="DL1451" s="48"/>
      <c r="DM1451" s="48"/>
      <c r="DN1451" s="48"/>
      <c r="DO1451" s="48"/>
      <c r="DP1451" s="48"/>
      <c r="DQ1451" s="48"/>
    </row>
    <row r="1452" spans="1:121" ht="67.5" customHeight="1" outlineLevel="1" collapsed="1">
      <c r="A1452" s="27" t="s">
        <v>1296</v>
      </c>
      <c r="B1452" s="27">
        <v>10</v>
      </c>
      <c r="C1452" s="27" t="s">
        <v>1468</v>
      </c>
      <c r="D1452" s="36" t="s">
        <v>1350</v>
      </c>
      <c r="E1452" s="28" t="s">
        <v>1618</v>
      </c>
      <c r="F1452" s="35" t="s">
        <v>1619</v>
      </c>
      <c r="G1452" s="28"/>
      <c r="H1452" s="28" t="s">
        <v>1620</v>
      </c>
      <c r="I1452" s="28" t="s">
        <v>1621</v>
      </c>
      <c r="J1452" s="26" t="s">
        <v>33</v>
      </c>
      <c r="K1452" s="26" t="s">
        <v>55</v>
      </c>
      <c r="L1452" s="26" t="s">
        <v>55</v>
      </c>
      <c r="M1452" s="3" t="str">
        <f>M1453&amp;" "&amp;O1453&amp;N1453&amp;" "</f>
        <v xml:space="preserve">Установка разрядников, ОПН 6шт </v>
      </c>
      <c r="N1452" s="68"/>
      <c r="O1452" s="63"/>
      <c r="P1452" s="41"/>
      <c r="Q1452" s="88"/>
      <c r="R1452" s="47"/>
      <c r="S1452" s="47"/>
      <c r="T1452" s="47"/>
      <c r="U1452" s="47"/>
      <c r="V1452" s="48"/>
      <c r="W1452" s="48"/>
      <c r="X1452" s="48"/>
      <c r="Y1452" s="48"/>
      <c r="Z1452" s="48"/>
      <c r="AA1452" s="48"/>
      <c r="AB1452" s="48"/>
      <c r="AC1452" s="48"/>
      <c r="AD1452" s="48"/>
      <c r="AE1452" s="48"/>
      <c r="AF1452" s="48"/>
      <c r="AG1452" s="48"/>
      <c r="AH1452" s="48"/>
      <c r="AI1452" s="48"/>
      <c r="AJ1452" s="48"/>
      <c r="AK1452" s="48"/>
      <c r="AL1452" s="48"/>
      <c r="AM1452" s="48"/>
      <c r="AN1452" s="48"/>
      <c r="AO1452" s="48"/>
      <c r="AP1452" s="48"/>
      <c r="AQ1452" s="48"/>
      <c r="AR1452" s="48"/>
      <c r="AS1452" s="48"/>
      <c r="AT1452" s="48"/>
      <c r="AU1452" s="48"/>
      <c r="AV1452" s="48"/>
      <c r="AW1452" s="48"/>
      <c r="AX1452" s="48"/>
      <c r="AY1452" s="48"/>
      <c r="AZ1452" s="48"/>
      <c r="BA1452" s="48"/>
      <c r="BB1452" s="48"/>
      <c r="BC1452" s="48"/>
      <c r="BD1452" s="48"/>
      <c r="BE1452" s="48"/>
      <c r="BF1452" s="48"/>
      <c r="BG1452" s="48"/>
      <c r="BH1452" s="48"/>
      <c r="BI1452" s="48"/>
      <c r="BJ1452" s="48"/>
      <c r="BK1452" s="48"/>
      <c r="BL1452" s="48"/>
      <c r="BM1452" s="48"/>
      <c r="BN1452" s="48"/>
      <c r="BO1452" s="48"/>
      <c r="BP1452" s="48"/>
      <c r="BQ1452" s="48"/>
      <c r="BR1452" s="48"/>
      <c r="BS1452" s="48"/>
      <c r="BT1452" s="48"/>
      <c r="BU1452" s="48"/>
      <c r="BV1452" s="48"/>
      <c r="BW1452" s="48"/>
      <c r="BX1452" s="48"/>
      <c r="BY1452" s="48"/>
      <c r="BZ1452" s="48"/>
      <c r="CA1452" s="48"/>
      <c r="CB1452" s="48"/>
      <c r="CC1452" s="48"/>
      <c r="CD1452" s="48"/>
      <c r="CE1452" s="48"/>
      <c r="CF1452" s="48"/>
      <c r="CG1452" s="48"/>
      <c r="CH1452" s="48"/>
      <c r="CI1452" s="48"/>
      <c r="CJ1452" s="48"/>
      <c r="CK1452" s="48"/>
      <c r="CL1452" s="48"/>
      <c r="CM1452" s="48"/>
      <c r="CN1452" s="48"/>
      <c r="CO1452" s="48"/>
      <c r="CP1452" s="48"/>
      <c r="CQ1452" s="48"/>
      <c r="CR1452" s="48"/>
      <c r="CS1452" s="48"/>
      <c r="CT1452" s="48"/>
      <c r="CU1452" s="48"/>
      <c r="CV1452" s="48"/>
      <c r="CW1452" s="48"/>
      <c r="CX1452" s="48"/>
      <c r="CY1452" s="48"/>
      <c r="CZ1452" s="48"/>
      <c r="DA1452" s="48"/>
      <c r="DB1452" s="48"/>
      <c r="DC1452" s="48"/>
      <c r="DD1452" s="48"/>
      <c r="DE1452" s="48"/>
      <c r="DF1452" s="48"/>
      <c r="DG1452" s="48"/>
      <c r="DH1452" s="48"/>
      <c r="DI1452" s="48"/>
      <c r="DJ1452" s="48"/>
      <c r="DK1452" s="48"/>
      <c r="DL1452" s="48"/>
      <c r="DM1452" s="48"/>
      <c r="DN1452" s="48"/>
      <c r="DO1452" s="48"/>
      <c r="DP1452" s="48"/>
      <c r="DQ1452" s="48"/>
    </row>
    <row r="1453" spans="1:121" ht="12.75" hidden="1" customHeight="1" outlineLevel="2">
      <c r="A1453" s="62"/>
      <c r="B1453" s="40"/>
      <c r="C1453" s="27"/>
      <c r="D1453" s="27"/>
      <c r="E1453" s="3"/>
      <c r="F1453" s="35" t="s">
        <v>1574</v>
      </c>
      <c r="G1453" s="28"/>
      <c r="H1453" s="35"/>
      <c r="I1453" s="35"/>
      <c r="J1453" s="46"/>
      <c r="K1453" s="26"/>
      <c r="L1453" s="26"/>
      <c r="M1453" s="23" t="s">
        <v>2592</v>
      </c>
      <c r="N1453" s="33" t="s">
        <v>54</v>
      </c>
      <c r="O1453" s="61">
        <v>6</v>
      </c>
      <c r="P1453" s="41"/>
      <c r="Q1453" s="88"/>
      <c r="R1453" s="47"/>
      <c r="S1453" s="47"/>
      <c r="T1453" s="47"/>
      <c r="U1453" s="47"/>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c r="BV1453" s="48"/>
      <c r="BW1453" s="48"/>
      <c r="BX1453" s="48"/>
      <c r="BY1453" s="48"/>
      <c r="BZ1453" s="48"/>
      <c r="CA1453" s="48"/>
      <c r="CB1453" s="48"/>
      <c r="CC1453" s="48"/>
      <c r="CD1453" s="48"/>
      <c r="CE1453" s="48"/>
      <c r="CF1453" s="48"/>
      <c r="CG1453" s="48"/>
      <c r="CH1453" s="48"/>
      <c r="CI1453" s="48"/>
      <c r="CJ1453" s="48"/>
      <c r="CK1453" s="48"/>
      <c r="CL1453" s="48"/>
      <c r="CM1453" s="48"/>
      <c r="CN1453" s="48"/>
      <c r="CO1453" s="48"/>
      <c r="CP1453" s="48"/>
      <c r="CQ1453" s="48"/>
      <c r="CR1453" s="48"/>
      <c r="CS1453" s="48"/>
      <c r="CT1453" s="48"/>
      <c r="CU1453" s="48"/>
      <c r="CV1453" s="48"/>
      <c r="CW1453" s="48"/>
      <c r="CX1453" s="48"/>
      <c r="CY1453" s="48"/>
      <c r="CZ1453" s="48"/>
      <c r="DA1453" s="48"/>
      <c r="DB1453" s="48"/>
      <c r="DC1453" s="48"/>
      <c r="DD1453" s="48"/>
      <c r="DE1453" s="48"/>
      <c r="DF1453" s="48"/>
      <c r="DG1453" s="48"/>
      <c r="DH1453" s="48"/>
      <c r="DI1453" s="48"/>
      <c r="DJ1453" s="48"/>
      <c r="DK1453" s="48"/>
      <c r="DL1453" s="48"/>
      <c r="DM1453" s="48"/>
      <c r="DN1453" s="48"/>
      <c r="DO1453" s="48"/>
      <c r="DP1453" s="48"/>
      <c r="DQ1453" s="48"/>
    </row>
    <row r="1454" spans="1:121" s="1" customFormat="1" ht="67.5" customHeight="1" outlineLevel="1" collapsed="1">
      <c r="A1454" s="27" t="s">
        <v>1297</v>
      </c>
      <c r="B1454" s="27">
        <v>10</v>
      </c>
      <c r="C1454" s="27" t="s">
        <v>1468</v>
      </c>
      <c r="D1454" s="36" t="s">
        <v>1350</v>
      </c>
      <c r="E1454" s="28" t="s">
        <v>1622</v>
      </c>
      <c r="F1454" s="35" t="s">
        <v>1623</v>
      </c>
      <c r="G1454" s="28"/>
      <c r="H1454" s="28" t="s">
        <v>1620</v>
      </c>
      <c r="I1454" s="28" t="s">
        <v>1621</v>
      </c>
      <c r="J1454" s="26" t="s">
        <v>33</v>
      </c>
      <c r="K1454" s="26" t="s">
        <v>55</v>
      </c>
      <c r="L1454" s="26" t="s">
        <v>55</v>
      </c>
      <c r="M1454" s="3" t="str">
        <f>M1455&amp;" "&amp;O1455&amp;N1455&amp;" "</f>
        <v xml:space="preserve">Установка разрядников, ОПН 3шт </v>
      </c>
      <c r="N1454" s="33"/>
      <c r="O1454" s="31"/>
      <c r="P1454" s="41"/>
      <c r="Q1454" s="88"/>
      <c r="R1454" s="47"/>
      <c r="S1454" s="47"/>
      <c r="T1454" s="47"/>
      <c r="U1454" s="47"/>
      <c r="V1454" s="47"/>
      <c r="W1454" s="47"/>
      <c r="X1454" s="47"/>
      <c r="Y1454" s="47"/>
      <c r="Z1454" s="47"/>
      <c r="AA1454" s="47"/>
      <c r="AB1454" s="47"/>
      <c r="AC1454" s="47"/>
      <c r="AD1454" s="47"/>
      <c r="AE1454" s="47"/>
      <c r="AF1454" s="47"/>
      <c r="AG1454" s="47"/>
      <c r="AH1454" s="47"/>
      <c r="AI1454" s="47"/>
      <c r="AJ1454" s="47"/>
      <c r="AK1454" s="47"/>
      <c r="AL1454" s="47"/>
      <c r="AM1454" s="47"/>
      <c r="AN1454" s="47"/>
      <c r="AO1454" s="47"/>
      <c r="AP1454" s="47"/>
      <c r="AQ1454" s="47"/>
      <c r="AR1454" s="47"/>
      <c r="AS1454" s="47"/>
      <c r="AT1454" s="47"/>
      <c r="AU1454" s="47"/>
      <c r="AV1454" s="47"/>
      <c r="AW1454" s="47"/>
      <c r="AX1454" s="47"/>
      <c r="AY1454" s="47"/>
      <c r="AZ1454" s="47"/>
      <c r="BA1454" s="47"/>
      <c r="BB1454" s="47"/>
      <c r="BC1454" s="47"/>
      <c r="BD1454" s="47"/>
      <c r="BE1454" s="47"/>
      <c r="BF1454" s="47"/>
      <c r="BG1454" s="47"/>
      <c r="BH1454" s="47"/>
      <c r="BI1454" s="47"/>
      <c r="BJ1454" s="47"/>
      <c r="BK1454" s="47"/>
      <c r="BL1454" s="47"/>
      <c r="BM1454" s="47"/>
      <c r="BN1454" s="47"/>
      <c r="BO1454" s="47"/>
      <c r="BP1454" s="47"/>
      <c r="BQ1454" s="47"/>
      <c r="BR1454" s="47"/>
      <c r="BS1454" s="47"/>
      <c r="BT1454" s="47"/>
      <c r="BU1454" s="47"/>
      <c r="BV1454" s="47"/>
      <c r="BW1454" s="47"/>
      <c r="BX1454" s="47"/>
      <c r="BY1454" s="47"/>
      <c r="BZ1454" s="47"/>
      <c r="CA1454" s="47"/>
      <c r="CB1454" s="47"/>
      <c r="CC1454" s="47"/>
      <c r="CD1454" s="47"/>
      <c r="CE1454" s="47"/>
      <c r="CF1454" s="47"/>
      <c r="CG1454" s="47"/>
      <c r="CH1454" s="47"/>
      <c r="CI1454" s="47"/>
      <c r="CJ1454" s="47"/>
      <c r="CK1454" s="47"/>
      <c r="CL1454" s="47"/>
      <c r="CM1454" s="47"/>
      <c r="CN1454" s="47"/>
      <c r="CO1454" s="47"/>
      <c r="CP1454" s="47"/>
      <c r="CQ1454" s="47"/>
      <c r="CR1454" s="47"/>
      <c r="CS1454" s="47"/>
      <c r="CT1454" s="47"/>
      <c r="CU1454" s="47"/>
      <c r="CV1454" s="47"/>
      <c r="CW1454" s="47"/>
      <c r="CX1454" s="47"/>
      <c r="CY1454" s="47"/>
      <c r="CZ1454" s="47"/>
      <c r="DA1454" s="47"/>
      <c r="DB1454" s="47"/>
      <c r="DC1454" s="47"/>
      <c r="DD1454" s="47"/>
      <c r="DE1454" s="47"/>
      <c r="DF1454" s="47"/>
      <c r="DG1454" s="47"/>
      <c r="DH1454" s="47"/>
      <c r="DI1454" s="47"/>
      <c r="DJ1454" s="47"/>
      <c r="DK1454" s="47"/>
      <c r="DL1454" s="47"/>
      <c r="DM1454" s="47"/>
      <c r="DN1454" s="47"/>
      <c r="DO1454" s="47"/>
      <c r="DP1454" s="47"/>
      <c r="DQ1454" s="47"/>
    </row>
    <row r="1455" spans="1:121" ht="12.75" hidden="1" customHeight="1" outlineLevel="2">
      <c r="A1455" s="27"/>
      <c r="B1455" s="27"/>
      <c r="C1455" s="65"/>
      <c r="D1455" s="27"/>
      <c r="E1455" s="49"/>
      <c r="F1455" s="35" t="s">
        <v>1574</v>
      </c>
      <c r="G1455" s="28"/>
      <c r="H1455" s="49"/>
      <c r="I1455" s="49"/>
      <c r="J1455" s="60"/>
      <c r="K1455" s="60"/>
      <c r="L1455" s="60"/>
      <c r="M1455" s="23" t="s">
        <v>2592</v>
      </c>
      <c r="N1455" s="33" t="s">
        <v>54</v>
      </c>
      <c r="O1455" s="61">
        <v>3</v>
      </c>
      <c r="P1455" s="41"/>
      <c r="Q1455" s="88"/>
      <c r="R1455" s="47"/>
      <c r="S1455" s="47"/>
      <c r="T1455" s="47"/>
      <c r="U1455" s="47"/>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c r="BV1455" s="48"/>
      <c r="BW1455" s="48"/>
      <c r="BX1455" s="48"/>
      <c r="BY1455" s="48"/>
      <c r="BZ1455" s="48"/>
      <c r="CA1455" s="48"/>
      <c r="CB1455" s="48"/>
      <c r="CC1455" s="48"/>
      <c r="CD1455" s="48"/>
      <c r="CE1455" s="48"/>
      <c r="CF1455" s="48"/>
      <c r="CG1455" s="48"/>
      <c r="CH1455" s="48"/>
      <c r="CI1455" s="48"/>
      <c r="CJ1455" s="48"/>
      <c r="CK1455" s="48"/>
      <c r="CL1455" s="48"/>
      <c r="CM1455" s="48"/>
      <c r="CN1455" s="48"/>
      <c r="CO1455" s="48"/>
      <c r="CP1455" s="48"/>
      <c r="CQ1455" s="48"/>
      <c r="CR1455" s="48"/>
      <c r="CS1455" s="48"/>
      <c r="CT1455" s="48"/>
      <c r="CU1455" s="48"/>
      <c r="CV1455" s="48"/>
      <c r="CW1455" s="48"/>
      <c r="CX1455" s="48"/>
      <c r="CY1455" s="48"/>
      <c r="CZ1455" s="48"/>
      <c r="DA1455" s="48"/>
      <c r="DB1455" s="48"/>
      <c r="DC1455" s="48"/>
      <c r="DD1455" s="48"/>
      <c r="DE1455" s="48"/>
      <c r="DF1455" s="48"/>
      <c r="DG1455" s="48"/>
      <c r="DH1455" s="48"/>
      <c r="DI1455" s="48"/>
      <c r="DJ1455" s="48"/>
      <c r="DK1455" s="48"/>
      <c r="DL1455" s="48"/>
      <c r="DM1455" s="48"/>
      <c r="DN1455" s="48"/>
      <c r="DO1455" s="48"/>
      <c r="DP1455" s="48"/>
      <c r="DQ1455" s="48"/>
    </row>
    <row r="1456" spans="1:121" s="1" customFormat="1" ht="67.5" customHeight="1" outlineLevel="1" collapsed="1">
      <c r="A1456" s="27" t="s">
        <v>1298</v>
      </c>
      <c r="B1456" s="27">
        <v>10</v>
      </c>
      <c r="C1456" s="27" t="s">
        <v>1624</v>
      </c>
      <c r="D1456" s="36" t="s">
        <v>1350</v>
      </c>
      <c r="E1456" s="28" t="s">
        <v>1625</v>
      </c>
      <c r="F1456" s="35" t="s">
        <v>1626</v>
      </c>
      <c r="G1456" s="28"/>
      <c r="H1456" s="28" t="s">
        <v>1620</v>
      </c>
      <c r="I1456" s="28" t="s">
        <v>1621</v>
      </c>
      <c r="J1456" s="26" t="s">
        <v>33</v>
      </c>
      <c r="K1456" s="26" t="s">
        <v>53</v>
      </c>
      <c r="L1456" s="26" t="s">
        <v>53</v>
      </c>
      <c r="M1456" s="3" t="str">
        <f>M1457&amp;" "&amp;O1457&amp;N1457&amp;" "&amp;M1458&amp;" "&amp;O1458&amp;N1458&amp;" "</f>
        <v xml:space="preserve">Установка разрядников, ОПН 6шт Устройство повторного заземления 2шт </v>
      </c>
      <c r="N1456" s="33"/>
      <c r="O1456" s="31"/>
      <c r="P1456" s="41"/>
      <c r="Q1456" s="88"/>
      <c r="R1456" s="47"/>
      <c r="S1456" s="47"/>
      <c r="T1456" s="47"/>
      <c r="U1456" s="47"/>
      <c r="V1456" s="47"/>
      <c r="W1456" s="47"/>
      <c r="X1456" s="47"/>
      <c r="Y1456" s="47"/>
      <c r="Z1456" s="47"/>
      <c r="AA1456" s="47"/>
      <c r="AB1456" s="47"/>
      <c r="AC1456" s="47"/>
      <c r="AD1456" s="47"/>
      <c r="AE1456" s="47"/>
      <c r="AF1456" s="47"/>
      <c r="AG1456" s="47"/>
      <c r="AH1456" s="47"/>
      <c r="AI1456" s="47"/>
      <c r="AJ1456" s="47"/>
      <c r="AK1456" s="47"/>
      <c r="AL1456" s="47"/>
      <c r="AM1456" s="47"/>
      <c r="AN1456" s="47"/>
      <c r="AO1456" s="47"/>
      <c r="AP1456" s="47"/>
      <c r="AQ1456" s="47"/>
      <c r="AR1456" s="47"/>
      <c r="AS1456" s="47"/>
      <c r="AT1456" s="47"/>
      <c r="AU1456" s="47"/>
      <c r="AV1456" s="47"/>
      <c r="AW1456" s="47"/>
      <c r="AX1456" s="47"/>
      <c r="AY1456" s="47"/>
      <c r="AZ1456" s="47"/>
      <c r="BA1456" s="47"/>
      <c r="BB1456" s="47"/>
      <c r="BC1456" s="47"/>
      <c r="BD1456" s="47"/>
      <c r="BE1456" s="47"/>
      <c r="BF1456" s="47"/>
      <c r="BG1456" s="47"/>
      <c r="BH1456" s="47"/>
      <c r="BI1456" s="47"/>
      <c r="BJ1456" s="47"/>
      <c r="BK1456" s="47"/>
      <c r="BL1456" s="47"/>
      <c r="BM1456" s="47"/>
      <c r="BN1456" s="47"/>
      <c r="BO1456" s="47"/>
      <c r="BP1456" s="47"/>
      <c r="BQ1456" s="47"/>
      <c r="BR1456" s="47"/>
      <c r="BS1456" s="47"/>
      <c r="BT1456" s="47"/>
      <c r="BU1456" s="47"/>
      <c r="BV1456" s="47"/>
      <c r="BW1456" s="47"/>
      <c r="BX1456" s="47"/>
      <c r="BY1456" s="47"/>
      <c r="BZ1456" s="47"/>
      <c r="CA1456" s="47"/>
      <c r="CB1456" s="47"/>
      <c r="CC1456" s="47"/>
      <c r="CD1456" s="47"/>
      <c r="CE1456" s="47"/>
      <c r="CF1456" s="47"/>
      <c r="CG1456" s="47"/>
      <c r="CH1456" s="47"/>
      <c r="CI1456" s="47"/>
      <c r="CJ1456" s="47"/>
      <c r="CK1456" s="47"/>
      <c r="CL1456" s="47"/>
      <c r="CM1456" s="47"/>
      <c r="CN1456" s="47"/>
      <c r="CO1456" s="47"/>
      <c r="CP1456" s="47"/>
      <c r="CQ1456" s="47"/>
      <c r="CR1456" s="47"/>
      <c r="CS1456" s="47"/>
      <c r="CT1456" s="47"/>
      <c r="CU1456" s="47"/>
      <c r="CV1456" s="47"/>
      <c r="CW1456" s="47"/>
      <c r="CX1456" s="47"/>
      <c r="CY1456" s="47"/>
      <c r="CZ1456" s="47"/>
      <c r="DA1456" s="47"/>
      <c r="DB1456" s="47"/>
      <c r="DC1456" s="47"/>
      <c r="DD1456" s="47"/>
      <c r="DE1456" s="47"/>
      <c r="DF1456" s="47"/>
      <c r="DG1456" s="47"/>
      <c r="DH1456" s="47"/>
      <c r="DI1456" s="47"/>
      <c r="DJ1456" s="47"/>
      <c r="DK1456" s="47"/>
      <c r="DL1456" s="47"/>
      <c r="DM1456" s="47"/>
      <c r="DN1456" s="47"/>
      <c r="DO1456" s="47"/>
      <c r="DP1456" s="47"/>
      <c r="DQ1456" s="47"/>
    </row>
    <row r="1457" spans="1:121" ht="12.75" hidden="1" customHeight="1" outlineLevel="2">
      <c r="A1457" s="27"/>
      <c r="B1457" s="27"/>
      <c r="C1457" s="65"/>
      <c r="D1457" s="27"/>
      <c r="E1457" s="49"/>
      <c r="F1457" s="35" t="s">
        <v>1574</v>
      </c>
      <c r="G1457" s="28"/>
      <c r="H1457" s="49"/>
      <c r="I1457" s="28"/>
      <c r="J1457" s="60"/>
      <c r="K1457" s="60"/>
      <c r="L1457" s="60"/>
      <c r="M1457" s="23" t="s">
        <v>2592</v>
      </c>
      <c r="N1457" s="33" t="s">
        <v>54</v>
      </c>
      <c r="O1457" s="61">
        <v>6</v>
      </c>
      <c r="P1457" s="41"/>
      <c r="Q1457" s="88"/>
      <c r="R1457" s="47"/>
      <c r="S1457" s="47"/>
      <c r="T1457" s="47"/>
      <c r="U1457" s="47"/>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c r="BV1457" s="48"/>
      <c r="BW1457" s="48"/>
      <c r="BX1457" s="48"/>
      <c r="BY1457" s="48"/>
      <c r="BZ1457" s="48"/>
      <c r="CA1457" s="48"/>
      <c r="CB1457" s="48"/>
      <c r="CC1457" s="48"/>
      <c r="CD1457" s="48"/>
      <c r="CE1457" s="48"/>
      <c r="CF1457" s="48"/>
      <c r="CG1457" s="48"/>
      <c r="CH1457" s="48"/>
      <c r="CI1457" s="48"/>
      <c r="CJ1457" s="48"/>
      <c r="CK1457" s="48"/>
      <c r="CL1457" s="48"/>
      <c r="CM1457" s="48"/>
      <c r="CN1457" s="48"/>
      <c r="CO1457" s="48"/>
      <c r="CP1457" s="48"/>
      <c r="CQ1457" s="48"/>
      <c r="CR1457" s="48"/>
      <c r="CS1457" s="48"/>
      <c r="CT1457" s="48"/>
      <c r="CU1457" s="48"/>
      <c r="CV1457" s="48"/>
      <c r="CW1457" s="48"/>
      <c r="CX1457" s="48"/>
      <c r="CY1457" s="48"/>
      <c r="CZ1457" s="48"/>
      <c r="DA1457" s="48"/>
      <c r="DB1457" s="48"/>
      <c r="DC1457" s="48"/>
      <c r="DD1457" s="48"/>
      <c r="DE1457" s="48"/>
      <c r="DF1457" s="48"/>
      <c r="DG1457" s="48"/>
      <c r="DH1457" s="48"/>
      <c r="DI1457" s="48"/>
      <c r="DJ1457" s="48"/>
      <c r="DK1457" s="48"/>
      <c r="DL1457" s="48"/>
      <c r="DM1457" s="48"/>
      <c r="DN1457" s="48"/>
      <c r="DO1457" s="48"/>
      <c r="DP1457" s="48"/>
      <c r="DQ1457" s="48"/>
    </row>
    <row r="1458" spans="1:121" ht="12.75" hidden="1" customHeight="1" outlineLevel="2">
      <c r="A1458" s="27"/>
      <c r="B1458" s="27"/>
      <c r="C1458" s="65"/>
      <c r="D1458" s="27"/>
      <c r="E1458" s="49"/>
      <c r="F1458" s="35"/>
      <c r="G1458" s="28"/>
      <c r="H1458" s="49"/>
      <c r="I1458" s="28"/>
      <c r="J1458" s="60"/>
      <c r="K1458" s="60"/>
      <c r="L1458" s="60"/>
      <c r="M1458" s="32" t="s">
        <v>1746</v>
      </c>
      <c r="N1458" s="33" t="s">
        <v>54</v>
      </c>
      <c r="O1458" s="31">
        <v>2</v>
      </c>
      <c r="P1458" s="41"/>
      <c r="Q1458" s="88"/>
      <c r="R1458" s="47"/>
      <c r="S1458" s="47"/>
      <c r="T1458" s="47"/>
      <c r="U1458" s="47"/>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c r="BV1458" s="48"/>
      <c r="BW1458" s="48"/>
      <c r="BX1458" s="48"/>
      <c r="BY1458" s="48"/>
      <c r="BZ1458" s="48"/>
      <c r="CA1458" s="48"/>
      <c r="CB1458" s="48"/>
      <c r="CC1458" s="48"/>
      <c r="CD1458" s="48"/>
      <c r="CE1458" s="48"/>
      <c r="CF1458" s="48"/>
      <c r="CG1458" s="48"/>
      <c r="CH1458" s="48"/>
      <c r="CI1458" s="48"/>
      <c r="CJ1458" s="48"/>
      <c r="CK1458" s="48"/>
      <c r="CL1458" s="48"/>
      <c r="CM1458" s="48"/>
      <c r="CN1458" s="48"/>
      <c r="CO1458" s="48"/>
      <c r="CP1458" s="48"/>
      <c r="CQ1458" s="48"/>
      <c r="CR1458" s="48"/>
      <c r="CS1458" s="48"/>
      <c r="CT1458" s="48"/>
      <c r="CU1458" s="48"/>
      <c r="CV1458" s="48"/>
      <c r="CW1458" s="48"/>
      <c r="CX1458" s="48"/>
      <c r="CY1458" s="48"/>
      <c r="CZ1458" s="48"/>
      <c r="DA1458" s="48"/>
      <c r="DB1458" s="48"/>
      <c r="DC1458" s="48"/>
      <c r="DD1458" s="48"/>
      <c r="DE1458" s="48"/>
      <c r="DF1458" s="48"/>
      <c r="DG1458" s="48"/>
      <c r="DH1458" s="48"/>
      <c r="DI1458" s="48"/>
      <c r="DJ1458" s="48"/>
      <c r="DK1458" s="48"/>
      <c r="DL1458" s="48"/>
      <c r="DM1458" s="48"/>
      <c r="DN1458" s="48"/>
      <c r="DO1458" s="48"/>
      <c r="DP1458" s="48"/>
      <c r="DQ1458" s="48"/>
    </row>
    <row r="1459" spans="1:121" ht="67.5" customHeight="1" outlineLevel="1" collapsed="1">
      <c r="A1459" s="27" t="s">
        <v>1299</v>
      </c>
      <c r="B1459" s="27">
        <v>10</v>
      </c>
      <c r="C1459" s="27" t="s">
        <v>1624</v>
      </c>
      <c r="D1459" s="36" t="s">
        <v>1350</v>
      </c>
      <c r="E1459" s="28" t="s">
        <v>1627</v>
      </c>
      <c r="F1459" s="35" t="s">
        <v>1628</v>
      </c>
      <c r="G1459" s="28"/>
      <c r="H1459" s="28" t="s">
        <v>1620</v>
      </c>
      <c r="I1459" s="28" t="s">
        <v>1621</v>
      </c>
      <c r="J1459" s="26" t="s">
        <v>33</v>
      </c>
      <c r="K1459" s="26" t="s">
        <v>53</v>
      </c>
      <c r="L1459" s="26" t="s">
        <v>53</v>
      </c>
      <c r="M1459" s="3" t="str">
        <f>M1460&amp;" "&amp;O1460&amp;N1460&amp;" "&amp;M1461&amp;" "&amp;O1461&amp;N1461&amp;" "</f>
        <v xml:space="preserve">Установка разрядников, ОПН 6шт Устройство повторного заземления 2шт </v>
      </c>
      <c r="N1459" s="33"/>
      <c r="O1459" s="31"/>
      <c r="P1459" s="41"/>
      <c r="Q1459" s="88"/>
      <c r="R1459" s="47"/>
      <c r="S1459" s="47"/>
      <c r="T1459" s="47"/>
      <c r="U1459" s="47"/>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c r="BV1459" s="48"/>
      <c r="BW1459" s="48"/>
      <c r="BX1459" s="48"/>
      <c r="BY1459" s="48"/>
      <c r="BZ1459" s="48"/>
      <c r="CA1459" s="48"/>
      <c r="CB1459" s="48"/>
      <c r="CC1459" s="48"/>
      <c r="CD1459" s="48"/>
      <c r="CE1459" s="48"/>
      <c r="CF1459" s="48"/>
      <c r="CG1459" s="48"/>
      <c r="CH1459" s="48"/>
      <c r="CI1459" s="48"/>
      <c r="CJ1459" s="48"/>
      <c r="CK1459" s="48"/>
      <c r="CL1459" s="48"/>
      <c r="CM1459" s="48"/>
      <c r="CN1459" s="48"/>
      <c r="CO1459" s="48"/>
      <c r="CP1459" s="48"/>
      <c r="CQ1459" s="48"/>
      <c r="CR1459" s="48"/>
      <c r="CS1459" s="48"/>
      <c r="CT1459" s="48"/>
      <c r="CU1459" s="48"/>
      <c r="CV1459" s="48"/>
      <c r="CW1459" s="48"/>
      <c r="CX1459" s="48"/>
      <c r="CY1459" s="48"/>
      <c r="CZ1459" s="48"/>
      <c r="DA1459" s="48"/>
      <c r="DB1459" s="48"/>
      <c r="DC1459" s="48"/>
      <c r="DD1459" s="48"/>
      <c r="DE1459" s="48"/>
      <c r="DF1459" s="48"/>
      <c r="DG1459" s="48"/>
      <c r="DH1459" s="48"/>
      <c r="DI1459" s="48"/>
      <c r="DJ1459" s="48"/>
      <c r="DK1459" s="48"/>
      <c r="DL1459" s="48"/>
      <c r="DM1459" s="48"/>
      <c r="DN1459" s="48"/>
      <c r="DO1459" s="48"/>
      <c r="DP1459" s="48"/>
      <c r="DQ1459" s="48"/>
    </row>
    <row r="1460" spans="1:121" ht="12.75" hidden="1" customHeight="1" outlineLevel="2">
      <c r="A1460" s="27"/>
      <c r="B1460" s="27"/>
      <c r="C1460" s="65"/>
      <c r="D1460" s="27"/>
      <c r="E1460" s="49"/>
      <c r="F1460" s="35" t="s">
        <v>1574</v>
      </c>
      <c r="G1460" s="28"/>
      <c r="H1460" s="49"/>
      <c r="I1460" s="49"/>
      <c r="J1460" s="60"/>
      <c r="K1460" s="60"/>
      <c r="L1460" s="60"/>
      <c r="M1460" s="23" t="s">
        <v>2592</v>
      </c>
      <c r="N1460" s="33" t="s">
        <v>54</v>
      </c>
      <c r="O1460" s="61">
        <v>6</v>
      </c>
      <c r="P1460" s="41"/>
      <c r="Q1460" s="88"/>
      <c r="R1460" s="47"/>
      <c r="S1460" s="47"/>
      <c r="T1460" s="47"/>
      <c r="U1460" s="47"/>
      <c r="V1460" s="48"/>
      <c r="W1460" s="48"/>
      <c r="X1460" s="48"/>
      <c r="Y1460" s="48"/>
      <c r="Z1460" s="48"/>
      <c r="AA1460" s="48"/>
      <c r="AB1460" s="48"/>
      <c r="AC1460" s="48"/>
      <c r="AD1460" s="48"/>
      <c r="AE1460" s="48"/>
      <c r="AF1460" s="48"/>
      <c r="AG1460" s="48"/>
      <c r="AH1460" s="48"/>
      <c r="AI1460" s="48"/>
      <c r="AJ1460" s="48"/>
      <c r="AK1460" s="48"/>
      <c r="AL1460" s="48"/>
      <c r="AM1460" s="48"/>
      <c r="AN1460" s="48"/>
      <c r="AO1460" s="48"/>
      <c r="AP1460" s="48"/>
      <c r="AQ1460" s="48"/>
      <c r="AR1460" s="48"/>
      <c r="AS1460" s="48"/>
      <c r="AT1460" s="48"/>
      <c r="AU1460" s="48"/>
      <c r="AV1460" s="48"/>
      <c r="AW1460" s="48"/>
      <c r="AX1460" s="48"/>
      <c r="AY1460" s="48"/>
      <c r="AZ1460" s="48"/>
      <c r="BA1460" s="48"/>
      <c r="BB1460" s="48"/>
      <c r="BC1460" s="48"/>
      <c r="BD1460" s="48"/>
      <c r="BE1460" s="48"/>
      <c r="BF1460" s="48"/>
      <c r="BG1460" s="48"/>
      <c r="BH1460" s="48"/>
      <c r="BI1460" s="48"/>
      <c r="BJ1460" s="48"/>
      <c r="BK1460" s="48"/>
      <c r="BL1460" s="48"/>
      <c r="BM1460" s="48"/>
      <c r="BN1460" s="48"/>
      <c r="BO1460" s="48"/>
      <c r="BP1460" s="48"/>
      <c r="BQ1460" s="48"/>
      <c r="BR1460" s="48"/>
      <c r="BS1460" s="48"/>
      <c r="BT1460" s="48"/>
      <c r="BU1460" s="48"/>
      <c r="BV1460" s="48"/>
      <c r="BW1460" s="48"/>
      <c r="BX1460" s="48"/>
      <c r="BY1460" s="48"/>
      <c r="BZ1460" s="48"/>
      <c r="CA1460" s="48"/>
      <c r="CB1460" s="48"/>
      <c r="CC1460" s="48"/>
      <c r="CD1460" s="48"/>
      <c r="CE1460" s="48"/>
      <c r="CF1460" s="48"/>
      <c r="CG1460" s="48"/>
      <c r="CH1460" s="48"/>
      <c r="CI1460" s="48"/>
      <c r="CJ1460" s="48"/>
      <c r="CK1460" s="48"/>
      <c r="CL1460" s="48"/>
      <c r="CM1460" s="48"/>
      <c r="CN1460" s="48"/>
      <c r="CO1460" s="48"/>
      <c r="CP1460" s="48"/>
      <c r="CQ1460" s="48"/>
      <c r="CR1460" s="48"/>
      <c r="CS1460" s="48"/>
      <c r="CT1460" s="48"/>
      <c r="CU1460" s="48"/>
      <c r="CV1460" s="48"/>
      <c r="CW1460" s="48"/>
      <c r="CX1460" s="48"/>
      <c r="CY1460" s="48"/>
      <c r="CZ1460" s="48"/>
      <c r="DA1460" s="48"/>
      <c r="DB1460" s="48"/>
      <c r="DC1460" s="48"/>
      <c r="DD1460" s="48"/>
      <c r="DE1460" s="48"/>
      <c r="DF1460" s="48"/>
      <c r="DG1460" s="48"/>
      <c r="DH1460" s="48"/>
      <c r="DI1460" s="48"/>
      <c r="DJ1460" s="48"/>
      <c r="DK1460" s="48"/>
      <c r="DL1460" s="48"/>
      <c r="DM1460" s="48"/>
      <c r="DN1460" s="48"/>
      <c r="DO1460" s="48"/>
      <c r="DP1460" s="48"/>
      <c r="DQ1460" s="48"/>
    </row>
    <row r="1461" spans="1:121" ht="12.75" hidden="1" customHeight="1" outlineLevel="2">
      <c r="A1461" s="27"/>
      <c r="B1461" s="27"/>
      <c r="C1461" s="65"/>
      <c r="D1461" s="27"/>
      <c r="E1461" s="49"/>
      <c r="F1461" s="35"/>
      <c r="G1461" s="28"/>
      <c r="H1461" s="49"/>
      <c r="I1461" s="49"/>
      <c r="J1461" s="60"/>
      <c r="K1461" s="60"/>
      <c r="L1461" s="60"/>
      <c r="M1461" s="32" t="s">
        <v>1746</v>
      </c>
      <c r="N1461" s="33" t="s">
        <v>54</v>
      </c>
      <c r="O1461" s="31">
        <v>2</v>
      </c>
      <c r="P1461" s="41"/>
      <c r="Q1461" s="88"/>
      <c r="R1461" s="47"/>
      <c r="S1461" s="47"/>
      <c r="T1461" s="47"/>
      <c r="U1461" s="47"/>
      <c r="V1461" s="48"/>
      <c r="W1461" s="48"/>
      <c r="X1461" s="48"/>
      <c r="Y1461" s="48"/>
      <c r="Z1461" s="48"/>
      <c r="AA1461" s="48"/>
      <c r="AB1461" s="48"/>
      <c r="AC1461" s="48"/>
      <c r="AD1461" s="48"/>
      <c r="AE1461" s="48"/>
      <c r="AF1461" s="48"/>
      <c r="AG1461" s="48"/>
      <c r="AH1461" s="48"/>
      <c r="AI1461" s="48"/>
      <c r="AJ1461" s="48"/>
      <c r="AK1461" s="48"/>
      <c r="AL1461" s="48"/>
      <c r="AM1461" s="48"/>
      <c r="AN1461" s="48"/>
      <c r="AO1461" s="48"/>
      <c r="AP1461" s="48"/>
      <c r="AQ1461" s="48"/>
      <c r="AR1461" s="48"/>
      <c r="AS1461" s="48"/>
      <c r="AT1461" s="48"/>
      <c r="AU1461" s="48"/>
      <c r="AV1461" s="48"/>
      <c r="AW1461" s="48"/>
      <c r="AX1461" s="48"/>
      <c r="AY1461" s="48"/>
      <c r="AZ1461" s="48"/>
      <c r="BA1461" s="48"/>
      <c r="BB1461" s="48"/>
      <c r="BC1461" s="48"/>
      <c r="BD1461" s="48"/>
      <c r="BE1461" s="48"/>
      <c r="BF1461" s="48"/>
      <c r="BG1461" s="48"/>
      <c r="BH1461" s="48"/>
      <c r="BI1461" s="48"/>
      <c r="BJ1461" s="48"/>
      <c r="BK1461" s="48"/>
      <c r="BL1461" s="48"/>
      <c r="BM1461" s="48"/>
      <c r="BN1461" s="48"/>
      <c r="BO1461" s="48"/>
      <c r="BP1461" s="48"/>
      <c r="BQ1461" s="48"/>
      <c r="BR1461" s="48"/>
      <c r="BS1461" s="48"/>
      <c r="BT1461" s="48"/>
      <c r="BU1461" s="48"/>
      <c r="BV1461" s="48"/>
      <c r="BW1461" s="48"/>
      <c r="BX1461" s="48"/>
      <c r="BY1461" s="48"/>
      <c r="BZ1461" s="48"/>
      <c r="CA1461" s="48"/>
      <c r="CB1461" s="48"/>
      <c r="CC1461" s="48"/>
      <c r="CD1461" s="48"/>
      <c r="CE1461" s="48"/>
      <c r="CF1461" s="48"/>
      <c r="CG1461" s="48"/>
      <c r="CH1461" s="48"/>
      <c r="CI1461" s="48"/>
      <c r="CJ1461" s="48"/>
      <c r="CK1461" s="48"/>
      <c r="CL1461" s="48"/>
      <c r="CM1461" s="48"/>
      <c r="CN1461" s="48"/>
      <c r="CO1461" s="48"/>
      <c r="CP1461" s="48"/>
      <c r="CQ1461" s="48"/>
      <c r="CR1461" s="48"/>
      <c r="CS1461" s="48"/>
      <c r="CT1461" s="48"/>
      <c r="CU1461" s="48"/>
      <c r="CV1461" s="48"/>
      <c r="CW1461" s="48"/>
      <c r="CX1461" s="48"/>
      <c r="CY1461" s="48"/>
      <c r="CZ1461" s="48"/>
      <c r="DA1461" s="48"/>
      <c r="DB1461" s="48"/>
      <c r="DC1461" s="48"/>
      <c r="DD1461" s="48"/>
      <c r="DE1461" s="48"/>
      <c r="DF1461" s="48"/>
      <c r="DG1461" s="48"/>
      <c r="DH1461" s="48"/>
      <c r="DI1461" s="48"/>
      <c r="DJ1461" s="48"/>
      <c r="DK1461" s="48"/>
      <c r="DL1461" s="48"/>
      <c r="DM1461" s="48"/>
      <c r="DN1461" s="48"/>
      <c r="DO1461" s="48"/>
      <c r="DP1461" s="48"/>
      <c r="DQ1461" s="48"/>
    </row>
    <row r="1462" spans="1:121" ht="33" customHeight="1" outlineLevel="1" collapsed="1">
      <c r="A1462" s="27" t="s">
        <v>1300</v>
      </c>
      <c r="B1462" s="27">
        <v>6</v>
      </c>
      <c r="C1462" s="27" t="s">
        <v>1624</v>
      </c>
      <c r="D1462" s="36" t="s">
        <v>1350</v>
      </c>
      <c r="E1462" s="28" t="s">
        <v>1629</v>
      </c>
      <c r="F1462" s="35" t="s">
        <v>1630</v>
      </c>
      <c r="G1462" s="28"/>
      <c r="H1462" s="28" t="s">
        <v>1133</v>
      </c>
      <c r="I1462" s="28" t="s">
        <v>1025</v>
      </c>
      <c r="J1462" s="26" t="s">
        <v>33</v>
      </c>
      <c r="K1462" s="26" t="s">
        <v>490</v>
      </c>
      <c r="L1462" s="26" t="s">
        <v>490</v>
      </c>
      <c r="M1462" s="3" t="str">
        <f>M1463&amp;" "&amp;O1463&amp;N1463&amp;" "&amp;" "&amp;M1465&amp;" "&amp;O1465&amp;N1465&amp;" "</f>
        <v xml:space="preserve">Установка траверс 24шт  Ручная расчистка 0,72га </v>
      </c>
      <c r="N1462" s="33"/>
      <c r="O1462" s="31"/>
      <c r="P1462" s="41"/>
      <c r="Q1462" s="88"/>
      <c r="R1462" s="47"/>
      <c r="S1462" s="47"/>
      <c r="T1462" s="47"/>
      <c r="U1462" s="47"/>
      <c r="V1462" s="48"/>
      <c r="W1462" s="48"/>
      <c r="X1462" s="48"/>
      <c r="Y1462" s="48"/>
      <c r="Z1462" s="48"/>
      <c r="AA1462" s="48"/>
      <c r="AB1462" s="48"/>
      <c r="AC1462" s="48"/>
      <c r="AD1462" s="48"/>
      <c r="AE1462" s="48"/>
      <c r="AF1462" s="48"/>
      <c r="AG1462" s="48"/>
      <c r="AH1462" s="48"/>
      <c r="AI1462" s="48"/>
      <c r="AJ1462" s="48"/>
      <c r="AK1462" s="48"/>
      <c r="AL1462" s="48"/>
      <c r="AM1462" s="48"/>
      <c r="AN1462" s="48"/>
      <c r="AO1462" s="48"/>
      <c r="AP1462" s="48"/>
      <c r="AQ1462" s="48"/>
      <c r="AR1462" s="48"/>
      <c r="AS1462" s="48"/>
      <c r="AT1462" s="48"/>
      <c r="AU1462" s="48"/>
      <c r="AV1462" s="48"/>
      <c r="AW1462" s="48"/>
      <c r="AX1462" s="48"/>
      <c r="AY1462" s="48"/>
      <c r="AZ1462" s="48"/>
      <c r="BA1462" s="48"/>
      <c r="BB1462" s="48"/>
      <c r="BC1462" s="48"/>
      <c r="BD1462" s="48"/>
      <c r="BE1462" s="48"/>
      <c r="BF1462" s="48"/>
      <c r="BG1462" s="48"/>
      <c r="BH1462" s="48"/>
      <c r="BI1462" s="48"/>
      <c r="BJ1462" s="48"/>
      <c r="BK1462" s="48"/>
      <c r="BL1462" s="48"/>
      <c r="BM1462" s="48"/>
      <c r="BN1462" s="48"/>
      <c r="BO1462" s="48"/>
      <c r="BP1462" s="48"/>
      <c r="BQ1462" s="48"/>
      <c r="BR1462" s="48"/>
      <c r="BS1462" s="48"/>
      <c r="BT1462" s="48"/>
      <c r="BU1462" s="48"/>
      <c r="BV1462" s="48"/>
      <c r="BW1462" s="48"/>
      <c r="BX1462" s="48"/>
      <c r="BY1462" s="48"/>
      <c r="BZ1462" s="48"/>
      <c r="CA1462" s="48"/>
      <c r="CB1462" s="48"/>
      <c r="CC1462" s="48"/>
      <c r="CD1462" s="48"/>
      <c r="CE1462" s="48"/>
      <c r="CF1462" s="48"/>
      <c r="CG1462" s="48"/>
      <c r="CH1462" s="48"/>
      <c r="CI1462" s="48"/>
      <c r="CJ1462" s="48"/>
      <c r="CK1462" s="48"/>
      <c r="CL1462" s="48"/>
      <c r="CM1462" s="48"/>
      <c r="CN1462" s="48"/>
      <c r="CO1462" s="48"/>
      <c r="CP1462" s="48"/>
      <c r="CQ1462" s="48"/>
      <c r="CR1462" s="48"/>
      <c r="CS1462" s="48"/>
      <c r="CT1462" s="48"/>
      <c r="CU1462" s="48"/>
      <c r="CV1462" s="48"/>
      <c r="CW1462" s="48"/>
      <c r="CX1462" s="48"/>
      <c r="CY1462" s="48"/>
      <c r="CZ1462" s="48"/>
      <c r="DA1462" s="48"/>
      <c r="DB1462" s="48"/>
      <c r="DC1462" s="48"/>
      <c r="DD1462" s="48"/>
      <c r="DE1462" s="48"/>
      <c r="DF1462" s="48"/>
      <c r="DG1462" s="48"/>
      <c r="DH1462" s="48"/>
      <c r="DI1462" s="48"/>
      <c r="DJ1462" s="48"/>
      <c r="DK1462" s="48"/>
      <c r="DL1462" s="48"/>
      <c r="DM1462" s="48"/>
      <c r="DN1462" s="48"/>
      <c r="DO1462" s="48"/>
      <c r="DP1462" s="48"/>
      <c r="DQ1462" s="48"/>
    </row>
    <row r="1463" spans="1:121" ht="22.5" hidden="1" customHeight="1" outlineLevel="2">
      <c r="A1463" s="27"/>
      <c r="B1463" s="27"/>
      <c r="C1463" s="65"/>
      <c r="D1463" s="27"/>
      <c r="E1463" s="49"/>
      <c r="F1463" s="35" t="s">
        <v>1631</v>
      </c>
      <c r="G1463" s="28"/>
      <c r="H1463" s="49"/>
      <c r="I1463" s="49"/>
      <c r="J1463" s="60"/>
      <c r="K1463" s="60"/>
      <c r="L1463" s="60"/>
      <c r="M1463" s="66" t="s">
        <v>1632</v>
      </c>
      <c r="N1463" s="33" t="s">
        <v>54</v>
      </c>
      <c r="O1463" s="26">
        <v>24</v>
      </c>
      <c r="P1463" s="41"/>
      <c r="Q1463" s="88"/>
      <c r="R1463" s="47"/>
      <c r="S1463" s="47"/>
      <c r="T1463" s="47"/>
      <c r="U1463" s="47"/>
      <c r="V1463" s="48"/>
      <c r="W1463" s="48"/>
      <c r="X1463" s="48"/>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48"/>
      <c r="BJ1463" s="48"/>
      <c r="BK1463" s="48"/>
      <c r="BL1463" s="48"/>
      <c r="BM1463" s="48"/>
      <c r="BN1463" s="48"/>
      <c r="BO1463" s="48"/>
      <c r="BP1463" s="48"/>
      <c r="BQ1463" s="48"/>
      <c r="BR1463" s="48"/>
      <c r="BS1463" s="48"/>
      <c r="BT1463" s="48"/>
      <c r="BU1463" s="48"/>
      <c r="BV1463" s="48"/>
      <c r="BW1463" s="48"/>
      <c r="BX1463" s="48"/>
      <c r="BY1463" s="48"/>
      <c r="BZ1463" s="48"/>
      <c r="CA1463" s="48"/>
      <c r="CB1463" s="48"/>
      <c r="CC1463" s="48"/>
      <c r="CD1463" s="48"/>
      <c r="CE1463" s="48"/>
      <c r="CF1463" s="48"/>
      <c r="CG1463" s="48"/>
      <c r="CH1463" s="48"/>
      <c r="CI1463" s="48"/>
      <c r="CJ1463" s="48"/>
      <c r="CK1463" s="48"/>
      <c r="CL1463" s="48"/>
      <c r="CM1463" s="48"/>
      <c r="CN1463" s="48"/>
      <c r="CO1463" s="48"/>
      <c r="CP1463" s="48"/>
      <c r="CQ1463" s="48"/>
      <c r="CR1463" s="48"/>
      <c r="CS1463" s="48"/>
      <c r="CT1463" s="48"/>
      <c r="CU1463" s="48"/>
      <c r="CV1463" s="48"/>
      <c r="CW1463" s="48"/>
      <c r="CX1463" s="48"/>
      <c r="CY1463" s="48"/>
      <c r="CZ1463" s="48"/>
      <c r="DA1463" s="48"/>
      <c r="DB1463" s="48"/>
      <c r="DC1463" s="48"/>
      <c r="DD1463" s="48"/>
      <c r="DE1463" s="48"/>
      <c r="DF1463" s="48"/>
      <c r="DG1463" s="48"/>
      <c r="DH1463" s="48"/>
      <c r="DI1463" s="48"/>
      <c r="DJ1463" s="48"/>
      <c r="DK1463" s="48"/>
      <c r="DL1463" s="48"/>
      <c r="DM1463" s="48"/>
      <c r="DN1463" s="48"/>
      <c r="DO1463" s="48"/>
      <c r="DP1463" s="48"/>
      <c r="DQ1463" s="48"/>
    </row>
    <row r="1464" spans="1:121" ht="12.75" hidden="1" customHeight="1" outlineLevel="2">
      <c r="A1464" s="27"/>
      <c r="B1464" s="27"/>
      <c r="C1464" s="65"/>
      <c r="D1464" s="27"/>
      <c r="E1464" s="49"/>
      <c r="F1464" s="35" t="s">
        <v>1633</v>
      </c>
      <c r="G1464" s="28"/>
      <c r="H1464" s="49"/>
      <c r="I1464" s="49"/>
      <c r="J1464" s="60"/>
      <c r="K1464" s="60"/>
      <c r="L1464" s="60"/>
      <c r="M1464" s="66" t="s">
        <v>503</v>
      </c>
      <c r="N1464" s="33" t="s">
        <v>54</v>
      </c>
      <c r="O1464" s="26">
        <v>76</v>
      </c>
      <c r="P1464" s="41"/>
      <c r="Q1464" s="88"/>
      <c r="R1464" s="47"/>
      <c r="S1464" s="47"/>
      <c r="T1464" s="47"/>
      <c r="U1464" s="47"/>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c r="BV1464" s="48"/>
      <c r="BW1464" s="48"/>
      <c r="BX1464" s="48"/>
      <c r="BY1464" s="48"/>
      <c r="BZ1464" s="48"/>
      <c r="CA1464" s="48"/>
      <c r="CB1464" s="48"/>
      <c r="CC1464" s="48"/>
      <c r="CD1464" s="48"/>
      <c r="CE1464" s="48"/>
      <c r="CF1464" s="48"/>
      <c r="CG1464" s="48"/>
      <c r="CH1464" s="48"/>
      <c r="CI1464" s="48"/>
      <c r="CJ1464" s="48"/>
      <c r="CK1464" s="48"/>
      <c r="CL1464" s="48"/>
      <c r="CM1464" s="48"/>
      <c r="CN1464" s="48"/>
      <c r="CO1464" s="48"/>
      <c r="CP1464" s="48"/>
      <c r="CQ1464" s="48"/>
      <c r="CR1464" s="48"/>
      <c r="CS1464" s="48"/>
      <c r="CT1464" s="48"/>
      <c r="CU1464" s="48"/>
      <c r="CV1464" s="48"/>
      <c r="CW1464" s="48"/>
      <c r="CX1464" s="48"/>
      <c r="CY1464" s="48"/>
      <c r="CZ1464" s="48"/>
      <c r="DA1464" s="48"/>
      <c r="DB1464" s="48"/>
      <c r="DC1464" s="48"/>
      <c r="DD1464" s="48"/>
      <c r="DE1464" s="48"/>
      <c r="DF1464" s="48"/>
      <c r="DG1464" s="48"/>
      <c r="DH1464" s="48"/>
      <c r="DI1464" s="48"/>
      <c r="DJ1464" s="48"/>
      <c r="DK1464" s="48"/>
      <c r="DL1464" s="48"/>
      <c r="DM1464" s="48"/>
      <c r="DN1464" s="48"/>
      <c r="DO1464" s="48"/>
      <c r="DP1464" s="48"/>
      <c r="DQ1464" s="48"/>
    </row>
    <row r="1465" spans="1:121" ht="12.75" hidden="1" customHeight="1" outlineLevel="2">
      <c r="A1465" s="27"/>
      <c r="B1465" s="27"/>
      <c r="C1465" s="65"/>
      <c r="D1465" s="27"/>
      <c r="E1465" s="49"/>
      <c r="F1465" s="35"/>
      <c r="G1465" s="28"/>
      <c r="H1465" s="49"/>
      <c r="I1465" s="28" t="s">
        <v>1025</v>
      </c>
      <c r="J1465" s="60"/>
      <c r="K1465" s="60"/>
      <c r="L1465" s="60"/>
      <c r="M1465" s="66" t="s">
        <v>481</v>
      </c>
      <c r="N1465" s="26" t="s">
        <v>510</v>
      </c>
      <c r="O1465" s="31">
        <v>0.72</v>
      </c>
      <c r="P1465" s="41"/>
      <c r="Q1465" s="88"/>
      <c r="R1465" s="47"/>
      <c r="S1465" s="47"/>
      <c r="T1465" s="47"/>
      <c r="U1465" s="47"/>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c r="BV1465" s="48"/>
      <c r="BW1465" s="48"/>
      <c r="BX1465" s="48"/>
      <c r="BY1465" s="48"/>
      <c r="BZ1465" s="48"/>
      <c r="CA1465" s="48"/>
      <c r="CB1465" s="48"/>
      <c r="CC1465" s="48"/>
      <c r="CD1465" s="48"/>
      <c r="CE1465" s="48"/>
      <c r="CF1465" s="48"/>
      <c r="CG1465" s="48"/>
      <c r="CH1465" s="48"/>
      <c r="CI1465" s="48"/>
      <c r="CJ1465" s="48"/>
      <c r="CK1465" s="48"/>
      <c r="CL1465" s="48"/>
      <c r="CM1465" s="48"/>
      <c r="CN1465" s="48"/>
      <c r="CO1465" s="48"/>
      <c r="CP1465" s="48"/>
      <c r="CQ1465" s="48"/>
      <c r="CR1465" s="48"/>
      <c r="CS1465" s="48"/>
      <c r="CT1465" s="48"/>
      <c r="CU1465" s="48"/>
      <c r="CV1465" s="48"/>
      <c r="CW1465" s="48"/>
      <c r="CX1465" s="48"/>
      <c r="CY1465" s="48"/>
      <c r="CZ1465" s="48"/>
      <c r="DA1465" s="48"/>
      <c r="DB1465" s="48"/>
      <c r="DC1465" s="48"/>
      <c r="DD1465" s="48"/>
      <c r="DE1465" s="48"/>
      <c r="DF1465" s="48"/>
      <c r="DG1465" s="48"/>
      <c r="DH1465" s="48"/>
      <c r="DI1465" s="48"/>
      <c r="DJ1465" s="48"/>
      <c r="DK1465" s="48"/>
      <c r="DL1465" s="48"/>
      <c r="DM1465" s="48"/>
      <c r="DN1465" s="48"/>
      <c r="DO1465" s="48"/>
      <c r="DP1465" s="48"/>
      <c r="DQ1465" s="48"/>
    </row>
    <row r="1466" spans="1:121" ht="29.25" customHeight="1" outlineLevel="1" collapsed="1">
      <c r="A1466" s="27" t="s">
        <v>1301</v>
      </c>
      <c r="B1466" s="27">
        <v>6</v>
      </c>
      <c r="C1466" s="27" t="s">
        <v>1543</v>
      </c>
      <c r="D1466" s="36" t="s">
        <v>1350</v>
      </c>
      <c r="E1466" s="28" t="s">
        <v>1602</v>
      </c>
      <c r="F1466" s="35" t="s">
        <v>1634</v>
      </c>
      <c r="G1466" s="28"/>
      <c r="H1466" s="28" t="s">
        <v>1635</v>
      </c>
      <c r="I1466" s="28" t="s">
        <v>1635</v>
      </c>
      <c r="J1466" s="26" t="s">
        <v>33</v>
      </c>
      <c r="K1466" s="26" t="s">
        <v>57</v>
      </c>
      <c r="L1466" s="26" t="s">
        <v>57</v>
      </c>
      <c r="M1466" s="3" t="str">
        <f>M1467&amp;" "&amp;O1467&amp;N1467&amp;" "</f>
        <v xml:space="preserve">Монтаж ОПН 6шт </v>
      </c>
      <c r="N1466" s="33"/>
      <c r="O1466" s="31"/>
      <c r="P1466" s="41"/>
      <c r="Q1466" s="88"/>
      <c r="R1466" s="47"/>
      <c r="S1466" s="47"/>
      <c r="T1466" s="47"/>
      <c r="U1466" s="47"/>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c r="BV1466" s="48"/>
      <c r="BW1466" s="48"/>
      <c r="BX1466" s="48"/>
      <c r="BY1466" s="48"/>
      <c r="BZ1466" s="48"/>
      <c r="CA1466" s="48"/>
      <c r="CB1466" s="48"/>
      <c r="CC1466" s="48"/>
      <c r="CD1466" s="48"/>
      <c r="CE1466" s="48"/>
      <c r="CF1466" s="48"/>
      <c r="CG1466" s="48"/>
      <c r="CH1466" s="48"/>
      <c r="CI1466" s="48"/>
      <c r="CJ1466" s="48"/>
      <c r="CK1466" s="48"/>
      <c r="CL1466" s="48"/>
      <c r="CM1466" s="48"/>
      <c r="CN1466" s="48"/>
      <c r="CO1466" s="48"/>
      <c r="CP1466" s="48"/>
      <c r="CQ1466" s="48"/>
      <c r="CR1466" s="48"/>
      <c r="CS1466" s="48"/>
      <c r="CT1466" s="48"/>
      <c r="CU1466" s="48"/>
      <c r="CV1466" s="48"/>
      <c r="CW1466" s="48"/>
      <c r="CX1466" s="48"/>
      <c r="CY1466" s="48"/>
      <c r="CZ1466" s="48"/>
      <c r="DA1466" s="48"/>
      <c r="DB1466" s="48"/>
      <c r="DC1466" s="48"/>
      <c r="DD1466" s="48"/>
      <c r="DE1466" s="48"/>
      <c r="DF1466" s="48"/>
      <c r="DG1466" s="48"/>
      <c r="DH1466" s="48"/>
      <c r="DI1466" s="48"/>
      <c r="DJ1466" s="48"/>
      <c r="DK1466" s="48"/>
      <c r="DL1466" s="48"/>
      <c r="DM1466" s="48"/>
      <c r="DN1466" s="48"/>
      <c r="DO1466" s="48"/>
      <c r="DP1466" s="48"/>
      <c r="DQ1466" s="48"/>
    </row>
    <row r="1467" spans="1:121" ht="24" hidden="1" customHeight="1" outlineLevel="2">
      <c r="A1467" s="27"/>
      <c r="B1467" s="27"/>
      <c r="C1467" s="65"/>
      <c r="D1467" s="27"/>
      <c r="E1467" s="49"/>
      <c r="F1467" s="35" t="s">
        <v>1636</v>
      </c>
      <c r="G1467" s="28"/>
      <c r="H1467" s="28"/>
      <c r="I1467" s="28"/>
      <c r="J1467" s="60"/>
      <c r="K1467" s="60"/>
      <c r="L1467" s="60"/>
      <c r="M1467" s="32" t="s">
        <v>1637</v>
      </c>
      <c r="N1467" s="33" t="s">
        <v>54</v>
      </c>
      <c r="O1467" s="31">
        <v>6</v>
      </c>
      <c r="P1467" s="41"/>
      <c r="Q1467" s="88"/>
      <c r="R1467" s="47"/>
      <c r="S1467" s="47"/>
      <c r="T1467" s="47"/>
      <c r="U1467" s="47"/>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c r="BV1467" s="48"/>
      <c r="BW1467" s="48"/>
      <c r="BX1467" s="48"/>
      <c r="BY1467" s="48"/>
      <c r="BZ1467" s="48"/>
      <c r="CA1467" s="48"/>
      <c r="CB1467" s="48"/>
      <c r="CC1467" s="48"/>
      <c r="CD1467" s="48"/>
      <c r="CE1467" s="48"/>
      <c r="CF1467" s="48"/>
      <c r="CG1467" s="48"/>
      <c r="CH1467" s="48"/>
      <c r="CI1467" s="48"/>
      <c r="CJ1467" s="48"/>
      <c r="CK1467" s="48"/>
      <c r="CL1467" s="48"/>
      <c r="CM1467" s="48"/>
      <c r="CN1467" s="48"/>
      <c r="CO1467" s="48"/>
      <c r="CP1467" s="48"/>
      <c r="CQ1467" s="48"/>
      <c r="CR1467" s="48"/>
      <c r="CS1467" s="48"/>
      <c r="CT1467" s="48"/>
      <c r="CU1467" s="48"/>
      <c r="CV1467" s="48"/>
      <c r="CW1467" s="48"/>
      <c r="CX1467" s="48"/>
      <c r="CY1467" s="48"/>
      <c r="CZ1467" s="48"/>
      <c r="DA1467" s="48"/>
      <c r="DB1467" s="48"/>
      <c r="DC1467" s="48"/>
      <c r="DD1467" s="48"/>
      <c r="DE1467" s="48"/>
      <c r="DF1467" s="48"/>
      <c r="DG1467" s="48"/>
      <c r="DH1467" s="48"/>
      <c r="DI1467" s="48"/>
      <c r="DJ1467" s="48"/>
      <c r="DK1467" s="48"/>
      <c r="DL1467" s="48"/>
      <c r="DM1467" s="48"/>
      <c r="DN1467" s="48"/>
      <c r="DO1467" s="48"/>
      <c r="DP1467" s="48"/>
      <c r="DQ1467" s="48"/>
    </row>
    <row r="1468" spans="1:121" ht="33.75" customHeight="1" outlineLevel="1" collapsed="1">
      <c r="A1468" s="27" t="s">
        <v>1302</v>
      </c>
      <c r="B1468" s="27">
        <v>6</v>
      </c>
      <c r="C1468" s="27" t="s">
        <v>1543</v>
      </c>
      <c r="D1468" s="36" t="s">
        <v>1350</v>
      </c>
      <c r="E1468" s="28" t="s">
        <v>1544</v>
      </c>
      <c r="F1468" s="35" t="s">
        <v>1545</v>
      </c>
      <c r="G1468" s="28"/>
      <c r="H1468" s="28" t="s">
        <v>2763</v>
      </c>
      <c r="I1468" s="28" t="s">
        <v>1025</v>
      </c>
      <c r="J1468" s="26" t="s">
        <v>33</v>
      </c>
      <c r="K1468" s="26" t="s">
        <v>43</v>
      </c>
      <c r="L1468" s="26" t="s">
        <v>490</v>
      </c>
      <c r="M1468" s="3" t="str">
        <f>M1469&amp;" "&amp;O1469&amp;N1469&amp;" "&amp;M1470&amp;" "&amp;O1470&amp;N1470&amp;" "</f>
        <v xml:space="preserve">Механическая расчистка трассы 4га Ручная расчистка 10га </v>
      </c>
      <c r="N1468" s="33"/>
      <c r="O1468" s="31"/>
      <c r="P1468" s="41"/>
      <c r="Q1468" s="88"/>
      <c r="R1468" s="47"/>
      <c r="S1468" s="47"/>
      <c r="T1468" s="47"/>
      <c r="U1468" s="47"/>
      <c r="V1468" s="48"/>
      <c r="W1468" s="48"/>
      <c r="X1468" s="48"/>
      <c r="Y1468" s="48"/>
      <c r="Z1468" s="48"/>
      <c r="AA1468" s="48"/>
      <c r="AB1468" s="48"/>
      <c r="AC1468" s="48"/>
      <c r="AD1468" s="48"/>
      <c r="AE1468" s="48"/>
      <c r="AF1468" s="48"/>
      <c r="AG1468" s="48"/>
      <c r="AH1468" s="48"/>
      <c r="AI1468" s="48"/>
      <c r="AJ1468" s="48"/>
      <c r="AK1468" s="48"/>
      <c r="AL1468" s="48"/>
      <c r="AM1468" s="48"/>
      <c r="AN1468" s="48"/>
      <c r="AO1468" s="48"/>
      <c r="AP1468" s="48"/>
      <c r="AQ1468" s="48"/>
      <c r="AR1468" s="48"/>
      <c r="AS1468" s="48"/>
      <c r="AT1468" s="48"/>
      <c r="AU1468" s="48"/>
      <c r="AV1468" s="48"/>
      <c r="AW1468" s="48"/>
      <c r="AX1468" s="48"/>
      <c r="AY1468" s="48"/>
      <c r="AZ1468" s="48"/>
      <c r="BA1468" s="48"/>
      <c r="BB1468" s="48"/>
      <c r="BC1468" s="48"/>
      <c r="BD1468" s="48"/>
      <c r="BE1468" s="48"/>
      <c r="BF1468" s="48"/>
      <c r="BG1468" s="48"/>
      <c r="BH1468" s="48"/>
      <c r="BI1468" s="48"/>
      <c r="BJ1468" s="48"/>
      <c r="BK1468" s="48"/>
      <c r="BL1468" s="48"/>
      <c r="BM1468" s="48"/>
      <c r="BN1468" s="48"/>
      <c r="BO1468" s="48"/>
      <c r="BP1468" s="48"/>
      <c r="BQ1468" s="48"/>
      <c r="BR1468" s="48"/>
      <c r="BS1468" s="48"/>
      <c r="BT1468" s="48"/>
      <c r="BU1468" s="48"/>
      <c r="BV1468" s="48"/>
      <c r="BW1468" s="48"/>
      <c r="BX1468" s="48"/>
      <c r="BY1468" s="48"/>
      <c r="BZ1468" s="48"/>
      <c r="CA1468" s="48"/>
      <c r="CB1468" s="48"/>
      <c r="CC1468" s="48"/>
      <c r="CD1468" s="48"/>
      <c r="CE1468" s="48"/>
      <c r="CF1468" s="48"/>
      <c r="CG1468" s="48"/>
      <c r="CH1468" s="48"/>
      <c r="CI1468" s="48"/>
      <c r="CJ1468" s="48"/>
      <c r="CK1468" s="48"/>
      <c r="CL1468" s="48"/>
      <c r="CM1468" s="48"/>
      <c r="CN1468" s="48"/>
      <c r="CO1468" s="48"/>
      <c r="CP1468" s="48"/>
      <c r="CQ1468" s="48"/>
      <c r="CR1468" s="48"/>
      <c r="CS1468" s="48"/>
      <c r="CT1468" s="48"/>
      <c r="CU1468" s="48"/>
      <c r="CV1468" s="48"/>
      <c r="CW1468" s="48"/>
      <c r="CX1468" s="48"/>
      <c r="CY1468" s="48"/>
      <c r="CZ1468" s="48"/>
      <c r="DA1468" s="48"/>
      <c r="DB1468" s="48"/>
      <c r="DC1468" s="48"/>
      <c r="DD1468" s="48"/>
      <c r="DE1468" s="48"/>
      <c r="DF1468" s="48"/>
      <c r="DG1468" s="48"/>
      <c r="DH1468" s="48"/>
      <c r="DI1468" s="48"/>
      <c r="DJ1468" s="48"/>
      <c r="DK1468" s="48"/>
      <c r="DL1468" s="48"/>
      <c r="DM1468" s="48"/>
      <c r="DN1468" s="48"/>
      <c r="DO1468" s="48"/>
      <c r="DP1468" s="48"/>
      <c r="DQ1468" s="48"/>
    </row>
    <row r="1469" spans="1:121" ht="12.75" hidden="1" customHeight="1" outlineLevel="2">
      <c r="A1469" s="27"/>
      <c r="B1469" s="27"/>
      <c r="C1469" s="65"/>
      <c r="D1469" s="27"/>
      <c r="E1469" s="49"/>
      <c r="F1469" s="35"/>
      <c r="G1469" s="28"/>
      <c r="H1469" s="28"/>
      <c r="I1469" s="28"/>
      <c r="J1469" s="60"/>
      <c r="K1469" s="60"/>
      <c r="L1469" s="60"/>
      <c r="M1469" s="66" t="s">
        <v>1638</v>
      </c>
      <c r="N1469" s="33" t="s">
        <v>510</v>
      </c>
      <c r="O1469" s="31">
        <v>4</v>
      </c>
      <c r="P1469" s="41"/>
      <c r="Q1469" s="88"/>
      <c r="R1469" s="47"/>
      <c r="S1469" s="47"/>
      <c r="T1469" s="47"/>
      <c r="U1469" s="47"/>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c r="BV1469" s="48"/>
      <c r="BW1469" s="48"/>
      <c r="BX1469" s="48"/>
      <c r="BY1469" s="48"/>
      <c r="BZ1469" s="48"/>
      <c r="CA1469" s="48"/>
      <c r="CB1469" s="48"/>
      <c r="CC1469" s="48"/>
      <c r="CD1469" s="48"/>
      <c r="CE1469" s="48"/>
      <c r="CF1469" s="48"/>
      <c r="CG1469" s="48"/>
      <c r="CH1469" s="48"/>
      <c r="CI1469" s="48"/>
      <c r="CJ1469" s="48"/>
      <c r="CK1469" s="48"/>
      <c r="CL1469" s="48"/>
      <c r="CM1469" s="48"/>
      <c r="CN1469" s="48"/>
      <c r="CO1469" s="48"/>
      <c r="CP1469" s="48"/>
      <c r="CQ1469" s="48"/>
      <c r="CR1469" s="48"/>
      <c r="CS1469" s="48"/>
      <c r="CT1469" s="48"/>
      <c r="CU1469" s="48"/>
      <c r="CV1469" s="48"/>
      <c r="CW1469" s="48"/>
      <c r="CX1469" s="48"/>
      <c r="CY1469" s="48"/>
      <c r="CZ1469" s="48"/>
      <c r="DA1469" s="48"/>
      <c r="DB1469" s="48"/>
      <c r="DC1469" s="48"/>
      <c r="DD1469" s="48"/>
      <c r="DE1469" s="48"/>
      <c r="DF1469" s="48"/>
      <c r="DG1469" s="48"/>
      <c r="DH1469" s="48"/>
      <c r="DI1469" s="48"/>
      <c r="DJ1469" s="48"/>
      <c r="DK1469" s="48"/>
      <c r="DL1469" s="48"/>
      <c r="DM1469" s="48"/>
      <c r="DN1469" s="48"/>
      <c r="DO1469" s="48"/>
      <c r="DP1469" s="48"/>
      <c r="DQ1469" s="48"/>
    </row>
    <row r="1470" spans="1:121" ht="12.75" hidden="1" customHeight="1" outlineLevel="2">
      <c r="A1470" s="27"/>
      <c r="B1470" s="27"/>
      <c r="C1470" s="65"/>
      <c r="D1470" s="27"/>
      <c r="E1470" s="49"/>
      <c r="F1470" s="35"/>
      <c r="G1470" s="28"/>
      <c r="H1470" s="28"/>
      <c r="I1470" s="28"/>
      <c r="J1470" s="60"/>
      <c r="K1470" s="60"/>
      <c r="L1470" s="60"/>
      <c r="M1470" s="32" t="s">
        <v>481</v>
      </c>
      <c r="N1470" s="33" t="s">
        <v>510</v>
      </c>
      <c r="O1470" s="31">
        <v>10</v>
      </c>
      <c r="P1470" s="41"/>
      <c r="Q1470" s="88"/>
      <c r="R1470" s="47"/>
      <c r="S1470" s="47"/>
      <c r="T1470" s="47"/>
      <c r="U1470" s="47"/>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c r="BV1470" s="48"/>
      <c r="BW1470" s="48"/>
      <c r="BX1470" s="48"/>
      <c r="BY1470" s="48"/>
      <c r="BZ1470" s="48"/>
      <c r="CA1470" s="48"/>
      <c r="CB1470" s="48"/>
      <c r="CC1470" s="48"/>
      <c r="CD1470" s="48"/>
      <c r="CE1470" s="48"/>
      <c r="CF1470" s="48"/>
      <c r="CG1470" s="48"/>
      <c r="CH1470" s="48"/>
      <c r="CI1470" s="48"/>
      <c r="CJ1470" s="48"/>
      <c r="CK1470" s="48"/>
      <c r="CL1470" s="48"/>
      <c r="CM1470" s="48"/>
      <c r="CN1470" s="48"/>
      <c r="CO1470" s="48"/>
      <c r="CP1470" s="48"/>
      <c r="CQ1470" s="48"/>
      <c r="CR1470" s="48"/>
      <c r="CS1470" s="48"/>
      <c r="CT1470" s="48"/>
      <c r="CU1470" s="48"/>
      <c r="CV1470" s="48"/>
      <c r="CW1470" s="48"/>
      <c r="CX1470" s="48"/>
      <c r="CY1470" s="48"/>
      <c r="CZ1470" s="48"/>
      <c r="DA1470" s="48"/>
      <c r="DB1470" s="48"/>
      <c r="DC1470" s="48"/>
      <c r="DD1470" s="48"/>
      <c r="DE1470" s="48"/>
      <c r="DF1470" s="48"/>
      <c r="DG1470" s="48"/>
      <c r="DH1470" s="48"/>
      <c r="DI1470" s="48"/>
      <c r="DJ1470" s="48"/>
      <c r="DK1470" s="48"/>
      <c r="DL1470" s="48"/>
      <c r="DM1470" s="48"/>
      <c r="DN1470" s="48"/>
      <c r="DO1470" s="48"/>
      <c r="DP1470" s="48"/>
      <c r="DQ1470" s="48"/>
    </row>
    <row r="1471" spans="1:121" s="30" customFormat="1" ht="57" customHeight="1" outlineLevel="1" collapsed="1">
      <c r="A1471" s="27" t="s">
        <v>1303</v>
      </c>
      <c r="B1471" s="27">
        <v>10</v>
      </c>
      <c r="C1471" s="27" t="s">
        <v>1575</v>
      </c>
      <c r="D1471" s="36" t="s">
        <v>1350</v>
      </c>
      <c r="E1471" s="28" t="s">
        <v>1639</v>
      </c>
      <c r="F1471" s="35" t="s">
        <v>1640</v>
      </c>
      <c r="G1471" s="28"/>
      <c r="H1471" s="28" t="s">
        <v>59</v>
      </c>
      <c r="I1471" s="28" t="s">
        <v>1641</v>
      </c>
      <c r="J1471" s="26" t="s">
        <v>33</v>
      </c>
      <c r="K1471" s="26" t="s">
        <v>51</v>
      </c>
      <c r="L1471" s="26" t="s">
        <v>53</v>
      </c>
      <c r="M1471" s="3" t="str">
        <f>M1472&amp;" "&amp;O1472&amp;N1472&amp;" "&amp;M1473&amp;" "&amp;O1473&amp;N1473&amp;" "&amp;M1474&amp;""&amp;O1474&amp;N1474&amp;""&amp;M1475&amp;""&amp;O1475&amp;N1475&amp;""&amp;M1476&amp;""&amp;O1476&amp;N1476&amp;""&amp;M1477&amp;""&amp;O1477&amp;N1477&amp;""</f>
        <v>Установка опор 8шт Замена опор 1шт Монтаж провода (по трассе)0,51кмДемонтаж провода (по трассе)0,46кмОбрезка крон деревьев15штЗамена траверс1шт</v>
      </c>
      <c r="N1471" s="26"/>
      <c r="O1471" s="26"/>
      <c r="P1471" s="69"/>
      <c r="Q1471" s="88"/>
      <c r="R1471" s="37"/>
      <c r="S1471" s="37"/>
      <c r="T1471" s="37"/>
      <c r="U1471" s="37"/>
      <c r="V1471" s="37"/>
      <c r="W1471" s="37"/>
      <c r="X1471" s="37"/>
      <c r="Y1471" s="37"/>
      <c r="Z1471" s="37"/>
      <c r="AA1471" s="37"/>
      <c r="AB1471" s="37"/>
      <c r="AC1471" s="37"/>
      <c r="AD1471" s="37"/>
      <c r="AE1471" s="37"/>
      <c r="AF1471" s="37"/>
      <c r="AG1471" s="37"/>
      <c r="AH1471" s="37"/>
      <c r="AI1471" s="37"/>
      <c r="AJ1471" s="37"/>
      <c r="AK1471" s="37"/>
      <c r="AL1471" s="37"/>
      <c r="AM1471" s="37"/>
      <c r="AN1471" s="37"/>
      <c r="AO1471" s="37"/>
      <c r="AP1471" s="37"/>
      <c r="AQ1471" s="37"/>
      <c r="AR1471" s="37"/>
      <c r="AS1471" s="37"/>
      <c r="AT1471" s="37"/>
      <c r="AU1471" s="37"/>
      <c r="AV1471" s="37"/>
      <c r="AW1471" s="37"/>
      <c r="AX1471" s="37"/>
      <c r="AY1471" s="37"/>
      <c r="AZ1471" s="37"/>
      <c r="BA1471" s="37"/>
      <c r="BB1471" s="37"/>
      <c r="BC1471" s="37"/>
      <c r="BD1471" s="37"/>
      <c r="BE1471" s="37"/>
      <c r="BF1471" s="37"/>
      <c r="BG1471" s="37"/>
      <c r="BH1471" s="37"/>
      <c r="BI1471" s="37"/>
      <c r="BJ1471" s="37"/>
      <c r="BK1471" s="37"/>
      <c r="BL1471" s="37"/>
      <c r="BM1471" s="37"/>
      <c r="BN1471" s="37"/>
      <c r="BO1471" s="37"/>
      <c r="BP1471" s="37"/>
      <c r="BQ1471" s="37"/>
      <c r="BR1471" s="37"/>
      <c r="BS1471" s="37"/>
      <c r="BT1471" s="37"/>
      <c r="BU1471" s="37"/>
      <c r="BV1471" s="37"/>
      <c r="BW1471" s="37"/>
      <c r="BX1471" s="37"/>
      <c r="BY1471" s="37"/>
      <c r="BZ1471" s="37"/>
      <c r="CA1471" s="37"/>
      <c r="CB1471" s="37"/>
      <c r="CC1471" s="37"/>
      <c r="CD1471" s="37"/>
      <c r="CE1471" s="37"/>
      <c r="CF1471" s="37"/>
      <c r="CG1471" s="37"/>
      <c r="CH1471" s="37"/>
      <c r="CI1471" s="37"/>
      <c r="CJ1471" s="37"/>
      <c r="CK1471" s="37"/>
      <c r="CL1471" s="37"/>
      <c r="CM1471" s="37"/>
      <c r="CN1471" s="37"/>
      <c r="CO1471" s="37"/>
      <c r="CP1471" s="37"/>
      <c r="CQ1471" s="37"/>
      <c r="CR1471" s="37"/>
      <c r="CS1471" s="37"/>
      <c r="CT1471" s="37"/>
      <c r="CU1471" s="37"/>
      <c r="CV1471" s="37"/>
      <c r="CW1471" s="37"/>
      <c r="CX1471" s="37"/>
      <c r="CY1471" s="37"/>
      <c r="CZ1471" s="37"/>
      <c r="DA1471" s="37"/>
      <c r="DB1471" s="37"/>
      <c r="DC1471" s="37"/>
      <c r="DD1471" s="37"/>
      <c r="DE1471" s="37"/>
      <c r="DF1471" s="37"/>
      <c r="DG1471" s="37"/>
      <c r="DH1471" s="37"/>
      <c r="DI1471" s="37"/>
      <c r="DJ1471" s="37"/>
      <c r="DK1471" s="37"/>
      <c r="DL1471" s="37"/>
      <c r="DM1471" s="37"/>
      <c r="DN1471" s="37"/>
      <c r="DO1471" s="37"/>
      <c r="DP1471" s="37"/>
      <c r="DQ1471" s="37"/>
    </row>
    <row r="1472" spans="1:121" s="25" customFormat="1" ht="22.5" hidden="1" customHeight="1" outlineLevel="2">
      <c r="A1472" s="62"/>
      <c r="B1472" s="40"/>
      <c r="C1472" s="27"/>
      <c r="D1472" s="27"/>
      <c r="E1472" s="3"/>
      <c r="F1472" s="35" t="s">
        <v>1642</v>
      </c>
      <c r="G1472" s="28"/>
      <c r="H1472" s="35"/>
      <c r="I1472" s="35"/>
      <c r="J1472" s="46"/>
      <c r="K1472" s="26"/>
      <c r="L1472" s="26"/>
      <c r="M1472" s="23" t="s">
        <v>477</v>
      </c>
      <c r="N1472" s="33" t="s">
        <v>54</v>
      </c>
      <c r="O1472" s="26">
        <v>8</v>
      </c>
      <c r="P1472" s="69"/>
      <c r="Q1472" s="88"/>
      <c r="R1472" s="37"/>
      <c r="S1472" s="37"/>
      <c r="T1472" s="37"/>
      <c r="U1472" s="37"/>
      <c r="V1472" s="37"/>
      <c r="W1472" s="37"/>
      <c r="X1472" s="37"/>
      <c r="Y1472" s="37"/>
      <c r="Z1472" s="82"/>
      <c r="AA1472" s="82"/>
      <c r="AB1472" s="82"/>
      <c r="AC1472" s="82"/>
      <c r="AD1472" s="82"/>
      <c r="AE1472" s="82"/>
      <c r="AF1472" s="82"/>
      <c r="AG1472" s="82"/>
      <c r="AH1472" s="82"/>
      <c r="AI1472" s="82"/>
      <c r="AJ1472" s="82"/>
      <c r="AK1472" s="82"/>
      <c r="AL1472" s="82"/>
      <c r="AM1472" s="82"/>
      <c r="AN1472" s="82"/>
      <c r="AO1472" s="82"/>
      <c r="AP1472" s="82"/>
      <c r="AQ1472" s="82"/>
      <c r="AR1472" s="82"/>
      <c r="AS1472" s="82"/>
      <c r="AT1472" s="82"/>
      <c r="AU1472" s="82"/>
      <c r="AV1472" s="82"/>
      <c r="AW1472" s="82"/>
      <c r="AX1472" s="82"/>
      <c r="AY1472" s="82"/>
      <c r="AZ1472" s="82"/>
      <c r="BA1472" s="82"/>
      <c r="BB1472" s="82"/>
      <c r="BC1472" s="82"/>
      <c r="BD1472" s="82"/>
      <c r="BE1472" s="82"/>
      <c r="BF1472" s="82"/>
      <c r="BG1472" s="82"/>
      <c r="BH1472" s="82"/>
      <c r="BI1472" s="82"/>
      <c r="BJ1472" s="82"/>
      <c r="BK1472" s="82"/>
      <c r="BL1472" s="82"/>
      <c r="BM1472" s="82"/>
      <c r="BN1472" s="82"/>
      <c r="BO1472" s="82"/>
      <c r="BP1472" s="82"/>
      <c r="BQ1472" s="82"/>
      <c r="BR1472" s="82"/>
      <c r="BS1472" s="82"/>
      <c r="BT1472" s="82"/>
      <c r="BU1472" s="82"/>
      <c r="BV1472" s="82"/>
      <c r="BW1472" s="82"/>
      <c r="BX1472" s="82"/>
      <c r="BY1472" s="82"/>
      <c r="BZ1472" s="82"/>
      <c r="CA1472" s="82"/>
      <c r="CB1472" s="82"/>
      <c r="CC1472" s="82"/>
      <c r="CD1472" s="82"/>
      <c r="CE1472" s="82"/>
      <c r="CF1472" s="82"/>
      <c r="CG1472" s="82"/>
      <c r="CH1472" s="82"/>
      <c r="CI1472" s="82"/>
      <c r="CJ1472" s="82"/>
      <c r="CK1472" s="82"/>
      <c r="CL1472" s="82"/>
      <c r="CM1472" s="82"/>
      <c r="CN1472" s="82"/>
      <c r="CO1472" s="82"/>
      <c r="CP1472" s="82"/>
      <c r="CQ1472" s="82"/>
      <c r="CR1472" s="82"/>
      <c r="CS1472" s="82"/>
      <c r="CT1472" s="82"/>
      <c r="CU1472" s="82"/>
      <c r="CV1472" s="82"/>
      <c r="CW1472" s="82"/>
      <c r="CX1472" s="82"/>
      <c r="CY1472" s="82"/>
      <c r="CZ1472" s="82"/>
      <c r="DA1472" s="82"/>
      <c r="DB1472" s="82"/>
      <c r="DC1472" s="82"/>
      <c r="DD1472" s="82"/>
      <c r="DE1472" s="82"/>
      <c r="DF1472" s="82"/>
      <c r="DG1472" s="82"/>
      <c r="DH1472" s="82"/>
      <c r="DI1472" s="82"/>
      <c r="DJ1472" s="82"/>
      <c r="DK1472" s="82"/>
      <c r="DL1472" s="82"/>
      <c r="DM1472" s="82"/>
      <c r="DN1472" s="82"/>
      <c r="DO1472" s="82"/>
      <c r="DP1472" s="82"/>
      <c r="DQ1472" s="82"/>
    </row>
    <row r="1473" spans="1:121" s="25" customFormat="1" ht="22.5" hidden="1" customHeight="1" outlineLevel="2">
      <c r="A1473" s="62"/>
      <c r="B1473" s="40"/>
      <c r="C1473" s="27"/>
      <c r="D1473" s="27"/>
      <c r="E1473" s="3"/>
      <c r="F1473" s="35" t="s">
        <v>1643</v>
      </c>
      <c r="G1473" s="28"/>
      <c r="H1473" s="35"/>
      <c r="I1473" s="35"/>
      <c r="J1473" s="46"/>
      <c r="K1473" s="26"/>
      <c r="L1473" s="26"/>
      <c r="M1473" s="32" t="s">
        <v>468</v>
      </c>
      <c r="N1473" s="33" t="s">
        <v>54</v>
      </c>
      <c r="O1473" s="26">
        <v>1</v>
      </c>
      <c r="P1473" s="69"/>
      <c r="Q1473" s="88"/>
      <c r="R1473" s="37"/>
      <c r="S1473" s="37"/>
      <c r="T1473" s="37"/>
      <c r="U1473" s="37"/>
      <c r="V1473" s="37"/>
      <c r="W1473" s="37"/>
      <c r="X1473" s="37"/>
      <c r="Y1473" s="37"/>
      <c r="Z1473" s="82"/>
      <c r="AA1473" s="82"/>
      <c r="AB1473" s="82"/>
      <c r="AC1473" s="82"/>
      <c r="AD1473" s="82"/>
      <c r="AE1473" s="82"/>
      <c r="AF1473" s="82"/>
      <c r="AG1473" s="82"/>
      <c r="AH1473" s="82"/>
      <c r="AI1473" s="82"/>
      <c r="AJ1473" s="82"/>
      <c r="AK1473" s="82"/>
      <c r="AL1473" s="82"/>
      <c r="AM1473" s="82"/>
      <c r="AN1473" s="82"/>
      <c r="AO1473" s="82"/>
      <c r="AP1473" s="82"/>
      <c r="AQ1473" s="82"/>
      <c r="AR1473" s="82"/>
      <c r="AS1473" s="82"/>
      <c r="AT1473" s="82"/>
      <c r="AU1473" s="82"/>
      <c r="AV1473" s="82"/>
      <c r="AW1473" s="82"/>
      <c r="AX1473" s="82"/>
      <c r="AY1473" s="82"/>
      <c r="AZ1473" s="82"/>
      <c r="BA1473" s="82"/>
      <c r="BB1473" s="82"/>
      <c r="BC1473" s="82"/>
      <c r="BD1473" s="82"/>
      <c r="BE1473" s="82"/>
      <c r="BF1473" s="82"/>
      <c r="BG1473" s="82"/>
      <c r="BH1473" s="82"/>
      <c r="BI1473" s="82"/>
      <c r="BJ1473" s="82"/>
      <c r="BK1473" s="82"/>
      <c r="BL1473" s="82"/>
      <c r="BM1473" s="82"/>
      <c r="BN1473" s="82"/>
      <c r="BO1473" s="82"/>
      <c r="BP1473" s="82"/>
      <c r="BQ1473" s="82"/>
      <c r="BR1473" s="82"/>
      <c r="BS1473" s="82"/>
      <c r="BT1473" s="82"/>
      <c r="BU1473" s="82"/>
      <c r="BV1473" s="82"/>
      <c r="BW1473" s="82"/>
      <c r="BX1473" s="82"/>
      <c r="BY1473" s="82"/>
      <c r="BZ1473" s="82"/>
      <c r="CA1473" s="82"/>
      <c r="CB1473" s="82"/>
      <c r="CC1473" s="82"/>
      <c r="CD1473" s="82"/>
      <c r="CE1473" s="82"/>
      <c r="CF1473" s="82"/>
      <c r="CG1473" s="82"/>
      <c r="CH1473" s="82"/>
      <c r="CI1473" s="82"/>
      <c r="CJ1473" s="82"/>
      <c r="CK1473" s="82"/>
      <c r="CL1473" s="82"/>
      <c r="CM1473" s="82"/>
      <c r="CN1473" s="82"/>
      <c r="CO1473" s="82"/>
      <c r="CP1473" s="82"/>
      <c r="CQ1473" s="82"/>
      <c r="CR1473" s="82"/>
      <c r="CS1473" s="82"/>
      <c r="CT1473" s="82"/>
      <c r="CU1473" s="82"/>
      <c r="CV1473" s="82"/>
      <c r="CW1473" s="82"/>
      <c r="CX1473" s="82"/>
      <c r="CY1473" s="82"/>
      <c r="CZ1473" s="82"/>
      <c r="DA1473" s="82"/>
      <c r="DB1473" s="82"/>
      <c r="DC1473" s="82"/>
      <c r="DD1473" s="82"/>
      <c r="DE1473" s="82"/>
      <c r="DF1473" s="82"/>
      <c r="DG1473" s="82"/>
      <c r="DH1473" s="82"/>
      <c r="DI1473" s="82"/>
      <c r="DJ1473" s="82"/>
      <c r="DK1473" s="82"/>
      <c r="DL1473" s="82"/>
      <c r="DM1473" s="82"/>
      <c r="DN1473" s="82"/>
      <c r="DO1473" s="82"/>
      <c r="DP1473" s="82"/>
      <c r="DQ1473" s="82"/>
    </row>
    <row r="1474" spans="1:121" s="25" customFormat="1" ht="12.75" hidden="1" customHeight="1" outlineLevel="2">
      <c r="A1474" s="62"/>
      <c r="B1474" s="40"/>
      <c r="C1474" s="27"/>
      <c r="D1474" s="27"/>
      <c r="E1474" s="3"/>
      <c r="F1474" s="35" t="s">
        <v>1644</v>
      </c>
      <c r="G1474" s="28"/>
      <c r="H1474" s="35"/>
      <c r="I1474" s="35"/>
      <c r="J1474" s="46"/>
      <c r="K1474" s="26"/>
      <c r="L1474" s="26"/>
      <c r="M1474" s="32" t="s">
        <v>472</v>
      </c>
      <c r="N1474" s="33" t="s">
        <v>1354</v>
      </c>
      <c r="O1474" s="102">
        <v>0.51</v>
      </c>
      <c r="P1474" s="69"/>
      <c r="Q1474" s="88"/>
      <c r="R1474" s="37"/>
      <c r="S1474" s="37"/>
      <c r="T1474" s="37"/>
      <c r="U1474" s="37"/>
      <c r="V1474" s="37"/>
      <c r="W1474" s="37"/>
      <c r="X1474" s="37"/>
      <c r="Y1474" s="37"/>
      <c r="Z1474" s="82"/>
      <c r="AA1474" s="82"/>
      <c r="AB1474" s="82"/>
      <c r="AC1474" s="82"/>
      <c r="AD1474" s="82"/>
      <c r="AE1474" s="82"/>
      <c r="AF1474" s="82"/>
      <c r="AG1474" s="82"/>
      <c r="AH1474" s="82"/>
      <c r="AI1474" s="82"/>
      <c r="AJ1474" s="82"/>
      <c r="AK1474" s="82"/>
      <c r="AL1474" s="82"/>
      <c r="AM1474" s="82"/>
      <c r="AN1474" s="82"/>
      <c r="AO1474" s="82"/>
      <c r="AP1474" s="82"/>
      <c r="AQ1474" s="82"/>
      <c r="AR1474" s="82"/>
      <c r="AS1474" s="82"/>
      <c r="AT1474" s="82"/>
      <c r="AU1474" s="82"/>
      <c r="AV1474" s="82"/>
      <c r="AW1474" s="82"/>
      <c r="AX1474" s="82"/>
      <c r="AY1474" s="82"/>
      <c r="AZ1474" s="82"/>
      <c r="BA1474" s="82"/>
      <c r="BB1474" s="82"/>
      <c r="BC1474" s="82"/>
      <c r="BD1474" s="82"/>
      <c r="BE1474" s="82"/>
      <c r="BF1474" s="82"/>
      <c r="BG1474" s="82"/>
      <c r="BH1474" s="82"/>
      <c r="BI1474" s="82"/>
      <c r="BJ1474" s="82"/>
      <c r="BK1474" s="82"/>
      <c r="BL1474" s="82"/>
      <c r="BM1474" s="82"/>
      <c r="BN1474" s="82"/>
      <c r="BO1474" s="82"/>
      <c r="BP1474" s="82"/>
      <c r="BQ1474" s="82"/>
      <c r="BR1474" s="82"/>
      <c r="BS1474" s="82"/>
      <c r="BT1474" s="82"/>
      <c r="BU1474" s="82"/>
      <c r="BV1474" s="82"/>
      <c r="BW1474" s="82"/>
      <c r="BX1474" s="82"/>
      <c r="BY1474" s="82"/>
      <c r="BZ1474" s="82"/>
      <c r="CA1474" s="82"/>
      <c r="CB1474" s="82"/>
      <c r="CC1474" s="82"/>
      <c r="CD1474" s="82"/>
      <c r="CE1474" s="82"/>
      <c r="CF1474" s="82"/>
      <c r="CG1474" s="82"/>
      <c r="CH1474" s="82"/>
      <c r="CI1474" s="82"/>
      <c r="CJ1474" s="82"/>
      <c r="CK1474" s="82"/>
      <c r="CL1474" s="82"/>
      <c r="CM1474" s="82"/>
      <c r="CN1474" s="82"/>
      <c r="CO1474" s="82"/>
      <c r="CP1474" s="82"/>
      <c r="CQ1474" s="82"/>
      <c r="CR1474" s="82"/>
      <c r="CS1474" s="82"/>
      <c r="CT1474" s="82"/>
      <c r="CU1474" s="82"/>
      <c r="CV1474" s="82"/>
      <c r="CW1474" s="82"/>
      <c r="CX1474" s="82"/>
      <c r="CY1474" s="82"/>
      <c r="CZ1474" s="82"/>
      <c r="DA1474" s="82"/>
      <c r="DB1474" s="82"/>
      <c r="DC1474" s="82"/>
      <c r="DD1474" s="82"/>
      <c r="DE1474" s="82"/>
      <c r="DF1474" s="82"/>
      <c r="DG1474" s="82"/>
      <c r="DH1474" s="82"/>
      <c r="DI1474" s="82"/>
      <c r="DJ1474" s="82"/>
      <c r="DK1474" s="82"/>
      <c r="DL1474" s="82"/>
      <c r="DM1474" s="82"/>
      <c r="DN1474" s="82"/>
      <c r="DO1474" s="82"/>
      <c r="DP1474" s="82"/>
      <c r="DQ1474" s="82"/>
    </row>
    <row r="1475" spans="1:121" s="25" customFormat="1" ht="12.75" hidden="1" customHeight="1" outlineLevel="2">
      <c r="A1475" s="62"/>
      <c r="B1475" s="40"/>
      <c r="C1475" s="27"/>
      <c r="D1475" s="27"/>
      <c r="E1475" s="3"/>
      <c r="F1475" s="35" t="s">
        <v>1645</v>
      </c>
      <c r="G1475" s="28"/>
      <c r="H1475" s="35"/>
      <c r="I1475" s="35"/>
      <c r="J1475" s="46"/>
      <c r="K1475" s="26"/>
      <c r="L1475" s="26"/>
      <c r="M1475" s="32" t="s">
        <v>470</v>
      </c>
      <c r="N1475" s="33" t="s">
        <v>1354</v>
      </c>
      <c r="O1475" s="63">
        <v>0.46</v>
      </c>
      <c r="P1475" s="69"/>
      <c r="Q1475" s="88"/>
      <c r="R1475" s="37"/>
      <c r="S1475" s="37"/>
      <c r="T1475" s="37"/>
      <c r="U1475" s="37"/>
      <c r="V1475" s="37"/>
      <c r="W1475" s="37"/>
      <c r="X1475" s="37"/>
      <c r="Y1475" s="37"/>
      <c r="Z1475" s="82"/>
      <c r="AA1475" s="82"/>
      <c r="AB1475" s="82"/>
      <c r="AC1475" s="82"/>
      <c r="AD1475" s="82"/>
      <c r="AE1475" s="82"/>
      <c r="AF1475" s="82"/>
      <c r="AG1475" s="82"/>
      <c r="AH1475" s="82"/>
      <c r="AI1475" s="82"/>
      <c r="AJ1475" s="82"/>
      <c r="AK1475" s="82"/>
      <c r="AL1475" s="82"/>
      <c r="AM1475" s="82"/>
      <c r="AN1475" s="82"/>
      <c r="AO1475" s="82"/>
      <c r="AP1475" s="82"/>
      <c r="AQ1475" s="82"/>
      <c r="AR1475" s="82"/>
      <c r="AS1475" s="82"/>
      <c r="AT1475" s="82"/>
      <c r="AU1475" s="82"/>
      <c r="AV1475" s="82"/>
      <c r="AW1475" s="82"/>
      <c r="AX1475" s="82"/>
      <c r="AY1475" s="82"/>
      <c r="AZ1475" s="82"/>
      <c r="BA1475" s="82"/>
      <c r="BB1475" s="82"/>
      <c r="BC1475" s="82"/>
      <c r="BD1475" s="82"/>
      <c r="BE1475" s="82"/>
      <c r="BF1475" s="82"/>
      <c r="BG1475" s="82"/>
      <c r="BH1475" s="82"/>
      <c r="BI1475" s="82"/>
      <c r="BJ1475" s="82"/>
      <c r="BK1475" s="82"/>
      <c r="BL1475" s="82"/>
      <c r="BM1475" s="82"/>
      <c r="BN1475" s="82"/>
      <c r="BO1475" s="82"/>
      <c r="BP1475" s="82"/>
      <c r="BQ1475" s="82"/>
      <c r="BR1475" s="82"/>
      <c r="BS1475" s="82"/>
      <c r="BT1475" s="82"/>
      <c r="BU1475" s="82"/>
      <c r="BV1475" s="82"/>
      <c r="BW1475" s="82"/>
      <c r="BX1475" s="82"/>
      <c r="BY1475" s="82"/>
      <c r="BZ1475" s="82"/>
      <c r="CA1475" s="82"/>
      <c r="CB1475" s="82"/>
      <c r="CC1475" s="82"/>
      <c r="CD1475" s="82"/>
      <c r="CE1475" s="82"/>
      <c r="CF1475" s="82"/>
      <c r="CG1475" s="82"/>
      <c r="CH1475" s="82"/>
      <c r="CI1475" s="82"/>
      <c r="CJ1475" s="82"/>
      <c r="CK1475" s="82"/>
      <c r="CL1475" s="82"/>
      <c r="CM1475" s="82"/>
      <c r="CN1475" s="82"/>
      <c r="CO1475" s="82"/>
      <c r="CP1475" s="82"/>
      <c r="CQ1475" s="82"/>
      <c r="CR1475" s="82"/>
      <c r="CS1475" s="82"/>
      <c r="CT1475" s="82"/>
      <c r="CU1475" s="82"/>
      <c r="CV1475" s="82"/>
      <c r="CW1475" s="82"/>
      <c r="CX1475" s="82"/>
      <c r="CY1475" s="82"/>
      <c r="CZ1475" s="82"/>
      <c r="DA1475" s="82"/>
      <c r="DB1475" s="82"/>
      <c r="DC1475" s="82"/>
      <c r="DD1475" s="82"/>
      <c r="DE1475" s="82"/>
      <c r="DF1475" s="82"/>
      <c r="DG1475" s="82"/>
      <c r="DH1475" s="82"/>
      <c r="DI1475" s="82"/>
      <c r="DJ1475" s="82"/>
      <c r="DK1475" s="82"/>
      <c r="DL1475" s="82"/>
      <c r="DM1475" s="82"/>
      <c r="DN1475" s="82"/>
      <c r="DO1475" s="82"/>
      <c r="DP1475" s="82"/>
      <c r="DQ1475" s="82"/>
    </row>
    <row r="1476" spans="1:121" s="25" customFormat="1" ht="12.75" hidden="1" customHeight="1" outlineLevel="2">
      <c r="A1476" s="62"/>
      <c r="B1476" s="40"/>
      <c r="C1476" s="27"/>
      <c r="D1476" s="27"/>
      <c r="E1476" s="3"/>
      <c r="F1476" s="35"/>
      <c r="G1476" s="28"/>
      <c r="H1476" s="35"/>
      <c r="I1476" s="35"/>
      <c r="J1476" s="46"/>
      <c r="K1476" s="26"/>
      <c r="L1476" s="26"/>
      <c r="M1476" s="46" t="s">
        <v>675</v>
      </c>
      <c r="N1476" s="26" t="s">
        <v>54</v>
      </c>
      <c r="O1476" s="26">
        <v>15</v>
      </c>
      <c r="P1476" s="69"/>
      <c r="Q1476" s="88"/>
      <c r="R1476" s="37"/>
      <c r="S1476" s="37"/>
      <c r="T1476" s="37"/>
      <c r="U1476" s="37"/>
      <c r="V1476" s="37"/>
      <c r="W1476" s="37"/>
      <c r="X1476" s="37"/>
      <c r="Y1476" s="37"/>
      <c r="Z1476" s="82"/>
      <c r="AA1476" s="82"/>
      <c r="AB1476" s="82"/>
      <c r="AC1476" s="82"/>
      <c r="AD1476" s="82"/>
      <c r="AE1476" s="82"/>
      <c r="AF1476" s="82"/>
      <c r="AG1476" s="82"/>
      <c r="AH1476" s="82"/>
      <c r="AI1476" s="82"/>
      <c r="AJ1476" s="82"/>
      <c r="AK1476" s="82"/>
      <c r="AL1476" s="82"/>
      <c r="AM1476" s="82"/>
      <c r="AN1476" s="82"/>
      <c r="AO1476" s="82"/>
      <c r="AP1476" s="82"/>
      <c r="AQ1476" s="82"/>
      <c r="AR1476" s="82"/>
      <c r="AS1476" s="82"/>
      <c r="AT1476" s="82"/>
      <c r="AU1476" s="82"/>
      <c r="AV1476" s="82"/>
      <c r="AW1476" s="82"/>
      <c r="AX1476" s="82"/>
      <c r="AY1476" s="82"/>
      <c r="AZ1476" s="82"/>
      <c r="BA1476" s="82"/>
      <c r="BB1476" s="82"/>
      <c r="BC1476" s="82"/>
      <c r="BD1476" s="82"/>
      <c r="BE1476" s="82"/>
      <c r="BF1476" s="82"/>
      <c r="BG1476" s="82"/>
      <c r="BH1476" s="82"/>
      <c r="BI1476" s="82"/>
      <c r="BJ1476" s="82"/>
      <c r="BK1476" s="82"/>
      <c r="BL1476" s="82"/>
      <c r="BM1476" s="82"/>
      <c r="BN1476" s="82"/>
      <c r="BO1476" s="82"/>
      <c r="BP1476" s="82"/>
      <c r="BQ1476" s="82"/>
      <c r="BR1476" s="82"/>
      <c r="BS1476" s="82"/>
      <c r="BT1476" s="82"/>
      <c r="BU1476" s="82"/>
      <c r="BV1476" s="82"/>
      <c r="BW1476" s="82"/>
      <c r="BX1476" s="82"/>
      <c r="BY1476" s="82"/>
      <c r="BZ1476" s="82"/>
      <c r="CA1476" s="82"/>
      <c r="CB1476" s="82"/>
      <c r="CC1476" s="82"/>
      <c r="CD1476" s="82"/>
      <c r="CE1476" s="82"/>
      <c r="CF1476" s="82"/>
      <c r="CG1476" s="82"/>
      <c r="CH1476" s="82"/>
      <c r="CI1476" s="82"/>
      <c r="CJ1476" s="82"/>
      <c r="CK1476" s="82"/>
      <c r="CL1476" s="82"/>
      <c r="CM1476" s="82"/>
      <c r="CN1476" s="82"/>
      <c r="CO1476" s="82"/>
      <c r="CP1476" s="82"/>
      <c r="CQ1476" s="82"/>
      <c r="CR1476" s="82"/>
      <c r="CS1476" s="82"/>
      <c r="CT1476" s="82"/>
      <c r="CU1476" s="82"/>
      <c r="CV1476" s="82"/>
      <c r="CW1476" s="82"/>
      <c r="CX1476" s="82"/>
      <c r="CY1476" s="82"/>
      <c r="CZ1476" s="82"/>
      <c r="DA1476" s="82"/>
      <c r="DB1476" s="82"/>
      <c r="DC1476" s="82"/>
      <c r="DD1476" s="82"/>
      <c r="DE1476" s="82"/>
      <c r="DF1476" s="82"/>
      <c r="DG1476" s="82"/>
      <c r="DH1476" s="82"/>
      <c r="DI1476" s="82"/>
      <c r="DJ1476" s="82"/>
      <c r="DK1476" s="82"/>
      <c r="DL1476" s="82"/>
      <c r="DM1476" s="82"/>
      <c r="DN1476" s="82"/>
      <c r="DO1476" s="82"/>
      <c r="DP1476" s="82"/>
      <c r="DQ1476" s="82"/>
    </row>
    <row r="1477" spans="1:121" s="25" customFormat="1" ht="12.75" hidden="1" customHeight="1" outlineLevel="2">
      <c r="A1477" s="62"/>
      <c r="B1477" s="40"/>
      <c r="C1477" s="27"/>
      <c r="D1477" s="27"/>
      <c r="E1477" s="3"/>
      <c r="F1477" s="35"/>
      <c r="G1477" s="28"/>
      <c r="H1477" s="35"/>
      <c r="I1477" s="35"/>
      <c r="J1477" s="46"/>
      <c r="K1477" s="26"/>
      <c r="L1477" s="26"/>
      <c r="M1477" s="46" t="s">
        <v>504</v>
      </c>
      <c r="N1477" s="33" t="s">
        <v>54</v>
      </c>
      <c r="O1477" s="26">
        <v>1</v>
      </c>
      <c r="P1477" s="69"/>
      <c r="Q1477" s="88"/>
      <c r="R1477" s="37"/>
      <c r="S1477" s="37"/>
      <c r="T1477" s="37"/>
      <c r="U1477" s="37"/>
      <c r="V1477" s="37"/>
      <c r="W1477" s="37"/>
      <c r="X1477" s="37"/>
      <c r="Y1477" s="37"/>
      <c r="Z1477" s="82"/>
      <c r="AA1477" s="82"/>
      <c r="AB1477" s="82"/>
      <c r="AC1477" s="82"/>
      <c r="AD1477" s="82"/>
      <c r="AE1477" s="82"/>
      <c r="AF1477" s="82"/>
      <c r="AG1477" s="82"/>
      <c r="AH1477" s="82"/>
      <c r="AI1477" s="82"/>
      <c r="AJ1477" s="82"/>
      <c r="AK1477" s="82"/>
      <c r="AL1477" s="82"/>
      <c r="AM1477" s="82"/>
      <c r="AN1477" s="82"/>
      <c r="AO1477" s="82"/>
      <c r="AP1477" s="82"/>
      <c r="AQ1477" s="82"/>
      <c r="AR1477" s="82"/>
      <c r="AS1477" s="82"/>
      <c r="AT1477" s="82"/>
      <c r="AU1477" s="82"/>
      <c r="AV1477" s="82"/>
      <c r="AW1477" s="82"/>
      <c r="AX1477" s="82"/>
      <c r="AY1477" s="82"/>
      <c r="AZ1477" s="82"/>
      <c r="BA1477" s="82"/>
      <c r="BB1477" s="82"/>
      <c r="BC1477" s="82"/>
      <c r="BD1477" s="82"/>
      <c r="BE1477" s="82"/>
      <c r="BF1477" s="82"/>
      <c r="BG1477" s="82"/>
      <c r="BH1477" s="82"/>
      <c r="BI1477" s="82"/>
      <c r="BJ1477" s="82"/>
      <c r="BK1477" s="82"/>
      <c r="BL1477" s="82"/>
      <c r="BM1477" s="82"/>
      <c r="BN1477" s="82"/>
      <c r="BO1477" s="82"/>
      <c r="BP1477" s="82"/>
      <c r="BQ1477" s="82"/>
      <c r="BR1477" s="82"/>
      <c r="BS1477" s="82"/>
      <c r="BT1477" s="82"/>
      <c r="BU1477" s="82"/>
      <c r="BV1477" s="82"/>
      <c r="BW1477" s="82"/>
      <c r="BX1477" s="82"/>
      <c r="BY1477" s="82"/>
      <c r="BZ1477" s="82"/>
      <c r="CA1477" s="82"/>
      <c r="CB1477" s="82"/>
      <c r="CC1477" s="82"/>
      <c r="CD1477" s="82"/>
      <c r="CE1477" s="82"/>
      <c r="CF1477" s="82"/>
      <c r="CG1477" s="82"/>
      <c r="CH1477" s="82"/>
      <c r="CI1477" s="82"/>
      <c r="CJ1477" s="82"/>
      <c r="CK1477" s="82"/>
      <c r="CL1477" s="82"/>
      <c r="CM1477" s="82"/>
      <c r="CN1477" s="82"/>
      <c r="CO1477" s="82"/>
      <c r="CP1477" s="82"/>
      <c r="CQ1477" s="82"/>
      <c r="CR1477" s="82"/>
      <c r="CS1477" s="82"/>
      <c r="CT1477" s="82"/>
      <c r="CU1477" s="82"/>
      <c r="CV1477" s="82"/>
      <c r="CW1477" s="82"/>
      <c r="CX1477" s="82"/>
      <c r="CY1477" s="82"/>
      <c r="CZ1477" s="82"/>
      <c r="DA1477" s="82"/>
      <c r="DB1477" s="82"/>
      <c r="DC1477" s="82"/>
      <c r="DD1477" s="82"/>
      <c r="DE1477" s="82"/>
      <c r="DF1477" s="82"/>
      <c r="DG1477" s="82"/>
      <c r="DH1477" s="82"/>
      <c r="DI1477" s="82"/>
      <c r="DJ1477" s="82"/>
      <c r="DK1477" s="82"/>
      <c r="DL1477" s="82"/>
      <c r="DM1477" s="82"/>
      <c r="DN1477" s="82"/>
      <c r="DO1477" s="82"/>
      <c r="DP1477" s="82"/>
      <c r="DQ1477" s="82"/>
    </row>
    <row r="1478" spans="1:121" s="21" customFormat="1" ht="27.75" customHeight="1" outlineLevel="1" collapsed="1">
      <c r="A1478" s="27" t="s">
        <v>1304</v>
      </c>
      <c r="B1478" s="27">
        <v>6</v>
      </c>
      <c r="C1478" s="28" t="s">
        <v>1548</v>
      </c>
      <c r="D1478" s="36" t="s">
        <v>1350</v>
      </c>
      <c r="E1478" s="28" t="s">
        <v>1646</v>
      </c>
      <c r="F1478" s="35" t="s">
        <v>1647</v>
      </c>
      <c r="G1478" s="28"/>
      <c r="H1478" s="28" t="s">
        <v>1024</v>
      </c>
      <c r="I1478" s="28" t="s">
        <v>1025</v>
      </c>
      <c r="J1478" s="26" t="s">
        <v>33</v>
      </c>
      <c r="K1478" s="26" t="s">
        <v>43</v>
      </c>
      <c r="L1478" s="26" t="s">
        <v>511</v>
      </c>
      <c r="M1478" s="32" t="str">
        <f>M1479&amp;" "&amp;O1479&amp;N1479&amp;" "</f>
        <v xml:space="preserve">Ручная расчистка 0,82га </v>
      </c>
      <c r="N1478" s="26"/>
      <c r="O1478" s="26"/>
      <c r="P1478" s="55"/>
      <c r="Q1478" s="88"/>
      <c r="R1478" s="56"/>
      <c r="S1478" s="56"/>
      <c r="T1478" s="56"/>
      <c r="U1478" s="56"/>
      <c r="V1478" s="56"/>
      <c r="W1478" s="56"/>
      <c r="X1478" s="56"/>
      <c r="Y1478" s="56"/>
      <c r="Z1478" s="56"/>
      <c r="AA1478" s="56"/>
      <c r="AB1478" s="56"/>
      <c r="AC1478" s="56"/>
      <c r="AD1478" s="56"/>
      <c r="AE1478" s="56"/>
      <c r="AF1478" s="56"/>
      <c r="AG1478" s="56"/>
      <c r="AH1478" s="56"/>
      <c r="AI1478" s="56"/>
      <c r="AJ1478" s="56"/>
      <c r="AK1478" s="56"/>
      <c r="AL1478" s="56"/>
      <c r="AM1478" s="56"/>
      <c r="AN1478" s="56"/>
      <c r="AO1478" s="56"/>
      <c r="AP1478" s="56"/>
      <c r="AQ1478" s="56"/>
      <c r="AR1478" s="56"/>
      <c r="AS1478" s="56"/>
      <c r="AT1478" s="56"/>
      <c r="AU1478" s="56"/>
      <c r="AV1478" s="56"/>
      <c r="AW1478" s="56"/>
      <c r="AX1478" s="56"/>
      <c r="AY1478" s="56"/>
      <c r="AZ1478" s="56"/>
      <c r="BA1478" s="56"/>
      <c r="BB1478" s="56"/>
      <c r="BC1478" s="56"/>
      <c r="BD1478" s="56"/>
      <c r="BE1478" s="56"/>
      <c r="BF1478" s="56"/>
      <c r="BG1478" s="56"/>
      <c r="BH1478" s="56"/>
      <c r="BI1478" s="56"/>
      <c r="BJ1478" s="56"/>
      <c r="BK1478" s="56"/>
      <c r="BL1478" s="56"/>
      <c r="BM1478" s="56"/>
      <c r="BN1478" s="56"/>
      <c r="BO1478" s="56"/>
      <c r="BP1478" s="56"/>
      <c r="BQ1478" s="56"/>
      <c r="BR1478" s="56"/>
      <c r="BS1478" s="56"/>
      <c r="BT1478" s="56"/>
      <c r="BU1478" s="56"/>
      <c r="BV1478" s="56"/>
      <c r="BW1478" s="56"/>
      <c r="BX1478" s="56"/>
      <c r="BY1478" s="56"/>
      <c r="BZ1478" s="56"/>
      <c r="CA1478" s="56"/>
      <c r="CB1478" s="56"/>
      <c r="CC1478" s="56"/>
      <c r="CD1478" s="56"/>
      <c r="CE1478" s="56"/>
      <c r="CF1478" s="56"/>
      <c r="CG1478" s="56"/>
      <c r="CH1478" s="56"/>
      <c r="CI1478" s="56"/>
      <c r="CJ1478" s="56"/>
      <c r="CK1478" s="56"/>
      <c r="CL1478" s="56"/>
      <c r="CM1478" s="56"/>
      <c r="CN1478" s="56"/>
      <c r="CO1478" s="56"/>
      <c r="CP1478" s="56"/>
      <c r="CQ1478" s="56"/>
      <c r="CR1478" s="56"/>
      <c r="CS1478" s="56"/>
      <c r="CT1478" s="56"/>
      <c r="CU1478" s="56"/>
      <c r="CV1478" s="56"/>
      <c r="CW1478" s="56"/>
      <c r="CX1478" s="56"/>
      <c r="CY1478" s="56"/>
      <c r="CZ1478" s="56"/>
      <c r="DA1478" s="56"/>
      <c r="DB1478" s="56"/>
      <c r="DC1478" s="56"/>
      <c r="DD1478" s="56"/>
      <c r="DE1478" s="56"/>
      <c r="DF1478" s="56"/>
      <c r="DG1478" s="56"/>
      <c r="DH1478" s="56"/>
      <c r="DI1478" s="56"/>
      <c r="DJ1478" s="56"/>
      <c r="DK1478" s="56"/>
      <c r="DL1478" s="56"/>
      <c r="DM1478" s="56"/>
      <c r="DN1478" s="56"/>
      <c r="DO1478" s="56"/>
      <c r="DP1478" s="56"/>
      <c r="DQ1478" s="56"/>
    </row>
    <row r="1479" spans="1:121" s="20" customFormat="1" ht="12.75" hidden="1" customHeight="1" outlineLevel="2">
      <c r="A1479" s="70"/>
      <c r="B1479" s="71"/>
      <c r="C1479" s="49"/>
      <c r="D1479" s="12"/>
      <c r="E1479" s="67"/>
      <c r="F1479" s="59"/>
      <c r="G1479" s="49"/>
      <c r="H1479" s="59"/>
      <c r="I1479" s="59"/>
      <c r="J1479" s="258"/>
      <c r="K1479" s="60"/>
      <c r="L1479" s="60"/>
      <c r="M1479" s="23" t="s">
        <v>481</v>
      </c>
      <c r="N1479" s="33" t="s">
        <v>510</v>
      </c>
      <c r="O1479" s="61">
        <v>0.82</v>
      </c>
      <c r="P1479" s="55"/>
      <c r="Q1479" s="88"/>
      <c r="R1479" s="56"/>
      <c r="S1479" s="56"/>
      <c r="T1479" s="56"/>
      <c r="U1479" s="56"/>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c r="BH1479" s="57"/>
      <c r="BI1479" s="57"/>
      <c r="BJ1479" s="57"/>
      <c r="BK1479" s="57"/>
      <c r="BL1479" s="57"/>
      <c r="BM1479" s="57"/>
      <c r="BN1479" s="57"/>
      <c r="BO1479" s="57"/>
      <c r="BP1479" s="57"/>
      <c r="BQ1479" s="57"/>
      <c r="BR1479" s="57"/>
      <c r="BS1479" s="57"/>
      <c r="BT1479" s="57"/>
      <c r="BU1479" s="57"/>
      <c r="BV1479" s="57"/>
      <c r="BW1479" s="57"/>
      <c r="BX1479" s="57"/>
      <c r="BY1479" s="57"/>
      <c r="BZ1479" s="57"/>
      <c r="CA1479" s="57"/>
      <c r="CB1479" s="57"/>
      <c r="CC1479" s="57"/>
      <c r="CD1479" s="57"/>
      <c r="CE1479" s="57"/>
      <c r="CF1479" s="57"/>
      <c r="CG1479" s="57"/>
      <c r="CH1479" s="57"/>
      <c r="CI1479" s="57"/>
      <c r="CJ1479" s="57"/>
      <c r="CK1479" s="57"/>
      <c r="CL1479" s="57"/>
      <c r="CM1479" s="57"/>
      <c r="CN1479" s="57"/>
      <c r="CO1479" s="57"/>
      <c r="CP1479" s="57"/>
      <c r="CQ1479" s="57"/>
      <c r="CR1479" s="57"/>
      <c r="CS1479" s="57"/>
      <c r="CT1479" s="57"/>
      <c r="CU1479" s="57"/>
      <c r="CV1479" s="57"/>
      <c r="CW1479" s="57"/>
      <c r="CX1479" s="57"/>
      <c r="CY1479" s="57"/>
      <c r="CZ1479" s="57"/>
      <c r="DA1479" s="57"/>
      <c r="DB1479" s="57"/>
      <c r="DC1479" s="57"/>
      <c r="DD1479" s="57"/>
      <c r="DE1479" s="57"/>
      <c r="DF1479" s="57"/>
      <c r="DG1479" s="57"/>
      <c r="DH1479" s="57"/>
      <c r="DI1479" s="57"/>
      <c r="DJ1479" s="57"/>
      <c r="DK1479" s="57"/>
      <c r="DL1479" s="57"/>
      <c r="DM1479" s="57"/>
      <c r="DN1479" s="57"/>
      <c r="DO1479" s="57"/>
      <c r="DP1479" s="57"/>
      <c r="DQ1479" s="57"/>
    </row>
    <row r="1480" spans="1:121" s="1" customFormat="1" ht="45" customHeight="1" outlineLevel="1" collapsed="1">
      <c r="A1480" s="27" t="s">
        <v>1305</v>
      </c>
      <c r="B1480" s="27">
        <v>10</v>
      </c>
      <c r="C1480" s="28" t="s">
        <v>1548</v>
      </c>
      <c r="D1480" s="36" t="s">
        <v>1350</v>
      </c>
      <c r="E1480" s="28" t="s">
        <v>1648</v>
      </c>
      <c r="F1480" s="35" t="s">
        <v>1649</v>
      </c>
      <c r="G1480" s="28"/>
      <c r="H1480" s="28" t="s">
        <v>59</v>
      </c>
      <c r="I1480" s="28"/>
      <c r="J1480" s="26" t="s">
        <v>33</v>
      </c>
      <c r="K1480" s="26" t="s">
        <v>53</v>
      </c>
      <c r="L1480" s="26" t="s">
        <v>53</v>
      </c>
      <c r="M1480" s="32" t="str">
        <f>M1481&amp;" "&amp;O1481&amp;N1481&amp;" "&amp;M1482&amp;" "&amp;O1482&amp;N1482&amp;" "&amp;M1483&amp;""&amp;O1483&amp;N1483&amp;""&amp;M1484&amp;""&amp;O1484&amp;N1484&amp;""&amp;M1485&amp;""&amp;O1485&amp;N1485&amp;""</f>
        <v>Замена опор 2шт Установка ОПН 3шт Демонтаж провода (по трассе)0,042кмМонтаж провода (по трассе)0,042кмЗамена спусков от КТП1шт</v>
      </c>
      <c r="N1480" s="26"/>
      <c r="O1480" s="31"/>
      <c r="P1480" s="41"/>
      <c r="Q1480" s="88"/>
      <c r="R1480" s="47"/>
      <c r="S1480" s="47"/>
      <c r="T1480" s="47"/>
      <c r="U1480" s="47"/>
      <c r="V1480" s="47"/>
      <c r="W1480" s="47"/>
      <c r="X1480" s="47"/>
      <c r="Y1480" s="47"/>
      <c r="Z1480" s="47"/>
      <c r="AA1480" s="47"/>
      <c r="AB1480" s="47"/>
      <c r="AC1480" s="47"/>
      <c r="AD1480" s="47"/>
      <c r="AE1480" s="47"/>
      <c r="AF1480" s="47"/>
      <c r="AG1480" s="47"/>
      <c r="AH1480" s="47"/>
      <c r="AI1480" s="47"/>
      <c r="AJ1480" s="47"/>
      <c r="AK1480" s="47"/>
      <c r="AL1480" s="47"/>
      <c r="AM1480" s="47"/>
      <c r="AN1480" s="47"/>
      <c r="AO1480" s="47"/>
      <c r="AP1480" s="47"/>
      <c r="AQ1480" s="47"/>
      <c r="AR1480" s="47"/>
      <c r="AS1480" s="47"/>
      <c r="AT1480" s="47"/>
      <c r="AU1480" s="47"/>
      <c r="AV1480" s="47"/>
      <c r="AW1480" s="47"/>
      <c r="AX1480" s="47"/>
      <c r="AY1480" s="47"/>
      <c r="AZ1480" s="47"/>
      <c r="BA1480" s="47"/>
      <c r="BB1480" s="47"/>
      <c r="BC1480" s="47"/>
      <c r="BD1480" s="47"/>
      <c r="BE1480" s="47"/>
      <c r="BF1480" s="47"/>
      <c r="BG1480" s="47"/>
      <c r="BH1480" s="47"/>
      <c r="BI1480" s="47"/>
      <c r="BJ1480" s="47"/>
      <c r="BK1480" s="47"/>
      <c r="BL1480" s="47"/>
      <c r="BM1480" s="47"/>
      <c r="BN1480" s="47"/>
      <c r="BO1480" s="47"/>
      <c r="BP1480" s="47"/>
      <c r="BQ1480" s="47"/>
      <c r="BR1480" s="47"/>
      <c r="BS1480" s="47"/>
      <c r="BT1480" s="47"/>
      <c r="BU1480" s="47"/>
      <c r="BV1480" s="47"/>
      <c r="BW1480" s="47"/>
      <c r="BX1480" s="47"/>
      <c r="BY1480" s="47"/>
      <c r="BZ1480" s="47"/>
      <c r="CA1480" s="47"/>
      <c r="CB1480" s="47"/>
      <c r="CC1480" s="47"/>
      <c r="CD1480" s="47"/>
      <c r="CE1480" s="47"/>
      <c r="CF1480" s="47"/>
      <c r="CG1480" s="47"/>
      <c r="CH1480" s="47"/>
      <c r="CI1480" s="47"/>
      <c r="CJ1480" s="47"/>
      <c r="CK1480" s="47"/>
      <c r="CL1480" s="47"/>
      <c r="CM1480" s="47"/>
      <c r="CN1480" s="47"/>
      <c r="CO1480" s="47"/>
      <c r="CP1480" s="47"/>
      <c r="CQ1480" s="47"/>
      <c r="CR1480" s="47"/>
      <c r="CS1480" s="47"/>
      <c r="CT1480" s="47"/>
      <c r="CU1480" s="47"/>
      <c r="CV1480" s="47"/>
      <c r="CW1480" s="47"/>
      <c r="CX1480" s="47"/>
      <c r="CY1480" s="47"/>
      <c r="CZ1480" s="47"/>
      <c r="DA1480" s="47"/>
      <c r="DB1480" s="47"/>
      <c r="DC1480" s="47"/>
      <c r="DD1480" s="47"/>
      <c r="DE1480" s="47"/>
      <c r="DF1480" s="47"/>
      <c r="DG1480" s="47"/>
      <c r="DH1480" s="47"/>
      <c r="DI1480" s="47"/>
      <c r="DJ1480" s="47"/>
      <c r="DK1480" s="47"/>
      <c r="DL1480" s="47"/>
      <c r="DM1480" s="47"/>
      <c r="DN1480" s="47"/>
      <c r="DO1480" s="47"/>
      <c r="DP1480" s="47"/>
      <c r="DQ1480" s="47"/>
    </row>
    <row r="1481" spans="1:121" ht="12.75" hidden="1" customHeight="1" outlineLevel="2">
      <c r="A1481" s="62"/>
      <c r="B1481" s="40"/>
      <c r="C1481" s="28"/>
      <c r="D1481" s="27"/>
      <c r="E1481" s="3"/>
      <c r="F1481" s="35"/>
      <c r="G1481" s="28"/>
      <c r="H1481" s="35"/>
      <c r="I1481" s="35"/>
      <c r="J1481" s="46"/>
      <c r="K1481" s="26"/>
      <c r="L1481" s="26"/>
      <c r="M1481" s="32" t="s">
        <v>468</v>
      </c>
      <c r="N1481" s="238" t="s">
        <v>54</v>
      </c>
      <c r="O1481" s="268">
        <v>2</v>
      </c>
      <c r="P1481" s="41"/>
      <c r="Q1481" s="88"/>
      <c r="R1481" s="47"/>
      <c r="S1481" s="47"/>
      <c r="T1481" s="47"/>
      <c r="U1481" s="47"/>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c r="BV1481" s="48"/>
      <c r="BW1481" s="48"/>
      <c r="BX1481" s="48"/>
      <c r="BY1481" s="48"/>
      <c r="BZ1481" s="48"/>
      <c r="CA1481" s="48"/>
      <c r="CB1481" s="48"/>
      <c r="CC1481" s="48"/>
      <c r="CD1481" s="48"/>
      <c r="CE1481" s="48"/>
      <c r="CF1481" s="48"/>
      <c r="CG1481" s="48"/>
      <c r="CH1481" s="48"/>
      <c r="CI1481" s="48"/>
      <c r="CJ1481" s="48"/>
      <c r="CK1481" s="48"/>
      <c r="CL1481" s="48"/>
      <c r="CM1481" s="48"/>
      <c r="CN1481" s="48"/>
      <c r="CO1481" s="48"/>
      <c r="CP1481" s="48"/>
      <c r="CQ1481" s="48"/>
      <c r="CR1481" s="48"/>
      <c r="CS1481" s="48"/>
      <c r="CT1481" s="48"/>
      <c r="CU1481" s="48"/>
      <c r="CV1481" s="48"/>
      <c r="CW1481" s="48"/>
      <c r="CX1481" s="48"/>
      <c r="CY1481" s="48"/>
      <c r="CZ1481" s="48"/>
      <c r="DA1481" s="48"/>
      <c r="DB1481" s="48"/>
      <c r="DC1481" s="48"/>
      <c r="DD1481" s="48"/>
      <c r="DE1481" s="48"/>
      <c r="DF1481" s="48"/>
      <c r="DG1481" s="48"/>
      <c r="DH1481" s="48"/>
      <c r="DI1481" s="48"/>
      <c r="DJ1481" s="48"/>
      <c r="DK1481" s="48"/>
      <c r="DL1481" s="48"/>
      <c r="DM1481" s="48"/>
      <c r="DN1481" s="48"/>
      <c r="DO1481" s="48"/>
      <c r="DP1481" s="48"/>
      <c r="DQ1481" s="48"/>
    </row>
    <row r="1482" spans="1:121" ht="12.75" hidden="1" customHeight="1" outlineLevel="2">
      <c r="A1482" s="62"/>
      <c r="B1482" s="40"/>
      <c r="C1482" s="28"/>
      <c r="D1482" s="27"/>
      <c r="E1482" s="3"/>
      <c r="F1482" s="35"/>
      <c r="G1482" s="28"/>
      <c r="H1482" s="35"/>
      <c r="I1482" s="35"/>
      <c r="J1482" s="46"/>
      <c r="K1482" s="26"/>
      <c r="L1482" s="26"/>
      <c r="M1482" s="269" t="s">
        <v>1650</v>
      </c>
      <c r="N1482" s="175" t="s">
        <v>54</v>
      </c>
      <c r="O1482" s="270">
        <v>3</v>
      </c>
      <c r="P1482" s="41"/>
      <c r="Q1482" s="88"/>
      <c r="R1482" s="47"/>
      <c r="S1482" s="47"/>
      <c r="T1482" s="47"/>
      <c r="U1482" s="47"/>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c r="BV1482" s="48"/>
      <c r="BW1482" s="48"/>
      <c r="BX1482" s="48"/>
      <c r="BY1482" s="48"/>
      <c r="BZ1482" s="48"/>
      <c r="CA1482" s="48"/>
      <c r="CB1482" s="48"/>
      <c r="CC1482" s="48"/>
      <c r="CD1482" s="48"/>
      <c r="CE1482" s="48"/>
      <c r="CF1482" s="48"/>
      <c r="CG1482" s="48"/>
      <c r="CH1482" s="48"/>
      <c r="CI1482" s="48"/>
      <c r="CJ1482" s="48"/>
      <c r="CK1482" s="48"/>
      <c r="CL1482" s="48"/>
      <c r="CM1482" s="48"/>
      <c r="CN1482" s="48"/>
      <c r="CO1482" s="48"/>
      <c r="CP1482" s="48"/>
      <c r="CQ1482" s="48"/>
      <c r="CR1482" s="48"/>
      <c r="CS1482" s="48"/>
      <c r="CT1482" s="48"/>
      <c r="CU1482" s="48"/>
      <c r="CV1482" s="48"/>
      <c r="CW1482" s="48"/>
      <c r="CX1482" s="48"/>
      <c r="CY1482" s="48"/>
      <c r="CZ1482" s="48"/>
      <c r="DA1482" s="48"/>
      <c r="DB1482" s="48"/>
      <c r="DC1482" s="48"/>
      <c r="DD1482" s="48"/>
      <c r="DE1482" s="48"/>
      <c r="DF1482" s="48"/>
      <c r="DG1482" s="48"/>
      <c r="DH1482" s="48"/>
      <c r="DI1482" s="48"/>
      <c r="DJ1482" s="48"/>
      <c r="DK1482" s="48"/>
      <c r="DL1482" s="48"/>
      <c r="DM1482" s="48"/>
      <c r="DN1482" s="48"/>
      <c r="DO1482" s="48"/>
      <c r="DP1482" s="48"/>
      <c r="DQ1482" s="48"/>
    </row>
    <row r="1483" spans="1:121" ht="12.75" hidden="1" customHeight="1" outlineLevel="2">
      <c r="A1483" s="62"/>
      <c r="B1483" s="40"/>
      <c r="C1483" s="28"/>
      <c r="D1483" s="27"/>
      <c r="E1483" s="3"/>
      <c r="F1483" s="35"/>
      <c r="G1483" s="28"/>
      <c r="H1483" s="35"/>
      <c r="I1483" s="35"/>
      <c r="J1483" s="46"/>
      <c r="K1483" s="26"/>
      <c r="L1483" s="26"/>
      <c r="M1483" s="269" t="s">
        <v>470</v>
      </c>
      <c r="N1483" s="175" t="s">
        <v>1354</v>
      </c>
      <c r="O1483" s="271">
        <v>4.2000000000000003E-2</v>
      </c>
      <c r="P1483" s="41"/>
      <c r="Q1483" s="88"/>
      <c r="R1483" s="47"/>
      <c r="S1483" s="47"/>
      <c r="T1483" s="47"/>
      <c r="U1483" s="47"/>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c r="BV1483" s="48"/>
      <c r="BW1483" s="48"/>
      <c r="BX1483" s="48"/>
      <c r="BY1483" s="48"/>
      <c r="BZ1483" s="48"/>
      <c r="CA1483" s="48"/>
      <c r="CB1483" s="48"/>
      <c r="CC1483" s="48"/>
      <c r="CD1483" s="48"/>
      <c r="CE1483" s="48"/>
      <c r="CF1483" s="48"/>
      <c r="CG1483" s="48"/>
      <c r="CH1483" s="48"/>
      <c r="CI1483" s="48"/>
      <c r="CJ1483" s="48"/>
      <c r="CK1483" s="48"/>
      <c r="CL1483" s="48"/>
      <c r="CM1483" s="48"/>
      <c r="CN1483" s="48"/>
      <c r="CO1483" s="48"/>
      <c r="CP1483" s="48"/>
      <c r="CQ1483" s="48"/>
      <c r="CR1483" s="48"/>
      <c r="CS1483" s="48"/>
      <c r="CT1483" s="48"/>
      <c r="CU1483" s="48"/>
      <c r="CV1483" s="48"/>
      <c r="CW1483" s="48"/>
      <c r="CX1483" s="48"/>
      <c r="CY1483" s="48"/>
      <c r="CZ1483" s="48"/>
      <c r="DA1483" s="48"/>
      <c r="DB1483" s="48"/>
      <c r="DC1483" s="48"/>
      <c r="DD1483" s="48"/>
      <c r="DE1483" s="48"/>
      <c r="DF1483" s="48"/>
      <c r="DG1483" s="48"/>
      <c r="DH1483" s="48"/>
      <c r="DI1483" s="48"/>
      <c r="DJ1483" s="48"/>
      <c r="DK1483" s="48"/>
      <c r="DL1483" s="48"/>
      <c r="DM1483" s="48"/>
      <c r="DN1483" s="48"/>
      <c r="DO1483" s="48"/>
      <c r="DP1483" s="48"/>
      <c r="DQ1483" s="48"/>
    </row>
    <row r="1484" spans="1:121" ht="12.75" hidden="1" customHeight="1" outlineLevel="2">
      <c r="A1484" s="62"/>
      <c r="B1484" s="40"/>
      <c r="C1484" s="28"/>
      <c r="D1484" s="27"/>
      <c r="E1484" s="3"/>
      <c r="F1484" s="35"/>
      <c r="G1484" s="28"/>
      <c r="H1484" s="35"/>
      <c r="I1484" s="35"/>
      <c r="J1484" s="46"/>
      <c r="K1484" s="26"/>
      <c r="L1484" s="26"/>
      <c r="M1484" s="269" t="s">
        <v>472</v>
      </c>
      <c r="N1484" s="175" t="s">
        <v>1354</v>
      </c>
      <c r="O1484" s="272">
        <v>4.2000000000000003E-2</v>
      </c>
      <c r="P1484" s="41"/>
      <c r="Q1484" s="88"/>
      <c r="R1484" s="47"/>
      <c r="S1484" s="47"/>
      <c r="T1484" s="47"/>
      <c r="U1484" s="47"/>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c r="BV1484" s="48"/>
      <c r="BW1484" s="48"/>
      <c r="BX1484" s="48"/>
      <c r="BY1484" s="48"/>
      <c r="BZ1484" s="48"/>
      <c r="CA1484" s="48"/>
      <c r="CB1484" s="48"/>
      <c r="CC1484" s="48"/>
      <c r="CD1484" s="48"/>
      <c r="CE1484" s="48"/>
      <c r="CF1484" s="48"/>
      <c r="CG1484" s="48"/>
      <c r="CH1484" s="48"/>
      <c r="CI1484" s="48"/>
      <c r="CJ1484" s="48"/>
      <c r="CK1484" s="48"/>
      <c r="CL1484" s="48"/>
      <c r="CM1484" s="48"/>
      <c r="CN1484" s="48"/>
      <c r="CO1484" s="48"/>
      <c r="CP1484" s="48"/>
      <c r="CQ1484" s="48"/>
      <c r="CR1484" s="48"/>
      <c r="CS1484" s="48"/>
      <c r="CT1484" s="48"/>
      <c r="CU1484" s="48"/>
      <c r="CV1484" s="48"/>
      <c r="CW1484" s="48"/>
      <c r="CX1484" s="48"/>
      <c r="CY1484" s="48"/>
      <c r="CZ1484" s="48"/>
      <c r="DA1484" s="48"/>
      <c r="DB1484" s="48"/>
      <c r="DC1484" s="48"/>
      <c r="DD1484" s="48"/>
      <c r="DE1484" s="48"/>
      <c r="DF1484" s="48"/>
      <c r="DG1484" s="48"/>
      <c r="DH1484" s="48"/>
      <c r="DI1484" s="48"/>
      <c r="DJ1484" s="48"/>
      <c r="DK1484" s="48"/>
      <c r="DL1484" s="48"/>
      <c r="DM1484" s="48"/>
      <c r="DN1484" s="48"/>
      <c r="DO1484" s="48"/>
      <c r="DP1484" s="48"/>
      <c r="DQ1484" s="48"/>
    </row>
    <row r="1485" spans="1:121" ht="12.75" hidden="1" customHeight="1" outlineLevel="2">
      <c r="A1485" s="62"/>
      <c r="B1485" s="40"/>
      <c r="C1485" s="28"/>
      <c r="D1485" s="27"/>
      <c r="E1485" s="3"/>
      <c r="F1485" s="35"/>
      <c r="G1485" s="28"/>
      <c r="H1485" s="35"/>
      <c r="I1485" s="35"/>
      <c r="J1485" s="46"/>
      <c r="K1485" s="26"/>
      <c r="L1485" s="26"/>
      <c r="M1485" s="269" t="s">
        <v>2635</v>
      </c>
      <c r="N1485" s="175" t="s">
        <v>54</v>
      </c>
      <c r="O1485" s="245">
        <v>1</v>
      </c>
      <c r="P1485" s="41"/>
      <c r="Q1485" s="88"/>
      <c r="R1485" s="47"/>
      <c r="S1485" s="47"/>
      <c r="T1485" s="47"/>
      <c r="U1485" s="47"/>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c r="BV1485" s="48"/>
      <c r="BW1485" s="48"/>
      <c r="BX1485" s="48"/>
      <c r="BY1485" s="48"/>
      <c r="BZ1485" s="48"/>
      <c r="CA1485" s="48"/>
      <c r="CB1485" s="48"/>
      <c r="CC1485" s="48"/>
      <c r="CD1485" s="48"/>
      <c r="CE1485" s="48"/>
      <c r="CF1485" s="48"/>
      <c r="CG1485" s="48"/>
      <c r="CH1485" s="48"/>
      <c r="CI1485" s="48"/>
      <c r="CJ1485" s="48"/>
      <c r="CK1485" s="48"/>
      <c r="CL1485" s="48"/>
      <c r="CM1485" s="48"/>
      <c r="CN1485" s="48"/>
      <c r="CO1485" s="48"/>
      <c r="CP1485" s="48"/>
      <c r="CQ1485" s="48"/>
      <c r="CR1485" s="48"/>
      <c r="CS1485" s="48"/>
      <c r="CT1485" s="48"/>
      <c r="CU1485" s="48"/>
      <c r="CV1485" s="48"/>
      <c r="CW1485" s="48"/>
      <c r="CX1485" s="48"/>
      <c r="CY1485" s="48"/>
      <c r="CZ1485" s="48"/>
      <c r="DA1485" s="48"/>
      <c r="DB1485" s="48"/>
      <c r="DC1485" s="48"/>
      <c r="DD1485" s="48"/>
      <c r="DE1485" s="48"/>
      <c r="DF1485" s="48"/>
      <c r="DG1485" s="48"/>
      <c r="DH1485" s="48"/>
      <c r="DI1485" s="48"/>
      <c r="DJ1485" s="48"/>
      <c r="DK1485" s="48"/>
      <c r="DL1485" s="48"/>
      <c r="DM1485" s="48"/>
      <c r="DN1485" s="48"/>
      <c r="DO1485" s="48"/>
      <c r="DP1485" s="48"/>
      <c r="DQ1485" s="48"/>
    </row>
    <row r="1486" spans="1:121" s="1" customFormat="1" ht="54" customHeight="1" outlineLevel="1" collapsed="1">
      <c r="A1486" s="27" t="s">
        <v>1306</v>
      </c>
      <c r="B1486" s="27">
        <v>10</v>
      </c>
      <c r="C1486" s="28" t="s">
        <v>1548</v>
      </c>
      <c r="D1486" s="36" t="s">
        <v>1350</v>
      </c>
      <c r="E1486" s="28" t="s">
        <v>1651</v>
      </c>
      <c r="F1486" s="35" t="s">
        <v>1652</v>
      </c>
      <c r="G1486" s="28"/>
      <c r="H1486" s="28" t="s">
        <v>1133</v>
      </c>
      <c r="I1486" s="28" t="s">
        <v>1025</v>
      </c>
      <c r="J1486" s="26" t="s">
        <v>33</v>
      </c>
      <c r="K1486" s="26" t="s">
        <v>55</v>
      </c>
      <c r="L1486" s="26" t="s">
        <v>55</v>
      </c>
      <c r="M1486" s="32" t="str">
        <f>M1487&amp;" "&amp;O1487&amp;N1487&amp;" "&amp;M1488&amp;" "&amp;O1488&amp;N1488&amp;" "&amp;M1489&amp;" "&amp;O1489&amp;N1489&amp;" "&amp;M1490&amp;" "&amp;O1490&amp;N1490&amp;" "&amp;M1491&amp;" "&amp;O1491&amp;N1491&amp;" "&amp;M1492&amp;" "&amp;O1492&amp;N1492&amp;" "</f>
        <v xml:space="preserve">Выправка опоры 7шт Замена опор 1шт Ручная расчистка 0,35га Установка ОПН 3шт Демонтаж провода (по трассе) 0,056км Монтаж провода (по трассе) 0,056км </v>
      </c>
      <c r="N1486" s="26"/>
      <c r="O1486" s="26"/>
      <c r="P1486" s="41"/>
      <c r="Q1486" s="88"/>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c r="AN1486" s="47"/>
      <c r="AO1486" s="47"/>
      <c r="AP1486" s="47"/>
      <c r="AQ1486" s="47"/>
      <c r="AR1486" s="47"/>
      <c r="AS1486" s="47"/>
      <c r="AT1486" s="47"/>
      <c r="AU1486" s="47"/>
      <c r="AV1486" s="47"/>
      <c r="AW1486" s="47"/>
      <c r="AX1486" s="47"/>
      <c r="AY1486" s="47"/>
      <c r="AZ1486" s="47"/>
      <c r="BA1486" s="47"/>
      <c r="BB1486" s="47"/>
      <c r="BC1486" s="47"/>
      <c r="BD1486" s="47"/>
      <c r="BE1486" s="47"/>
      <c r="BF1486" s="47"/>
      <c r="BG1486" s="47"/>
      <c r="BH1486" s="47"/>
      <c r="BI1486" s="47"/>
      <c r="BJ1486" s="47"/>
      <c r="BK1486" s="47"/>
      <c r="BL1486" s="47"/>
      <c r="BM1486" s="47"/>
      <c r="BN1486" s="47"/>
      <c r="BO1486" s="47"/>
      <c r="BP1486" s="47"/>
      <c r="BQ1486" s="47"/>
      <c r="BR1486" s="47"/>
      <c r="BS1486" s="47"/>
      <c r="BT1486" s="47"/>
      <c r="BU1486" s="47"/>
      <c r="BV1486" s="47"/>
      <c r="BW1486" s="47"/>
      <c r="BX1486" s="47"/>
      <c r="BY1486" s="47"/>
      <c r="BZ1486" s="47"/>
      <c r="CA1486" s="47"/>
      <c r="CB1486" s="47"/>
      <c r="CC1486" s="47"/>
      <c r="CD1486" s="47"/>
      <c r="CE1486" s="47"/>
      <c r="CF1486" s="47"/>
      <c r="CG1486" s="47"/>
      <c r="CH1486" s="47"/>
      <c r="CI1486" s="47"/>
      <c r="CJ1486" s="47"/>
      <c r="CK1486" s="47"/>
      <c r="CL1486" s="47"/>
      <c r="CM1486" s="47"/>
      <c r="CN1486" s="47"/>
      <c r="CO1486" s="47"/>
      <c r="CP1486" s="47"/>
      <c r="CQ1486" s="47"/>
      <c r="CR1486" s="47"/>
      <c r="CS1486" s="47"/>
      <c r="CT1486" s="47"/>
      <c r="CU1486" s="47"/>
      <c r="CV1486" s="47"/>
      <c r="CW1486" s="47"/>
      <c r="CX1486" s="47"/>
      <c r="CY1486" s="47"/>
      <c r="CZ1486" s="47"/>
      <c r="DA1486" s="47"/>
      <c r="DB1486" s="47"/>
      <c r="DC1486" s="47"/>
      <c r="DD1486" s="47"/>
      <c r="DE1486" s="47"/>
      <c r="DF1486" s="47"/>
      <c r="DG1486" s="47"/>
      <c r="DH1486" s="47"/>
      <c r="DI1486" s="47"/>
      <c r="DJ1486" s="47"/>
      <c r="DK1486" s="47"/>
      <c r="DL1486" s="47"/>
      <c r="DM1486" s="47"/>
      <c r="DN1486" s="47"/>
      <c r="DO1486" s="47"/>
      <c r="DP1486" s="47"/>
      <c r="DQ1486" s="47"/>
    </row>
    <row r="1487" spans="1:121" ht="12.75" hidden="1" customHeight="1" outlineLevel="2">
      <c r="A1487" s="62"/>
      <c r="B1487" s="40"/>
      <c r="C1487" s="28"/>
      <c r="D1487" s="27"/>
      <c r="E1487" s="3"/>
      <c r="F1487" s="176"/>
      <c r="G1487" s="177"/>
      <c r="H1487" s="35"/>
      <c r="I1487" s="35"/>
      <c r="J1487" s="46"/>
      <c r="K1487" s="26"/>
      <c r="L1487" s="26"/>
      <c r="M1487" s="32" t="s">
        <v>2821</v>
      </c>
      <c r="N1487" s="238" t="s">
        <v>54</v>
      </c>
      <c r="O1487" s="273">
        <v>7</v>
      </c>
      <c r="P1487" s="41"/>
      <c r="Q1487" s="88"/>
      <c r="R1487" s="47"/>
      <c r="S1487" s="47"/>
      <c r="T1487" s="47"/>
      <c r="U1487" s="47"/>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c r="BV1487" s="48"/>
      <c r="BW1487" s="48"/>
      <c r="BX1487" s="48"/>
      <c r="BY1487" s="48"/>
      <c r="BZ1487" s="48"/>
      <c r="CA1487" s="48"/>
      <c r="CB1487" s="48"/>
      <c r="CC1487" s="48"/>
      <c r="CD1487" s="48"/>
      <c r="CE1487" s="48"/>
      <c r="CF1487" s="48"/>
      <c r="CG1487" s="48"/>
      <c r="CH1487" s="48"/>
      <c r="CI1487" s="48"/>
      <c r="CJ1487" s="48"/>
      <c r="CK1487" s="48"/>
      <c r="CL1487" s="48"/>
      <c r="CM1487" s="48"/>
      <c r="CN1487" s="48"/>
      <c r="CO1487" s="48"/>
      <c r="CP1487" s="48"/>
      <c r="CQ1487" s="48"/>
      <c r="CR1487" s="48"/>
      <c r="CS1487" s="48"/>
      <c r="CT1487" s="48"/>
      <c r="CU1487" s="48"/>
      <c r="CV1487" s="48"/>
      <c r="CW1487" s="48"/>
      <c r="CX1487" s="48"/>
      <c r="CY1487" s="48"/>
      <c r="CZ1487" s="48"/>
      <c r="DA1487" s="48"/>
      <c r="DB1487" s="48"/>
      <c r="DC1487" s="48"/>
      <c r="DD1487" s="48"/>
      <c r="DE1487" s="48"/>
      <c r="DF1487" s="48"/>
      <c r="DG1487" s="48"/>
      <c r="DH1487" s="48"/>
      <c r="DI1487" s="48"/>
      <c r="DJ1487" s="48"/>
      <c r="DK1487" s="48"/>
      <c r="DL1487" s="48"/>
      <c r="DM1487" s="48"/>
      <c r="DN1487" s="48"/>
      <c r="DO1487" s="48"/>
      <c r="DP1487" s="48"/>
      <c r="DQ1487" s="48"/>
    </row>
    <row r="1488" spans="1:121" ht="12.75" hidden="1" customHeight="1" outlineLevel="2">
      <c r="A1488" s="62"/>
      <c r="B1488" s="40"/>
      <c r="C1488" s="28"/>
      <c r="D1488" s="27"/>
      <c r="E1488" s="3"/>
      <c r="F1488" s="176"/>
      <c r="G1488" s="177"/>
      <c r="H1488" s="35"/>
      <c r="I1488" s="35"/>
      <c r="J1488" s="46"/>
      <c r="K1488" s="26"/>
      <c r="L1488" s="26"/>
      <c r="M1488" s="269" t="s">
        <v>468</v>
      </c>
      <c r="N1488" s="175" t="s">
        <v>54</v>
      </c>
      <c r="O1488" s="274">
        <v>1</v>
      </c>
      <c r="P1488" s="41"/>
      <c r="Q1488" s="88"/>
      <c r="R1488" s="47"/>
      <c r="S1488" s="47"/>
      <c r="T1488" s="47"/>
      <c r="U1488" s="47"/>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c r="BV1488" s="48"/>
      <c r="BW1488" s="48"/>
      <c r="BX1488" s="48"/>
      <c r="BY1488" s="48"/>
      <c r="BZ1488" s="48"/>
      <c r="CA1488" s="48"/>
      <c r="CB1488" s="48"/>
      <c r="CC1488" s="48"/>
      <c r="CD1488" s="48"/>
      <c r="CE1488" s="48"/>
      <c r="CF1488" s="48"/>
      <c r="CG1488" s="48"/>
      <c r="CH1488" s="48"/>
      <c r="CI1488" s="48"/>
      <c r="CJ1488" s="48"/>
      <c r="CK1488" s="48"/>
      <c r="CL1488" s="48"/>
      <c r="CM1488" s="48"/>
      <c r="CN1488" s="48"/>
      <c r="CO1488" s="48"/>
      <c r="CP1488" s="48"/>
      <c r="CQ1488" s="48"/>
      <c r="CR1488" s="48"/>
      <c r="CS1488" s="48"/>
      <c r="CT1488" s="48"/>
      <c r="CU1488" s="48"/>
      <c r="CV1488" s="48"/>
      <c r="CW1488" s="48"/>
      <c r="CX1488" s="48"/>
      <c r="CY1488" s="48"/>
      <c r="CZ1488" s="48"/>
      <c r="DA1488" s="48"/>
      <c r="DB1488" s="48"/>
      <c r="DC1488" s="48"/>
      <c r="DD1488" s="48"/>
      <c r="DE1488" s="48"/>
      <c r="DF1488" s="48"/>
      <c r="DG1488" s="48"/>
      <c r="DH1488" s="48"/>
      <c r="DI1488" s="48"/>
      <c r="DJ1488" s="48"/>
      <c r="DK1488" s="48"/>
      <c r="DL1488" s="48"/>
      <c r="DM1488" s="48"/>
      <c r="DN1488" s="48"/>
      <c r="DO1488" s="48"/>
      <c r="DP1488" s="48"/>
      <c r="DQ1488" s="48"/>
    </row>
    <row r="1489" spans="1:121" ht="12.75" hidden="1" customHeight="1" outlineLevel="2">
      <c r="A1489" s="62"/>
      <c r="B1489" s="40"/>
      <c r="C1489" s="28"/>
      <c r="D1489" s="27"/>
      <c r="E1489" s="3"/>
      <c r="F1489" s="176"/>
      <c r="G1489" s="177"/>
      <c r="H1489" s="35"/>
      <c r="I1489" s="35"/>
      <c r="J1489" s="46"/>
      <c r="K1489" s="26"/>
      <c r="L1489" s="26"/>
      <c r="M1489" s="269" t="s">
        <v>481</v>
      </c>
      <c r="N1489" s="175" t="s">
        <v>510</v>
      </c>
      <c r="O1489" s="275">
        <v>0.35</v>
      </c>
      <c r="P1489" s="41"/>
      <c r="Q1489" s="88"/>
      <c r="R1489" s="47"/>
      <c r="S1489" s="47"/>
      <c r="T1489" s="47"/>
      <c r="U1489" s="47"/>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c r="BV1489" s="48"/>
      <c r="BW1489" s="48"/>
      <c r="BX1489" s="48"/>
      <c r="BY1489" s="48"/>
      <c r="BZ1489" s="48"/>
      <c r="CA1489" s="48"/>
      <c r="CB1489" s="48"/>
      <c r="CC1489" s="48"/>
      <c r="CD1489" s="48"/>
      <c r="CE1489" s="48"/>
      <c r="CF1489" s="48"/>
      <c r="CG1489" s="48"/>
      <c r="CH1489" s="48"/>
      <c r="CI1489" s="48"/>
      <c r="CJ1489" s="48"/>
      <c r="CK1489" s="48"/>
      <c r="CL1489" s="48"/>
      <c r="CM1489" s="48"/>
      <c r="CN1489" s="48"/>
      <c r="CO1489" s="48"/>
      <c r="CP1489" s="48"/>
      <c r="CQ1489" s="48"/>
      <c r="CR1489" s="48"/>
      <c r="CS1489" s="48"/>
      <c r="CT1489" s="48"/>
      <c r="CU1489" s="48"/>
      <c r="CV1489" s="48"/>
      <c r="CW1489" s="48"/>
      <c r="CX1489" s="48"/>
      <c r="CY1489" s="48"/>
      <c r="CZ1489" s="48"/>
      <c r="DA1489" s="48"/>
      <c r="DB1489" s="48"/>
      <c r="DC1489" s="48"/>
      <c r="DD1489" s="48"/>
      <c r="DE1489" s="48"/>
      <c r="DF1489" s="48"/>
      <c r="DG1489" s="48"/>
      <c r="DH1489" s="48"/>
      <c r="DI1489" s="48"/>
      <c r="DJ1489" s="48"/>
      <c r="DK1489" s="48"/>
      <c r="DL1489" s="48"/>
      <c r="DM1489" s="48"/>
      <c r="DN1489" s="48"/>
      <c r="DO1489" s="48"/>
      <c r="DP1489" s="48"/>
      <c r="DQ1489" s="48"/>
    </row>
    <row r="1490" spans="1:121" ht="12.75" hidden="1" customHeight="1" outlineLevel="2">
      <c r="A1490" s="62"/>
      <c r="B1490" s="40"/>
      <c r="C1490" s="28"/>
      <c r="D1490" s="27"/>
      <c r="E1490" s="3"/>
      <c r="F1490" s="35"/>
      <c r="G1490" s="28"/>
      <c r="H1490" s="35"/>
      <c r="I1490" s="35"/>
      <c r="J1490" s="46"/>
      <c r="K1490" s="26"/>
      <c r="L1490" s="26"/>
      <c r="M1490" s="269" t="s">
        <v>1650</v>
      </c>
      <c r="N1490" s="175" t="s">
        <v>54</v>
      </c>
      <c r="O1490" s="270">
        <v>3</v>
      </c>
      <c r="P1490" s="41"/>
      <c r="Q1490" s="88"/>
      <c r="R1490" s="47"/>
      <c r="S1490" s="47"/>
      <c r="T1490" s="47"/>
      <c r="U1490" s="47"/>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c r="BV1490" s="48"/>
      <c r="BW1490" s="48"/>
      <c r="BX1490" s="48"/>
      <c r="BY1490" s="48"/>
      <c r="BZ1490" s="48"/>
      <c r="CA1490" s="48"/>
      <c r="CB1490" s="48"/>
      <c r="CC1490" s="48"/>
      <c r="CD1490" s="48"/>
      <c r="CE1490" s="48"/>
      <c r="CF1490" s="48"/>
      <c r="CG1490" s="48"/>
      <c r="CH1490" s="48"/>
      <c r="CI1490" s="48"/>
      <c r="CJ1490" s="48"/>
      <c r="CK1490" s="48"/>
      <c r="CL1490" s="48"/>
      <c r="CM1490" s="48"/>
      <c r="CN1490" s="48"/>
      <c r="CO1490" s="48"/>
      <c r="CP1490" s="48"/>
      <c r="CQ1490" s="48"/>
      <c r="CR1490" s="48"/>
      <c r="CS1490" s="48"/>
      <c r="CT1490" s="48"/>
      <c r="CU1490" s="48"/>
      <c r="CV1490" s="48"/>
      <c r="CW1490" s="48"/>
      <c r="CX1490" s="48"/>
      <c r="CY1490" s="48"/>
      <c r="CZ1490" s="48"/>
      <c r="DA1490" s="48"/>
      <c r="DB1490" s="48"/>
      <c r="DC1490" s="48"/>
      <c r="DD1490" s="48"/>
      <c r="DE1490" s="48"/>
      <c r="DF1490" s="48"/>
      <c r="DG1490" s="48"/>
      <c r="DH1490" s="48"/>
      <c r="DI1490" s="48"/>
      <c r="DJ1490" s="48"/>
      <c r="DK1490" s="48"/>
      <c r="DL1490" s="48"/>
      <c r="DM1490" s="48"/>
      <c r="DN1490" s="48"/>
      <c r="DO1490" s="48"/>
      <c r="DP1490" s="48"/>
      <c r="DQ1490" s="48"/>
    </row>
    <row r="1491" spans="1:121" ht="12.75" hidden="1" customHeight="1" outlineLevel="2">
      <c r="A1491" s="62"/>
      <c r="B1491" s="40"/>
      <c r="C1491" s="28"/>
      <c r="D1491" s="27"/>
      <c r="E1491" s="3"/>
      <c r="F1491" s="35"/>
      <c r="G1491" s="28"/>
      <c r="H1491" s="35"/>
      <c r="I1491" s="35"/>
      <c r="J1491" s="46"/>
      <c r="K1491" s="26"/>
      <c r="L1491" s="26"/>
      <c r="M1491" s="269" t="s">
        <v>470</v>
      </c>
      <c r="N1491" s="175" t="s">
        <v>1354</v>
      </c>
      <c r="O1491" s="271">
        <v>5.6000000000000001E-2</v>
      </c>
      <c r="P1491" s="41"/>
      <c r="Q1491" s="88"/>
      <c r="R1491" s="47"/>
      <c r="S1491" s="47"/>
      <c r="T1491" s="47"/>
      <c r="U1491" s="47"/>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c r="BV1491" s="48"/>
      <c r="BW1491" s="48"/>
      <c r="BX1491" s="48"/>
      <c r="BY1491" s="48"/>
      <c r="BZ1491" s="48"/>
      <c r="CA1491" s="48"/>
      <c r="CB1491" s="48"/>
      <c r="CC1491" s="48"/>
      <c r="CD1491" s="48"/>
      <c r="CE1491" s="48"/>
      <c r="CF1491" s="48"/>
      <c r="CG1491" s="48"/>
      <c r="CH1491" s="48"/>
      <c r="CI1491" s="48"/>
      <c r="CJ1491" s="48"/>
      <c r="CK1491" s="48"/>
      <c r="CL1491" s="48"/>
      <c r="CM1491" s="48"/>
      <c r="CN1491" s="48"/>
      <c r="CO1491" s="48"/>
      <c r="CP1491" s="48"/>
      <c r="CQ1491" s="48"/>
      <c r="CR1491" s="48"/>
      <c r="CS1491" s="48"/>
      <c r="CT1491" s="48"/>
      <c r="CU1491" s="48"/>
      <c r="CV1491" s="48"/>
      <c r="CW1491" s="48"/>
      <c r="CX1491" s="48"/>
      <c r="CY1491" s="48"/>
      <c r="CZ1491" s="48"/>
      <c r="DA1491" s="48"/>
      <c r="DB1491" s="48"/>
      <c r="DC1491" s="48"/>
      <c r="DD1491" s="48"/>
      <c r="DE1491" s="48"/>
      <c r="DF1491" s="48"/>
      <c r="DG1491" s="48"/>
      <c r="DH1491" s="48"/>
      <c r="DI1491" s="48"/>
      <c r="DJ1491" s="48"/>
      <c r="DK1491" s="48"/>
      <c r="DL1491" s="48"/>
      <c r="DM1491" s="48"/>
      <c r="DN1491" s="48"/>
      <c r="DO1491" s="48"/>
      <c r="DP1491" s="48"/>
      <c r="DQ1491" s="48"/>
    </row>
    <row r="1492" spans="1:121" ht="12.75" hidden="1" customHeight="1" outlineLevel="2">
      <c r="A1492" s="62"/>
      <c r="B1492" s="40"/>
      <c r="C1492" s="28"/>
      <c r="D1492" s="27"/>
      <c r="E1492" s="3"/>
      <c r="F1492" s="35"/>
      <c r="G1492" s="28"/>
      <c r="H1492" s="35"/>
      <c r="I1492" s="35"/>
      <c r="J1492" s="46"/>
      <c r="K1492" s="26"/>
      <c r="L1492" s="26"/>
      <c r="M1492" s="269" t="s">
        <v>472</v>
      </c>
      <c r="N1492" s="175" t="s">
        <v>1354</v>
      </c>
      <c r="O1492" s="272">
        <v>5.6000000000000001E-2</v>
      </c>
      <c r="P1492" s="41"/>
      <c r="Q1492" s="88"/>
      <c r="R1492" s="47"/>
      <c r="S1492" s="47"/>
      <c r="T1492" s="47"/>
      <c r="U1492" s="47"/>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c r="BV1492" s="48"/>
      <c r="BW1492" s="48"/>
      <c r="BX1492" s="48"/>
      <c r="BY1492" s="48"/>
      <c r="BZ1492" s="48"/>
      <c r="CA1492" s="48"/>
      <c r="CB1492" s="48"/>
      <c r="CC1492" s="48"/>
      <c r="CD1492" s="48"/>
      <c r="CE1492" s="48"/>
      <c r="CF1492" s="48"/>
      <c r="CG1492" s="48"/>
      <c r="CH1492" s="48"/>
      <c r="CI1492" s="48"/>
      <c r="CJ1492" s="48"/>
      <c r="CK1492" s="48"/>
      <c r="CL1492" s="48"/>
      <c r="CM1492" s="48"/>
      <c r="CN1492" s="48"/>
      <c r="CO1492" s="48"/>
      <c r="CP1492" s="48"/>
      <c r="CQ1492" s="48"/>
      <c r="CR1492" s="48"/>
      <c r="CS1492" s="48"/>
      <c r="CT1492" s="48"/>
      <c r="CU1492" s="48"/>
      <c r="CV1492" s="48"/>
      <c r="CW1492" s="48"/>
      <c r="CX1492" s="48"/>
      <c r="CY1492" s="48"/>
      <c r="CZ1492" s="48"/>
      <c r="DA1492" s="48"/>
      <c r="DB1492" s="48"/>
      <c r="DC1492" s="48"/>
      <c r="DD1492" s="48"/>
      <c r="DE1492" s="48"/>
      <c r="DF1492" s="48"/>
      <c r="DG1492" s="48"/>
      <c r="DH1492" s="48"/>
      <c r="DI1492" s="48"/>
      <c r="DJ1492" s="48"/>
      <c r="DK1492" s="48"/>
      <c r="DL1492" s="48"/>
      <c r="DM1492" s="48"/>
      <c r="DN1492" s="48"/>
      <c r="DO1492" s="48"/>
      <c r="DP1492" s="48"/>
      <c r="DQ1492" s="48"/>
    </row>
    <row r="1493" spans="1:121" ht="36" customHeight="1" outlineLevel="1" collapsed="1">
      <c r="A1493" s="27" t="s">
        <v>1308</v>
      </c>
      <c r="B1493" s="27">
        <v>10</v>
      </c>
      <c r="C1493" s="28" t="s">
        <v>1548</v>
      </c>
      <c r="D1493" s="36" t="s">
        <v>1350</v>
      </c>
      <c r="E1493" s="28" t="s">
        <v>1653</v>
      </c>
      <c r="F1493" s="35" t="s">
        <v>1654</v>
      </c>
      <c r="G1493" s="28"/>
      <c r="H1493" s="28" t="s">
        <v>59</v>
      </c>
      <c r="I1493" s="35"/>
      <c r="J1493" s="26" t="s">
        <v>33</v>
      </c>
      <c r="K1493" s="26" t="s">
        <v>57</v>
      </c>
      <c r="L1493" s="26" t="s">
        <v>40</v>
      </c>
      <c r="M1493" s="32" t="str">
        <f>M1494&amp;" "&amp;O1494&amp;N1494&amp;" "&amp;M1495&amp;" "&amp;O1495&amp;N1495&amp;" "&amp;M1496&amp;" "&amp;O1496&amp;N1496&amp;" "</f>
        <v xml:space="preserve">Выправка опоры 25шт Обваловка опор 23шт Установка ОПН 6шт </v>
      </c>
      <c r="N1493" s="26"/>
      <c r="O1493" s="26"/>
      <c r="P1493" s="41"/>
      <c r="Q1493" s="88"/>
      <c r="R1493" s="47"/>
      <c r="S1493" s="47"/>
      <c r="T1493" s="47"/>
      <c r="U1493" s="47"/>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c r="BV1493" s="48"/>
      <c r="BW1493" s="48"/>
      <c r="BX1493" s="48"/>
      <c r="BY1493" s="48"/>
      <c r="BZ1493" s="48"/>
      <c r="CA1493" s="48"/>
      <c r="CB1493" s="48"/>
      <c r="CC1493" s="48"/>
      <c r="CD1493" s="48"/>
      <c r="CE1493" s="48"/>
      <c r="CF1493" s="48"/>
      <c r="CG1493" s="48"/>
      <c r="CH1493" s="48"/>
      <c r="CI1493" s="48"/>
      <c r="CJ1493" s="48"/>
      <c r="CK1493" s="48"/>
      <c r="CL1493" s="48"/>
      <c r="CM1493" s="48"/>
      <c r="CN1493" s="48"/>
      <c r="CO1493" s="48"/>
      <c r="CP1493" s="48"/>
      <c r="CQ1493" s="48"/>
      <c r="CR1493" s="48"/>
      <c r="CS1493" s="48"/>
      <c r="CT1493" s="48"/>
      <c r="CU1493" s="48"/>
      <c r="CV1493" s="48"/>
      <c r="CW1493" s="48"/>
      <c r="CX1493" s="48"/>
      <c r="CY1493" s="48"/>
      <c r="CZ1493" s="48"/>
      <c r="DA1493" s="48"/>
      <c r="DB1493" s="48"/>
      <c r="DC1493" s="48"/>
      <c r="DD1493" s="48"/>
      <c r="DE1493" s="48"/>
      <c r="DF1493" s="48"/>
      <c r="DG1493" s="48"/>
      <c r="DH1493" s="48"/>
      <c r="DI1493" s="48"/>
      <c r="DJ1493" s="48"/>
      <c r="DK1493" s="48"/>
      <c r="DL1493" s="48"/>
      <c r="DM1493" s="48"/>
      <c r="DN1493" s="48"/>
      <c r="DO1493" s="48"/>
      <c r="DP1493" s="48"/>
      <c r="DQ1493" s="48"/>
    </row>
    <row r="1494" spans="1:121" ht="12.75" hidden="1" customHeight="1" outlineLevel="2">
      <c r="A1494" s="62"/>
      <c r="B1494" s="40"/>
      <c r="C1494" s="27"/>
      <c r="D1494" s="27"/>
      <c r="E1494" s="3"/>
      <c r="F1494" s="267"/>
      <c r="G1494" s="68"/>
      <c r="H1494" s="35"/>
      <c r="I1494" s="28"/>
      <c r="J1494" s="46"/>
      <c r="K1494" s="26"/>
      <c r="L1494" s="26"/>
      <c r="M1494" s="23" t="s">
        <v>2821</v>
      </c>
      <c r="N1494" s="33" t="s">
        <v>54</v>
      </c>
      <c r="O1494" s="73">
        <v>25</v>
      </c>
      <c r="P1494" s="41"/>
      <c r="Q1494" s="88"/>
      <c r="R1494" s="47"/>
      <c r="S1494" s="47"/>
      <c r="T1494" s="47"/>
      <c r="U1494" s="47"/>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c r="BV1494" s="48"/>
      <c r="BW1494" s="48"/>
      <c r="BX1494" s="48"/>
      <c r="BY1494" s="48"/>
      <c r="BZ1494" s="48"/>
      <c r="CA1494" s="48"/>
      <c r="CB1494" s="48"/>
      <c r="CC1494" s="48"/>
      <c r="CD1494" s="48"/>
      <c r="CE1494" s="48"/>
      <c r="CF1494" s="48"/>
      <c r="CG1494" s="48"/>
      <c r="CH1494" s="48"/>
      <c r="CI1494" s="48"/>
      <c r="CJ1494" s="48"/>
      <c r="CK1494" s="48"/>
      <c r="CL1494" s="48"/>
      <c r="CM1494" s="48"/>
      <c r="CN1494" s="48"/>
      <c r="CO1494" s="48"/>
      <c r="CP1494" s="48"/>
      <c r="CQ1494" s="48"/>
      <c r="CR1494" s="48"/>
      <c r="CS1494" s="48"/>
      <c r="CT1494" s="48"/>
      <c r="CU1494" s="48"/>
      <c r="CV1494" s="48"/>
      <c r="CW1494" s="48"/>
      <c r="CX1494" s="48"/>
      <c r="CY1494" s="48"/>
      <c r="CZ1494" s="48"/>
      <c r="DA1494" s="48"/>
      <c r="DB1494" s="48"/>
      <c r="DC1494" s="48"/>
      <c r="DD1494" s="48"/>
      <c r="DE1494" s="48"/>
      <c r="DF1494" s="48"/>
      <c r="DG1494" s="48"/>
      <c r="DH1494" s="48"/>
      <c r="DI1494" s="48"/>
      <c r="DJ1494" s="48"/>
      <c r="DK1494" s="48"/>
      <c r="DL1494" s="48"/>
      <c r="DM1494" s="48"/>
      <c r="DN1494" s="48"/>
      <c r="DO1494" s="48"/>
      <c r="DP1494" s="48"/>
      <c r="DQ1494" s="48"/>
    </row>
    <row r="1495" spans="1:121" ht="12.75" hidden="1" customHeight="1" outlineLevel="2">
      <c r="A1495" s="62"/>
      <c r="B1495" s="40"/>
      <c r="C1495" s="27"/>
      <c r="D1495" s="27"/>
      <c r="E1495" s="3"/>
      <c r="F1495" s="267"/>
      <c r="G1495" s="68"/>
      <c r="H1495" s="35"/>
      <c r="I1495" s="28"/>
      <c r="J1495" s="46"/>
      <c r="K1495" s="26"/>
      <c r="L1495" s="26"/>
      <c r="M1495" s="23" t="s">
        <v>473</v>
      </c>
      <c r="N1495" s="33" t="s">
        <v>54</v>
      </c>
      <c r="O1495" s="61">
        <v>23</v>
      </c>
      <c r="P1495" s="41"/>
      <c r="Q1495" s="88"/>
      <c r="R1495" s="47"/>
      <c r="S1495" s="47"/>
      <c r="T1495" s="47"/>
      <c r="U1495" s="47"/>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c r="BV1495" s="48"/>
      <c r="BW1495" s="48"/>
      <c r="BX1495" s="48"/>
      <c r="BY1495" s="48"/>
      <c r="BZ1495" s="48"/>
      <c r="CA1495" s="48"/>
      <c r="CB1495" s="48"/>
      <c r="CC1495" s="48"/>
      <c r="CD1495" s="48"/>
      <c r="CE1495" s="48"/>
      <c r="CF1495" s="48"/>
      <c r="CG1495" s="48"/>
      <c r="CH1495" s="48"/>
      <c r="CI1495" s="48"/>
      <c r="CJ1495" s="48"/>
      <c r="CK1495" s="48"/>
      <c r="CL1495" s="48"/>
      <c r="CM1495" s="48"/>
      <c r="CN1495" s="48"/>
      <c r="CO1495" s="48"/>
      <c r="CP1495" s="48"/>
      <c r="CQ1495" s="48"/>
      <c r="CR1495" s="48"/>
      <c r="CS1495" s="48"/>
      <c r="CT1495" s="48"/>
      <c r="CU1495" s="48"/>
      <c r="CV1495" s="48"/>
      <c r="CW1495" s="48"/>
      <c r="CX1495" s="48"/>
      <c r="CY1495" s="48"/>
      <c r="CZ1495" s="48"/>
      <c r="DA1495" s="48"/>
      <c r="DB1495" s="48"/>
      <c r="DC1495" s="48"/>
      <c r="DD1495" s="48"/>
      <c r="DE1495" s="48"/>
      <c r="DF1495" s="48"/>
      <c r="DG1495" s="48"/>
      <c r="DH1495" s="48"/>
      <c r="DI1495" s="48"/>
      <c r="DJ1495" s="48"/>
      <c r="DK1495" s="48"/>
      <c r="DL1495" s="48"/>
      <c r="DM1495" s="48"/>
      <c r="DN1495" s="48"/>
      <c r="DO1495" s="48"/>
      <c r="DP1495" s="48"/>
      <c r="DQ1495" s="48"/>
    </row>
    <row r="1496" spans="1:121" ht="12.75" hidden="1" customHeight="1" outlineLevel="2">
      <c r="A1496" s="62"/>
      <c r="B1496" s="40"/>
      <c r="C1496" s="27"/>
      <c r="D1496" s="27"/>
      <c r="E1496" s="3"/>
      <c r="F1496" s="267"/>
      <c r="G1496" s="68"/>
      <c r="H1496" s="35"/>
      <c r="I1496" s="28"/>
      <c r="J1496" s="46"/>
      <c r="K1496" s="26"/>
      <c r="L1496" s="26"/>
      <c r="M1496" s="23" t="s">
        <v>1650</v>
      </c>
      <c r="N1496" s="33" t="s">
        <v>54</v>
      </c>
      <c r="O1496" s="73">
        <v>6</v>
      </c>
      <c r="P1496" s="41"/>
      <c r="Q1496" s="88"/>
      <c r="R1496" s="47"/>
      <c r="S1496" s="47"/>
      <c r="T1496" s="47"/>
      <c r="U1496" s="47"/>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c r="BV1496" s="48"/>
      <c r="BW1496" s="48"/>
      <c r="BX1496" s="48"/>
      <c r="BY1496" s="48"/>
      <c r="BZ1496" s="48"/>
      <c r="CA1496" s="48"/>
      <c r="CB1496" s="48"/>
      <c r="CC1496" s="48"/>
      <c r="CD1496" s="48"/>
      <c r="CE1496" s="48"/>
      <c r="CF1496" s="48"/>
      <c r="CG1496" s="48"/>
      <c r="CH1496" s="48"/>
      <c r="CI1496" s="48"/>
      <c r="CJ1496" s="48"/>
      <c r="CK1496" s="48"/>
      <c r="CL1496" s="48"/>
      <c r="CM1496" s="48"/>
      <c r="CN1496" s="48"/>
      <c r="CO1496" s="48"/>
      <c r="CP1496" s="48"/>
      <c r="CQ1496" s="48"/>
      <c r="CR1496" s="48"/>
      <c r="CS1496" s="48"/>
      <c r="CT1496" s="48"/>
      <c r="CU1496" s="48"/>
      <c r="CV1496" s="48"/>
      <c r="CW1496" s="48"/>
      <c r="CX1496" s="48"/>
      <c r="CY1496" s="48"/>
      <c r="CZ1496" s="48"/>
      <c r="DA1496" s="48"/>
      <c r="DB1496" s="48"/>
      <c r="DC1496" s="48"/>
      <c r="DD1496" s="48"/>
      <c r="DE1496" s="48"/>
      <c r="DF1496" s="48"/>
      <c r="DG1496" s="48"/>
      <c r="DH1496" s="48"/>
      <c r="DI1496" s="48"/>
      <c r="DJ1496" s="48"/>
      <c r="DK1496" s="48"/>
      <c r="DL1496" s="48"/>
      <c r="DM1496" s="48"/>
      <c r="DN1496" s="48"/>
      <c r="DO1496" s="48"/>
      <c r="DP1496" s="48"/>
      <c r="DQ1496" s="48"/>
    </row>
    <row r="1497" spans="1:121" s="1" customFormat="1" ht="32.25" customHeight="1" outlineLevel="1" collapsed="1">
      <c r="A1497" s="27" t="s">
        <v>1309</v>
      </c>
      <c r="B1497" s="27">
        <v>6</v>
      </c>
      <c r="C1497" s="28" t="s">
        <v>1548</v>
      </c>
      <c r="D1497" s="36" t="s">
        <v>1350</v>
      </c>
      <c r="E1497" s="28" t="s">
        <v>1655</v>
      </c>
      <c r="F1497" s="35" t="s">
        <v>1656</v>
      </c>
      <c r="G1497" s="28"/>
      <c r="H1497" s="28" t="s">
        <v>1133</v>
      </c>
      <c r="I1497" s="28" t="s">
        <v>1025</v>
      </c>
      <c r="J1497" s="26" t="s">
        <v>33</v>
      </c>
      <c r="K1497" s="26" t="s">
        <v>53</v>
      </c>
      <c r="L1497" s="26" t="s">
        <v>53</v>
      </c>
      <c r="M1497" s="32" t="str">
        <f>M1498&amp;" "&amp;O1498&amp;N1498&amp;" "&amp;M1499&amp;" "&amp;O1499&amp;N1499&amp;" "</f>
        <v xml:space="preserve">Установка ОПН 6шт Механизированная расчистка 0,825га </v>
      </c>
      <c r="N1497" s="26"/>
      <c r="O1497" s="26"/>
      <c r="P1497" s="41"/>
      <c r="Q1497" s="88"/>
      <c r="R1497" s="47"/>
      <c r="S1497" s="47"/>
      <c r="T1497" s="47"/>
      <c r="U1497" s="47"/>
      <c r="V1497" s="47"/>
      <c r="W1497" s="47"/>
      <c r="X1497" s="47"/>
      <c r="Y1497" s="47"/>
      <c r="Z1497" s="47"/>
      <c r="AA1497" s="47"/>
      <c r="AB1497" s="47"/>
      <c r="AC1497" s="47"/>
      <c r="AD1497" s="47"/>
      <c r="AE1497" s="47"/>
      <c r="AF1497" s="47"/>
      <c r="AG1497" s="47"/>
      <c r="AH1497" s="47"/>
      <c r="AI1497" s="47"/>
      <c r="AJ1497" s="47"/>
      <c r="AK1497" s="47"/>
      <c r="AL1497" s="47"/>
      <c r="AM1497" s="47"/>
      <c r="AN1497" s="47"/>
      <c r="AO1497" s="47"/>
      <c r="AP1497" s="47"/>
      <c r="AQ1497" s="47"/>
      <c r="AR1497" s="47"/>
      <c r="AS1497" s="47"/>
      <c r="AT1497" s="47"/>
      <c r="AU1497" s="47"/>
      <c r="AV1497" s="47"/>
      <c r="AW1497" s="47"/>
      <c r="AX1497" s="47"/>
      <c r="AY1497" s="47"/>
      <c r="AZ1497" s="47"/>
      <c r="BA1497" s="47"/>
      <c r="BB1497" s="47"/>
      <c r="BC1497" s="47"/>
      <c r="BD1497" s="47"/>
      <c r="BE1497" s="47"/>
      <c r="BF1497" s="47"/>
      <c r="BG1497" s="47"/>
      <c r="BH1497" s="47"/>
      <c r="BI1497" s="47"/>
      <c r="BJ1497" s="47"/>
      <c r="BK1497" s="47"/>
      <c r="BL1497" s="47"/>
      <c r="BM1497" s="47"/>
      <c r="BN1497" s="47"/>
      <c r="BO1497" s="47"/>
      <c r="BP1497" s="47"/>
      <c r="BQ1497" s="47"/>
      <c r="BR1497" s="47"/>
      <c r="BS1497" s="47"/>
      <c r="BT1497" s="47"/>
      <c r="BU1497" s="47"/>
      <c r="BV1497" s="47"/>
      <c r="BW1497" s="47"/>
      <c r="BX1497" s="47"/>
      <c r="BY1497" s="47"/>
      <c r="BZ1497" s="47"/>
      <c r="CA1497" s="47"/>
      <c r="CB1497" s="47"/>
      <c r="CC1497" s="47"/>
      <c r="CD1497" s="47"/>
      <c r="CE1497" s="47"/>
      <c r="CF1497" s="47"/>
      <c r="CG1497" s="47"/>
      <c r="CH1497" s="47"/>
      <c r="CI1497" s="47"/>
      <c r="CJ1497" s="47"/>
      <c r="CK1497" s="47"/>
      <c r="CL1497" s="47"/>
      <c r="CM1497" s="47"/>
      <c r="CN1497" s="47"/>
      <c r="CO1497" s="47"/>
      <c r="CP1497" s="47"/>
      <c r="CQ1497" s="47"/>
      <c r="CR1497" s="47"/>
      <c r="CS1497" s="47"/>
      <c r="CT1497" s="47"/>
      <c r="CU1497" s="47"/>
      <c r="CV1497" s="47"/>
      <c r="CW1497" s="47"/>
      <c r="CX1497" s="47"/>
      <c r="CY1497" s="47"/>
      <c r="CZ1497" s="47"/>
      <c r="DA1497" s="47"/>
      <c r="DB1497" s="47"/>
      <c r="DC1497" s="47"/>
      <c r="DD1497" s="47"/>
      <c r="DE1497" s="47"/>
      <c r="DF1497" s="47"/>
      <c r="DG1497" s="47"/>
      <c r="DH1497" s="47"/>
      <c r="DI1497" s="47"/>
      <c r="DJ1497" s="47"/>
      <c r="DK1497" s="47"/>
      <c r="DL1497" s="47"/>
      <c r="DM1497" s="47"/>
      <c r="DN1497" s="47"/>
      <c r="DO1497" s="47"/>
      <c r="DP1497" s="47"/>
      <c r="DQ1497" s="47"/>
    </row>
    <row r="1498" spans="1:121" ht="12.75" hidden="1" customHeight="1" outlineLevel="2">
      <c r="A1498" s="62"/>
      <c r="B1498" s="40"/>
      <c r="C1498" s="28"/>
      <c r="D1498" s="27"/>
      <c r="E1498" s="3"/>
      <c r="F1498" s="35"/>
      <c r="G1498" s="28"/>
      <c r="H1498" s="35"/>
      <c r="I1498" s="35"/>
      <c r="J1498" s="46"/>
      <c r="K1498" s="26"/>
      <c r="L1498" s="26"/>
      <c r="M1498" s="23" t="s">
        <v>1650</v>
      </c>
      <c r="N1498" s="33" t="s">
        <v>54</v>
      </c>
      <c r="O1498" s="73">
        <v>6</v>
      </c>
      <c r="P1498" s="41"/>
      <c r="Q1498" s="88"/>
      <c r="R1498" s="47"/>
      <c r="S1498" s="47"/>
      <c r="T1498" s="47"/>
      <c r="U1498" s="47"/>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c r="BV1498" s="48"/>
      <c r="BW1498" s="48"/>
      <c r="BX1498" s="48"/>
      <c r="BY1498" s="48"/>
      <c r="BZ1498" s="48"/>
      <c r="CA1498" s="48"/>
      <c r="CB1498" s="48"/>
      <c r="CC1498" s="48"/>
      <c r="CD1498" s="48"/>
      <c r="CE1498" s="48"/>
      <c r="CF1498" s="48"/>
      <c r="CG1498" s="48"/>
      <c r="CH1498" s="48"/>
      <c r="CI1498" s="48"/>
      <c r="CJ1498" s="48"/>
      <c r="CK1498" s="48"/>
      <c r="CL1498" s="48"/>
      <c r="CM1498" s="48"/>
      <c r="CN1498" s="48"/>
      <c r="CO1498" s="48"/>
      <c r="CP1498" s="48"/>
      <c r="CQ1498" s="48"/>
      <c r="CR1498" s="48"/>
      <c r="CS1498" s="48"/>
      <c r="CT1498" s="48"/>
      <c r="CU1498" s="48"/>
      <c r="CV1498" s="48"/>
      <c r="CW1498" s="48"/>
      <c r="CX1498" s="48"/>
      <c r="CY1498" s="48"/>
      <c r="CZ1498" s="48"/>
      <c r="DA1498" s="48"/>
      <c r="DB1498" s="48"/>
      <c r="DC1498" s="48"/>
      <c r="DD1498" s="48"/>
      <c r="DE1498" s="48"/>
      <c r="DF1498" s="48"/>
      <c r="DG1498" s="48"/>
      <c r="DH1498" s="48"/>
      <c r="DI1498" s="48"/>
      <c r="DJ1498" s="48"/>
      <c r="DK1498" s="48"/>
      <c r="DL1498" s="48"/>
      <c r="DM1498" s="48"/>
      <c r="DN1498" s="48"/>
      <c r="DO1498" s="48"/>
      <c r="DP1498" s="48"/>
      <c r="DQ1498" s="48"/>
    </row>
    <row r="1499" spans="1:121" ht="12.75" hidden="1" customHeight="1" outlineLevel="2">
      <c r="A1499" s="62"/>
      <c r="B1499" s="40"/>
      <c r="C1499" s="28"/>
      <c r="D1499" s="27"/>
      <c r="E1499" s="3"/>
      <c r="F1499" s="35"/>
      <c r="G1499" s="28"/>
      <c r="H1499" s="35"/>
      <c r="I1499" s="35"/>
      <c r="J1499" s="46"/>
      <c r="K1499" s="26"/>
      <c r="L1499" s="26"/>
      <c r="M1499" s="32" t="s">
        <v>509</v>
      </c>
      <c r="N1499" s="33" t="s">
        <v>510</v>
      </c>
      <c r="O1499" s="31">
        <v>0.82499999999999996</v>
      </c>
      <c r="P1499" s="41"/>
      <c r="Q1499" s="88"/>
      <c r="R1499" s="47"/>
      <c r="S1499" s="47"/>
      <c r="T1499" s="47"/>
      <c r="U1499" s="47"/>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c r="BV1499" s="48"/>
      <c r="BW1499" s="48"/>
      <c r="BX1499" s="48"/>
      <c r="BY1499" s="48"/>
      <c r="BZ1499" s="48"/>
      <c r="CA1499" s="48"/>
      <c r="CB1499" s="48"/>
      <c r="CC1499" s="48"/>
      <c r="CD1499" s="48"/>
      <c r="CE1499" s="48"/>
      <c r="CF1499" s="48"/>
      <c r="CG1499" s="48"/>
      <c r="CH1499" s="48"/>
      <c r="CI1499" s="48"/>
      <c r="CJ1499" s="48"/>
      <c r="CK1499" s="48"/>
      <c r="CL1499" s="48"/>
      <c r="CM1499" s="48"/>
      <c r="CN1499" s="48"/>
      <c r="CO1499" s="48"/>
      <c r="CP1499" s="48"/>
      <c r="CQ1499" s="48"/>
      <c r="CR1499" s="48"/>
      <c r="CS1499" s="48"/>
      <c r="CT1499" s="48"/>
      <c r="CU1499" s="48"/>
      <c r="CV1499" s="48"/>
      <c r="CW1499" s="48"/>
      <c r="CX1499" s="48"/>
      <c r="CY1499" s="48"/>
      <c r="CZ1499" s="48"/>
      <c r="DA1499" s="48"/>
      <c r="DB1499" s="48"/>
      <c r="DC1499" s="48"/>
      <c r="DD1499" s="48"/>
      <c r="DE1499" s="48"/>
      <c r="DF1499" s="48"/>
      <c r="DG1499" s="48"/>
      <c r="DH1499" s="48"/>
      <c r="DI1499" s="48"/>
      <c r="DJ1499" s="48"/>
      <c r="DK1499" s="48"/>
      <c r="DL1499" s="48"/>
      <c r="DM1499" s="48"/>
      <c r="DN1499" s="48"/>
      <c r="DO1499" s="48"/>
      <c r="DP1499" s="48"/>
      <c r="DQ1499" s="48"/>
    </row>
    <row r="1500" spans="1:121" s="1" customFormat="1" ht="28.5" customHeight="1" outlineLevel="1" collapsed="1">
      <c r="A1500" s="27" t="s">
        <v>1310</v>
      </c>
      <c r="B1500" s="27">
        <v>6</v>
      </c>
      <c r="C1500" s="28" t="s">
        <v>1529</v>
      </c>
      <c r="D1500" s="36" t="s">
        <v>1350</v>
      </c>
      <c r="E1500" s="28" t="s">
        <v>1657</v>
      </c>
      <c r="F1500" s="35" t="s">
        <v>1658</v>
      </c>
      <c r="G1500" s="28"/>
      <c r="H1500" s="28" t="s">
        <v>1024</v>
      </c>
      <c r="I1500" s="28" t="s">
        <v>1025</v>
      </c>
      <c r="J1500" s="26" t="s">
        <v>33</v>
      </c>
      <c r="K1500" s="26" t="s">
        <v>57</v>
      </c>
      <c r="L1500" s="26" t="s">
        <v>57</v>
      </c>
      <c r="M1500" s="32" t="str">
        <f>M1501&amp;" "&amp;O1501&amp;N1501&amp;" "</f>
        <v xml:space="preserve">Ручная расчистка 0,118га </v>
      </c>
      <c r="N1500" s="26"/>
      <c r="O1500" s="26"/>
      <c r="P1500" s="41"/>
      <c r="Q1500" s="88"/>
      <c r="R1500" s="47"/>
      <c r="S1500" s="47"/>
      <c r="T1500" s="47"/>
      <c r="U1500" s="47"/>
      <c r="V1500" s="47"/>
      <c r="W1500" s="47"/>
      <c r="X1500" s="47"/>
      <c r="Y1500" s="47"/>
      <c r="Z1500" s="47"/>
      <c r="AA1500" s="47"/>
      <c r="AB1500" s="47"/>
      <c r="AC1500" s="47"/>
      <c r="AD1500" s="47"/>
      <c r="AE1500" s="47"/>
      <c r="AF1500" s="47"/>
      <c r="AG1500" s="47"/>
      <c r="AH1500" s="47"/>
      <c r="AI1500" s="47"/>
      <c r="AJ1500" s="47"/>
      <c r="AK1500" s="47"/>
      <c r="AL1500" s="47"/>
      <c r="AM1500" s="47"/>
      <c r="AN1500" s="47"/>
      <c r="AO1500" s="47"/>
      <c r="AP1500" s="47"/>
      <c r="AQ1500" s="47"/>
      <c r="AR1500" s="47"/>
      <c r="AS1500" s="47"/>
      <c r="AT1500" s="47"/>
      <c r="AU1500" s="47"/>
      <c r="AV1500" s="47"/>
      <c r="AW1500" s="47"/>
      <c r="AX1500" s="47"/>
      <c r="AY1500" s="47"/>
      <c r="AZ1500" s="47"/>
      <c r="BA1500" s="47"/>
      <c r="BB1500" s="47"/>
      <c r="BC1500" s="47"/>
      <c r="BD1500" s="47"/>
      <c r="BE1500" s="47"/>
      <c r="BF1500" s="47"/>
      <c r="BG1500" s="47"/>
      <c r="BH1500" s="47"/>
      <c r="BI1500" s="47"/>
      <c r="BJ1500" s="47"/>
      <c r="BK1500" s="47"/>
      <c r="BL1500" s="47"/>
      <c r="BM1500" s="47"/>
      <c r="BN1500" s="47"/>
      <c r="BO1500" s="47"/>
      <c r="BP1500" s="47"/>
      <c r="BQ1500" s="47"/>
      <c r="BR1500" s="47"/>
      <c r="BS1500" s="47"/>
      <c r="BT1500" s="47"/>
      <c r="BU1500" s="47"/>
      <c r="BV1500" s="47"/>
      <c r="BW1500" s="47"/>
      <c r="BX1500" s="47"/>
      <c r="BY1500" s="47"/>
      <c r="BZ1500" s="47"/>
      <c r="CA1500" s="47"/>
      <c r="CB1500" s="47"/>
      <c r="CC1500" s="47"/>
      <c r="CD1500" s="47"/>
      <c r="CE1500" s="47"/>
      <c r="CF1500" s="47"/>
      <c r="CG1500" s="47"/>
      <c r="CH1500" s="47"/>
      <c r="CI1500" s="47"/>
      <c r="CJ1500" s="47"/>
      <c r="CK1500" s="47"/>
      <c r="CL1500" s="47"/>
      <c r="CM1500" s="47"/>
      <c r="CN1500" s="47"/>
      <c r="CO1500" s="47"/>
      <c r="CP1500" s="47"/>
      <c r="CQ1500" s="47"/>
      <c r="CR1500" s="47"/>
      <c r="CS1500" s="47"/>
      <c r="CT1500" s="47"/>
      <c r="CU1500" s="47"/>
      <c r="CV1500" s="47"/>
      <c r="CW1500" s="47"/>
      <c r="CX1500" s="47"/>
      <c r="CY1500" s="47"/>
      <c r="CZ1500" s="47"/>
      <c r="DA1500" s="47"/>
      <c r="DB1500" s="47"/>
      <c r="DC1500" s="47"/>
      <c r="DD1500" s="47"/>
      <c r="DE1500" s="47"/>
      <c r="DF1500" s="47"/>
      <c r="DG1500" s="47"/>
      <c r="DH1500" s="47"/>
      <c r="DI1500" s="47"/>
      <c r="DJ1500" s="47"/>
      <c r="DK1500" s="47"/>
      <c r="DL1500" s="47"/>
      <c r="DM1500" s="47"/>
      <c r="DN1500" s="47"/>
      <c r="DO1500" s="47"/>
      <c r="DP1500" s="47"/>
      <c r="DQ1500" s="47"/>
    </row>
    <row r="1501" spans="1:121" ht="12.75" hidden="1" customHeight="1" outlineLevel="2">
      <c r="A1501" s="62"/>
      <c r="B1501" s="40"/>
      <c r="C1501" s="28"/>
      <c r="D1501" s="27"/>
      <c r="E1501" s="3"/>
      <c r="F1501" s="35"/>
      <c r="G1501" s="28"/>
      <c r="H1501" s="35"/>
      <c r="I1501" s="35"/>
      <c r="J1501" s="46"/>
      <c r="K1501" s="26"/>
      <c r="L1501" s="26"/>
      <c r="M1501" s="23" t="s">
        <v>481</v>
      </c>
      <c r="N1501" s="33" t="s">
        <v>510</v>
      </c>
      <c r="O1501" s="31">
        <v>0.11799999999999999</v>
      </c>
      <c r="P1501" s="41"/>
      <c r="Q1501" s="88"/>
      <c r="R1501" s="47"/>
      <c r="S1501" s="47"/>
      <c r="T1501" s="47"/>
      <c r="U1501" s="47"/>
      <c r="V1501" s="48"/>
      <c r="W1501" s="48"/>
      <c r="X1501" s="48"/>
      <c r="Y1501" s="48"/>
      <c r="Z1501" s="48"/>
      <c r="AA1501" s="48"/>
      <c r="AB1501" s="48"/>
      <c r="AC1501" s="48"/>
      <c r="AD1501" s="48"/>
      <c r="AE1501" s="48"/>
      <c r="AF1501" s="48"/>
      <c r="AG1501" s="48"/>
      <c r="AH1501" s="48"/>
      <c r="AI1501" s="48"/>
      <c r="AJ1501" s="48"/>
      <c r="AK1501" s="48"/>
      <c r="AL1501" s="48"/>
      <c r="AM1501" s="48"/>
      <c r="AN1501" s="48"/>
      <c r="AO1501" s="48"/>
      <c r="AP1501" s="48"/>
      <c r="AQ1501" s="48"/>
      <c r="AR1501" s="48"/>
      <c r="AS1501" s="48"/>
      <c r="AT1501" s="48"/>
      <c r="AU1501" s="48"/>
      <c r="AV1501" s="48"/>
      <c r="AW1501" s="48"/>
      <c r="AX1501" s="48"/>
      <c r="AY1501" s="48"/>
      <c r="AZ1501" s="48"/>
      <c r="BA1501" s="48"/>
      <c r="BB1501" s="48"/>
      <c r="BC1501" s="48"/>
      <c r="BD1501" s="48"/>
      <c r="BE1501" s="48"/>
      <c r="BF1501" s="48"/>
      <c r="BG1501" s="48"/>
      <c r="BH1501" s="48"/>
      <c r="BI1501" s="48"/>
      <c r="BJ1501" s="48"/>
      <c r="BK1501" s="48"/>
      <c r="BL1501" s="48"/>
      <c r="BM1501" s="48"/>
      <c r="BN1501" s="48"/>
      <c r="BO1501" s="48"/>
      <c r="BP1501" s="48"/>
      <c r="BQ1501" s="48"/>
      <c r="BR1501" s="48"/>
      <c r="BS1501" s="48"/>
      <c r="BT1501" s="48"/>
      <c r="BU1501" s="48"/>
      <c r="BV1501" s="48"/>
      <c r="BW1501" s="48"/>
      <c r="BX1501" s="48"/>
      <c r="BY1501" s="48"/>
      <c r="BZ1501" s="48"/>
      <c r="CA1501" s="48"/>
      <c r="CB1501" s="48"/>
      <c r="CC1501" s="48"/>
      <c r="CD1501" s="48"/>
      <c r="CE1501" s="48"/>
      <c r="CF1501" s="48"/>
      <c r="CG1501" s="48"/>
      <c r="CH1501" s="48"/>
      <c r="CI1501" s="48"/>
      <c r="CJ1501" s="48"/>
      <c r="CK1501" s="48"/>
      <c r="CL1501" s="48"/>
      <c r="CM1501" s="48"/>
      <c r="CN1501" s="48"/>
      <c r="CO1501" s="48"/>
      <c r="CP1501" s="48"/>
      <c r="CQ1501" s="48"/>
      <c r="CR1501" s="48"/>
      <c r="CS1501" s="48"/>
      <c r="CT1501" s="48"/>
      <c r="CU1501" s="48"/>
      <c r="CV1501" s="48"/>
      <c r="CW1501" s="48"/>
      <c r="CX1501" s="48"/>
      <c r="CY1501" s="48"/>
      <c r="CZ1501" s="48"/>
      <c r="DA1501" s="48"/>
      <c r="DB1501" s="48"/>
      <c r="DC1501" s="48"/>
      <c r="DD1501" s="48"/>
      <c r="DE1501" s="48"/>
      <c r="DF1501" s="48"/>
      <c r="DG1501" s="48"/>
      <c r="DH1501" s="48"/>
      <c r="DI1501" s="48"/>
      <c r="DJ1501" s="48"/>
      <c r="DK1501" s="48"/>
      <c r="DL1501" s="48"/>
      <c r="DM1501" s="48"/>
      <c r="DN1501" s="48"/>
      <c r="DO1501" s="48"/>
      <c r="DP1501" s="48"/>
      <c r="DQ1501" s="48"/>
    </row>
    <row r="1502" spans="1:121" s="1" customFormat="1" ht="32.25" customHeight="1" outlineLevel="1" collapsed="1">
      <c r="A1502" s="27" t="s">
        <v>1311</v>
      </c>
      <c r="B1502" s="27">
        <v>6</v>
      </c>
      <c r="C1502" s="28" t="s">
        <v>1349</v>
      </c>
      <c r="D1502" s="36" t="s">
        <v>1350</v>
      </c>
      <c r="E1502" s="28" t="s">
        <v>1536</v>
      </c>
      <c r="F1502" s="35" t="s">
        <v>1659</v>
      </c>
      <c r="G1502" s="28"/>
      <c r="H1502" s="28" t="s">
        <v>1137</v>
      </c>
      <c r="I1502" s="28" t="s">
        <v>1660</v>
      </c>
      <c r="J1502" s="26" t="s">
        <v>33</v>
      </c>
      <c r="K1502" s="26" t="s">
        <v>56</v>
      </c>
      <c r="L1502" s="26" t="s">
        <v>57</v>
      </c>
      <c r="M1502" s="32" t="str">
        <f>M1503&amp;" "&amp;O1503&amp;N1503&amp;" "&amp;M1504&amp;" "&amp;O1504&amp;N1504&amp;" "</f>
        <v xml:space="preserve">Установка разрядников 15шт Устройство повторного заземления 5шт </v>
      </c>
      <c r="N1502" s="26"/>
      <c r="O1502" s="26"/>
      <c r="P1502" s="41"/>
      <c r="Q1502" s="88"/>
      <c r="R1502" s="47"/>
      <c r="S1502" s="47"/>
      <c r="T1502" s="47"/>
      <c r="U1502" s="47"/>
      <c r="V1502" s="47"/>
      <c r="W1502" s="47"/>
      <c r="X1502" s="47"/>
      <c r="Y1502" s="47"/>
      <c r="Z1502" s="47"/>
      <c r="AA1502" s="47"/>
      <c r="AB1502" s="47"/>
      <c r="AC1502" s="47"/>
      <c r="AD1502" s="47"/>
      <c r="AE1502" s="47"/>
      <c r="AF1502" s="47"/>
      <c r="AG1502" s="47"/>
      <c r="AH1502" s="47"/>
      <c r="AI1502" s="47"/>
      <c r="AJ1502" s="47"/>
      <c r="AK1502" s="47"/>
      <c r="AL1502" s="47"/>
      <c r="AM1502" s="47"/>
      <c r="AN1502" s="47"/>
      <c r="AO1502" s="47"/>
      <c r="AP1502" s="47"/>
      <c r="AQ1502" s="47"/>
      <c r="AR1502" s="47"/>
      <c r="AS1502" s="47"/>
      <c r="AT1502" s="47"/>
      <c r="AU1502" s="47"/>
      <c r="AV1502" s="47"/>
      <c r="AW1502" s="47"/>
      <c r="AX1502" s="47"/>
      <c r="AY1502" s="47"/>
      <c r="AZ1502" s="47"/>
      <c r="BA1502" s="47"/>
      <c r="BB1502" s="47"/>
      <c r="BC1502" s="47"/>
      <c r="BD1502" s="47"/>
      <c r="BE1502" s="47"/>
      <c r="BF1502" s="47"/>
      <c r="BG1502" s="47"/>
      <c r="BH1502" s="47"/>
      <c r="BI1502" s="47"/>
      <c r="BJ1502" s="47"/>
      <c r="BK1502" s="47"/>
      <c r="BL1502" s="47"/>
      <c r="BM1502" s="47"/>
      <c r="BN1502" s="47"/>
      <c r="BO1502" s="47"/>
      <c r="BP1502" s="47"/>
      <c r="BQ1502" s="47"/>
      <c r="BR1502" s="47"/>
      <c r="BS1502" s="47"/>
      <c r="BT1502" s="47"/>
      <c r="BU1502" s="47"/>
      <c r="BV1502" s="47"/>
      <c r="BW1502" s="47"/>
      <c r="BX1502" s="47"/>
      <c r="BY1502" s="47"/>
      <c r="BZ1502" s="47"/>
      <c r="CA1502" s="47"/>
      <c r="CB1502" s="47"/>
      <c r="CC1502" s="47"/>
      <c r="CD1502" s="47"/>
      <c r="CE1502" s="47"/>
      <c r="CF1502" s="47"/>
      <c r="CG1502" s="47"/>
      <c r="CH1502" s="47"/>
      <c r="CI1502" s="47"/>
      <c r="CJ1502" s="47"/>
      <c r="CK1502" s="47"/>
      <c r="CL1502" s="47"/>
      <c r="CM1502" s="47"/>
      <c r="CN1502" s="47"/>
      <c r="CO1502" s="47"/>
      <c r="CP1502" s="47"/>
      <c r="CQ1502" s="47"/>
      <c r="CR1502" s="47"/>
      <c r="CS1502" s="47"/>
      <c r="CT1502" s="47"/>
      <c r="CU1502" s="47"/>
      <c r="CV1502" s="47"/>
      <c r="CW1502" s="47"/>
      <c r="CX1502" s="47"/>
      <c r="CY1502" s="47"/>
      <c r="CZ1502" s="47"/>
      <c r="DA1502" s="47"/>
      <c r="DB1502" s="47"/>
      <c r="DC1502" s="47"/>
      <c r="DD1502" s="47"/>
      <c r="DE1502" s="47"/>
      <c r="DF1502" s="47"/>
      <c r="DG1502" s="47"/>
      <c r="DH1502" s="47"/>
      <c r="DI1502" s="47"/>
      <c r="DJ1502" s="47"/>
      <c r="DK1502" s="47"/>
      <c r="DL1502" s="47"/>
      <c r="DM1502" s="47"/>
      <c r="DN1502" s="47"/>
      <c r="DO1502" s="47"/>
      <c r="DP1502" s="47"/>
      <c r="DQ1502" s="47"/>
    </row>
    <row r="1503" spans="1:121" ht="12.75" hidden="1" customHeight="1" outlineLevel="2">
      <c r="A1503" s="62"/>
      <c r="B1503" s="40"/>
      <c r="C1503" s="28"/>
      <c r="D1503" s="27"/>
      <c r="E1503" s="3"/>
      <c r="F1503" s="35"/>
      <c r="G1503" s="28"/>
      <c r="H1503" s="35"/>
      <c r="I1503" s="28"/>
      <c r="J1503" s="46"/>
      <c r="K1503" s="26"/>
      <c r="L1503" s="26"/>
      <c r="M1503" s="23" t="s">
        <v>2673</v>
      </c>
      <c r="N1503" s="33" t="s">
        <v>54</v>
      </c>
      <c r="O1503" s="73">
        <v>15</v>
      </c>
      <c r="P1503" s="41"/>
      <c r="Q1503" s="88"/>
      <c r="R1503" s="47"/>
      <c r="S1503" s="47"/>
      <c r="T1503" s="47"/>
      <c r="U1503" s="47"/>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c r="BV1503" s="48"/>
      <c r="BW1503" s="48"/>
      <c r="BX1503" s="48"/>
      <c r="BY1503" s="48"/>
      <c r="BZ1503" s="48"/>
      <c r="CA1503" s="48"/>
      <c r="CB1503" s="48"/>
      <c r="CC1503" s="48"/>
      <c r="CD1503" s="48"/>
      <c r="CE1503" s="48"/>
      <c r="CF1503" s="48"/>
      <c r="CG1503" s="48"/>
      <c r="CH1503" s="48"/>
      <c r="CI1503" s="48"/>
      <c r="CJ1503" s="48"/>
      <c r="CK1503" s="48"/>
      <c r="CL1503" s="48"/>
      <c r="CM1503" s="48"/>
      <c r="CN1503" s="48"/>
      <c r="CO1503" s="48"/>
      <c r="CP1503" s="48"/>
      <c r="CQ1503" s="48"/>
      <c r="CR1503" s="48"/>
      <c r="CS1503" s="48"/>
      <c r="CT1503" s="48"/>
      <c r="CU1503" s="48"/>
      <c r="CV1503" s="48"/>
      <c r="CW1503" s="48"/>
      <c r="CX1503" s="48"/>
      <c r="CY1503" s="48"/>
      <c r="CZ1503" s="48"/>
      <c r="DA1503" s="48"/>
      <c r="DB1503" s="48"/>
      <c r="DC1503" s="48"/>
      <c r="DD1503" s="48"/>
      <c r="DE1503" s="48"/>
      <c r="DF1503" s="48"/>
      <c r="DG1503" s="48"/>
      <c r="DH1503" s="48"/>
      <c r="DI1503" s="48"/>
      <c r="DJ1503" s="48"/>
      <c r="DK1503" s="48"/>
      <c r="DL1503" s="48"/>
      <c r="DM1503" s="48"/>
      <c r="DN1503" s="48"/>
      <c r="DO1503" s="48"/>
      <c r="DP1503" s="48"/>
      <c r="DQ1503" s="48"/>
    </row>
    <row r="1504" spans="1:121" ht="12.75" hidden="1" customHeight="1" outlineLevel="2">
      <c r="A1504" s="62"/>
      <c r="B1504" s="40"/>
      <c r="C1504" s="28"/>
      <c r="D1504" s="27"/>
      <c r="E1504" s="3"/>
      <c r="F1504" s="35"/>
      <c r="G1504" s="28"/>
      <c r="H1504" s="35"/>
      <c r="I1504" s="28"/>
      <c r="J1504" s="46"/>
      <c r="K1504" s="26"/>
      <c r="L1504" s="26"/>
      <c r="M1504" s="32" t="s">
        <v>1746</v>
      </c>
      <c r="N1504" s="33" t="s">
        <v>54</v>
      </c>
      <c r="O1504" s="29">
        <v>5</v>
      </c>
      <c r="P1504" s="41"/>
      <c r="Q1504" s="88"/>
      <c r="R1504" s="47"/>
      <c r="S1504" s="47"/>
      <c r="T1504" s="47"/>
      <c r="U1504" s="47"/>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c r="BV1504" s="48"/>
      <c r="BW1504" s="48"/>
      <c r="BX1504" s="48"/>
      <c r="BY1504" s="48"/>
      <c r="BZ1504" s="48"/>
      <c r="CA1504" s="48"/>
      <c r="CB1504" s="48"/>
      <c r="CC1504" s="48"/>
      <c r="CD1504" s="48"/>
      <c r="CE1504" s="48"/>
      <c r="CF1504" s="48"/>
      <c r="CG1504" s="48"/>
      <c r="CH1504" s="48"/>
      <c r="CI1504" s="48"/>
      <c r="CJ1504" s="48"/>
      <c r="CK1504" s="48"/>
      <c r="CL1504" s="48"/>
      <c r="CM1504" s="48"/>
      <c r="CN1504" s="48"/>
      <c r="CO1504" s="48"/>
      <c r="CP1504" s="48"/>
      <c r="CQ1504" s="48"/>
      <c r="CR1504" s="48"/>
      <c r="CS1504" s="48"/>
      <c r="CT1504" s="48"/>
      <c r="CU1504" s="48"/>
      <c r="CV1504" s="48"/>
      <c r="CW1504" s="48"/>
      <c r="CX1504" s="48"/>
      <c r="CY1504" s="48"/>
      <c r="CZ1504" s="48"/>
      <c r="DA1504" s="48"/>
      <c r="DB1504" s="48"/>
      <c r="DC1504" s="48"/>
      <c r="DD1504" s="48"/>
      <c r="DE1504" s="48"/>
      <c r="DF1504" s="48"/>
      <c r="DG1504" s="48"/>
      <c r="DH1504" s="48"/>
      <c r="DI1504" s="48"/>
      <c r="DJ1504" s="48"/>
      <c r="DK1504" s="48"/>
      <c r="DL1504" s="48"/>
      <c r="DM1504" s="48"/>
      <c r="DN1504" s="48"/>
      <c r="DO1504" s="48"/>
      <c r="DP1504" s="48"/>
      <c r="DQ1504" s="48"/>
    </row>
    <row r="1505" spans="1:121" s="1" customFormat="1" ht="36" customHeight="1" outlineLevel="1" collapsed="1">
      <c r="A1505" s="27" t="s">
        <v>1312</v>
      </c>
      <c r="B1505" s="27">
        <v>6</v>
      </c>
      <c r="C1505" s="28" t="s">
        <v>1349</v>
      </c>
      <c r="D1505" s="36" t="s">
        <v>1350</v>
      </c>
      <c r="E1505" s="28" t="s">
        <v>1536</v>
      </c>
      <c r="F1505" s="35" t="s">
        <v>1537</v>
      </c>
      <c r="G1505" s="28"/>
      <c r="H1505" s="28" t="s">
        <v>1137</v>
      </c>
      <c r="I1505" s="28" t="s">
        <v>1661</v>
      </c>
      <c r="J1505" s="26" t="s">
        <v>33</v>
      </c>
      <c r="K1505" s="26" t="s">
        <v>56</v>
      </c>
      <c r="L1505" s="26" t="s">
        <v>57</v>
      </c>
      <c r="M1505" s="32" t="str">
        <f>M1506&amp;" "&amp;O1506&amp;N1506&amp;" "&amp;M1507&amp;" "&amp;O1507&amp;N1507&amp;" "&amp;M1515&amp;" "&amp;O1515&amp;N1515&amp;" "</f>
        <v xml:space="preserve">Установка разрядников 6шт Устройство повторного заземления 2шт   </v>
      </c>
      <c r="N1505" s="26"/>
      <c r="O1505" s="26"/>
      <c r="P1505" s="41"/>
      <c r="Q1505" s="88"/>
      <c r="R1505" s="47"/>
      <c r="S1505" s="47"/>
      <c r="T1505" s="47"/>
      <c r="U1505" s="47"/>
      <c r="V1505" s="47"/>
      <c r="W1505" s="47"/>
      <c r="X1505" s="47"/>
      <c r="Y1505" s="47"/>
      <c r="Z1505" s="47"/>
      <c r="AA1505" s="47"/>
      <c r="AB1505" s="47"/>
      <c r="AC1505" s="47"/>
      <c r="AD1505" s="47"/>
      <c r="AE1505" s="47"/>
      <c r="AF1505" s="47"/>
      <c r="AG1505" s="47"/>
      <c r="AH1505" s="47"/>
      <c r="AI1505" s="47"/>
      <c r="AJ1505" s="47"/>
      <c r="AK1505" s="47"/>
      <c r="AL1505" s="47"/>
      <c r="AM1505" s="47"/>
      <c r="AN1505" s="47"/>
      <c r="AO1505" s="47"/>
      <c r="AP1505" s="47"/>
      <c r="AQ1505" s="47"/>
      <c r="AR1505" s="47"/>
      <c r="AS1505" s="47"/>
      <c r="AT1505" s="47"/>
      <c r="AU1505" s="47"/>
      <c r="AV1505" s="47"/>
      <c r="AW1505" s="47"/>
      <c r="AX1505" s="47"/>
      <c r="AY1505" s="47"/>
      <c r="AZ1505" s="47"/>
      <c r="BA1505" s="47"/>
      <c r="BB1505" s="47"/>
      <c r="BC1505" s="47"/>
      <c r="BD1505" s="47"/>
      <c r="BE1505" s="47"/>
      <c r="BF1505" s="47"/>
      <c r="BG1505" s="47"/>
      <c r="BH1505" s="47"/>
      <c r="BI1505" s="47"/>
      <c r="BJ1505" s="47"/>
      <c r="BK1505" s="47"/>
      <c r="BL1505" s="47"/>
      <c r="BM1505" s="47"/>
      <c r="BN1505" s="47"/>
      <c r="BO1505" s="47"/>
      <c r="BP1505" s="47"/>
      <c r="BQ1505" s="47"/>
      <c r="BR1505" s="47"/>
      <c r="BS1505" s="47"/>
      <c r="BT1505" s="47"/>
      <c r="BU1505" s="47"/>
      <c r="BV1505" s="47"/>
      <c r="BW1505" s="47"/>
      <c r="BX1505" s="47"/>
      <c r="BY1505" s="47"/>
      <c r="BZ1505" s="47"/>
      <c r="CA1505" s="47"/>
      <c r="CB1505" s="47"/>
      <c r="CC1505" s="47"/>
      <c r="CD1505" s="47"/>
      <c r="CE1505" s="47"/>
      <c r="CF1505" s="47"/>
      <c r="CG1505" s="47"/>
      <c r="CH1505" s="47"/>
      <c r="CI1505" s="47"/>
      <c r="CJ1505" s="47"/>
      <c r="CK1505" s="47"/>
      <c r="CL1505" s="47"/>
      <c r="CM1505" s="47"/>
      <c r="CN1505" s="47"/>
      <c r="CO1505" s="47"/>
      <c r="CP1505" s="47"/>
      <c r="CQ1505" s="47"/>
      <c r="CR1505" s="47"/>
      <c r="CS1505" s="47"/>
      <c r="CT1505" s="47"/>
      <c r="CU1505" s="47"/>
      <c r="CV1505" s="47"/>
      <c r="CW1505" s="47"/>
      <c r="CX1505" s="47"/>
      <c r="CY1505" s="47"/>
      <c r="CZ1505" s="47"/>
      <c r="DA1505" s="47"/>
      <c r="DB1505" s="47"/>
      <c r="DC1505" s="47"/>
      <c r="DD1505" s="47"/>
      <c r="DE1505" s="47"/>
      <c r="DF1505" s="47"/>
      <c r="DG1505" s="47"/>
      <c r="DH1505" s="47"/>
      <c r="DI1505" s="47"/>
      <c r="DJ1505" s="47"/>
      <c r="DK1505" s="47"/>
      <c r="DL1505" s="47"/>
      <c r="DM1505" s="47"/>
      <c r="DN1505" s="47"/>
      <c r="DO1505" s="47"/>
      <c r="DP1505" s="47"/>
      <c r="DQ1505" s="47"/>
    </row>
    <row r="1506" spans="1:121" ht="12.75" hidden="1" customHeight="1" outlineLevel="2">
      <c r="A1506" s="62"/>
      <c r="B1506" s="40"/>
      <c r="C1506" s="28"/>
      <c r="D1506" s="27"/>
      <c r="E1506" s="3"/>
      <c r="F1506" s="35"/>
      <c r="G1506" s="28"/>
      <c r="H1506" s="35"/>
      <c r="I1506" s="35"/>
      <c r="J1506" s="46"/>
      <c r="K1506" s="26"/>
      <c r="L1506" s="26"/>
      <c r="M1506" s="23" t="s">
        <v>2673</v>
      </c>
      <c r="N1506" s="33" t="s">
        <v>54</v>
      </c>
      <c r="O1506" s="73">
        <v>6</v>
      </c>
      <c r="P1506" s="41"/>
      <c r="Q1506" s="88"/>
      <c r="R1506" s="47"/>
      <c r="S1506" s="47"/>
      <c r="T1506" s="47"/>
      <c r="U1506" s="47"/>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c r="BV1506" s="48"/>
      <c r="BW1506" s="48"/>
      <c r="BX1506" s="48"/>
      <c r="BY1506" s="48"/>
      <c r="BZ1506" s="48"/>
      <c r="CA1506" s="48"/>
      <c r="CB1506" s="48"/>
      <c r="CC1506" s="48"/>
      <c r="CD1506" s="48"/>
      <c r="CE1506" s="48"/>
      <c r="CF1506" s="48"/>
      <c r="CG1506" s="48"/>
      <c r="CH1506" s="48"/>
      <c r="CI1506" s="48"/>
      <c r="CJ1506" s="48"/>
      <c r="CK1506" s="48"/>
      <c r="CL1506" s="48"/>
      <c r="CM1506" s="48"/>
      <c r="CN1506" s="48"/>
      <c r="CO1506" s="48"/>
      <c r="CP1506" s="48"/>
      <c r="CQ1506" s="48"/>
      <c r="CR1506" s="48"/>
      <c r="CS1506" s="48"/>
      <c r="CT1506" s="48"/>
      <c r="CU1506" s="48"/>
      <c r="CV1506" s="48"/>
      <c r="CW1506" s="48"/>
      <c r="CX1506" s="48"/>
      <c r="CY1506" s="48"/>
      <c r="CZ1506" s="48"/>
      <c r="DA1506" s="48"/>
      <c r="DB1506" s="48"/>
      <c r="DC1506" s="48"/>
      <c r="DD1506" s="48"/>
      <c r="DE1506" s="48"/>
      <c r="DF1506" s="48"/>
      <c r="DG1506" s="48"/>
      <c r="DH1506" s="48"/>
      <c r="DI1506" s="48"/>
      <c r="DJ1506" s="48"/>
      <c r="DK1506" s="48"/>
      <c r="DL1506" s="48"/>
      <c r="DM1506" s="48"/>
      <c r="DN1506" s="48"/>
      <c r="DO1506" s="48"/>
      <c r="DP1506" s="48"/>
      <c r="DQ1506" s="48"/>
    </row>
    <row r="1507" spans="1:121" ht="12.75" hidden="1" customHeight="1" outlineLevel="2">
      <c r="A1507" s="62"/>
      <c r="B1507" s="40"/>
      <c r="C1507" s="28"/>
      <c r="D1507" s="27"/>
      <c r="E1507" s="3"/>
      <c r="F1507" s="35"/>
      <c r="G1507" s="28"/>
      <c r="H1507" s="35"/>
      <c r="I1507" s="35"/>
      <c r="J1507" s="46"/>
      <c r="K1507" s="26"/>
      <c r="L1507" s="26"/>
      <c r="M1507" s="32" t="s">
        <v>1746</v>
      </c>
      <c r="N1507" s="33" t="s">
        <v>54</v>
      </c>
      <c r="O1507" s="29">
        <v>2</v>
      </c>
      <c r="P1507" s="41"/>
      <c r="Q1507" s="88"/>
      <c r="R1507" s="47"/>
      <c r="S1507" s="47"/>
      <c r="T1507" s="47"/>
      <c r="U1507" s="47"/>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c r="BV1507" s="48"/>
      <c r="BW1507" s="48"/>
      <c r="BX1507" s="48"/>
      <c r="BY1507" s="48"/>
      <c r="BZ1507" s="48"/>
      <c r="CA1507" s="48"/>
      <c r="CB1507" s="48"/>
      <c r="CC1507" s="48"/>
      <c r="CD1507" s="48"/>
      <c r="CE1507" s="48"/>
      <c r="CF1507" s="48"/>
      <c r="CG1507" s="48"/>
      <c r="CH1507" s="48"/>
      <c r="CI1507" s="48"/>
      <c r="CJ1507" s="48"/>
      <c r="CK1507" s="48"/>
      <c r="CL1507" s="48"/>
      <c r="CM1507" s="48"/>
      <c r="CN1507" s="48"/>
      <c r="CO1507" s="48"/>
      <c r="CP1507" s="48"/>
      <c r="CQ1507" s="48"/>
      <c r="CR1507" s="48"/>
      <c r="CS1507" s="48"/>
      <c r="CT1507" s="48"/>
      <c r="CU1507" s="48"/>
      <c r="CV1507" s="48"/>
      <c r="CW1507" s="48"/>
      <c r="CX1507" s="48"/>
      <c r="CY1507" s="48"/>
      <c r="CZ1507" s="48"/>
      <c r="DA1507" s="48"/>
      <c r="DB1507" s="48"/>
      <c r="DC1507" s="48"/>
      <c r="DD1507" s="48"/>
      <c r="DE1507" s="48"/>
      <c r="DF1507" s="48"/>
      <c r="DG1507" s="48"/>
      <c r="DH1507" s="48"/>
      <c r="DI1507" s="48"/>
      <c r="DJ1507" s="48"/>
      <c r="DK1507" s="48"/>
      <c r="DL1507" s="48"/>
      <c r="DM1507" s="48"/>
      <c r="DN1507" s="48"/>
      <c r="DO1507" s="48"/>
      <c r="DP1507" s="48"/>
      <c r="DQ1507" s="48"/>
    </row>
    <row r="1508" spans="1:121" s="1" customFormat="1" ht="51" customHeight="1" outlineLevel="1" collapsed="1">
      <c r="A1508" s="27" t="s">
        <v>1313</v>
      </c>
      <c r="B1508" s="27">
        <v>10</v>
      </c>
      <c r="C1508" s="28" t="s">
        <v>1548</v>
      </c>
      <c r="D1508" s="36" t="s">
        <v>1350</v>
      </c>
      <c r="E1508" s="28" t="s">
        <v>1648</v>
      </c>
      <c r="F1508" s="35" t="s">
        <v>1662</v>
      </c>
      <c r="G1508" s="28"/>
      <c r="H1508" s="28" t="s">
        <v>1133</v>
      </c>
      <c r="I1508" s="28" t="s">
        <v>1025</v>
      </c>
      <c r="J1508" s="26" t="s">
        <v>33</v>
      </c>
      <c r="K1508" s="26" t="s">
        <v>40</v>
      </c>
      <c r="L1508" s="26" t="s">
        <v>40</v>
      </c>
      <c r="M1508" s="32" t="str">
        <f>M1509&amp;" "&amp;O1509&amp;N1509&amp;" "&amp;M1510&amp;" "&amp;O1510&amp;N1510&amp;" "&amp;M1511&amp;" "&amp;O1511&amp;N1511&amp;" "&amp;M1512&amp;" "&amp;O1512&amp;N1512&amp;" "&amp;M1513&amp;" "&amp;O1513&amp;N1513&amp;" "</f>
        <v xml:space="preserve">Ручная расчистка 0,2га Механизированная расчистка 0,4га Замена опор 11шт Демонтаж провода (по трассе) 0,375км Монтаж провода (по трассе) 0,375км </v>
      </c>
      <c r="N1508" s="26"/>
      <c r="O1508" s="26"/>
      <c r="P1508" s="74"/>
      <c r="Q1508" s="88"/>
      <c r="R1508" s="47"/>
      <c r="S1508" s="47"/>
      <c r="T1508" s="47"/>
      <c r="U1508" s="47"/>
      <c r="V1508" s="47"/>
      <c r="W1508" s="47"/>
      <c r="X1508" s="47"/>
      <c r="Y1508" s="47"/>
      <c r="Z1508" s="47"/>
      <c r="AA1508" s="47"/>
      <c r="AB1508" s="47"/>
      <c r="AC1508" s="47"/>
      <c r="AD1508" s="47"/>
      <c r="AE1508" s="47"/>
      <c r="AF1508" s="47"/>
      <c r="AG1508" s="47"/>
      <c r="AH1508" s="47"/>
      <c r="AI1508" s="47"/>
      <c r="AJ1508" s="47"/>
      <c r="AK1508" s="47"/>
      <c r="AL1508" s="47"/>
      <c r="AM1508" s="47"/>
      <c r="AN1508" s="47"/>
      <c r="AO1508" s="47"/>
      <c r="AP1508" s="47"/>
      <c r="AQ1508" s="47"/>
      <c r="AR1508" s="47"/>
      <c r="AS1508" s="47"/>
      <c r="AT1508" s="47"/>
      <c r="AU1508" s="47"/>
      <c r="AV1508" s="47"/>
      <c r="AW1508" s="47"/>
      <c r="AX1508" s="47"/>
      <c r="AY1508" s="47"/>
      <c r="AZ1508" s="47"/>
      <c r="BA1508" s="47"/>
      <c r="BB1508" s="47"/>
      <c r="BC1508" s="47"/>
      <c r="BD1508" s="47"/>
      <c r="BE1508" s="47"/>
      <c r="BF1508" s="47"/>
      <c r="BG1508" s="47"/>
      <c r="BH1508" s="47"/>
      <c r="BI1508" s="47"/>
      <c r="BJ1508" s="47"/>
      <c r="BK1508" s="47"/>
      <c r="BL1508" s="47"/>
      <c r="BM1508" s="47"/>
      <c r="BN1508" s="47"/>
      <c r="BO1508" s="47"/>
      <c r="BP1508" s="47"/>
      <c r="BQ1508" s="47"/>
      <c r="BR1508" s="47"/>
      <c r="BS1508" s="47"/>
      <c r="BT1508" s="47"/>
      <c r="BU1508" s="47"/>
      <c r="BV1508" s="47"/>
      <c r="BW1508" s="47"/>
      <c r="BX1508" s="47"/>
      <c r="BY1508" s="47"/>
      <c r="BZ1508" s="47"/>
      <c r="CA1508" s="47"/>
      <c r="CB1508" s="47"/>
      <c r="CC1508" s="47"/>
      <c r="CD1508" s="47"/>
      <c r="CE1508" s="47"/>
      <c r="CF1508" s="47"/>
      <c r="CG1508" s="47"/>
      <c r="CH1508" s="47"/>
      <c r="CI1508" s="47"/>
      <c r="CJ1508" s="47"/>
      <c r="CK1508" s="47"/>
      <c r="CL1508" s="47"/>
      <c r="CM1508" s="47"/>
      <c r="CN1508" s="47"/>
      <c r="CO1508" s="47"/>
      <c r="CP1508" s="47"/>
      <c r="CQ1508" s="47"/>
      <c r="CR1508" s="47"/>
      <c r="CS1508" s="47"/>
      <c r="CT1508" s="47"/>
      <c r="CU1508" s="47"/>
      <c r="CV1508" s="47"/>
      <c r="CW1508" s="47"/>
      <c r="CX1508" s="47"/>
      <c r="CY1508" s="47"/>
      <c r="CZ1508" s="47"/>
      <c r="DA1508" s="47"/>
      <c r="DB1508" s="47"/>
      <c r="DC1508" s="47"/>
      <c r="DD1508" s="47"/>
      <c r="DE1508" s="47"/>
      <c r="DF1508" s="47"/>
      <c r="DG1508" s="47"/>
      <c r="DH1508" s="47"/>
      <c r="DI1508" s="47"/>
      <c r="DJ1508" s="47"/>
      <c r="DK1508" s="47"/>
      <c r="DL1508" s="47"/>
      <c r="DM1508" s="47"/>
      <c r="DN1508" s="47"/>
      <c r="DO1508" s="47"/>
      <c r="DP1508" s="47"/>
      <c r="DQ1508" s="47"/>
    </row>
    <row r="1509" spans="1:121" ht="15.75" hidden="1" customHeight="1" outlineLevel="2">
      <c r="A1509" s="62"/>
      <c r="B1509" s="40"/>
      <c r="C1509" s="28"/>
      <c r="D1509" s="27"/>
      <c r="E1509" s="3"/>
      <c r="F1509" s="35"/>
      <c r="G1509" s="28"/>
      <c r="H1509" s="35"/>
      <c r="I1509" s="35"/>
      <c r="J1509" s="46"/>
      <c r="K1509" s="26"/>
      <c r="L1509" s="26"/>
      <c r="M1509" s="32" t="s">
        <v>481</v>
      </c>
      <c r="N1509" s="238" t="s">
        <v>510</v>
      </c>
      <c r="O1509" s="170">
        <v>0.2</v>
      </c>
      <c r="P1509" s="74"/>
      <c r="Q1509" s="88"/>
      <c r="R1509" s="47"/>
      <c r="S1509" s="47"/>
      <c r="T1509" s="47"/>
      <c r="U1509" s="47"/>
      <c r="V1509" s="47"/>
      <c r="W1509" s="47"/>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c r="BV1509" s="48"/>
      <c r="BW1509" s="48"/>
      <c r="BX1509" s="48"/>
      <c r="BY1509" s="48"/>
      <c r="BZ1509" s="48"/>
      <c r="CA1509" s="48"/>
      <c r="CB1509" s="48"/>
      <c r="CC1509" s="48"/>
      <c r="CD1509" s="48"/>
      <c r="CE1509" s="48"/>
      <c r="CF1509" s="48"/>
      <c r="CG1509" s="48"/>
      <c r="CH1509" s="48"/>
      <c r="CI1509" s="48"/>
      <c r="CJ1509" s="48"/>
      <c r="CK1509" s="48"/>
      <c r="CL1509" s="48"/>
      <c r="CM1509" s="48"/>
      <c r="CN1509" s="48"/>
      <c r="CO1509" s="48"/>
      <c r="CP1509" s="48"/>
      <c r="CQ1509" s="48"/>
      <c r="CR1509" s="48"/>
      <c r="CS1509" s="48"/>
      <c r="CT1509" s="48"/>
      <c r="CU1509" s="48"/>
      <c r="CV1509" s="48"/>
      <c r="CW1509" s="48"/>
      <c r="CX1509" s="48"/>
      <c r="CY1509" s="48"/>
      <c r="CZ1509" s="48"/>
      <c r="DA1509" s="48"/>
      <c r="DB1509" s="48"/>
      <c r="DC1509" s="48"/>
      <c r="DD1509" s="48"/>
      <c r="DE1509" s="48"/>
      <c r="DF1509" s="48"/>
      <c r="DG1509" s="48"/>
      <c r="DH1509" s="48"/>
      <c r="DI1509" s="48"/>
      <c r="DJ1509" s="48"/>
      <c r="DK1509" s="48"/>
      <c r="DL1509" s="48"/>
      <c r="DM1509" s="48"/>
      <c r="DN1509" s="48"/>
      <c r="DO1509" s="48"/>
      <c r="DP1509" s="48"/>
      <c r="DQ1509" s="48"/>
    </row>
    <row r="1510" spans="1:121" ht="15.75" hidden="1" customHeight="1" outlineLevel="2">
      <c r="A1510" s="62"/>
      <c r="B1510" s="40"/>
      <c r="C1510" s="28"/>
      <c r="D1510" s="27"/>
      <c r="E1510" s="3"/>
      <c r="F1510" s="35"/>
      <c r="G1510" s="28"/>
      <c r="H1510" s="35"/>
      <c r="I1510" s="35"/>
      <c r="J1510" s="46"/>
      <c r="K1510" s="26"/>
      <c r="L1510" s="26"/>
      <c r="M1510" s="269" t="s">
        <v>509</v>
      </c>
      <c r="N1510" s="175" t="s">
        <v>510</v>
      </c>
      <c r="O1510" s="271">
        <v>0.4</v>
      </c>
      <c r="P1510" s="74"/>
      <c r="Q1510" s="88"/>
      <c r="R1510" s="47"/>
      <c r="S1510" s="47"/>
      <c r="T1510" s="47"/>
      <c r="U1510" s="47"/>
      <c r="V1510" s="47"/>
      <c r="W1510" s="47"/>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c r="BV1510" s="48"/>
      <c r="BW1510" s="48"/>
      <c r="BX1510" s="48"/>
      <c r="BY1510" s="48"/>
      <c r="BZ1510" s="48"/>
      <c r="CA1510" s="48"/>
      <c r="CB1510" s="48"/>
      <c r="CC1510" s="48"/>
      <c r="CD1510" s="48"/>
      <c r="CE1510" s="48"/>
      <c r="CF1510" s="48"/>
      <c r="CG1510" s="48"/>
      <c r="CH1510" s="48"/>
      <c r="CI1510" s="48"/>
      <c r="CJ1510" s="48"/>
      <c r="CK1510" s="48"/>
      <c r="CL1510" s="48"/>
      <c r="CM1510" s="48"/>
      <c r="CN1510" s="48"/>
      <c r="CO1510" s="48"/>
      <c r="CP1510" s="48"/>
      <c r="CQ1510" s="48"/>
      <c r="CR1510" s="48"/>
      <c r="CS1510" s="48"/>
      <c r="CT1510" s="48"/>
      <c r="CU1510" s="48"/>
      <c r="CV1510" s="48"/>
      <c r="CW1510" s="48"/>
      <c r="CX1510" s="48"/>
      <c r="CY1510" s="48"/>
      <c r="CZ1510" s="48"/>
      <c r="DA1510" s="48"/>
      <c r="DB1510" s="48"/>
      <c r="DC1510" s="48"/>
      <c r="DD1510" s="48"/>
      <c r="DE1510" s="48"/>
      <c r="DF1510" s="48"/>
      <c r="DG1510" s="48"/>
      <c r="DH1510" s="48"/>
      <c r="DI1510" s="48"/>
      <c r="DJ1510" s="48"/>
      <c r="DK1510" s="48"/>
      <c r="DL1510" s="48"/>
      <c r="DM1510" s="48"/>
      <c r="DN1510" s="48"/>
      <c r="DO1510" s="48"/>
      <c r="DP1510" s="48"/>
      <c r="DQ1510" s="48"/>
    </row>
    <row r="1511" spans="1:121" ht="15.75" hidden="1" customHeight="1" outlineLevel="2">
      <c r="A1511" s="62"/>
      <c r="B1511" s="40"/>
      <c r="C1511" s="28"/>
      <c r="D1511" s="27"/>
      <c r="E1511" s="3"/>
      <c r="F1511" s="35"/>
      <c r="G1511" s="28"/>
      <c r="H1511" s="35"/>
      <c r="I1511" s="35"/>
      <c r="J1511" s="46"/>
      <c r="K1511" s="26"/>
      <c r="L1511" s="26"/>
      <c r="M1511" s="269" t="s">
        <v>468</v>
      </c>
      <c r="N1511" s="175" t="s">
        <v>54</v>
      </c>
      <c r="O1511" s="274">
        <v>11</v>
      </c>
      <c r="P1511" s="74"/>
      <c r="Q1511" s="88"/>
      <c r="R1511" s="47"/>
      <c r="S1511" s="47"/>
      <c r="T1511" s="47"/>
      <c r="U1511" s="47"/>
      <c r="V1511" s="47"/>
      <c r="W1511" s="47"/>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c r="BV1511" s="48"/>
      <c r="BW1511" s="48"/>
      <c r="BX1511" s="48"/>
      <c r="BY1511" s="48"/>
      <c r="BZ1511" s="48"/>
      <c r="CA1511" s="48"/>
      <c r="CB1511" s="48"/>
      <c r="CC1511" s="48"/>
      <c r="CD1511" s="48"/>
      <c r="CE1511" s="48"/>
      <c r="CF1511" s="48"/>
      <c r="CG1511" s="48"/>
      <c r="CH1511" s="48"/>
      <c r="CI1511" s="48"/>
      <c r="CJ1511" s="48"/>
      <c r="CK1511" s="48"/>
      <c r="CL1511" s="48"/>
      <c r="CM1511" s="48"/>
      <c r="CN1511" s="48"/>
      <c r="CO1511" s="48"/>
      <c r="CP1511" s="48"/>
      <c r="CQ1511" s="48"/>
      <c r="CR1511" s="48"/>
      <c r="CS1511" s="48"/>
      <c r="CT1511" s="48"/>
      <c r="CU1511" s="48"/>
      <c r="CV1511" s="48"/>
      <c r="CW1511" s="48"/>
      <c r="CX1511" s="48"/>
      <c r="CY1511" s="48"/>
      <c r="CZ1511" s="48"/>
      <c r="DA1511" s="48"/>
      <c r="DB1511" s="48"/>
      <c r="DC1511" s="48"/>
      <c r="DD1511" s="48"/>
      <c r="DE1511" s="48"/>
      <c r="DF1511" s="48"/>
      <c r="DG1511" s="48"/>
      <c r="DH1511" s="48"/>
      <c r="DI1511" s="48"/>
      <c r="DJ1511" s="48"/>
      <c r="DK1511" s="48"/>
      <c r="DL1511" s="48"/>
      <c r="DM1511" s="48"/>
      <c r="DN1511" s="48"/>
      <c r="DO1511" s="48"/>
      <c r="DP1511" s="48"/>
      <c r="DQ1511" s="48"/>
    </row>
    <row r="1512" spans="1:121" ht="15.75" hidden="1" customHeight="1" outlineLevel="2">
      <c r="A1512" s="62"/>
      <c r="B1512" s="40"/>
      <c r="C1512" s="28"/>
      <c r="D1512" s="27"/>
      <c r="E1512" s="3"/>
      <c r="F1512" s="35"/>
      <c r="G1512" s="28"/>
      <c r="H1512" s="35"/>
      <c r="I1512" s="35"/>
      <c r="J1512" s="46"/>
      <c r="K1512" s="26"/>
      <c r="L1512" s="26"/>
      <c r="M1512" s="269" t="s">
        <v>470</v>
      </c>
      <c r="N1512" s="175" t="s">
        <v>1354</v>
      </c>
      <c r="O1512" s="245">
        <v>0.375</v>
      </c>
      <c r="P1512" s="74"/>
      <c r="Q1512" s="88"/>
      <c r="R1512" s="47"/>
      <c r="S1512" s="47"/>
      <c r="T1512" s="47"/>
      <c r="U1512" s="47"/>
      <c r="V1512" s="47"/>
      <c r="W1512" s="47"/>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c r="BV1512" s="48"/>
      <c r="BW1512" s="48"/>
      <c r="BX1512" s="48"/>
      <c r="BY1512" s="48"/>
      <c r="BZ1512" s="48"/>
      <c r="CA1512" s="48"/>
      <c r="CB1512" s="48"/>
      <c r="CC1512" s="48"/>
      <c r="CD1512" s="48"/>
      <c r="CE1512" s="48"/>
      <c r="CF1512" s="48"/>
      <c r="CG1512" s="48"/>
      <c r="CH1512" s="48"/>
      <c r="CI1512" s="48"/>
      <c r="CJ1512" s="48"/>
      <c r="CK1512" s="48"/>
      <c r="CL1512" s="48"/>
      <c r="CM1512" s="48"/>
      <c r="CN1512" s="48"/>
      <c r="CO1512" s="48"/>
      <c r="CP1512" s="48"/>
      <c r="CQ1512" s="48"/>
      <c r="CR1512" s="48"/>
      <c r="CS1512" s="48"/>
      <c r="CT1512" s="48"/>
      <c r="CU1512" s="48"/>
      <c r="CV1512" s="48"/>
      <c r="CW1512" s="48"/>
      <c r="CX1512" s="48"/>
      <c r="CY1512" s="48"/>
      <c r="CZ1512" s="48"/>
      <c r="DA1512" s="48"/>
      <c r="DB1512" s="48"/>
      <c r="DC1512" s="48"/>
      <c r="DD1512" s="48"/>
      <c r="DE1512" s="48"/>
      <c r="DF1512" s="48"/>
      <c r="DG1512" s="48"/>
      <c r="DH1512" s="48"/>
      <c r="DI1512" s="48"/>
      <c r="DJ1512" s="48"/>
      <c r="DK1512" s="48"/>
      <c r="DL1512" s="48"/>
      <c r="DM1512" s="48"/>
      <c r="DN1512" s="48"/>
      <c r="DO1512" s="48"/>
      <c r="DP1512" s="48"/>
      <c r="DQ1512" s="48"/>
    </row>
    <row r="1513" spans="1:121" ht="15.75" hidden="1" customHeight="1" outlineLevel="2">
      <c r="A1513" s="62"/>
      <c r="B1513" s="40"/>
      <c r="C1513" s="28"/>
      <c r="D1513" s="27"/>
      <c r="E1513" s="3"/>
      <c r="F1513" s="35"/>
      <c r="G1513" s="28"/>
      <c r="H1513" s="35"/>
      <c r="I1513" s="35"/>
      <c r="J1513" s="46"/>
      <c r="K1513" s="26"/>
      <c r="L1513" s="26"/>
      <c r="M1513" s="269" t="s">
        <v>472</v>
      </c>
      <c r="N1513" s="175" t="s">
        <v>1354</v>
      </c>
      <c r="O1513" s="272">
        <v>0.375</v>
      </c>
      <c r="P1513" s="74"/>
      <c r="Q1513" s="88"/>
      <c r="R1513" s="47"/>
      <c r="S1513" s="47"/>
      <c r="T1513" s="47"/>
      <c r="U1513" s="47"/>
      <c r="V1513" s="47"/>
      <c r="W1513" s="47"/>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c r="BV1513" s="48"/>
      <c r="BW1513" s="48"/>
      <c r="BX1513" s="48"/>
      <c r="BY1513" s="48"/>
      <c r="BZ1513" s="48"/>
      <c r="CA1513" s="48"/>
      <c r="CB1513" s="48"/>
      <c r="CC1513" s="48"/>
      <c r="CD1513" s="48"/>
      <c r="CE1513" s="48"/>
      <c r="CF1513" s="48"/>
      <c r="CG1513" s="48"/>
      <c r="CH1513" s="48"/>
      <c r="CI1513" s="48"/>
      <c r="CJ1513" s="48"/>
      <c r="CK1513" s="48"/>
      <c r="CL1513" s="48"/>
      <c r="CM1513" s="48"/>
      <c r="CN1513" s="48"/>
      <c r="CO1513" s="48"/>
      <c r="CP1513" s="48"/>
      <c r="CQ1513" s="48"/>
      <c r="CR1513" s="48"/>
      <c r="CS1513" s="48"/>
      <c r="CT1513" s="48"/>
      <c r="CU1513" s="48"/>
      <c r="CV1513" s="48"/>
      <c r="CW1513" s="48"/>
      <c r="CX1513" s="48"/>
      <c r="CY1513" s="48"/>
      <c r="CZ1513" s="48"/>
      <c r="DA1513" s="48"/>
      <c r="DB1513" s="48"/>
      <c r="DC1513" s="48"/>
      <c r="DD1513" s="48"/>
      <c r="DE1513" s="48"/>
      <c r="DF1513" s="48"/>
      <c r="DG1513" s="48"/>
      <c r="DH1513" s="48"/>
      <c r="DI1513" s="48"/>
      <c r="DJ1513" s="48"/>
      <c r="DK1513" s="48"/>
      <c r="DL1513" s="48"/>
      <c r="DM1513" s="48"/>
      <c r="DN1513" s="48"/>
      <c r="DO1513" s="48"/>
      <c r="DP1513" s="48"/>
      <c r="DQ1513" s="48"/>
    </row>
    <row r="1514" spans="1:121" ht="15.75" customHeight="1" outlineLevel="1" collapsed="1">
      <c r="A1514" s="62"/>
      <c r="B1514" s="40"/>
      <c r="C1514" s="28"/>
      <c r="D1514" s="27"/>
      <c r="E1514" s="3"/>
      <c r="F1514" s="35"/>
      <c r="G1514" s="28"/>
      <c r="H1514" s="35"/>
      <c r="I1514" s="35"/>
      <c r="J1514" s="46"/>
      <c r="K1514" s="26"/>
      <c r="L1514" s="26"/>
      <c r="M1514" s="269"/>
      <c r="N1514" s="175"/>
      <c r="O1514" s="245"/>
      <c r="P1514" s="74"/>
      <c r="Q1514" s="88"/>
      <c r="R1514" s="47"/>
      <c r="S1514" s="47"/>
      <c r="T1514" s="47"/>
      <c r="U1514" s="47"/>
      <c r="V1514" s="47"/>
      <c r="W1514" s="47"/>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c r="BV1514" s="48"/>
      <c r="BW1514" s="48"/>
      <c r="BX1514" s="48"/>
      <c r="BY1514" s="48"/>
      <c r="BZ1514" s="48"/>
      <c r="CA1514" s="48"/>
      <c r="CB1514" s="48"/>
      <c r="CC1514" s="48"/>
      <c r="CD1514" s="48"/>
      <c r="CE1514" s="48"/>
      <c r="CF1514" s="48"/>
      <c r="CG1514" s="48"/>
      <c r="CH1514" s="48"/>
      <c r="CI1514" s="48"/>
      <c r="CJ1514" s="48"/>
      <c r="CK1514" s="48"/>
      <c r="CL1514" s="48"/>
      <c r="CM1514" s="48"/>
      <c r="CN1514" s="48"/>
      <c r="CO1514" s="48"/>
      <c r="CP1514" s="48"/>
      <c r="CQ1514" s="48"/>
      <c r="CR1514" s="48"/>
      <c r="CS1514" s="48"/>
      <c r="CT1514" s="48"/>
      <c r="CU1514" s="48"/>
      <c r="CV1514" s="48"/>
      <c r="CW1514" s="48"/>
      <c r="CX1514" s="48"/>
      <c r="CY1514" s="48"/>
      <c r="CZ1514" s="48"/>
      <c r="DA1514" s="48"/>
      <c r="DB1514" s="48"/>
      <c r="DC1514" s="48"/>
      <c r="DD1514" s="48"/>
      <c r="DE1514" s="48"/>
      <c r="DF1514" s="48"/>
      <c r="DG1514" s="48"/>
      <c r="DH1514" s="48"/>
      <c r="DI1514" s="48"/>
      <c r="DJ1514" s="48"/>
      <c r="DK1514" s="48"/>
      <c r="DL1514" s="48"/>
      <c r="DM1514" s="48"/>
      <c r="DN1514" s="48"/>
      <c r="DO1514" s="48"/>
      <c r="DP1514" s="48"/>
      <c r="DQ1514" s="48"/>
    </row>
    <row r="1515" spans="1:121" s="20" customFormat="1">
      <c r="A1515" s="27" t="s">
        <v>34</v>
      </c>
      <c r="B1515" s="71"/>
      <c r="C1515" s="168"/>
      <c r="D1515" s="183"/>
      <c r="E1515" s="84"/>
      <c r="F1515" s="168" t="s">
        <v>1663</v>
      </c>
      <c r="G1515" s="169"/>
      <c r="H1515" s="169"/>
      <c r="I1515" s="169"/>
      <c r="J1515" s="184"/>
      <c r="K1515" s="184"/>
      <c r="L1515" s="184"/>
      <c r="M1515" s="185"/>
      <c r="N1515" s="186"/>
      <c r="O1515" s="187"/>
      <c r="P1515" s="55"/>
      <c r="Q1515" s="88"/>
      <c r="R1515" s="56"/>
      <c r="S1515" s="56"/>
      <c r="T1515" s="56"/>
      <c r="U1515" s="56"/>
      <c r="V1515" s="56"/>
      <c r="W1515" s="56"/>
      <c r="X1515" s="56"/>
      <c r="Y1515" s="56"/>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c r="BH1515" s="57"/>
      <c r="BI1515" s="57"/>
      <c r="BJ1515" s="57"/>
      <c r="BK1515" s="57"/>
      <c r="BL1515" s="57"/>
      <c r="BM1515" s="57"/>
      <c r="BN1515" s="57"/>
      <c r="BO1515" s="57"/>
      <c r="BP1515" s="57"/>
      <c r="BQ1515" s="57"/>
      <c r="BR1515" s="57"/>
      <c r="BS1515" s="57"/>
      <c r="BT1515" s="57"/>
      <c r="BU1515" s="57"/>
      <c r="BV1515" s="57"/>
      <c r="BW1515" s="57"/>
      <c r="BX1515" s="57"/>
      <c r="BY1515" s="57"/>
      <c r="BZ1515" s="57"/>
      <c r="CA1515" s="57"/>
      <c r="CB1515" s="57"/>
      <c r="CC1515" s="57"/>
      <c r="CD1515" s="57"/>
      <c r="CE1515" s="57"/>
      <c r="CF1515" s="57"/>
      <c r="CG1515" s="57"/>
      <c r="CH1515" s="57"/>
      <c r="CI1515" s="57"/>
      <c r="CJ1515" s="57"/>
      <c r="CK1515" s="57"/>
      <c r="CL1515" s="57"/>
      <c r="CM1515" s="57"/>
      <c r="CN1515" s="57"/>
      <c r="CO1515" s="57"/>
      <c r="CP1515" s="57"/>
      <c r="CQ1515" s="57"/>
      <c r="CR1515" s="57"/>
      <c r="CS1515" s="57"/>
      <c r="CT1515" s="57"/>
      <c r="CU1515" s="57"/>
      <c r="CV1515" s="57"/>
      <c r="CW1515" s="57"/>
      <c r="CX1515" s="57"/>
      <c r="CY1515" s="57"/>
      <c r="CZ1515" s="57"/>
      <c r="DA1515" s="57"/>
      <c r="DB1515" s="57"/>
      <c r="DC1515" s="57"/>
      <c r="DD1515" s="57"/>
      <c r="DE1515" s="57"/>
      <c r="DF1515" s="57"/>
      <c r="DG1515" s="57"/>
      <c r="DH1515" s="57"/>
      <c r="DI1515" s="57"/>
      <c r="DJ1515" s="57"/>
      <c r="DK1515" s="57"/>
      <c r="DL1515" s="57"/>
      <c r="DM1515" s="57"/>
      <c r="DN1515" s="57"/>
      <c r="DO1515" s="57"/>
      <c r="DP1515" s="57"/>
      <c r="DQ1515" s="57"/>
    </row>
    <row r="1516" spans="1:121" ht="12.75" customHeight="1" outlineLevel="1">
      <c r="A1516" s="27" t="s">
        <v>111</v>
      </c>
      <c r="B1516" s="27">
        <v>6</v>
      </c>
      <c r="C1516" s="28" t="s">
        <v>1575</v>
      </c>
      <c r="D1516" s="27" t="s">
        <v>1350</v>
      </c>
      <c r="E1516" s="28" t="s">
        <v>1664</v>
      </c>
      <c r="F1516" s="35" t="s">
        <v>1589</v>
      </c>
      <c r="G1516" s="9"/>
      <c r="H1516" s="9" t="s">
        <v>59</v>
      </c>
      <c r="I1516" s="9"/>
      <c r="J1516" s="5" t="s">
        <v>33</v>
      </c>
      <c r="K1516" s="5" t="s">
        <v>56</v>
      </c>
      <c r="L1516" s="5" t="s">
        <v>56</v>
      </c>
      <c r="M1516" s="32" t="str">
        <f>M1517&amp;" "&amp;O1517&amp;N1517&amp;" "&amp;M1518&amp;" "&amp;O1518&amp;N1518&amp;" "</f>
        <v xml:space="preserve">Демонтаж муфт 2шт Монтаж муфт 2шт </v>
      </c>
      <c r="N1516" s="26"/>
      <c r="O1516" s="26"/>
      <c r="P1516" s="41"/>
      <c r="Q1516" s="88"/>
      <c r="R1516" s="47"/>
      <c r="S1516" s="47"/>
      <c r="T1516" s="47"/>
      <c r="U1516" s="47"/>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c r="BV1516" s="48"/>
      <c r="BW1516" s="48"/>
      <c r="BX1516" s="48"/>
      <c r="BY1516" s="48"/>
      <c r="BZ1516" s="48"/>
      <c r="CA1516" s="48"/>
      <c r="CB1516" s="48"/>
      <c r="CC1516" s="48"/>
      <c r="CD1516" s="48"/>
      <c r="CE1516" s="48"/>
      <c r="CF1516" s="48"/>
      <c r="CG1516" s="48"/>
      <c r="CH1516" s="48"/>
      <c r="CI1516" s="48"/>
      <c r="CJ1516" s="48"/>
      <c r="CK1516" s="48"/>
      <c r="CL1516" s="48"/>
      <c r="CM1516" s="48"/>
      <c r="CN1516" s="48"/>
      <c r="CO1516" s="48"/>
      <c r="CP1516" s="48"/>
      <c r="CQ1516" s="48"/>
      <c r="CR1516" s="48"/>
      <c r="CS1516" s="48"/>
      <c r="CT1516" s="48"/>
      <c r="CU1516" s="48"/>
      <c r="CV1516" s="48"/>
      <c r="CW1516" s="48"/>
      <c r="CX1516" s="48"/>
      <c r="CY1516" s="48"/>
      <c r="CZ1516" s="48"/>
      <c r="DA1516" s="48"/>
      <c r="DB1516" s="48"/>
      <c r="DC1516" s="48"/>
      <c r="DD1516" s="48"/>
      <c r="DE1516" s="48"/>
      <c r="DF1516" s="48"/>
      <c r="DG1516" s="48"/>
      <c r="DH1516" s="48"/>
      <c r="DI1516" s="48"/>
      <c r="DJ1516" s="48"/>
      <c r="DK1516" s="48"/>
      <c r="DL1516" s="48"/>
      <c r="DM1516" s="48"/>
      <c r="DN1516" s="48"/>
      <c r="DO1516" s="48"/>
      <c r="DP1516" s="48"/>
      <c r="DQ1516" s="48"/>
    </row>
    <row r="1517" spans="1:121" ht="12.75" hidden="1" customHeight="1" outlineLevel="2">
      <c r="A1517" s="62"/>
      <c r="B1517" s="40"/>
      <c r="C1517" s="12"/>
      <c r="D1517" s="27"/>
      <c r="E1517" s="49"/>
      <c r="F1517" s="35"/>
      <c r="G1517" s="28"/>
      <c r="H1517" s="59"/>
      <c r="I1517" s="59"/>
      <c r="J1517" s="60"/>
      <c r="K1517" s="60"/>
      <c r="L1517" s="60"/>
      <c r="M1517" s="23" t="s">
        <v>1611</v>
      </c>
      <c r="N1517" s="33" t="s">
        <v>54</v>
      </c>
      <c r="O1517" s="31">
        <v>2</v>
      </c>
      <c r="P1517" s="41"/>
      <c r="Q1517" s="88"/>
      <c r="R1517" s="47"/>
      <c r="S1517" s="47"/>
      <c r="T1517" s="47"/>
      <c r="U1517" s="47"/>
      <c r="V1517" s="48"/>
      <c r="W1517" s="48"/>
      <c r="X1517" s="48"/>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48"/>
      <c r="BJ1517" s="48"/>
      <c r="BK1517" s="48"/>
      <c r="BL1517" s="48"/>
      <c r="BM1517" s="48"/>
      <c r="BN1517" s="48"/>
      <c r="BO1517" s="48"/>
      <c r="BP1517" s="48"/>
      <c r="BQ1517" s="48"/>
      <c r="BR1517" s="48"/>
      <c r="BS1517" s="48"/>
      <c r="BT1517" s="48"/>
      <c r="BU1517" s="48"/>
      <c r="BV1517" s="48"/>
      <c r="BW1517" s="48"/>
      <c r="BX1517" s="48"/>
      <c r="BY1517" s="48"/>
      <c r="BZ1517" s="48"/>
      <c r="CA1517" s="48"/>
      <c r="CB1517" s="48"/>
      <c r="CC1517" s="48"/>
      <c r="CD1517" s="48"/>
      <c r="CE1517" s="48"/>
      <c r="CF1517" s="48"/>
      <c r="CG1517" s="48"/>
      <c r="CH1517" s="48"/>
      <c r="CI1517" s="48"/>
      <c r="CJ1517" s="48"/>
      <c r="CK1517" s="48"/>
      <c r="CL1517" s="48"/>
      <c r="CM1517" s="48"/>
      <c r="CN1517" s="48"/>
      <c r="CO1517" s="48"/>
      <c r="CP1517" s="48"/>
      <c r="CQ1517" s="48"/>
      <c r="CR1517" s="48"/>
      <c r="CS1517" s="48"/>
      <c r="CT1517" s="48"/>
      <c r="CU1517" s="48"/>
      <c r="CV1517" s="48"/>
      <c r="CW1517" s="48"/>
      <c r="CX1517" s="48"/>
      <c r="CY1517" s="48"/>
      <c r="CZ1517" s="48"/>
      <c r="DA1517" s="48"/>
      <c r="DB1517" s="48"/>
      <c r="DC1517" s="48"/>
      <c r="DD1517" s="48"/>
      <c r="DE1517" s="48"/>
      <c r="DF1517" s="48"/>
      <c r="DG1517" s="48"/>
      <c r="DH1517" s="48"/>
      <c r="DI1517" s="48"/>
      <c r="DJ1517" s="48"/>
      <c r="DK1517" s="48"/>
      <c r="DL1517" s="48"/>
      <c r="DM1517" s="48"/>
      <c r="DN1517" s="48"/>
      <c r="DO1517" s="48"/>
      <c r="DP1517" s="48"/>
      <c r="DQ1517" s="48"/>
    </row>
    <row r="1518" spans="1:121" ht="12.75" hidden="1" customHeight="1" outlineLevel="2">
      <c r="A1518" s="62"/>
      <c r="B1518" s="40"/>
      <c r="C1518" s="12"/>
      <c r="D1518" s="27"/>
      <c r="E1518" s="49"/>
      <c r="F1518" s="35" t="s">
        <v>1610</v>
      </c>
      <c r="G1518" s="28"/>
      <c r="H1518" s="59"/>
      <c r="I1518" s="59"/>
      <c r="J1518" s="60"/>
      <c r="K1518" s="60"/>
      <c r="L1518" s="60"/>
      <c r="M1518" s="23" t="s">
        <v>1158</v>
      </c>
      <c r="N1518" s="33" t="s">
        <v>54</v>
      </c>
      <c r="O1518" s="31">
        <v>2</v>
      </c>
      <c r="P1518" s="41"/>
      <c r="Q1518" s="88"/>
      <c r="R1518" s="47"/>
      <c r="S1518" s="47"/>
      <c r="T1518" s="47"/>
      <c r="U1518" s="47"/>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c r="BV1518" s="48"/>
      <c r="BW1518" s="48"/>
      <c r="BX1518" s="48"/>
      <c r="BY1518" s="48"/>
      <c r="BZ1518" s="48"/>
      <c r="CA1518" s="48"/>
      <c r="CB1518" s="48"/>
      <c r="CC1518" s="48"/>
      <c r="CD1518" s="48"/>
      <c r="CE1518" s="48"/>
      <c r="CF1518" s="48"/>
      <c r="CG1518" s="48"/>
      <c r="CH1518" s="48"/>
      <c r="CI1518" s="48"/>
      <c r="CJ1518" s="48"/>
      <c r="CK1518" s="48"/>
      <c r="CL1518" s="48"/>
      <c r="CM1518" s="48"/>
      <c r="CN1518" s="48"/>
      <c r="CO1518" s="48"/>
      <c r="CP1518" s="48"/>
      <c r="CQ1518" s="48"/>
      <c r="CR1518" s="48"/>
      <c r="CS1518" s="48"/>
      <c r="CT1518" s="48"/>
      <c r="CU1518" s="48"/>
      <c r="CV1518" s="48"/>
      <c r="CW1518" s="48"/>
      <c r="CX1518" s="48"/>
      <c r="CY1518" s="48"/>
      <c r="CZ1518" s="48"/>
      <c r="DA1518" s="48"/>
      <c r="DB1518" s="48"/>
      <c r="DC1518" s="48"/>
      <c r="DD1518" s="48"/>
      <c r="DE1518" s="48"/>
      <c r="DF1518" s="48"/>
      <c r="DG1518" s="48"/>
      <c r="DH1518" s="48"/>
      <c r="DI1518" s="48"/>
      <c r="DJ1518" s="48"/>
      <c r="DK1518" s="48"/>
      <c r="DL1518" s="48"/>
      <c r="DM1518" s="48"/>
      <c r="DN1518" s="48"/>
      <c r="DO1518" s="48"/>
      <c r="DP1518" s="48"/>
      <c r="DQ1518" s="48"/>
    </row>
    <row r="1519" spans="1:121" ht="12.75" customHeight="1" outlineLevel="1" collapsed="1">
      <c r="A1519" s="27" t="s">
        <v>112</v>
      </c>
      <c r="B1519" s="27">
        <v>6</v>
      </c>
      <c r="C1519" s="27" t="s">
        <v>1575</v>
      </c>
      <c r="D1519" s="36" t="s">
        <v>1350</v>
      </c>
      <c r="E1519" s="28" t="s">
        <v>1591</v>
      </c>
      <c r="F1519" s="35" t="s">
        <v>1592</v>
      </c>
      <c r="G1519" s="9"/>
      <c r="H1519" s="9" t="s">
        <v>59</v>
      </c>
      <c r="I1519" s="9"/>
      <c r="J1519" s="5" t="s">
        <v>33</v>
      </c>
      <c r="K1519" s="5" t="s">
        <v>55</v>
      </c>
      <c r="L1519" s="5" t="s">
        <v>55</v>
      </c>
      <c r="M1519" s="32" t="str">
        <f>M1520&amp;" "&amp;O1520&amp;N1520&amp;" "&amp;M1521&amp;" "&amp;O1521&amp;N1521&amp;" "</f>
        <v xml:space="preserve">Демонтаж муфт 1шт Монтаж муфт 1шт </v>
      </c>
      <c r="N1519" s="26"/>
      <c r="O1519" s="26"/>
      <c r="P1519" s="41"/>
      <c r="Q1519" s="88"/>
      <c r="R1519" s="47"/>
      <c r="S1519" s="47"/>
      <c r="T1519" s="47"/>
      <c r="U1519" s="47"/>
      <c r="V1519" s="47"/>
      <c r="W1519" s="47"/>
      <c r="X1519" s="47"/>
      <c r="Y1519" s="47"/>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c r="BV1519" s="48"/>
      <c r="BW1519" s="48"/>
      <c r="BX1519" s="48"/>
      <c r="BY1519" s="48"/>
      <c r="BZ1519" s="48"/>
      <c r="CA1519" s="48"/>
      <c r="CB1519" s="48"/>
      <c r="CC1519" s="48"/>
      <c r="CD1519" s="48"/>
      <c r="CE1519" s="48"/>
      <c r="CF1519" s="48"/>
      <c r="CG1519" s="48"/>
      <c r="CH1519" s="48"/>
      <c r="CI1519" s="48"/>
      <c r="CJ1519" s="48"/>
      <c r="CK1519" s="48"/>
      <c r="CL1519" s="48"/>
      <c r="CM1519" s="48"/>
      <c r="CN1519" s="48"/>
      <c r="CO1519" s="48"/>
      <c r="CP1519" s="48"/>
      <c r="CQ1519" s="48"/>
      <c r="CR1519" s="48"/>
      <c r="CS1519" s="48"/>
      <c r="CT1519" s="48"/>
      <c r="CU1519" s="48"/>
      <c r="CV1519" s="48"/>
      <c r="CW1519" s="48"/>
      <c r="CX1519" s="48"/>
      <c r="CY1519" s="48"/>
      <c r="CZ1519" s="48"/>
      <c r="DA1519" s="48"/>
      <c r="DB1519" s="48"/>
      <c r="DC1519" s="48"/>
      <c r="DD1519" s="48"/>
      <c r="DE1519" s="48"/>
      <c r="DF1519" s="48"/>
      <c r="DG1519" s="48"/>
      <c r="DH1519" s="48"/>
      <c r="DI1519" s="48"/>
      <c r="DJ1519" s="48"/>
      <c r="DK1519" s="48"/>
      <c r="DL1519" s="48"/>
      <c r="DM1519" s="48"/>
      <c r="DN1519" s="48"/>
      <c r="DO1519" s="48"/>
      <c r="DP1519" s="48"/>
      <c r="DQ1519" s="48"/>
    </row>
    <row r="1520" spans="1:121" ht="12.75" hidden="1" customHeight="1" outlineLevel="2">
      <c r="A1520" s="62"/>
      <c r="B1520" s="40"/>
      <c r="C1520" s="49"/>
      <c r="D1520" s="58"/>
      <c r="E1520" s="49"/>
      <c r="F1520" s="59"/>
      <c r="G1520" s="49"/>
      <c r="H1520" s="59"/>
      <c r="I1520" s="59"/>
      <c r="J1520" s="60"/>
      <c r="K1520" s="60"/>
      <c r="L1520" s="60"/>
      <c r="M1520" s="23" t="s">
        <v>1611</v>
      </c>
      <c r="N1520" s="33" t="s">
        <v>54</v>
      </c>
      <c r="O1520" s="31">
        <v>1</v>
      </c>
      <c r="P1520" s="41"/>
      <c r="Q1520" s="88"/>
      <c r="R1520" s="47"/>
      <c r="S1520" s="47"/>
      <c r="T1520" s="47"/>
      <c r="U1520" s="47"/>
      <c r="V1520" s="47"/>
      <c r="W1520" s="47"/>
      <c r="X1520" s="47"/>
      <c r="Y1520" s="47"/>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c r="BV1520" s="48"/>
      <c r="BW1520" s="48"/>
      <c r="BX1520" s="48"/>
      <c r="BY1520" s="48"/>
      <c r="BZ1520" s="48"/>
      <c r="CA1520" s="48"/>
      <c r="CB1520" s="48"/>
      <c r="CC1520" s="48"/>
      <c r="CD1520" s="48"/>
      <c r="CE1520" s="48"/>
      <c r="CF1520" s="48"/>
      <c r="CG1520" s="48"/>
      <c r="CH1520" s="48"/>
      <c r="CI1520" s="48"/>
      <c r="CJ1520" s="48"/>
      <c r="CK1520" s="48"/>
      <c r="CL1520" s="48"/>
      <c r="CM1520" s="48"/>
      <c r="CN1520" s="48"/>
      <c r="CO1520" s="48"/>
      <c r="CP1520" s="48"/>
      <c r="CQ1520" s="48"/>
      <c r="CR1520" s="48"/>
      <c r="CS1520" s="48"/>
      <c r="CT1520" s="48"/>
      <c r="CU1520" s="48"/>
      <c r="CV1520" s="48"/>
      <c r="CW1520" s="48"/>
      <c r="CX1520" s="48"/>
      <c r="CY1520" s="48"/>
      <c r="CZ1520" s="48"/>
      <c r="DA1520" s="48"/>
      <c r="DB1520" s="48"/>
      <c r="DC1520" s="48"/>
      <c r="DD1520" s="48"/>
      <c r="DE1520" s="48"/>
      <c r="DF1520" s="48"/>
      <c r="DG1520" s="48"/>
      <c r="DH1520" s="48"/>
      <c r="DI1520" s="48"/>
      <c r="DJ1520" s="48"/>
      <c r="DK1520" s="48"/>
      <c r="DL1520" s="48"/>
      <c r="DM1520" s="48"/>
      <c r="DN1520" s="48"/>
      <c r="DO1520" s="48"/>
      <c r="DP1520" s="48"/>
      <c r="DQ1520" s="48"/>
    </row>
    <row r="1521" spans="1:121" ht="12.75" hidden="1" customHeight="1" outlineLevel="2">
      <c r="A1521" s="62"/>
      <c r="B1521" s="40"/>
      <c r="C1521" s="49"/>
      <c r="D1521" s="58"/>
      <c r="E1521" s="49"/>
      <c r="F1521" s="35" t="s">
        <v>1665</v>
      </c>
      <c r="G1521" s="28"/>
      <c r="H1521" s="59"/>
      <c r="I1521" s="59"/>
      <c r="J1521" s="60"/>
      <c r="K1521" s="60"/>
      <c r="L1521" s="60"/>
      <c r="M1521" s="23" t="s">
        <v>1158</v>
      </c>
      <c r="N1521" s="33" t="s">
        <v>54</v>
      </c>
      <c r="O1521" s="31">
        <v>1</v>
      </c>
      <c r="P1521" s="41"/>
      <c r="Q1521" s="88"/>
      <c r="R1521" s="47"/>
      <c r="S1521" s="47"/>
      <c r="T1521" s="47"/>
      <c r="U1521" s="47"/>
      <c r="V1521" s="47"/>
      <c r="W1521" s="47"/>
      <c r="X1521" s="47"/>
      <c r="Y1521" s="47"/>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c r="BV1521" s="48"/>
      <c r="BW1521" s="48"/>
      <c r="BX1521" s="48"/>
      <c r="BY1521" s="48"/>
      <c r="BZ1521" s="48"/>
      <c r="CA1521" s="48"/>
      <c r="CB1521" s="48"/>
      <c r="CC1521" s="48"/>
      <c r="CD1521" s="48"/>
      <c r="CE1521" s="48"/>
      <c r="CF1521" s="48"/>
      <c r="CG1521" s="48"/>
      <c r="CH1521" s="48"/>
      <c r="CI1521" s="48"/>
      <c r="CJ1521" s="48"/>
      <c r="CK1521" s="48"/>
      <c r="CL1521" s="48"/>
      <c r="CM1521" s="48"/>
      <c r="CN1521" s="48"/>
      <c r="CO1521" s="48"/>
      <c r="CP1521" s="48"/>
      <c r="CQ1521" s="48"/>
      <c r="CR1521" s="48"/>
      <c r="CS1521" s="48"/>
      <c r="CT1521" s="48"/>
      <c r="CU1521" s="48"/>
      <c r="CV1521" s="48"/>
      <c r="CW1521" s="48"/>
      <c r="CX1521" s="48"/>
      <c r="CY1521" s="48"/>
      <c r="CZ1521" s="48"/>
      <c r="DA1521" s="48"/>
      <c r="DB1521" s="48"/>
      <c r="DC1521" s="48"/>
      <c r="DD1521" s="48"/>
      <c r="DE1521" s="48"/>
      <c r="DF1521" s="48"/>
      <c r="DG1521" s="48"/>
      <c r="DH1521" s="48"/>
      <c r="DI1521" s="48"/>
      <c r="DJ1521" s="48"/>
      <c r="DK1521" s="48"/>
      <c r="DL1521" s="48"/>
      <c r="DM1521" s="48"/>
      <c r="DN1521" s="48"/>
      <c r="DO1521" s="48"/>
      <c r="DP1521" s="48"/>
      <c r="DQ1521" s="48"/>
    </row>
    <row r="1522" spans="1:121" ht="12.75" customHeight="1" outlineLevel="1" collapsed="1">
      <c r="A1522" s="27" t="s">
        <v>1203</v>
      </c>
      <c r="B1522" s="27">
        <v>10</v>
      </c>
      <c r="C1522" s="27" t="s">
        <v>1575</v>
      </c>
      <c r="D1522" s="36" t="s">
        <v>1350</v>
      </c>
      <c r="E1522" s="28" t="s">
        <v>1604</v>
      </c>
      <c r="F1522" s="35" t="s">
        <v>1605</v>
      </c>
      <c r="G1522" s="9"/>
      <c r="H1522" s="9" t="s">
        <v>59</v>
      </c>
      <c r="I1522" s="9"/>
      <c r="J1522" s="5" t="s">
        <v>33</v>
      </c>
      <c r="K1522" s="5" t="s">
        <v>53</v>
      </c>
      <c r="L1522" s="5" t="s">
        <v>53</v>
      </c>
      <c r="M1522" s="32" t="str">
        <f>M1523&amp;" "&amp;O1523&amp;N1523&amp;" "&amp;M1524&amp;" "&amp;O1524&amp;N1524&amp;" "</f>
        <v xml:space="preserve">Демонтаж муфт 2шт Монтаж муфт 2шт </v>
      </c>
      <c r="N1522" s="26"/>
      <c r="O1522" s="26"/>
      <c r="P1522" s="41"/>
      <c r="Q1522" s="88"/>
      <c r="R1522" s="47"/>
      <c r="S1522" s="47"/>
      <c r="T1522" s="47"/>
      <c r="U1522" s="47"/>
      <c r="V1522" s="47"/>
      <c r="W1522" s="47"/>
      <c r="X1522" s="47"/>
      <c r="Y1522" s="47"/>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c r="BV1522" s="48"/>
      <c r="BW1522" s="48"/>
      <c r="BX1522" s="48"/>
      <c r="BY1522" s="48"/>
      <c r="BZ1522" s="48"/>
      <c r="CA1522" s="48"/>
      <c r="CB1522" s="48"/>
      <c r="CC1522" s="48"/>
      <c r="CD1522" s="48"/>
      <c r="CE1522" s="48"/>
      <c r="CF1522" s="48"/>
      <c r="CG1522" s="48"/>
      <c r="CH1522" s="48"/>
      <c r="CI1522" s="48"/>
      <c r="CJ1522" s="48"/>
      <c r="CK1522" s="48"/>
      <c r="CL1522" s="48"/>
      <c r="CM1522" s="48"/>
      <c r="CN1522" s="48"/>
      <c r="CO1522" s="48"/>
      <c r="CP1522" s="48"/>
      <c r="CQ1522" s="48"/>
      <c r="CR1522" s="48"/>
      <c r="CS1522" s="48"/>
      <c r="CT1522" s="48"/>
      <c r="CU1522" s="48"/>
      <c r="CV1522" s="48"/>
      <c r="CW1522" s="48"/>
      <c r="CX1522" s="48"/>
      <c r="CY1522" s="48"/>
      <c r="CZ1522" s="48"/>
      <c r="DA1522" s="48"/>
      <c r="DB1522" s="48"/>
      <c r="DC1522" s="48"/>
      <c r="DD1522" s="48"/>
      <c r="DE1522" s="48"/>
      <c r="DF1522" s="48"/>
      <c r="DG1522" s="48"/>
      <c r="DH1522" s="48"/>
      <c r="DI1522" s="48"/>
      <c r="DJ1522" s="48"/>
      <c r="DK1522" s="48"/>
      <c r="DL1522" s="48"/>
      <c r="DM1522" s="48"/>
      <c r="DN1522" s="48"/>
      <c r="DO1522" s="48"/>
      <c r="DP1522" s="48"/>
      <c r="DQ1522" s="48"/>
    </row>
    <row r="1523" spans="1:121" ht="12.75" hidden="1" customHeight="1" outlineLevel="2">
      <c r="A1523" s="62"/>
      <c r="B1523" s="40"/>
      <c r="C1523" s="49"/>
      <c r="D1523" s="58"/>
      <c r="E1523" s="49"/>
      <c r="F1523" s="59"/>
      <c r="G1523" s="49"/>
      <c r="H1523" s="59"/>
      <c r="I1523" s="59"/>
      <c r="J1523" s="60"/>
      <c r="K1523" s="60"/>
      <c r="L1523" s="60"/>
      <c r="M1523" s="23" t="s">
        <v>1611</v>
      </c>
      <c r="N1523" s="33" t="s">
        <v>54</v>
      </c>
      <c r="O1523" s="31">
        <v>2</v>
      </c>
      <c r="P1523" s="41"/>
      <c r="Q1523" s="88"/>
      <c r="R1523" s="47"/>
      <c r="S1523" s="47"/>
      <c r="T1523" s="47"/>
      <c r="U1523" s="47"/>
      <c r="V1523" s="47"/>
      <c r="W1523" s="47"/>
      <c r="X1523" s="47"/>
      <c r="Y1523" s="47"/>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c r="BV1523" s="48"/>
      <c r="BW1523" s="48"/>
      <c r="BX1523" s="48"/>
      <c r="BY1523" s="48"/>
      <c r="BZ1523" s="48"/>
      <c r="CA1523" s="48"/>
      <c r="CB1523" s="48"/>
      <c r="CC1523" s="48"/>
      <c r="CD1523" s="48"/>
      <c r="CE1523" s="48"/>
      <c r="CF1523" s="48"/>
      <c r="CG1523" s="48"/>
      <c r="CH1523" s="48"/>
      <c r="CI1523" s="48"/>
      <c r="CJ1523" s="48"/>
      <c r="CK1523" s="48"/>
      <c r="CL1523" s="48"/>
      <c r="CM1523" s="48"/>
      <c r="CN1523" s="48"/>
      <c r="CO1523" s="48"/>
      <c r="CP1523" s="48"/>
      <c r="CQ1523" s="48"/>
      <c r="CR1523" s="48"/>
      <c r="CS1523" s="48"/>
      <c r="CT1523" s="48"/>
      <c r="CU1523" s="48"/>
      <c r="CV1523" s="48"/>
      <c r="CW1523" s="48"/>
      <c r="CX1523" s="48"/>
      <c r="CY1523" s="48"/>
      <c r="CZ1523" s="48"/>
      <c r="DA1523" s="48"/>
      <c r="DB1523" s="48"/>
      <c r="DC1523" s="48"/>
      <c r="DD1523" s="48"/>
      <c r="DE1523" s="48"/>
      <c r="DF1523" s="48"/>
      <c r="DG1523" s="48"/>
      <c r="DH1523" s="48"/>
      <c r="DI1523" s="48"/>
      <c r="DJ1523" s="48"/>
      <c r="DK1523" s="48"/>
      <c r="DL1523" s="48"/>
      <c r="DM1523" s="48"/>
      <c r="DN1523" s="48"/>
      <c r="DO1523" s="48"/>
      <c r="DP1523" s="48"/>
      <c r="DQ1523" s="48"/>
    </row>
    <row r="1524" spans="1:121" ht="12.75" hidden="1" customHeight="1" outlineLevel="2">
      <c r="A1524" s="62"/>
      <c r="B1524" s="40"/>
      <c r="C1524" s="49"/>
      <c r="D1524" s="58"/>
      <c r="E1524" s="49"/>
      <c r="F1524" s="35" t="s">
        <v>1666</v>
      </c>
      <c r="G1524" s="28"/>
      <c r="H1524" s="59"/>
      <c r="I1524" s="59"/>
      <c r="J1524" s="60"/>
      <c r="K1524" s="60"/>
      <c r="L1524" s="60"/>
      <c r="M1524" s="23" t="s">
        <v>1158</v>
      </c>
      <c r="N1524" s="33" t="s">
        <v>54</v>
      </c>
      <c r="O1524" s="31">
        <v>2</v>
      </c>
      <c r="P1524" s="41"/>
      <c r="Q1524" s="88"/>
      <c r="R1524" s="47"/>
      <c r="S1524" s="47"/>
      <c r="T1524" s="47"/>
      <c r="U1524" s="47"/>
      <c r="V1524" s="47"/>
      <c r="W1524" s="47"/>
      <c r="X1524" s="47"/>
      <c r="Y1524" s="47"/>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48"/>
      <c r="BJ1524" s="48"/>
      <c r="BK1524" s="48"/>
      <c r="BL1524" s="48"/>
      <c r="BM1524" s="48"/>
      <c r="BN1524" s="48"/>
      <c r="BO1524" s="48"/>
      <c r="BP1524" s="48"/>
      <c r="BQ1524" s="48"/>
      <c r="BR1524" s="48"/>
      <c r="BS1524" s="48"/>
      <c r="BT1524" s="48"/>
      <c r="BU1524" s="48"/>
      <c r="BV1524" s="48"/>
      <c r="BW1524" s="48"/>
      <c r="BX1524" s="48"/>
      <c r="BY1524" s="48"/>
      <c r="BZ1524" s="48"/>
      <c r="CA1524" s="48"/>
      <c r="CB1524" s="48"/>
      <c r="CC1524" s="48"/>
      <c r="CD1524" s="48"/>
      <c r="CE1524" s="48"/>
      <c r="CF1524" s="48"/>
      <c r="CG1524" s="48"/>
      <c r="CH1524" s="48"/>
      <c r="CI1524" s="48"/>
      <c r="CJ1524" s="48"/>
      <c r="CK1524" s="48"/>
      <c r="CL1524" s="48"/>
      <c r="CM1524" s="48"/>
      <c r="CN1524" s="48"/>
      <c r="CO1524" s="48"/>
      <c r="CP1524" s="48"/>
      <c r="CQ1524" s="48"/>
      <c r="CR1524" s="48"/>
      <c r="CS1524" s="48"/>
      <c r="CT1524" s="48"/>
      <c r="CU1524" s="48"/>
      <c r="CV1524" s="48"/>
      <c r="CW1524" s="48"/>
      <c r="CX1524" s="48"/>
      <c r="CY1524" s="48"/>
      <c r="CZ1524" s="48"/>
      <c r="DA1524" s="48"/>
      <c r="DB1524" s="48"/>
      <c r="DC1524" s="48"/>
      <c r="DD1524" s="48"/>
      <c r="DE1524" s="48"/>
      <c r="DF1524" s="48"/>
      <c r="DG1524" s="48"/>
      <c r="DH1524" s="48"/>
      <c r="DI1524" s="48"/>
      <c r="DJ1524" s="48"/>
      <c r="DK1524" s="48"/>
      <c r="DL1524" s="48"/>
      <c r="DM1524" s="48"/>
      <c r="DN1524" s="48"/>
      <c r="DO1524" s="48"/>
      <c r="DP1524" s="48"/>
      <c r="DQ1524" s="48"/>
    </row>
    <row r="1525" spans="1:121" ht="12.75" customHeight="1" outlineLevel="1" collapsed="1">
      <c r="A1525" s="27" t="s">
        <v>1204</v>
      </c>
      <c r="B1525" s="27">
        <v>10</v>
      </c>
      <c r="C1525" s="27" t="s">
        <v>1575</v>
      </c>
      <c r="D1525" s="36" t="s">
        <v>1350</v>
      </c>
      <c r="E1525" s="28" t="s">
        <v>1604</v>
      </c>
      <c r="F1525" s="35" t="s">
        <v>1667</v>
      </c>
      <c r="G1525" s="9"/>
      <c r="H1525" s="9" t="s">
        <v>59</v>
      </c>
      <c r="I1525" s="9"/>
      <c r="J1525" s="5" t="s">
        <v>33</v>
      </c>
      <c r="K1525" s="5" t="s">
        <v>53</v>
      </c>
      <c r="L1525" s="5" t="s">
        <v>53</v>
      </c>
      <c r="M1525" s="3" t="str">
        <f>M1526&amp;" "&amp;O1526&amp;N1526&amp;" "&amp;M1527&amp;" "&amp;O1527&amp;N1527&amp;" "</f>
        <v xml:space="preserve">Демонтаж муфт 2шт Монтаж муфт 2шт </v>
      </c>
      <c r="N1525" s="33"/>
      <c r="O1525" s="31"/>
      <c r="P1525" s="41"/>
      <c r="Q1525" s="88"/>
      <c r="R1525" s="47"/>
      <c r="S1525" s="47"/>
      <c r="T1525" s="47"/>
      <c r="U1525" s="47"/>
      <c r="V1525" s="48"/>
      <c r="W1525" s="48"/>
      <c r="X1525" s="48"/>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48"/>
      <c r="BJ1525" s="48"/>
      <c r="BK1525" s="48"/>
      <c r="BL1525" s="48"/>
      <c r="BM1525" s="48"/>
      <c r="BN1525" s="48"/>
      <c r="BO1525" s="48"/>
      <c r="BP1525" s="48"/>
      <c r="BQ1525" s="48"/>
      <c r="BR1525" s="48"/>
      <c r="BS1525" s="48"/>
      <c r="BT1525" s="48"/>
      <c r="BU1525" s="48"/>
      <c r="BV1525" s="48"/>
      <c r="BW1525" s="48"/>
      <c r="BX1525" s="48"/>
      <c r="BY1525" s="48"/>
      <c r="BZ1525" s="48"/>
      <c r="CA1525" s="48"/>
      <c r="CB1525" s="48"/>
      <c r="CC1525" s="48"/>
      <c r="CD1525" s="48"/>
      <c r="CE1525" s="48"/>
      <c r="CF1525" s="48"/>
      <c r="CG1525" s="48"/>
      <c r="CH1525" s="48"/>
      <c r="CI1525" s="48"/>
      <c r="CJ1525" s="48"/>
      <c r="CK1525" s="48"/>
      <c r="CL1525" s="48"/>
      <c r="CM1525" s="48"/>
      <c r="CN1525" s="48"/>
      <c r="CO1525" s="48"/>
      <c r="CP1525" s="48"/>
      <c r="CQ1525" s="48"/>
      <c r="CR1525" s="48"/>
      <c r="CS1525" s="48"/>
      <c r="CT1525" s="48"/>
      <c r="CU1525" s="48"/>
      <c r="CV1525" s="48"/>
      <c r="CW1525" s="48"/>
      <c r="CX1525" s="48"/>
      <c r="CY1525" s="48"/>
      <c r="CZ1525" s="48"/>
      <c r="DA1525" s="48"/>
      <c r="DB1525" s="48"/>
      <c r="DC1525" s="48"/>
      <c r="DD1525" s="48"/>
      <c r="DE1525" s="48"/>
      <c r="DF1525" s="48"/>
      <c r="DG1525" s="48"/>
      <c r="DH1525" s="48"/>
      <c r="DI1525" s="48"/>
      <c r="DJ1525" s="48"/>
      <c r="DK1525" s="48"/>
      <c r="DL1525" s="48"/>
      <c r="DM1525" s="48"/>
      <c r="DN1525" s="48"/>
      <c r="DO1525" s="48"/>
      <c r="DP1525" s="48"/>
      <c r="DQ1525" s="48"/>
    </row>
    <row r="1526" spans="1:121" ht="12.75" hidden="1" customHeight="1" outlineLevel="2">
      <c r="A1526" s="27"/>
      <c r="B1526" s="27"/>
      <c r="C1526" s="65"/>
      <c r="D1526" s="27"/>
      <c r="E1526" s="49"/>
      <c r="F1526" s="35"/>
      <c r="G1526" s="28"/>
      <c r="H1526" s="28"/>
      <c r="I1526" s="28"/>
      <c r="J1526" s="26"/>
      <c r="K1526" s="26"/>
      <c r="L1526" s="26"/>
      <c r="M1526" s="23" t="s">
        <v>1611</v>
      </c>
      <c r="N1526" s="33" t="s">
        <v>54</v>
      </c>
      <c r="O1526" s="31">
        <v>2</v>
      </c>
      <c r="P1526" s="41"/>
      <c r="Q1526" s="88"/>
      <c r="R1526" s="47"/>
      <c r="S1526" s="47"/>
      <c r="T1526" s="47"/>
      <c r="U1526" s="47"/>
      <c r="V1526" s="48"/>
      <c r="W1526" s="48"/>
      <c r="X1526" s="48"/>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48"/>
      <c r="BJ1526" s="48"/>
      <c r="BK1526" s="48"/>
      <c r="BL1526" s="48"/>
      <c r="BM1526" s="48"/>
      <c r="BN1526" s="48"/>
      <c r="BO1526" s="48"/>
      <c r="BP1526" s="48"/>
      <c r="BQ1526" s="48"/>
      <c r="BR1526" s="48"/>
      <c r="BS1526" s="48"/>
      <c r="BT1526" s="48"/>
      <c r="BU1526" s="48"/>
      <c r="BV1526" s="48"/>
      <c r="BW1526" s="48"/>
      <c r="BX1526" s="48"/>
      <c r="BY1526" s="48"/>
      <c r="BZ1526" s="48"/>
      <c r="CA1526" s="48"/>
      <c r="CB1526" s="48"/>
      <c r="CC1526" s="48"/>
      <c r="CD1526" s="48"/>
      <c r="CE1526" s="48"/>
      <c r="CF1526" s="48"/>
      <c r="CG1526" s="48"/>
      <c r="CH1526" s="48"/>
      <c r="CI1526" s="48"/>
      <c r="CJ1526" s="48"/>
      <c r="CK1526" s="48"/>
      <c r="CL1526" s="48"/>
      <c r="CM1526" s="48"/>
      <c r="CN1526" s="48"/>
      <c r="CO1526" s="48"/>
      <c r="CP1526" s="48"/>
      <c r="CQ1526" s="48"/>
      <c r="CR1526" s="48"/>
      <c r="CS1526" s="48"/>
      <c r="CT1526" s="48"/>
      <c r="CU1526" s="48"/>
      <c r="CV1526" s="48"/>
      <c r="CW1526" s="48"/>
      <c r="CX1526" s="48"/>
      <c r="CY1526" s="48"/>
      <c r="CZ1526" s="48"/>
      <c r="DA1526" s="48"/>
      <c r="DB1526" s="48"/>
      <c r="DC1526" s="48"/>
      <c r="DD1526" s="48"/>
      <c r="DE1526" s="48"/>
      <c r="DF1526" s="48"/>
      <c r="DG1526" s="48"/>
      <c r="DH1526" s="48"/>
      <c r="DI1526" s="48"/>
      <c r="DJ1526" s="48"/>
      <c r="DK1526" s="48"/>
      <c r="DL1526" s="48"/>
      <c r="DM1526" s="48"/>
      <c r="DN1526" s="48"/>
      <c r="DO1526" s="48"/>
      <c r="DP1526" s="48"/>
      <c r="DQ1526" s="48"/>
    </row>
    <row r="1527" spans="1:121" ht="12.75" hidden="1" customHeight="1" outlineLevel="2">
      <c r="A1527" s="27"/>
      <c r="B1527" s="27"/>
      <c r="C1527" s="65"/>
      <c r="D1527" s="27"/>
      <c r="E1527" s="49"/>
      <c r="F1527" s="35" t="s">
        <v>1666</v>
      </c>
      <c r="G1527" s="28"/>
      <c r="H1527" s="28"/>
      <c r="I1527" s="18"/>
      <c r="J1527" s="26"/>
      <c r="K1527" s="26"/>
      <c r="L1527" s="26"/>
      <c r="M1527" s="23" t="s">
        <v>1158</v>
      </c>
      <c r="N1527" s="33" t="s">
        <v>54</v>
      </c>
      <c r="O1527" s="31">
        <v>2</v>
      </c>
      <c r="P1527" s="41"/>
      <c r="Q1527" s="88"/>
      <c r="R1527" s="47"/>
      <c r="S1527" s="47"/>
      <c r="T1527" s="47"/>
      <c r="U1527" s="47"/>
      <c r="V1527" s="48"/>
      <c r="W1527" s="48"/>
      <c r="X1527" s="48"/>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48"/>
      <c r="BJ1527" s="48"/>
      <c r="BK1527" s="48"/>
      <c r="BL1527" s="48"/>
      <c r="BM1527" s="48"/>
      <c r="BN1527" s="48"/>
      <c r="BO1527" s="48"/>
      <c r="BP1527" s="48"/>
      <c r="BQ1527" s="48"/>
      <c r="BR1527" s="48"/>
      <c r="BS1527" s="48"/>
      <c r="BT1527" s="48"/>
      <c r="BU1527" s="48"/>
      <c r="BV1527" s="48"/>
      <c r="BW1527" s="48"/>
      <c r="BX1527" s="48"/>
      <c r="BY1527" s="48"/>
      <c r="BZ1527" s="48"/>
      <c r="CA1527" s="48"/>
      <c r="CB1527" s="48"/>
      <c r="CC1527" s="48"/>
      <c r="CD1527" s="48"/>
      <c r="CE1527" s="48"/>
      <c r="CF1527" s="48"/>
      <c r="CG1527" s="48"/>
      <c r="CH1527" s="48"/>
      <c r="CI1527" s="48"/>
      <c r="CJ1527" s="48"/>
      <c r="CK1527" s="48"/>
      <c r="CL1527" s="48"/>
      <c r="CM1527" s="48"/>
      <c r="CN1527" s="48"/>
      <c r="CO1527" s="48"/>
      <c r="CP1527" s="48"/>
      <c r="CQ1527" s="48"/>
      <c r="CR1527" s="48"/>
      <c r="CS1527" s="48"/>
      <c r="CT1527" s="48"/>
      <c r="CU1527" s="48"/>
      <c r="CV1527" s="48"/>
      <c r="CW1527" s="48"/>
      <c r="CX1527" s="48"/>
      <c r="CY1527" s="48"/>
      <c r="CZ1527" s="48"/>
      <c r="DA1527" s="48"/>
      <c r="DB1527" s="48"/>
      <c r="DC1527" s="48"/>
      <c r="DD1527" s="48"/>
      <c r="DE1527" s="48"/>
      <c r="DF1527" s="48"/>
      <c r="DG1527" s="48"/>
      <c r="DH1527" s="48"/>
      <c r="DI1527" s="48"/>
      <c r="DJ1527" s="48"/>
      <c r="DK1527" s="48"/>
      <c r="DL1527" s="48"/>
      <c r="DM1527" s="48"/>
      <c r="DN1527" s="48"/>
      <c r="DO1527" s="48"/>
      <c r="DP1527" s="48"/>
      <c r="DQ1527" s="48"/>
    </row>
    <row r="1528" spans="1:121" ht="12.75" customHeight="1" outlineLevel="1" collapsed="1">
      <c r="A1528" s="27" t="s">
        <v>1205</v>
      </c>
      <c r="B1528" s="27">
        <v>6</v>
      </c>
      <c r="C1528" s="28" t="s">
        <v>1548</v>
      </c>
      <c r="D1528" s="27" t="s">
        <v>1350</v>
      </c>
      <c r="E1528" s="28" t="s">
        <v>1668</v>
      </c>
      <c r="F1528" s="35" t="s">
        <v>1669</v>
      </c>
      <c r="G1528" s="28"/>
      <c r="H1528" s="28" t="s">
        <v>59</v>
      </c>
      <c r="I1528" s="28"/>
      <c r="J1528" s="26" t="s">
        <v>33</v>
      </c>
      <c r="K1528" s="26" t="s">
        <v>51</v>
      </c>
      <c r="L1528" s="26" t="s">
        <v>51</v>
      </c>
      <c r="M1528" s="32" t="str">
        <f>M1529&amp;" "&amp;O1529&amp;N1529&amp;" "&amp;M1530&amp;" "&amp;O1530&amp;N1530&amp;" "</f>
        <v xml:space="preserve">Монтаж кабеля 0,07км Монтаж муфт 2шт </v>
      </c>
      <c r="N1528" s="26"/>
      <c r="O1528" s="26"/>
      <c r="P1528" s="41"/>
      <c r="Q1528" s="88"/>
      <c r="R1528" s="47"/>
      <c r="S1528" s="47"/>
      <c r="T1528" s="47"/>
      <c r="U1528" s="47"/>
      <c r="V1528" s="47"/>
      <c r="W1528" s="47"/>
      <c r="X1528" s="47"/>
      <c r="Y1528" s="47"/>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c r="BV1528" s="48"/>
      <c r="BW1528" s="48"/>
      <c r="BX1528" s="48"/>
      <c r="BY1528" s="48"/>
      <c r="BZ1528" s="48"/>
      <c r="CA1528" s="48"/>
      <c r="CB1528" s="48"/>
      <c r="CC1528" s="48"/>
      <c r="CD1528" s="48"/>
      <c r="CE1528" s="48"/>
      <c r="CF1528" s="48"/>
      <c r="CG1528" s="48"/>
      <c r="CH1528" s="48"/>
      <c r="CI1528" s="48"/>
      <c r="CJ1528" s="48"/>
      <c r="CK1528" s="48"/>
      <c r="CL1528" s="48"/>
      <c r="CM1528" s="48"/>
      <c r="CN1528" s="48"/>
      <c r="CO1528" s="48"/>
      <c r="CP1528" s="48"/>
      <c r="CQ1528" s="48"/>
      <c r="CR1528" s="48"/>
      <c r="CS1528" s="48"/>
      <c r="CT1528" s="48"/>
      <c r="CU1528" s="48"/>
      <c r="CV1528" s="48"/>
      <c r="CW1528" s="48"/>
      <c r="CX1528" s="48"/>
      <c r="CY1528" s="48"/>
      <c r="CZ1528" s="48"/>
      <c r="DA1528" s="48"/>
      <c r="DB1528" s="48"/>
      <c r="DC1528" s="48"/>
      <c r="DD1528" s="48"/>
      <c r="DE1528" s="48"/>
      <c r="DF1528" s="48"/>
      <c r="DG1528" s="48"/>
      <c r="DH1528" s="48"/>
      <c r="DI1528" s="48"/>
      <c r="DJ1528" s="48"/>
      <c r="DK1528" s="48"/>
      <c r="DL1528" s="48"/>
      <c r="DM1528" s="48"/>
      <c r="DN1528" s="48"/>
      <c r="DO1528" s="48"/>
      <c r="DP1528" s="48"/>
      <c r="DQ1528" s="48"/>
    </row>
    <row r="1529" spans="1:121" ht="12.75" hidden="1" customHeight="1" outlineLevel="2">
      <c r="A1529" s="62"/>
      <c r="B1529" s="40"/>
      <c r="C1529" s="49"/>
      <c r="D1529" s="58"/>
      <c r="E1529" s="49"/>
      <c r="F1529" s="35" t="s">
        <v>2682</v>
      </c>
      <c r="G1529" s="28"/>
      <c r="H1529" s="59"/>
      <c r="I1529" s="59"/>
      <c r="J1529" s="60"/>
      <c r="K1529" s="60"/>
      <c r="L1529" s="60"/>
      <c r="M1529" s="23" t="s">
        <v>1159</v>
      </c>
      <c r="N1529" s="33" t="s">
        <v>1354</v>
      </c>
      <c r="O1529" s="29">
        <v>7.0000000000000007E-2</v>
      </c>
      <c r="P1529" s="41"/>
      <c r="Q1529" s="88"/>
      <c r="R1529" s="47"/>
      <c r="S1529" s="47"/>
      <c r="T1529" s="47"/>
      <c r="U1529" s="47"/>
      <c r="V1529" s="47"/>
      <c r="W1529" s="47"/>
      <c r="X1529" s="47"/>
      <c r="Y1529" s="47"/>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c r="BV1529" s="48"/>
      <c r="BW1529" s="48"/>
      <c r="BX1529" s="48"/>
      <c r="BY1529" s="48"/>
      <c r="BZ1529" s="48"/>
      <c r="CA1529" s="48"/>
      <c r="CB1529" s="48"/>
      <c r="CC1529" s="48"/>
      <c r="CD1529" s="48"/>
      <c r="CE1529" s="48"/>
      <c r="CF1529" s="48"/>
      <c r="CG1529" s="48"/>
      <c r="CH1529" s="48"/>
      <c r="CI1529" s="48"/>
      <c r="CJ1529" s="48"/>
      <c r="CK1529" s="48"/>
      <c r="CL1529" s="48"/>
      <c r="CM1529" s="48"/>
      <c r="CN1529" s="48"/>
      <c r="CO1529" s="48"/>
      <c r="CP1529" s="48"/>
      <c r="CQ1529" s="48"/>
      <c r="CR1529" s="48"/>
      <c r="CS1529" s="48"/>
      <c r="CT1529" s="48"/>
      <c r="CU1529" s="48"/>
      <c r="CV1529" s="48"/>
      <c r="CW1529" s="48"/>
      <c r="CX1529" s="48"/>
      <c r="CY1529" s="48"/>
      <c r="CZ1529" s="48"/>
      <c r="DA1529" s="48"/>
      <c r="DB1529" s="48"/>
      <c r="DC1529" s="48"/>
      <c r="DD1529" s="48"/>
      <c r="DE1529" s="48"/>
      <c r="DF1529" s="48"/>
      <c r="DG1529" s="48"/>
      <c r="DH1529" s="48"/>
      <c r="DI1529" s="48"/>
      <c r="DJ1529" s="48"/>
      <c r="DK1529" s="48"/>
      <c r="DL1529" s="48"/>
      <c r="DM1529" s="48"/>
      <c r="DN1529" s="48"/>
      <c r="DO1529" s="48"/>
      <c r="DP1529" s="48"/>
      <c r="DQ1529" s="48"/>
    </row>
    <row r="1530" spans="1:121" ht="12.75" hidden="1" customHeight="1" outlineLevel="2">
      <c r="A1530" s="62"/>
      <c r="B1530" s="40"/>
      <c r="C1530" s="49"/>
      <c r="D1530" s="58"/>
      <c r="E1530" s="49"/>
      <c r="F1530" s="35" t="s">
        <v>2683</v>
      </c>
      <c r="G1530" s="28"/>
      <c r="H1530" s="59"/>
      <c r="I1530" s="59"/>
      <c r="J1530" s="60"/>
      <c r="K1530" s="60"/>
      <c r="L1530" s="60"/>
      <c r="M1530" s="23" t="s">
        <v>1158</v>
      </c>
      <c r="N1530" s="33" t="s">
        <v>54</v>
      </c>
      <c r="O1530" s="72">
        <v>2</v>
      </c>
      <c r="P1530" s="41"/>
      <c r="Q1530" s="88"/>
      <c r="R1530" s="47"/>
      <c r="S1530" s="47"/>
      <c r="T1530" s="47"/>
      <c r="U1530" s="47"/>
      <c r="V1530" s="47"/>
      <c r="W1530" s="47"/>
      <c r="X1530" s="47"/>
      <c r="Y1530" s="47"/>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c r="BV1530" s="48"/>
      <c r="BW1530" s="48"/>
      <c r="BX1530" s="48"/>
      <c r="BY1530" s="48"/>
      <c r="BZ1530" s="48"/>
      <c r="CA1530" s="48"/>
      <c r="CB1530" s="48"/>
      <c r="CC1530" s="48"/>
      <c r="CD1530" s="48"/>
      <c r="CE1530" s="48"/>
      <c r="CF1530" s="48"/>
      <c r="CG1530" s="48"/>
      <c r="CH1530" s="48"/>
      <c r="CI1530" s="48"/>
      <c r="CJ1530" s="48"/>
      <c r="CK1530" s="48"/>
      <c r="CL1530" s="48"/>
      <c r="CM1530" s="48"/>
      <c r="CN1530" s="48"/>
      <c r="CO1530" s="48"/>
      <c r="CP1530" s="48"/>
      <c r="CQ1530" s="48"/>
      <c r="CR1530" s="48"/>
      <c r="CS1530" s="48"/>
      <c r="CT1530" s="48"/>
      <c r="CU1530" s="48"/>
      <c r="CV1530" s="48"/>
      <c r="CW1530" s="48"/>
      <c r="CX1530" s="48"/>
      <c r="CY1530" s="48"/>
      <c r="CZ1530" s="48"/>
      <c r="DA1530" s="48"/>
      <c r="DB1530" s="48"/>
      <c r="DC1530" s="48"/>
      <c r="DD1530" s="48"/>
      <c r="DE1530" s="48"/>
      <c r="DF1530" s="48"/>
      <c r="DG1530" s="48"/>
      <c r="DH1530" s="48"/>
      <c r="DI1530" s="48"/>
      <c r="DJ1530" s="48"/>
      <c r="DK1530" s="48"/>
      <c r="DL1530" s="48"/>
      <c r="DM1530" s="48"/>
      <c r="DN1530" s="48"/>
      <c r="DO1530" s="48"/>
      <c r="DP1530" s="48"/>
      <c r="DQ1530" s="48"/>
    </row>
    <row r="1531" spans="1:121" ht="12.75" customHeight="1" outlineLevel="1" collapsed="1">
      <c r="A1531" s="27" t="s">
        <v>1206</v>
      </c>
      <c r="B1531" s="27">
        <v>10</v>
      </c>
      <c r="C1531" s="28" t="s">
        <v>1548</v>
      </c>
      <c r="D1531" s="27" t="s">
        <v>1350</v>
      </c>
      <c r="E1531" s="28" t="s">
        <v>1648</v>
      </c>
      <c r="F1531" s="35" t="s">
        <v>1670</v>
      </c>
      <c r="G1531" s="28"/>
      <c r="H1531" s="28" t="s">
        <v>59</v>
      </c>
      <c r="I1531" s="28"/>
      <c r="J1531" s="26" t="s">
        <v>33</v>
      </c>
      <c r="K1531" s="26" t="s">
        <v>53</v>
      </c>
      <c r="L1531" s="26" t="s">
        <v>53</v>
      </c>
      <c r="M1531" s="32" t="str">
        <f>M1532&amp;" "&amp;O1532&amp;N1532&amp;" "&amp;M1533&amp;" "&amp;O1533&amp;N1533&amp;" "</f>
        <v xml:space="preserve">Монтаж кабеля 0,015км Монтаж муфт 2шт </v>
      </c>
      <c r="N1531" s="26"/>
      <c r="O1531" s="26"/>
      <c r="P1531" s="41"/>
      <c r="Q1531" s="88"/>
      <c r="R1531" s="47"/>
      <c r="S1531" s="47"/>
      <c r="T1531" s="47"/>
      <c r="U1531" s="47"/>
      <c r="V1531" s="47"/>
      <c r="W1531" s="47"/>
      <c r="X1531" s="47"/>
      <c r="Y1531" s="47"/>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c r="BV1531" s="48"/>
      <c r="BW1531" s="48"/>
      <c r="BX1531" s="48"/>
      <c r="BY1531" s="48"/>
      <c r="BZ1531" s="48"/>
      <c r="CA1531" s="48"/>
      <c r="CB1531" s="48"/>
      <c r="CC1531" s="48"/>
      <c r="CD1531" s="48"/>
      <c r="CE1531" s="48"/>
      <c r="CF1531" s="48"/>
      <c r="CG1531" s="48"/>
      <c r="CH1531" s="48"/>
      <c r="CI1531" s="48"/>
      <c r="CJ1531" s="48"/>
      <c r="CK1531" s="48"/>
      <c r="CL1531" s="48"/>
      <c r="CM1531" s="48"/>
      <c r="CN1531" s="48"/>
      <c r="CO1531" s="48"/>
      <c r="CP1531" s="48"/>
      <c r="CQ1531" s="48"/>
      <c r="CR1531" s="48"/>
      <c r="CS1531" s="48"/>
      <c r="CT1531" s="48"/>
      <c r="CU1531" s="48"/>
      <c r="CV1531" s="48"/>
      <c r="CW1531" s="48"/>
      <c r="CX1531" s="48"/>
      <c r="CY1531" s="48"/>
      <c r="CZ1531" s="48"/>
      <c r="DA1531" s="48"/>
      <c r="DB1531" s="48"/>
      <c r="DC1531" s="48"/>
      <c r="DD1531" s="48"/>
      <c r="DE1531" s="48"/>
      <c r="DF1531" s="48"/>
      <c r="DG1531" s="48"/>
      <c r="DH1531" s="48"/>
      <c r="DI1531" s="48"/>
      <c r="DJ1531" s="48"/>
      <c r="DK1531" s="48"/>
      <c r="DL1531" s="48"/>
      <c r="DM1531" s="48"/>
      <c r="DN1531" s="48"/>
      <c r="DO1531" s="48"/>
      <c r="DP1531" s="48"/>
      <c r="DQ1531" s="48"/>
    </row>
    <row r="1532" spans="1:121" ht="12.75" hidden="1" customHeight="1" outlineLevel="2">
      <c r="A1532" s="62"/>
      <c r="B1532" s="40"/>
      <c r="C1532" s="49"/>
      <c r="D1532" s="58"/>
      <c r="E1532" s="49"/>
      <c r="F1532" s="35" t="s">
        <v>2684</v>
      </c>
      <c r="G1532" s="28"/>
      <c r="H1532" s="59"/>
      <c r="I1532" s="59"/>
      <c r="J1532" s="60"/>
      <c r="K1532" s="60"/>
      <c r="L1532" s="60"/>
      <c r="M1532" s="23" t="s">
        <v>1159</v>
      </c>
      <c r="N1532" s="33" t="s">
        <v>1354</v>
      </c>
      <c r="O1532" s="29">
        <v>1.4999999999999999E-2</v>
      </c>
      <c r="P1532" s="41"/>
      <c r="Q1532" s="88"/>
      <c r="R1532" s="47"/>
      <c r="S1532" s="47"/>
      <c r="T1532" s="47"/>
      <c r="U1532" s="47"/>
      <c r="V1532" s="47"/>
      <c r="W1532" s="47"/>
      <c r="X1532" s="47"/>
      <c r="Y1532" s="47"/>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c r="BV1532" s="48"/>
      <c r="BW1532" s="48"/>
      <c r="BX1532" s="48"/>
      <c r="BY1532" s="48"/>
      <c r="BZ1532" s="48"/>
      <c r="CA1532" s="48"/>
      <c r="CB1532" s="48"/>
      <c r="CC1532" s="48"/>
      <c r="CD1532" s="48"/>
      <c r="CE1532" s="48"/>
      <c r="CF1532" s="48"/>
      <c r="CG1532" s="48"/>
      <c r="CH1532" s="48"/>
      <c r="CI1532" s="48"/>
      <c r="CJ1532" s="48"/>
      <c r="CK1532" s="48"/>
      <c r="CL1532" s="48"/>
      <c r="CM1532" s="48"/>
      <c r="CN1532" s="48"/>
      <c r="CO1532" s="48"/>
      <c r="CP1532" s="48"/>
      <c r="CQ1532" s="48"/>
      <c r="CR1532" s="48"/>
      <c r="CS1532" s="48"/>
      <c r="CT1532" s="48"/>
      <c r="CU1532" s="48"/>
      <c r="CV1532" s="48"/>
      <c r="CW1532" s="48"/>
      <c r="CX1532" s="48"/>
      <c r="CY1532" s="48"/>
      <c r="CZ1532" s="48"/>
      <c r="DA1532" s="48"/>
      <c r="DB1532" s="48"/>
      <c r="DC1532" s="48"/>
      <c r="DD1532" s="48"/>
      <c r="DE1532" s="48"/>
      <c r="DF1532" s="48"/>
      <c r="DG1532" s="48"/>
      <c r="DH1532" s="48"/>
      <c r="DI1532" s="48"/>
      <c r="DJ1532" s="48"/>
      <c r="DK1532" s="48"/>
      <c r="DL1532" s="48"/>
      <c r="DM1532" s="48"/>
      <c r="DN1532" s="48"/>
      <c r="DO1532" s="48"/>
      <c r="DP1532" s="48"/>
      <c r="DQ1532" s="48"/>
    </row>
    <row r="1533" spans="1:121" ht="22.5" hidden="1" customHeight="1" outlineLevel="2">
      <c r="A1533" s="62"/>
      <c r="B1533" s="40"/>
      <c r="C1533" s="49"/>
      <c r="D1533" s="58"/>
      <c r="E1533" s="49"/>
      <c r="F1533" s="35" t="s">
        <v>2685</v>
      </c>
      <c r="G1533" s="28"/>
      <c r="H1533" s="59"/>
      <c r="I1533" s="59"/>
      <c r="J1533" s="60"/>
      <c r="K1533" s="60"/>
      <c r="L1533" s="60"/>
      <c r="M1533" s="23" t="s">
        <v>1158</v>
      </c>
      <c r="N1533" s="33" t="s">
        <v>54</v>
      </c>
      <c r="O1533" s="72">
        <v>2</v>
      </c>
      <c r="P1533" s="41"/>
      <c r="Q1533" s="88"/>
      <c r="R1533" s="47"/>
      <c r="S1533" s="47"/>
      <c r="T1533" s="47"/>
      <c r="U1533" s="47"/>
      <c r="V1533" s="47"/>
      <c r="W1533" s="47"/>
      <c r="X1533" s="47"/>
      <c r="Y1533" s="47"/>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c r="BV1533" s="48"/>
      <c r="BW1533" s="48"/>
      <c r="BX1533" s="48"/>
      <c r="BY1533" s="48"/>
      <c r="BZ1533" s="48"/>
      <c r="CA1533" s="48"/>
      <c r="CB1533" s="48"/>
      <c r="CC1533" s="48"/>
      <c r="CD1533" s="48"/>
      <c r="CE1533" s="48"/>
      <c r="CF1533" s="48"/>
      <c r="CG1533" s="48"/>
      <c r="CH1533" s="48"/>
      <c r="CI1533" s="48"/>
      <c r="CJ1533" s="48"/>
      <c r="CK1533" s="48"/>
      <c r="CL1533" s="48"/>
      <c r="CM1533" s="48"/>
      <c r="CN1533" s="48"/>
      <c r="CO1533" s="48"/>
      <c r="CP1533" s="48"/>
      <c r="CQ1533" s="48"/>
      <c r="CR1533" s="48"/>
      <c r="CS1533" s="48"/>
      <c r="CT1533" s="48"/>
      <c r="CU1533" s="48"/>
      <c r="CV1533" s="48"/>
      <c r="CW1533" s="48"/>
      <c r="CX1533" s="48"/>
      <c r="CY1533" s="48"/>
      <c r="CZ1533" s="48"/>
      <c r="DA1533" s="48"/>
      <c r="DB1533" s="48"/>
      <c r="DC1533" s="48"/>
      <c r="DD1533" s="48"/>
      <c r="DE1533" s="48"/>
      <c r="DF1533" s="48"/>
      <c r="DG1533" s="48"/>
      <c r="DH1533" s="48"/>
      <c r="DI1533" s="48"/>
      <c r="DJ1533" s="48"/>
      <c r="DK1533" s="48"/>
      <c r="DL1533" s="48"/>
      <c r="DM1533" s="48"/>
      <c r="DN1533" s="48"/>
      <c r="DO1533" s="48"/>
      <c r="DP1533" s="48"/>
      <c r="DQ1533" s="48"/>
    </row>
    <row r="1534" spans="1:121" ht="12.75" customHeight="1" outlineLevel="1" collapsed="1">
      <c r="A1534" s="27" t="s">
        <v>1207</v>
      </c>
      <c r="B1534" s="27">
        <v>6</v>
      </c>
      <c r="C1534" s="28" t="s">
        <v>1548</v>
      </c>
      <c r="D1534" s="27" t="s">
        <v>1350</v>
      </c>
      <c r="E1534" s="28" t="s">
        <v>1671</v>
      </c>
      <c r="F1534" s="35" t="s">
        <v>1672</v>
      </c>
      <c r="G1534" s="28"/>
      <c r="H1534" s="28" t="s">
        <v>59</v>
      </c>
      <c r="I1534" s="28"/>
      <c r="J1534" s="26" t="s">
        <v>33</v>
      </c>
      <c r="K1534" s="26" t="s">
        <v>49</v>
      </c>
      <c r="L1534" s="26" t="s">
        <v>49</v>
      </c>
      <c r="M1534" s="3" t="str">
        <f>M1535&amp;" "&amp;O1535&amp;N1535&amp;" "</f>
        <v xml:space="preserve">Монтаж муфт 4шт </v>
      </c>
      <c r="N1534" s="33"/>
      <c r="O1534" s="31"/>
      <c r="P1534" s="41"/>
      <c r="Q1534" s="88"/>
      <c r="R1534" s="47"/>
      <c r="S1534" s="47"/>
      <c r="T1534" s="47"/>
      <c r="U1534" s="47"/>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c r="BV1534" s="48"/>
      <c r="BW1534" s="48"/>
      <c r="BX1534" s="48"/>
      <c r="BY1534" s="48"/>
      <c r="BZ1534" s="48"/>
      <c r="CA1534" s="48"/>
      <c r="CB1534" s="48"/>
      <c r="CC1534" s="48"/>
      <c r="CD1534" s="48"/>
      <c r="CE1534" s="48"/>
      <c r="CF1534" s="48"/>
      <c r="CG1534" s="48"/>
      <c r="CH1534" s="48"/>
      <c r="CI1534" s="48"/>
      <c r="CJ1534" s="48"/>
      <c r="CK1534" s="48"/>
      <c r="CL1534" s="48"/>
      <c r="CM1534" s="48"/>
      <c r="CN1534" s="48"/>
      <c r="CO1534" s="48"/>
      <c r="CP1534" s="48"/>
      <c r="CQ1534" s="48"/>
      <c r="CR1534" s="48"/>
      <c r="CS1534" s="48"/>
      <c r="CT1534" s="48"/>
      <c r="CU1534" s="48"/>
      <c r="CV1534" s="48"/>
      <c r="CW1534" s="48"/>
      <c r="CX1534" s="48"/>
      <c r="CY1534" s="48"/>
      <c r="CZ1534" s="48"/>
      <c r="DA1534" s="48"/>
      <c r="DB1534" s="48"/>
      <c r="DC1534" s="48"/>
      <c r="DD1534" s="48"/>
      <c r="DE1534" s="48"/>
      <c r="DF1534" s="48"/>
      <c r="DG1534" s="48"/>
      <c r="DH1534" s="48"/>
      <c r="DI1534" s="48"/>
      <c r="DJ1534" s="48"/>
      <c r="DK1534" s="48"/>
      <c r="DL1534" s="48"/>
      <c r="DM1534" s="48"/>
      <c r="DN1534" s="48"/>
      <c r="DO1534" s="48"/>
      <c r="DP1534" s="48"/>
      <c r="DQ1534" s="48"/>
    </row>
    <row r="1535" spans="1:121" ht="12.75" hidden="1" customHeight="1" outlineLevel="2">
      <c r="A1535" s="27"/>
      <c r="B1535" s="27"/>
      <c r="C1535" s="65"/>
      <c r="D1535" s="27"/>
      <c r="E1535" s="49"/>
      <c r="F1535" s="35" t="s">
        <v>2686</v>
      </c>
      <c r="G1535" s="28"/>
      <c r="H1535" s="28"/>
      <c r="I1535" s="28"/>
      <c r="J1535" s="26"/>
      <c r="K1535" s="26"/>
      <c r="L1535" s="26"/>
      <c r="M1535" s="23" t="s">
        <v>1158</v>
      </c>
      <c r="N1535" s="33" t="s">
        <v>54</v>
      </c>
      <c r="O1535" s="72">
        <v>4</v>
      </c>
      <c r="P1535" s="41"/>
      <c r="Q1535" s="88"/>
      <c r="R1535" s="47"/>
      <c r="S1535" s="47"/>
      <c r="T1535" s="47"/>
      <c r="U1535" s="47"/>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c r="BV1535" s="48"/>
      <c r="BW1535" s="48"/>
      <c r="BX1535" s="48"/>
      <c r="BY1535" s="48"/>
      <c r="BZ1535" s="48"/>
      <c r="CA1535" s="48"/>
      <c r="CB1535" s="48"/>
      <c r="CC1535" s="48"/>
      <c r="CD1535" s="48"/>
      <c r="CE1535" s="48"/>
      <c r="CF1535" s="48"/>
      <c r="CG1535" s="48"/>
      <c r="CH1535" s="48"/>
      <c r="CI1535" s="48"/>
      <c r="CJ1535" s="48"/>
      <c r="CK1535" s="48"/>
      <c r="CL1535" s="48"/>
      <c r="CM1535" s="48"/>
      <c r="CN1535" s="48"/>
      <c r="CO1535" s="48"/>
      <c r="CP1535" s="48"/>
      <c r="CQ1535" s="48"/>
      <c r="CR1535" s="48"/>
      <c r="CS1535" s="48"/>
      <c r="CT1535" s="48"/>
      <c r="CU1535" s="48"/>
      <c r="CV1535" s="48"/>
      <c r="CW1535" s="48"/>
      <c r="CX1535" s="48"/>
      <c r="CY1535" s="48"/>
      <c r="CZ1535" s="48"/>
      <c r="DA1535" s="48"/>
      <c r="DB1535" s="48"/>
      <c r="DC1535" s="48"/>
      <c r="DD1535" s="48"/>
      <c r="DE1535" s="48"/>
      <c r="DF1535" s="48"/>
      <c r="DG1535" s="48"/>
      <c r="DH1535" s="48"/>
      <c r="DI1535" s="48"/>
      <c r="DJ1535" s="48"/>
      <c r="DK1535" s="48"/>
      <c r="DL1535" s="48"/>
      <c r="DM1535" s="48"/>
      <c r="DN1535" s="48"/>
      <c r="DO1535" s="48"/>
      <c r="DP1535" s="48"/>
      <c r="DQ1535" s="48"/>
    </row>
    <row r="1536" spans="1:121" ht="12.75" customHeight="1" outlineLevel="1" collapsed="1">
      <c r="A1536" s="27" t="s">
        <v>1208</v>
      </c>
      <c r="B1536" s="27">
        <v>6</v>
      </c>
      <c r="C1536" s="28" t="s">
        <v>1548</v>
      </c>
      <c r="D1536" s="27" t="s">
        <v>1350</v>
      </c>
      <c r="E1536" s="28" t="s">
        <v>1673</v>
      </c>
      <c r="F1536" s="35" t="s">
        <v>1674</v>
      </c>
      <c r="G1536" s="28"/>
      <c r="H1536" s="28" t="s">
        <v>59</v>
      </c>
      <c r="I1536" s="28"/>
      <c r="J1536" s="26" t="s">
        <v>33</v>
      </c>
      <c r="K1536" s="26" t="s">
        <v>49</v>
      </c>
      <c r="L1536" s="26" t="s">
        <v>49</v>
      </c>
      <c r="M1536" s="3" t="str">
        <f>M1537&amp;" "&amp;O1537&amp;N1537&amp;" "</f>
        <v xml:space="preserve">Монтаж муфт 5шт </v>
      </c>
      <c r="N1536" s="33"/>
      <c r="O1536" s="31"/>
      <c r="P1536" s="41"/>
      <c r="Q1536" s="88"/>
      <c r="R1536" s="47"/>
      <c r="S1536" s="47"/>
      <c r="T1536" s="47"/>
      <c r="U1536" s="47"/>
      <c r="V1536" s="47"/>
      <c r="W1536" s="47"/>
      <c r="X1536" s="47"/>
      <c r="Y1536" s="47"/>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c r="BV1536" s="48"/>
      <c r="BW1536" s="48"/>
      <c r="BX1536" s="48"/>
      <c r="BY1536" s="48"/>
      <c r="BZ1536" s="48"/>
      <c r="CA1536" s="48"/>
      <c r="CB1536" s="48"/>
      <c r="CC1536" s="48"/>
      <c r="CD1536" s="48"/>
      <c r="CE1536" s="48"/>
      <c r="CF1536" s="48"/>
      <c r="CG1536" s="48"/>
      <c r="CH1536" s="48"/>
      <c r="CI1536" s="48"/>
      <c r="CJ1536" s="48"/>
      <c r="CK1536" s="48"/>
      <c r="CL1536" s="48"/>
      <c r="CM1536" s="48"/>
      <c r="CN1536" s="48"/>
      <c r="CO1536" s="48"/>
      <c r="CP1536" s="48"/>
      <c r="CQ1536" s="48"/>
      <c r="CR1536" s="48"/>
      <c r="CS1536" s="48"/>
      <c r="CT1536" s="48"/>
      <c r="CU1536" s="48"/>
      <c r="CV1536" s="48"/>
      <c r="CW1536" s="48"/>
      <c r="CX1536" s="48"/>
      <c r="CY1536" s="48"/>
      <c r="CZ1536" s="48"/>
      <c r="DA1536" s="48"/>
      <c r="DB1536" s="48"/>
      <c r="DC1536" s="48"/>
      <c r="DD1536" s="48"/>
      <c r="DE1536" s="48"/>
      <c r="DF1536" s="48"/>
      <c r="DG1536" s="48"/>
      <c r="DH1536" s="48"/>
      <c r="DI1536" s="48"/>
      <c r="DJ1536" s="48"/>
      <c r="DK1536" s="48"/>
      <c r="DL1536" s="48"/>
      <c r="DM1536" s="48"/>
      <c r="DN1536" s="48"/>
      <c r="DO1536" s="48"/>
      <c r="DP1536" s="48"/>
      <c r="DQ1536" s="48"/>
    </row>
    <row r="1537" spans="1:121" ht="12.75" hidden="1" customHeight="1" outlineLevel="2">
      <c r="A1537" s="62"/>
      <c r="B1537" s="40"/>
      <c r="C1537" s="49"/>
      <c r="D1537" s="58"/>
      <c r="E1537" s="49"/>
      <c r="F1537" s="35" t="s">
        <v>2687</v>
      </c>
      <c r="G1537" s="28"/>
      <c r="H1537" s="59"/>
      <c r="I1537" s="59"/>
      <c r="J1537" s="60"/>
      <c r="K1537" s="60"/>
      <c r="L1537" s="60"/>
      <c r="M1537" s="23" t="s">
        <v>1158</v>
      </c>
      <c r="N1537" s="33" t="s">
        <v>54</v>
      </c>
      <c r="O1537" s="72">
        <v>5</v>
      </c>
      <c r="P1537" s="41"/>
      <c r="Q1537" s="88"/>
      <c r="R1537" s="47"/>
      <c r="S1537" s="47"/>
      <c r="T1537" s="47"/>
      <c r="U1537" s="47"/>
      <c r="V1537" s="47"/>
      <c r="W1537" s="47"/>
      <c r="X1537" s="47"/>
      <c r="Y1537" s="47"/>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c r="BV1537" s="48"/>
      <c r="BW1537" s="48"/>
      <c r="BX1537" s="48"/>
      <c r="BY1537" s="48"/>
      <c r="BZ1537" s="48"/>
      <c r="CA1537" s="48"/>
      <c r="CB1537" s="48"/>
      <c r="CC1537" s="48"/>
      <c r="CD1537" s="48"/>
      <c r="CE1537" s="48"/>
      <c r="CF1537" s="48"/>
      <c r="CG1537" s="48"/>
      <c r="CH1537" s="48"/>
      <c r="CI1537" s="48"/>
      <c r="CJ1537" s="48"/>
      <c r="CK1537" s="48"/>
      <c r="CL1537" s="48"/>
      <c r="CM1537" s="48"/>
      <c r="CN1537" s="48"/>
      <c r="CO1537" s="48"/>
      <c r="CP1537" s="48"/>
      <c r="CQ1537" s="48"/>
      <c r="CR1537" s="48"/>
      <c r="CS1537" s="48"/>
      <c r="CT1537" s="48"/>
      <c r="CU1537" s="48"/>
      <c r="CV1537" s="48"/>
      <c r="CW1537" s="48"/>
      <c r="CX1537" s="48"/>
      <c r="CY1537" s="48"/>
      <c r="CZ1537" s="48"/>
      <c r="DA1537" s="48"/>
      <c r="DB1537" s="48"/>
      <c r="DC1537" s="48"/>
      <c r="DD1537" s="48"/>
      <c r="DE1537" s="48"/>
      <c r="DF1537" s="48"/>
      <c r="DG1537" s="48"/>
      <c r="DH1537" s="48"/>
      <c r="DI1537" s="48"/>
      <c r="DJ1537" s="48"/>
      <c r="DK1537" s="48"/>
      <c r="DL1537" s="48"/>
      <c r="DM1537" s="48"/>
      <c r="DN1537" s="48"/>
      <c r="DO1537" s="48"/>
      <c r="DP1537" s="48"/>
      <c r="DQ1537" s="48"/>
    </row>
    <row r="1538" spans="1:121" ht="12.75" customHeight="1" outlineLevel="1" collapsed="1">
      <c r="A1538" s="27" t="s">
        <v>1209</v>
      </c>
      <c r="B1538" s="27">
        <v>10</v>
      </c>
      <c r="C1538" s="28" t="s">
        <v>1548</v>
      </c>
      <c r="D1538" s="27" t="s">
        <v>1350</v>
      </c>
      <c r="E1538" s="28" t="s">
        <v>1675</v>
      </c>
      <c r="F1538" s="35" t="s">
        <v>1676</v>
      </c>
      <c r="G1538" s="28"/>
      <c r="H1538" s="28" t="s">
        <v>59</v>
      </c>
      <c r="I1538" s="28"/>
      <c r="J1538" s="26" t="s">
        <v>33</v>
      </c>
      <c r="K1538" s="26" t="s">
        <v>55</v>
      </c>
      <c r="L1538" s="26" t="s">
        <v>55</v>
      </c>
      <c r="M1538" s="3" t="str">
        <f>M1539&amp;" "&amp;O1539&amp;N1539&amp;" "</f>
        <v xml:space="preserve">Монтаж муфт 2шт </v>
      </c>
      <c r="N1538" s="33"/>
      <c r="O1538" s="31"/>
      <c r="P1538" s="41"/>
      <c r="Q1538" s="88"/>
      <c r="R1538" s="47"/>
      <c r="S1538" s="47"/>
      <c r="T1538" s="47"/>
      <c r="U1538" s="47"/>
      <c r="V1538" s="47"/>
      <c r="W1538" s="47"/>
      <c r="X1538" s="47"/>
      <c r="Y1538" s="47"/>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c r="BV1538" s="48"/>
      <c r="BW1538" s="48"/>
      <c r="BX1538" s="48"/>
      <c r="BY1538" s="48"/>
      <c r="BZ1538" s="48"/>
      <c r="CA1538" s="48"/>
      <c r="CB1538" s="48"/>
      <c r="CC1538" s="48"/>
      <c r="CD1538" s="48"/>
      <c r="CE1538" s="48"/>
      <c r="CF1538" s="48"/>
      <c r="CG1538" s="48"/>
      <c r="CH1538" s="48"/>
      <c r="CI1538" s="48"/>
      <c r="CJ1538" s="48"/>
      <c r="CK1538" s="48"/>
      <c r="CL1538" s="48"/>
      <c r="CM1538" s="48"/>
      <c r="CN1538" s="48"/>
      <c r="CO1538" s="48"/>
      <c r="CP1538" s="48"/>
      <c r="CQ1538" s="48"/>
      <c r="CR1538" s="48"/>
      <c r="CS1538" s="48"/>
      <c r="CT1538" s="48"/>
      <c r="CU1538" s="48"/>
      <c r="CV1538" s="48"/>
      <c r="CW1538" s="48"/>
      <c r="CX1538" s="48"/>
      <c r="CY1538" s="48"/>
      <c r="CZ1538" s="48"/>
      <c r="DA1538" s="48"/>
      <c r="DB1538" s="48"/>
      <c r="DC1538" s="48"/>
      <c r="DD1538" s="48"/>
      <c r="DE1538" s="48"/>
      <c r="DF1538" s="48"/>
      <c r="DG1538" s="48"/>
      <c r="DH1538" s="48"/>
      <c r="DI1538" s="48"/>
      <c r="DJ1538" s="48"/>
      <c r="DK1538" s="48"/>
      <c r="DL1538" s="48"/>
      <c r="DM1538" s="48"/>
      <c r="DN1538" s="48"/>
      <c r="DO1538" s="48"/>
      <c r="DP1538" s="48"/>
      <c r="DQ1538" s="48"/>
    </row>
    <row r="1539" spans="1:121" ht="12.75" hidden="1" customHeight="1" outlineLevel="2">
      <c r="A1539" s="62"/>
      <c r="B1539" s="40"/>
      <c r="C1539" s="49"/>
      <c r="D1539" s="58"/>
      <c r="E1539" s="49"/>
      <c r="F1539" s="35" t="s">
        <v>2688</v>
      </c>
      <c r="G1539" s="28"/>
      <c r="H1539" s="59"/>
      <c r="I1539" s="59"/>
      <c r="J1539" s="60"/>
      <c r="K1539" s="60"/>
      <c r="L1539" s="60"/>
      <c r="M1539" s="23" t="s">
        <v>1158</v>
      </c>
      <c r="N1539" s="33" t="s">
        <v>54</v>
      </c>
      <c r="O1539" s="72">
        <v>2</v>
      </c>
      <c r="P1539" s="41"/>
      <c r="Q1539" s="88"/>
      <c r="R1539" s="47"/>
      <c r="S1539" s="47"/>
      <c r="T1539" s="47"/>
      <c r="U1539" s="47"/>
      <c r="V1539" s="47"/>
      <c r="W1539" s="47"/>
      <c r="X1539" s="47"/>
      <c r="Y1539" s="47"/>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c r="BV1539" s="48"/>
      <c r="BW1539" s="48"/>
      <c r="BX1539" s="48"/>
      <c r="BY1539" s="48"/>
      <c r="BZ1539" s="48"/>
      <c r="CA1539" s="48"/>
      <c r="CB1539" s="48"/>
      <c r="CC1539" s="48"/>
      <c r="CD1539" s="48"/>
      <c r="CE1539" s="48"/>
      <c r="CF1539" s="48"/>
      <c r="CG1539" s="48"/>
      <c r="CH1539" s="48"/>
      <c r="CI1539" s="48"/>
      <c r="CJ1539" s="48"/>
      <c r="CK1539" s="48"/>
      <c r="CL1539" s="48"/>
      <c r="CM1539" s="48"/>
      <c r="CN1539" s="48"/>
      <c r="CO1539" s="48"/>
      <c r="CP1539" s="48"/>
      <c r="CQ1539" s="48"/>
      <c r="CR1539" s="48"/>
      <c r="CS1539" s="48"/>
      <c r="CT1539" s="48"/>
      <c r="CU1539" s="48"/>
      <c r="CV1539" s="48"/>
      <c r="CW1539" s="48"/>
      <c r="CX1539" s="48"/>
      <c r="CY1539" s="48"/>
      <c r="CZ1539" s="48"/>
      <c r="DA1539" s="48"/>
      <c r="DB1539" s="48"/>
      <c r="DC1539" s="48"/>
      <c r="DD1539" s="48"/>
      <c r="DE1539" s="48"/>
      <c r="DF1539" s="48"/>
      <c r="DG1539" s="48"/>
      <c r="DH1539" s="48"/>
      <c r="DI1539" s="48"/>
      <c r="DJ1539" s="48"/>
      <c r="DK1539" s="48"/>
      <c r="DL1539" s="48"/>
      <c r="DM1539" s="48"/>
      <c r="DN1539" s="48"/>
      <c r="DO1539" s="48"/>
      <c r="DP1539" s="48"/>
      <c r="DQ1539" s="48"/>
    </row>
    <row r="1540" spans="1:121" ht="12.75" customHeight="1" outlineLevel="1" collapsed="1">
      <c r="A1540" s="27" t="s">
        <v>1210</v>
      </c>
      <c r="B1540" s="27">
        <v>10</v>
      </c>
      <c r="C1540" s="28" t="s">
        <v>1548</v>
      </c>
      <c r="D1540" s="27" t="s">
        <v>1350</v>
      </c>
      <c r="E1540" s="28" t="s">
        <v>1677</v>
      </c>
      <c r="F1540" s="35" t="s">
        <v>1678</v>
      </c>
      <c r="G1540" s="28"/>
      <c r="H1540" s="28" t="s">
        <v>59</v>
      </c>
      <c r="I1540" s="28"/>
      <c r="J1540" s="26" t="s">
        <v>33</v>
      </c>
      <c r="K1540" s="26" t="s">
        <v>55</v>
      </c>
      <c r="L1540" s="26" t="s">
        <v>55</v>
      </c>
      <c r="M1540" s="3" t="str">
        <f>M1541&amp;" "&amp;O1541&amp;N1541&amp;" "</f>
        <v xml:space="preserve">Монтаж муфт 2шт </v>
      </c>
      <c r="N1540" s="33"/>
      <c r="O1540" s="31"/>
      <c r="P1540" s="41"/>
      <c r="Q1540" s="88"/>
      <c r="R1540" s="47"/>
      <c r="S1540" s="47"/>
      <c r="T1540" s="47"/>
      <c r="U1540" s="47"/>
      <c r="V1540" s="48"/>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c r="BV1540" s="48"/>
      <c r="BW1540" s="48"/>
      <c r="BX1540" s="48"/>
      <c r="BY1540" s="48"/>
      <c r="BZ1540" s="48"/>
      <c r="CA1540" s="48"/>
      <c r="CB1540" s="48"/>
      <c r="CC1540" s="48"/>
      <c r="CD1540" s="48"/>
      <c r="CE1540" s="48"/>
      <c r="CF1540" s="48"/>
      <c r="CG1540" s="48"/>
      <c r="CH1540" s="48"/>
      <c r="CI1540" s="48"/>
      <c r="CJ1540" s="48"/>
      <c r="CK1540" s="48"/>
      <c r="CL1540" s="48"/>
      <c r="CM1540" s="48"/>
      <c r="CN1540" s="48"/>
      <c r="CO1540" s="48"/>
      <c r="CP1540" s="48"/>
      <c r="CQ1540" s="48"/>
      <c r="CR1540" s="48"/>
      <c r="CS1540" s="48"/>
      <c r="CT1540" s="48"/>
      <c r="CU1540" s="48"/>
      <c r="CV1540" s="48"/>
      <c r="CW1540" s="48"/>
      <c r="CX1540" s="48"/>
      <c r="CY1540" s="48"/>
      <c r="CZ1540" s="48"/>
      <c r="DA1540" s="48"/>
      <c r="DB1540" s="48"/>
      <c r="DC1540" s="48"/>
      <c r="DD1540" s="48"/>
      <c r="DE1540" s="48"/>
      <c r="DF1540" s="48"/>
      <c r="DG1540" s="48"/>
      <c r="DH1540" s="48"/>
      <c r="DI1540" s="48"/>
      <c r="DJ1540" s="48"/>
      <c r="DK1540" s="48"/>
      <c r="DL1540" s="48"/>
      <c r="DM1540" s="48"/>
      <c r="DN1540" s="48"/>
      <c r="DO1540" s="48"/>
      <c r="DP1540" s="48"/>
      <c r="DQ1540" s="48"/>
    </row>
    <row r="1541" spans="1:121" ht="12.75" hidden="1" customHeight="1" outlineLevel="2">
      <c r="A1541" s="27"/>
      <c r="B1541" s="27"/>
      <c r="C1541" s="65"/>
      <c r="D1541" s="27"/>
      <c r="E1541" s="49"/>
      <c r="F1541" s="35" t="s">
        <v>2689</v>
      </c>
      <c r="G1541" s="28"/>
      <c r="H1541" s="28"/>
      <c r="I1541" s="28"/>
      <c r="J1541" s="26"/>
      <c r="K1541" s="26"/>
      <c r="L1541" s="26"/>
      <c r="M1541" s="23" t="s">
        <v>1158</v>
      </c>
      <c r="N1541" s="33" t="s">
        <v>54</v>
      </c>
      <c r="O1541" s="72">
        <v>2</v>
      </c>
      <c r="P1541" s="41"/>
      <c r="Q1541" s="88"/>
      <c r="R1541" s="47"/>
      <c r="S1541" s="47"/>
      <c r="T1541" s="47"/>
      <c r="U1541" s="47"/>
      <c r="V1541" s="48"/>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c r="BV1541" s="48"/>
      <c r="BW1541" s="48"/>
      <c r="BX1541" s="48"/>
      <c r="BY1541" s="48"/>
      <c r="BZ1541" s="48"/>
      <c r="CA1541" s="48"/>
      <c r="CB1541" s="48"/>
      <c r="CC1541" s="48"/>
      <c r="CD1541" s="48"/>
      <c r="CE1541" s="48"/>
      <c r="CF1541" s="48"/>
      <c r="CG1541" s="48"/>
      <c r="CH1541" s="48"/>
      <c r="CI1541" s="48"/>
      <c r="CJ1541" s="48"/>
      <c r="CK1541" s="48"/>
      <c r="CL1541" s="48"/>
      <c r="CM1541" s="48"/>
      <c r="CN1541" s="48"/>
      <c r="CO1541" s="48"/>
      <c r="CP1541" s="48"/>
      <c r="CQ1541" s="48"/>
      <c r="CR1541" s="48"/>
      <c r="CS1541" s="48"/>
      <c r="CT1541" s="48"/>
      <c r="CU1541" s="48"/>
      <c r="CV1541" s="48"/>
      <c r="CW1541" s="48"/>
      <c r="CX1541" s="48"/>
      <c r="CY1541" s="48"/>
      <c r="CZ1541" s="48"/>
      <c r="DA1541" s="48"/>
      <c r="DB1541" s="48"/>
      <c r="DC1541" s="48"/>
      <c r="DD1541" s="48"/>
      <c r="DE1541" s="48"/>
      <c r="DF1541" s="48"/>
      <c r="DG1541" s="48"/>
      <c r="DH1541" s="48"/>
      <c r="DI1541" s="48"/>
      <c r="DJ1541" s="48"/>
      <c r="DK1541" s="48"/>
      <c r="DL1541" s="48"/>
      <c r="DM1541" s="48"/>
      <c r="DN1541" s="48"/>
      <c r="DO1541" s="48"/>
      <c r="DP1541" s="48"/>
      <c r="DQ1541" s="48"/>
    </row>
    <row r="1542" spans="1:121" ht="12.75" customHeight="1" outlineLevel="1" collapsed="1">
      <c r="A1542" s="27" t="s">
        <v>1211</v>
      </c>
      <c r="B1542" s="27">
        <v>10</v>
      </c>
      <c r="C1542" s="28" t="s">
        <v>1548</v>
      </c>
      <c r="D1542" s="27" t="s">
        <v>1350</v>
      </c>
      <c r="E1542" s="28" t="s">
        <v>1679</v>
      </c>
      <c r="F1542" s="35" t="s">
        <v>1680</v>
      </c>
      <c r="G1542" s="28"/>
      <c r="H1542" s="28" t="s">
        <v>59</v>
      </c>
      <c r="I1542" s="28"/>
      <c r="J1542" s="26" t="s">
        <v>33</v>
      </c>
      <c r="K1542" s="26" t="s">
        <v>55</v>
      </c>
      <c r="L1542" s="26" t="s">
        <v>55</v>
      </c>
      <c r="M1542" s="3" t="str">
        <f>M1543&amp;" "&amp;O1543&amp;N1543&amp;" "</f>
        <v xml:space="preserve">Монтаж муфт 2шт </v>
      </c>
      <c r="N1542" s="33"/>
      <c r="O1542" s="31"/>
      <c r="P1542" s="41"/>
      <c r="Q1542" s="88"/>
      <c r="R1542" s="47"/>
      <c r="S1542" s="47"/>
      <c r="T1542" s="47"/>
      <c r="U1542" s="47"/>
      <c r="V1542" s="47"/>
      <c r="W1542" s="47"/>
      <c r="X1542" s="47"/>
      <c r="Y1542" s="47"/>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c r="BV1542" s="48"/>
      <c r="BW1542" s="48"/>
      <c r="BX1542" s="48"/>
      <c r="BY1542" s="48"/>
      <c r="BZ1542" s="48"/>
      <c r="CA1542" s="48"/>
      <c r="CB1542" s="48"/>
      <c r="CC1542" s="48"/>
      <c r="CD1542" s="48"/>
      <c r="CE1542" s="48"/>
      <c r="CF1542" s="48"/>
      <c r="CG1542" s="48"/>
      <c r="CH1542" s="48"/>
      <c r="CI1542" s="48"/>
      <c r="CJ1542" s="48"/>
      <c r="CK1542" s="48"/>
      <c r="CL1542" s="48"/>
      <c r="CM1542" s="48"/>
      <c r="CN1542" s="48"/>
      <c r="CO1542" s="48"/>
      <c r="CP1542" s="48"/>
      <c r="CQ1542" s="48"/>
      <c r="CR1542" s="48"/>
      <c r="CS1542" s="48"/>
      <c r="CT1542" s="48"/>
      <c r="CU1542" s="48"/>
      <c r="CV1542" s="48"/>
      <c r="CW1542" s="48"/>
      <c r="CX1542" s="48"/>
      <c r="CY1542" s="48"/>
      <c r="CZ1542" s="48"/>
      <c r="DA1542" s="48"/>
      <c r="DB1542" s="48"/>
      <c r="DC1542" s="48"/>
      <c r="DD1542" s="48"/>
      <c r="DE1542" s="48"/>
      <c r="DF1542" s="48"/>
      <c r="DG1542" s="48"/>
      <c r="DH1542" s="48"/>
      <c r="DI1542" s="48"/>
      <c r="DJ1542" s="48"/>
      <c r="DK1542" s="48"/>
      <c r="DL1542" s="48"/>
      <c r="DM1542" s="48"/>
      <c r="DN1542" s="48"/>
      <c r="DO1542" s="48"/>
      <c r="DP1542" s="48"/>
      <c r="DQ1542" s="48"/>
    </row>
    <row r="1543" spans="1:121" ht="12.75" hidden="1" customHeight="1" outlineLevel="2">
      <c r="A1543" s="62"/>
      <c r="B1543" s="40"/>
      <c r="C1543" s="49"/>
      <c r="D1543" s="58"/>
      <c r="E1543" s="49"/>
      <c r="F1543" s="35" t="s">
        <v>2689</v>
      </c>
      <c r="G1543" s="28"/>
      <c r="H1543" s="59"/>
      <c r="I1543" s="59"/>
      <c r="J1543" s="60"/>
      <c r="K1543" s="60"/>
      <c r="L1543" s="60"/>
      <c r="M1543" s="23" t="s">
        <v>1158</v>
      </c>
      <c r="N1543" s="33" t="s">
        <v>54</v>
      </c>
      <c r="O1543" s="72">
        <v>2</v>
      </c>
      <c r="P1543" s="41"/>
      <c r="Q1543" s="88"/>
      <c r="R1543" s="47"/>
      <c r="S1543" s="47"/>
      <c r="T1543" s="47"/>
      <c r="U1543" s="47"/>
      <c r="V1543" s="47"/>
      <c r="W1543" s="47"/>
      <c r="X1543" s="47"/>
      <c r="Y1543" s="47"/>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c r="BV1543" s="48"/>
      <c r="BW1543" s="48"/>
      <c r="BX1543" s="48"/>
      <c r="BY1543" s="48"/>
      <c r="BZ1543" s="48"/>
      <c r="CA1543" s="48"/>
      <c r="CB1543" s="48"/>
      <c r="CC1543" s="48"/>
      <c r="CD1543" s="48"/>
      <c r="CE1543" s="48"/>
      <c r="CF1543" s="48"/>
      <c r="CG1543" s="48"/>
      <c r="CH1543" s="48"/>
      <c r="CI1543" s="48"/>
      <c r="CJ1543" s="48"/>
      <c r="CK1543" s="48"/>
      <c r="CL1543" s="48"/>
      <c r="CM1543" s="48"/>
      <c r="CN1543" s="48"/>
      <c r="CO1543" s="48"/>
      <c r="CP1543" s="48"/>
      <c r="CQ1543" s="48"/>
      <c r="CR1543" s="48"/>
      <c r="CS1543" s="48"/>
      <c r="CT1543" s="48"/>
      <c r="CU1543" s="48"/>
      <c r="CV1543" s="48"/>
      <c r="CW1543" s="48"/>
      <c r="CX1543" s="48"/>
      <c r="CY1543" s="48"/>
      <c r="CZ1543" s="48"/>
      <c r="DA1543" s="48"/>
      <c r="DB1543" s="48"/>
      <c r="DC1543" s="48"/>
      <c r="DD1543" s="48"/>
      <c r="DE1543" s="48"/>
      <c r="DF1543" s="48"/>
      <c r="DG1543" s="48"/>
      <c r="DH1543" s="48"/>
      <c r="DI1543" s="48"/>
      <c r="DJ1543" s="48"/>
      <c r="DK1543" s="48"/>
      <c r="DL1543" s="48"/>
      <c r="DM1543" s="48"/>
      <c r="DN1543" s="48"/>
      <c r="DO1543" s="48"/>
      <c r="DP1543" s="48"/>
      <c r="DQ1543" s="48"/>
    </row>
    <row r="1544" spans="1:121" ht="12.75" customHeight="1" outlineLevel="1" collapsed="1">
      <c r="A1544" s="27" t="s">
        <v>1212</v>
      </c>
      <c r="B1544" s="27">
        <v>10</v>
      </c>
      <c r="C1544" s="28" t="s">
        <v>1548</v>
      </c>
      <c r="D1544" s="27" t="s">
        <v>1350</v>
      </c>
      <c r="E1544" s="28" t="s">
        <v>1681</v>
      </c>
      <c r="F1544" s="35" t="s">
        <v>1682</v>
      </c>
      <c r="G1544" s="28"/>
      <c r="H1544" s="28" t="s">
        <v>59</v>
      </c>
      <c r="I1544" s="28"/>
      <c r="J1544" s="26" t="s">
        <v>33</v>
      </c>
      <c r="K1544" s="26" t="s">
        <v>55</v>
      </c>
      <c r="L1544" s="26" t="s">
        <v>55</v>
      </c>
      <c r="M1544" s="3" t="str">
        <f>M1545&amp;" "&amp;O1545&amp;N1545&amp;" "</f>
        <v xml:space="preserve">Монтаж муфт 2шт </v>
      </c>
      <c r="N1544" s="33"/>
      <c r="O1544" s="31"/>
      <c r="P1544" s="41"/>
      <c r="Q1544" s="88"/>
      <c r="R1544" s="47"/>
      <c r="S1544" s="47"/>
      <c r="T1544" s="47"/>
      <c r="U1544" s="47"/>
      <c r="V1544" s="47"/>
      <c r="W1544" s="47"/>
      <c r="X1544" s="47"/>
      <c r="Y1544" s="47"/>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c r="BV1544" s="48"/>
      <c r="BW1544" s="48"/>
      <c r="BX1544" s="48"/>
      <c r="BY1544" s="48"/>
      <c r="BZ1544" s="48"/>
      <c r="CA1544" s="48"/>
      <c r="CB1544" s="48"/>
      <c r="CC1544" s="48"/>
      <c r="CD1544" s="48"/>
      <c r="CE1544" s="48"/>
      <c r="CF1544" s="48"/>
      <c r="CG1544" s="48"/>
      <c r="CH1544" s="48"/>
      <c r="CI1544" s="48"/>
      <c r="CJ1544" s="48"/>
      <c r="CK1544" s="48"/>
      <c r="CL1544" s="48"/>
      <c r="CM1544" s="48"/>
      <c r="CN1544" s="48"/>
      <c r="CO1544" s="48"/>
      <c r="CP1544" s="48"/>
      <c r="CQ1544" s="48"/>
      <c r="CR1544" s="48"/>
      <c r="CS1544" s="48"/>
      <c r="CT1544" s="48"/>
      <c r="CU1544" s="48"/>
      <c r="CV1544" s="48"/>
      <c r="CW1544" s="48"/>
      <c r="CX1544" s="48"/>
      <c r="CY1544" s="48"/>
      <c r="CZ1544" s="48"/>
      <c r="DA1544" s="48"/>
      <c r="DB1544" s="48"/>
      <c r="DC1544" s="48"/>
      <c r="DD1544" s="48"/>
      <c r="DE1544" s="48"/>
      <c r="DF1544" s="48"/>
      <c r="DG1544" s="48"/>
      <c r="DH1544" s="48"/>
      <c r="DI1544" s="48"/>
      <c r="DJ1544" s="48"/>
      <c r="DK1544" s="48"/>
      <c r="DL1544" s="48"/>
      <c r="DM1544" s="48"/>
      <c r="DN1544" s="48"/>
      <c r="DO1544" s="48"/>
      <c r="DP1544" s="48"/>
      <c r="DQ1544" s="48"/>
    </row>
    <row r="1545" spans="1:121" ht="12.75" hidden="1" customHeight="1" outlineLevel="2">
      <c r="A1545" s="62"/>
      <c r="B1545" s="40"/>
      <c r="C1545" s="49"/>
      <c r="D1545" s="58"/>
      <c r="E1545" s="49"/>
      <c r="F1545" s="35" t="s">
        <v>2689</v>
      </c>
      <c r="G1545" s="28"/>
      <c r="H1545" s="59"/>
      <c r="I1545" s="59"/>
      <c r="J1545" s="60"/>
      <c r="K1545" s="60"/>
      <c r="L1545" s="60"/>
      <c r="M1545" s="23" t="s">
        <v>1158</v>
      </c>
      <c r="N1545" s="33" t="s">
        <v>54</v>
      </c>
      <c r="O1545" s="72">
        <v>2</v>
      </c>
      <c r="P1545" s="41"/>
      <c r="Q1545" s="88"/>
      <c r="R1545" s="47"/>
      <c r="S1545" s="47"/>
      <c r="T1545" s="47"/>
      <c r="U1545" s="47"/>
      <c r="V1545" s="47"/>
      <c r="W1545" s="47"/>
      <c r="X1545" s="47"/>
      <c r="Y1545" s="47"/>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c r="BV1545" s="48"/>
      <c r="BW1545" s="48"/>
      <c r="BX1545" s="48"/>
      <c r="BY1545" s="48"/>
      <c r="BZ1545" s="48"/>
      <c r="CA1545" s="48"/>
      <c r="CB1545" s="48"/>
      <c r="CC1545" s="48"/>
      <c r="CD1545" s="48"/>
      <c r="CE1545" s="48"/>
      <c r="CF1545" s="48"/>
      <c r="CG1545" s="48"/>
      <c r="CH1545" s="48"/>
      <c r="CI1545" s="48"/>
      <c r="CJ1545" s="48"/>
      <c r="CK1545" s="48"/>
      <c r="CL1545" s="48"/>
      <c r="CM1545" s="48"/>
      <c r="CN1545" s="48"/>
      <c r="CO1545" s="48"/>
      <c r="CP1545" s="48"/>
      <c r="CQ1545" s="48"/>
      <c r="CR1545" s="48"/>
      <c r="CS1545" s="48"/>
      <c r="CT1545" s="48"/>
      <c r="CU1545" s="48"/>
      <c r="CV1545" s="48"/>
      <c r="CW1545" s="48"/>
      <c r="CX1545" s="48"/>
      <c r="CY1545" s="48"/>
      <c r="CZ1545" s="48"/>
      <c r="DA1545" s="48"/>
      <c r="DB1545" s="48"/>
      <c r="DC1545" s="48"/>
      <c r="DD1545" s="48"/>
      <c r="DE1545" s="48"/>
      <c r="DF1545" s="48"/>
      <c r="DG1545" s="48"/>
      <c r="DH1545" s="48"/>
      <c r="DI1545" s="48"/>
      <c r="DJ1545" s="48"/>
      <c r="DK1545" s="48"/>
      <c r="DL1545" s="48"/>
      <c r="DM1545" s="48"/>
      <c r="DN1545" s="48"/>
      <c r="DO1545" s="48"/>
      <c r="DP1545" s="48"/>
      <c r="DQ1545" s="48"/>
    </row>
    <row r="1546" spans="1:121" ht="12.75" customHeight="1" outlineLevel="1" collapsed="1">
      <c r="A1546" s="27" t="s">
        <v>1213</v>
      </c>
      <c r="B1546" s="27">
        <v>10</v>
      </c>
      <c r="C1546" s="28" t="s">
        <v>1548</v>
      </c>
      <c r="D1546" s="27" t="s">
        <v>1350</v>
      </c>
      <c r="E1546" s="28" t="s">
        <v>1683</v>
      </c>
      <c r="F1546" s="35" t="s">
        <v>1684</v>
      </c>
      <c r="G1546" s="28"/>
      <c r="H1546" s="28" t="s">
        <v>59</v>
      </c>
      <c r="I1546" s="28"/>
      <c r="J1546" s="26" t="s">
        <v>33</v>
      </c>
      <c r="K1546" s="26" t="s">
        <v>56</v>
      </c>
      <c r="L1546" s="26" t="s">
        <v>56</v>
      </c>
      <c r="M1546" s="3" t="str">
        <f>M1547&amp;" "&amp;O1547&amp;N1547&amp;" "</f>
        <v xml:space="preserve">Монтаж муфт 2шт </v>
      </c>
      <c r="N1546" s="33"/>
      <c r="O1546" s="31"/>
      <c r="P1546" s="41"/>
      <c r="Q1546" s="88"/>
      <c r="R1546" s="47"/>
      <c r="S1546" s="47"/>
      <c r="T1546" s="47"/>
      <c r="U1546" s="47"/>
      <c r="V1546" s="48"/>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c r="BV1546" s="48"/>
      <c r="BW1546" s="48"/>
      <c r="BX1546" s="48"/>
      <c r="BY1546" s="48"/>
      <c r="BZ1546" s="48"/>
      <c r="CA1546" s="48"/>
      <c r="CB1546" s="48"/>
      <c r="CC1546" s="48"/>
      <c r="CD1546" s="48"/>
      <c r="CE1546" s="48"/>
      <c r="CF1546" s="48"/>
      <c r="CG1546" s="48"/>
      <c r="CH1546" s="48"/>
      <c r="CI1546" s="48"/>
      <c r="CJ1546" s="48"/>
      <c r="CK1546" s="48"/>
      <c r="CL1546" s="48"/>
      <c r="CM1546" s="48"/>
      <c r="CN1546" s="48"/>
      <c r="CO1546" s="48"/>
      <c r="CP1546" s="48"/>
      <c r="CQ1546" s="48"/>
      <c r="CR1546" s="48"/>
      <c r="CS1546" s="48"/>
      <c r="CT1546" s="48"/>
      <c r="CU1546" s="48"/>
      <c r="CV1546" s="48"/>
      <c r="CW1546" s="48"/>
      <c r="CX1546" s="48"/>
      <c r="CY1546" s="48"/>
      <c r="CZ1546" s="48"/>
      <c r="DA1546" s="48"/>
      <c r="DB1546" s="48"/>
      <c r="DC1546" s="48"/>
      <c r="DD1546" s="48"/>
      <c r="DE1546" s="48"/>
      <c r="DF1546" s="48"/>
      <c r="DG1546" s="48"/>
      <c r="DH1546" s="48"/>
      <c r="DI1546" s="48"/>
      <c r="DJ1546" s="48"/>
      <c r="DK1546" s="48"/>
      <c r="DL1546" s="48"/>
      <c r="DM1546" s="48"/>
      <c r="DN1546" s="48"/>
      <c r="DO1546" s="48"/>
      <c r="DP1546" s="48"/>
      <c r="DQ1546" s="48"/>
    </row>
    <row r="1547" spans="1:121" ht="12.75" hidden="1" customHeight="1" outlineLevel="2">
      <c r="A1547" s="27"/>
      <c r="B1547" s="27"/>
      <c r="C1547" s="65"/>
      <c r="D1547" s="27"/>
      <c r="E1547" s="49"/>
      <c r="F1547" s="35" t="s">
        <v>2689</v>
      </c>
      <c r="G1547" s="28"/>
      <c r="H1547" s="28"/>
      <c r="I1547" s="28"/>
      <c r="J1547" s="26"/>
      <c r="K1547" s="26"/>
      <c r="L1547" s="26"/>
      <c r="M1547" s="23" t="s">
        <v>1158</v>
      </c>
      <c r="N1547" s="33" t="s">
        <v>54</v>
      </c>
      <c r="O1547" s="72">
        <v>2</v>
      </c>
      <c r="P1547" s="41"/>
      <c r="Q1547" s="88"/>
      <c r="R1547" s="47"/>
      <c r="S1547" s="47"/>
      <c r="T1547" s="47"/>
      <c r="U1547" s="47"/>
      <c r="V1547" s="48"/>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c r="BV1547" s="48"/>
      <c r="BW1547" s="48"/>
      <c r="BX1547" s="48"/>
      <c r="BY1547" s="48"/>
      <c r="BZ1547" s="48"/>
      <c r="CA1547" s="48"/>
      <c r="CB1547" s="48"/>
      <c r="CC1547" s="48"/>
      <c r="CD1547" s="48"/>
      <c r="CE1547" s="48"/>
      <c r="CF1547" s="48"/>
      <c r="CG1547" s="48"/>
      <c r="CH1547" s="48"/>
      <c r="CI1547" s="48"/>
      <c r="CJ1547" s="48"/>
      <c r="CK1547" s="48"/>
      <c r="CL1547" s="48"/>
      <c r="CM1547" s="48"/>
      <c r="CN1547" s="48"/>
      <c r="CO1547" s="48"/>
      <c r="CP1547" s="48"/>
      <c r="CQ1547" s="48"/>
      <c r="CR1547" s="48"/>
      <c r="CS1547" s="48"/>
      <c r="CT1547" s="48"/>
      <c r="CU1547" s="48"/>
      <c r="CV1547" s="48"/>
      <c r="CW1547" s="48"/>
      <c r="CX1547" s="48"/>
      <c r="CY1547" s="48"/>
      <c r="CZ1547" s="48"/>
      <c r="DA1547" s="48"/>
      <c r="DB1547" s="48"/>
      <c r="DC1547" s="48"/>
      <c r="DD1547" s="48"/>
      <c r="DE1547" s="48"/>
      <c r="DF1547" s="48"/>
      <c r="DG1547" s="48"/>
      <c r="DH1547" s="48"/>
      <c r="DI1547" s="48"/>
      <c r="DJ1547" s="48"/>
      <c r="DK1547" s="48"/>
      <c r="DL1547" s="48"/>
      <c r="DM1547" s="48"/>
      <c r="DN1547" s="48"/>
      <c r="DO1547" s="48"/>
      <c r="DP1547" s="48"/>
      <c r="DQ1547" s="48"/>
    </row>
    <row r="1548" spans="1:121" ht="12.75" customHeight="1" outlineLevel="1" collapsed="1">
      <c r="A1548" s="27" t="s">
        <v>1214</v>
      </c>
      <c r="B1548" s="27">
        <v>6</v>
      </c>
      <c r="C1548" s="28" t="s">
        <v>1548</v>
      </c>
      <c r="D1548" s="27" t="s">
        <v>1350</v>
      </c>
      <c r="E1548" s="28" t="s">
        <v>1685</v>
      </c>
      <c r="F1548" s="35" t="s">
        <v>1686</v>
      </c>
      <c r="G1548" s="28"/>
      <c r="H1548" s="28" t="s">
        <v>59</v>
      </c>
      <c r="I1548" s="28"/>
      <c r="J1548" s="26" t="s">
        <v>33</v>
      </c>
      <c r="K1548" s="26" t="s">
        <v>56</v>
      </c>
      <c r="L1548" s="26" t="s">
        <v>56</v>
      </c>
      <c r="M1548" s="3" t="str">
        <f>M1549&amp;" "&amp;O1549&amp;N1549&amp;" "</f>
        <v xml:space="preserve">Монтаж муфт 2шт </v>
      </c>
      <c r="N1548" s="33"/>
      <c r="O1548" s="31"/>
      <c r="P1548" s="41"/>
      <c r="Q1548" s="88"/>
      <c r="R1548" s="47"/>
      <c r="S1548" s="47"/>
      <c r="T1548" s="47"/>
      <c r="U1548" s="47"/>
      <c r="V1548" s="47"/>
      <c r="W1548" s="47"/>
      <c r="X1548" s="47"/>
      <c r="Y1548" s="47"/>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c r="BV1548" s="48"/>
      <c r="BW1548" s="48"/>
      <c r="BX1548" s="48"/>
      <c r="BY1548" s="48"/>
      <c r="BZ1548" s="48"/>
      <c r="CA1548" s="48"/>
      <c r="CB1548" s="48"/>
      <c r="CC1548" s="48"/>
      <c r="CD1548" s="48"/>
      <c r="CE1548" s="48"/>
      <c r="CF1548" s="48"/>
      <c r="CG1548" s="48"/>
      <c r="CH1548" s="48"/>
      <c r="CI1548" s="48"/>
      <c r="CJ1548" s="48"/>
      <c r="CK1548" s="48"/>
      <c r="CL1548" s="48"/>
      <c r="CM1548" s="48"/>
      <c r="CN1548" s="48"/>
      <c r="CO1548" s="48"/>
      <c r="CP1548" s="48"/>
      <c r="CQ1548" s="48"/>
      <c r="CR1548" s="48"/>
      <c r="CS1548" s="48"/>
      <c r="CT1548" s="48"/>
      <c r="CU1548" s="48"/>
      <c r="CV1548" s="48"/>
      <c r="CW1548" s="48"/>
      <c r="CX1548" s="48"/>
      <c r="CY1548" s="48"/>
      <c r="CZ1548" s="48"/>
      <c r="DA1548" s="48"/>
      <c r="DB1548" s="48"/>
      <c r="DC1548" s="48"/>
      <c r="DD1548" s="48"/>
      <c r="DE1548" s="48"/>
      <c r="DF1548" s="48"/>
      <c r="DG1548" s="48"/>
      <c r="DH1548" s="48"/>
      <c r="DI1548" s="48"/>
      <c r="DJ1548" s="48"/>
      <c r="DK1548" s="48"/>
      <c r="DL1548" s="48"/>
      <c r="DM1548" s="48"/>
      <c r="DN1548" s="48"/>
      <c r="DO1548" s="48"/>
      <c r="DP1548" s="48"/>
      <c r="DQ1548" s="48"/>
    </row>
    <row r="1549" spans="1:121" ht="12.75" hidden="1" customHeight="1" outlineLevel="2">
      <c r="A1549" s="62"/>
      <c r="B1549" s="40"/>
      <c r="C1549" s="49"/>
      <c r="D1549" s="58"/>
      <c r="E1549" s="49"/>
      <c r="F1549" s="35" t="s">
        <v>2689</v>
      </c>
      <c r="G1549" s="28"/>
      <c r="H1549" s="59"/>
      <c r="I1549" s="59"/>
      <c r="J1549" s="60"/>
      <c r="K1549" s="60"/>
      <c r="L1549" s="60"/>
      <c r="M1549" s="23" t="s">
        <v>1158</v>
      </c>
      <c r="N1549" s="33" t="s">
        <v>54</v>
      </c>
      <c r="O1549" s="72">
        <v>2</v>
      </c>
      <c r="P1549" s="41"/>
      <c r="Q1549" s="88"/>
      <c r="R1549" s="47"/>
      <c r="S1549" s="47"/>
      <c r="T1549" s="47"/>
      <c r="U1549" s="47"/>
      <c r="V1549" s="47"/>
      <c r="W1549" s="47"/>
      <c r="X1549" s="47"/>
      <c r="Y1549" s="47"/>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c r="BV1549" s="48"/>
      <c r="BW1549" s="48"/>
      <c r="BX1549" s="48"/>
      <c r="BY1549" s="48"/>
      <c r="BZ1549" s="48"/>
      <c r="CA1549" s="48"/>
      <c r="CB1549" s="48"/>
      <c r="CC1549" s="48"/>
      <c r="CD1549" s="48"/>
      <c r="CE1549" s="48"/>
      <c r="CF1549" s="48"/>
      <c r="CG1549" s="48"/>
      <c r="CH1549" s="48"/>
      <c r="CI1549" s="48"/>
      <c r="CJ1549" s="48"/>
      <c r="CK1549" s="48"/>
      <c r="CL1549" s="48"/>
      <c r="CM1549" s="48"/>
      <c r="CN1549" s="48"/>
      <c r="CO1549" s="48"/>
      <c r="CP1549" s="48"/>
      <c r="CQ1549" s="48"/>
      <c r="CR1549" s="48"/>
      <c r="CS1549" s="48"/>
      <c r="CT1549" s="48"/>
      <c r="CU1549" s="48"/>
      <c r="CV1549" s="48"/>
      <c r="CW1549" s="48"/>
      <c r="CX1549" s="48"/>
      <c r="CY1549" s="48"/>
      <c r="CZ1549" s="48"/>
      <c r="DA1549" s="48"/>
      <c r="DB1549" s="48"/>
      <c r="DC1549" s="48"/>
      <c r="DD1549" s="48"/>
      <c r="DE1549" s="48"/>
      <c r="DF1549" s="48"/>
      <c r="DG1549" s="48"/>
      <c r="DH1549" s="48"/>
      <c r="DI1549" s="48"/>
      <c r="DJ1549" s="48"/>
      <c r="DK1549" s="48"/>
      <c r="DL1549" s="48"/>
      <c r="DM1549" s="48"/>
      <c r="DN1549" s="48"/>
      <c r="DO1549" s="48"/>
      <c r="DP1549" s="48"/>
      <c r="DQ1549" s="48"/>
    </row>
    <row r="1550" spans="1:121" ht="12.75" customHeight="1" outlineLevel="1" collapsed="1">
      <c r="A1550" s="27" t="s">
        <v>1215</v>
      </c>
      <c r="B1550" s="27">
        <v>6</v>
      </c>
      <c r="C1550" s="28" t="s">
        <v>1548</v>
      </c>
      <c r="D1550" s="27" t="s">
        <v>1350</v>
      </c>
      <c r="E1550" s="28" t="s">
        <v>1687</v>
      </c>
      <c r="F1550" s="35" t="s">
        <v>1688</v>
      </c>
      <c r="G1550" s="28"/>
      <c r="H1550" s="28" t="s">
        <v>59</v>
      </c>
      <c r="I1550" s="28"/>
      <c r="J1550" s="26" t="s">
        <v>33</v>
      </c>
      <c r="K1550" s="26" t="s">
        <v>56</v>
      </c>
      <c r="L1550" s="26" t="s">
        <v>56</v>
      </c>
      <c r="M1550" s="3" t="str">
        <f>M1551&amp;" "&amp;O1551&amp;N1551&amp;" "</f>
        <v xml:space="preserve">Монтаж муфт 2шт </v>
      </c>
      <c r="N1550" s="33"/>
      <c r="O1550" s="31"/>
      <c r="P1550" s="41"/>
      <c r="Q1550" s="88"/>
      <c r="R1550" s="47"/>
      <c r="S1550" s="47"/>
      <c r="T1550" s="47"/>
      <c r="U1550" s="47"/>
      <c r="V1550" s="47"/>
      <c r="W1550" s="47"/>
      <c r="X1550" s="47"/>
      <c r="Y1550" s="47"/>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c r="BV1550" s="48"/>
      <c r="BW1550" s="48"/>
      <c r="BX1550" s="48"/>
      <c r="BY1550" s="48"/>
      <c r="BZ1550" s="48"/>
      <c r="CA1550" s="48"/>
      <c r="CB1550" s="48"/>
      <c r="CC1550" s="48"/>
      <c r="CD1550" s="48"/>
      <c r="CE1550" s="48"/>
      <c r="CF1550" s="48"/>
      <c r="CG1550" s="48"/>
      <c r="CH1550" s="48"/>
      <c r="CI1550" s="48"/>
      <c r="CJ1550" s="48"/>
      <c r="CK1550" s="48"/>
      <c r="CL1550" s="48"/>
      <c r="CM1550" s="48"/>
      <c r="CN1550" s="48"/>
      <c r="CO1550" s="48"/>
      <c r="CP1550" s="48"/>
      <c r="CQ1550" s="48"/>
      <c r="CR1550" s="48"/>
      <c r="CS1550" s="48"/>
      <c r="CT1550" s="48"/>
      <c r="CU1550" s="48"/>
      <c r="CV1550" s="48"/>
      <c r="CW1550" s="48"/>
      <c r="CX1550" s="48"/>
      <c r="CY1550" s="48"/>
      <c r="CZ1550" s="48"/>
      <c r="DA1550" s="48"/>
      <c r="DB1550" s="48"/>
      <c r="DC1550" s="48"/>
      <c r="DD1550" s="48"/>
      <c r="DE1550" s="48"/>
      <c r="DF1550" s="48"/>
      <c r="DG1550" s="48"/>
      <c r="DH1550" s="48"/>
      <c r="DI1550" s="48"/>
      <c r="DJ1550" s="48"/>
      <c r="DK1550" s="48"/>
      <c r="DL1550" s="48"/>
      <c r="DM1550" s="48"/>
      <c r="DN1550" s="48"/>
      <c r="DO1550" s="48"/>
      <c r="DP1550" s="48"/>
      <c r="DQ1550" s="48"/>
    </row>
    <row r="1551" spans="1:121" ht="12.75" hidden="1" customHeight="1" outlineLevel="2">
      <c r="A1551" s="62"/>
      <c r="B1551" s="40"/>
      <c r="C1551" s="49"/>
      <c r="D1551" s="58"/>
      <c r="E1551" s="49"/>
      <c r="F1551" s="35" t="s">
        <v>2689</v>
      </c>
      <c r="G1551" s="28"/>
      <c r="H1551" s="59"/>
      <c r="I1551" s="59"/>
      <c r="J1551" s="60"/>
      <c r="K1551" s="60"/>
      <c r="L1551" s="60"/>
      <c r="M1551" s="23" t="s">
        <v>1158</v>
      </c>
      <c r="N1551" s="33" t="s">
        <v>54</v>
      </c>
      <c r="O1551" s="72">
        <v>2</v>
      </c>
      <c r="P1551" s="41"/>
      <c r="Q1551" s="88"/>
      <c r="R1551" s="47"/>
      <c r="S1551" s="47"/>
      <c r="T1551" s="47"/>
      <c r="U1551" s="47"/>
      <c r="V1551" s="47"/>
      <c r="W1551" s="47"/>
      <c r="X1551" s="47"/>
      <c r="Y1551" s="47"/>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c r="BV1551" s="48"/>
      <c r="BW1551" s="48"/>
      <c r="BX1551" s="48"/>
      <c r="BY1551" s="48"/>
      <c r="BZ1551" s="48"/>
      <c r="CA1551" s="48"/>
      <c r="CB1551" s="48"/>
      <c r="CC1551" s="48"/>
      <c r="CD1551" s="48"/>
      <c r="CE1551" s="48"/>
      <c r="CF1551" s="48"/>
      <c r="CG1551" s="48"/>
      <c r="CH1551" s="48"/>
      <c r="CI1551" s="48"/>
      <c r="CJ1551" s="48"/>
      <c r="CK1551" s="48"/>
      <c r="CL1551" s="48"/>
      <c r="CM1551" s="48"/>
      <c r="CN1551" s="48"/>
      <c r="CO1551" s="48"/>
      <c r="CP1551" s="48"/>
      <c r="CQ1551" s="48"/>
      <c r="CR1551" s="48"/>
      <c r="CS1551" s="48"/>
      <c r="CT1551" s="48"/>
      <c r="CU1551" s="48"/>
      <c r="CV1551" s="48"/>
      <c r="CW1551" s="48"/>
      <c r="CX1551" s="48"/>
      <c r="CY1551" s="48"/>
      <c r="CZ1551" s="48"/>
      <c r="DA1551" s="48"/>
      <c r="DB1551" s="48"/>
      <c r="DC1551" s="48"/>
      <c r="DD1551" s="48"/>
      <c r="DE1551" s="48"/>
      <c r="DF1551" s="48"/>
      <c r="DG1551" s="48"/>
      <c r="DH1551" s="48"/>
      <c r="DI1551" s="48"/>
      <c r="DJ1551" s="48"/>
      <c r="DK1551" s="48"/>
      <c r="DL1551" s="48"/>
      <c r="DM1551" s="48"/>
      <c r="DN1551" s="48"/>
      <c r="DO1551" s="48"/>
      <c r="DP1551" s="48"/>
      <c r="DQ1551" s="48"/>
    </row>
    <row r="1552" spans="1:121" ht="12.75" customHeight="1" outlineLevel="1" collapsed="1">
      <c r="A1552" s="27" t="s">
        <v>1689</v>
      </c>
      <c r="B1552" s="27">
        <v>10</v>
      </c>
      <c r="C1552" s="28" t="s">
        <v>1548</v>
      </c>
      <c r="D1552" s="27" t="s">
        <v>1350</v>
      </c>
      <c r="E1552" s="28" t="s">
        <v>1690</v>
      </c>
      <c r="F1552" s="35" t="s">
        <v>1691</v>
      </c>
      <c r="G1552" s="28"/>
      <c r="H1552" s="28" t="s">
        <v>59</v>
      </c>
      <c r="I1552" s="28"/>
      <c r="J1552" s="26" t="s">
        <v>33</v>
      </c>
      <c r="K1552" s="26" t="s">
        <v>57</v>
      </c>
      <c r="L1552" s="26" t="s">
        <v>57</v>
      </c>
      <c r="M1552" s="3" t="str">
        <f>M1553&amp;" "&amp;O1553&amp;N1553&amp;" "</f>
        <v xml:space="preserve">Монтаж муфт 2шт </v>
      </c>
      <c r="N1552" s="33"/>
      <c r="O1552" s="31"/>
      <c r="P1552" s="41"/>
      <c r="Q1552" s="88"/>
      <c r="R1552" s="47"/>
      <c r="S1552" s="47"/>
      <c r="T1552" s="47"/>
      <c r="U1552" s="47"/>
      <c r="V1552" s="48"/>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c r="BV1552" s="48"/>
      <c r="BW1552" s="48"/>
      <c r="BX1552" s="48"/>
      <c r="BY1552" s="48"/>
      <c r="BZ1552" s="48"/>
      <c r="CA1552" s="48"/>
      <c r="CB1552" s="48"/>
      <c r="CC1552" s="48"/>
      <c r="CD1552" s="48"/>
      <c r="CE1552" s="48"/>
      <c r="CF1552" s="48"/>
      <c r="CG1552" s="48"/>
      <c r="CH1552" s="48"/>
      <c r="CI1552" s="48"/>
      <c r="CJ1552" s="48"/>
      <c r="CK1552" s="48"/>
      <c r="CL1552" s="48"/>
      <c r="CM1552" s="48"/>
      <c r="CN1552" s="48"/>
      <c r="CO1552" s="48"/>
      <c r="CP1552" s="48"/>
      <c r="CQ1552" s="48"/>
      <c r="CR1552" s="48"/>
      <c r="CS1552" s="48"/>
      <c r="CT1552" s="48"/>
      <c r="CU1552" s="48"/>
      <c r="CV1552" s="48"/>
      <c r="CW1552" s="48"/>
      <c r="CX1552" s="48"/>
      <c r="CY1552" s="48"/>
      <c r="CZ1552" s="48"/>
      <c r="DA1552" s="48"/>
      <c r="DB1552" s="48"/>
      <c r="DC1552" s="48"/>
      <c r="DD1552" s="48"/>
      <c r="DE1552" s="48"/>
      <c r="DF1552" s="48"/>
      <c r="DG1552" s="48"/>
      <c r="DH1552" s="48"/>
      <c r="DI1552" s="48"/>
      <c r="DJ1552" s="48"/>
      <c r="DK1552" s="48"/>
      <c r="DL1552" s="48"/>
      <c r="DM1552" s="48"/>
      <c r="DN1552" s="48"/>
      <c r="DO1552" s="48"/>
      <c r="DP1552" s="48"/>
      <c r="DQ1552" s="48"/>
    </row>
    <row r="1553" spans="1:121" ht="12.75" hidden="1" customHeight="1" outlineLevel="2">
      <c r="A1553" s="27"/>
      <c r="B1553" s="27"/>
      <c r="C1553" s="65"/>
      <c r="D1553" s="27"/>
      <c r="E1553" s="49"/>
      <c r="F1553" s="35" t="s">
        <v>2690</v>
      </c>
      <c r="G1553" s="28"/>
      <c r="H1553" s="28"/>
      <c r="I1553" s="28"/>
      <c r="J1553" s="26"/>
      <c r="K1553" s="26"/>
      <c r="L1553" s="26"/>
      <c r="M1553" s="23" t="s">
        <v>1158</v>
      </c>
      <c r="N1553" s="33" t="s">
        <v>54</v>
      </c>
      <c r="O1553" s="72">
        <v>2</v>
      </c>
      <c r="P1553" s="41"/>
      <c r="Q1553" s="88"/>
      <c r="R1553" s="47"/>
      <c r="S1553" s="47"/>
      <c r="T1553" s="47"/>
      <c r="U1553" s="47"/>
      <c r="V1553" s="48"/>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c r="BV1553" s="48"/>
      <c r="BW1553" s="48"/>
      <c r="BX1553" s="48"/>
      <c r="BY1553" s="48"/>
      <c r="BZ1553" s="48"/>
      <c r="CA1553" s="48"/>
      <c r="CB1553" s="48"/>
      <c r="CC1553" s="48"/>
      <c r="CD1553" s="48"/>
      <c r="CE1553" s="48"/>
      <c r="CF1553" s="48"/>
      <c r="CG1553" s="48"/>
      <c r="CH1553" s="48"/>
      <c r="CI1553" s="48"/>
      <c r="CJ1553" s="48"/>
      <c r="CK1553" s="48"/>
      <c r="CL1553" s="48"/>
      <c r="CM1553" s="48"/>
      <c r="CN1553" s="48"/>
      <c r="CO1553" s="48"/>
      <c r="CP1553" s="48"/>
      <c r="CQ1553" s="48"/>
      <c r="CR1553" s="48"/>
      <c r="CS1553" s="48"/>
      <c r="CT1553" s="48"/>
      <c r="CU1553" s="48"/>
      <c r="CV1553" s="48"/>
      <c r="CW1553" s="48"/>
      <c r="CX1553" s="48"/>
      <c r="CY1553" s="48"/>
      <c r="CZ1553" s="48"/>
      <c r="DA1553" s="48"/>
      <c r="DB1553" s="48"/>
      <c r="DC1553" s="48"/>
      <c r="DD1553" s="48"/>
      <c r="DE1553" s="48"/>
      <c r="DF1553" s="48"/>
      <c r="DG1553" s="48"/>
      <c r="DH1553" s="48"/>
      <c r="DI1553" s="48"/>
      <c r="DJ1553" s="48"/>
      <c r="DK1553" s="48"/>
      <c r="DL1553" s="48"/>
      <c r="DM1553" s="48"/>
      <c r="DN1553" s="48"/>
      <c r="DO1553" s="48"/>
      <c r="DP1553" s="48"/>
      <c r="DQ1553" s="48"/>
    </row>
    <row r="1554" spans="1:121" ht="12.75" customHeight="1" outlineLevel="1" collapsed="1">
      <c r="A1554" s="27" t="s">
        <v>1692</v>
      </c>
      <c r="B1554" s="27">
        <v>10</v>
      </c>
      <c r="C1554" s="28" t="s">
        <v>1548</v>
      </c>
      <c r="D1554" s="27" t="s">
        <v>1350</v>
      </c>
      <c r="E1554" s="28" t="s">
        <v>1693</v>
      </c>
      <c r="F1554" s="35" t="s">
        <v>1694</v>
      </c>
      <c r="G1554" s="28"/>
      <c r="H1554" s="28" t="s">
        <v>59</v>
      </c>
      <c r="I1554" s="28"/>
      <c r="J1554" s="26" t="s">
        <v>33</v>
      </c>
      <c r="K1554" s="26" t="s">
        <v>57</v>
      </c>
      <c r="L1554" s="26" t="s">
        <v>57</v>
      </c>
      <c r="M1554" s="3" t="str">
        <f>M1555&amp;" "&amp;O1555&amp;N1555&amp;" "</f>
        <v xml:space="preserve">Монтаж муфт 2шт </v>
      </c>
      <c r="N1554" s="33"/>
      <c r="O1554" s="31"/>
      <c r="P1554" s="41"/>
      <c r="Q1554" s="88"/>
      <c r="R1554" s="47"/>
      <c r="S1554" s="47"/>
      <c r="T1554" s="47"/>
      <c r="U1554" s="47"/>
      <c r="V1554" s="48"/>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c r="BV1554" s="48"/>
      <c r="BW1554" s="48"/>
      <c r="BX1554" s="48"/>
      <c r="BY1554" s="48"/>
      <c r="BZ1554" s="48"/>
      <c r="CA1554" s="48"/>
      <c r="CB1554" s="48"/>
      <c r="CC1554" s="48"/>
      <c r="CD1554" s="48"/>
      <c r="CE1554" s="48"/>
      <c r="CF1554" s="48"/>
      <c r="CG1554" s="48"/>
      <c r="CH1554" s="48"/>
      <c r="CI1554" s="48"/>
      <c r="CJ1554" s="48"/>
      <c r="CK1554" s="48"/>
      <c r="CL1554" s="48"/>
      <c r="CM1554" s="48"/>
      <c r="CN1554" s="48"/>
      <c r="CO1554" s="48"/>
      <c r="CP1554" s="48"/>
      <c r="CQ1554" s="48"/>
      <c r="CR1554" s="48"/>
      <c r="CS1554" s="48"/>
      <c r="CT1554" s="48"/>
      <c r="CU1554" s="48"/>
      <c r="CV1554" s="48"/>
      <c r="CW1554" s="48"/>
      <c r="CX1554" s="48"/>
      <c r="CY1554" s="48"/>
      <c r="CZ1554" s="48"/>
      <c r="DA1554" s="48"/>
      <c r="DB1554" s="48"/>
      <c r="DC1554" s="48"/>
      <c r="DD1554" s="48"/>
      <c r="DE1554" s="48"/>
      <c r="DF1554" s="48"/>
      <c r="DG1554" s="48"/>
      <c r="DH1554" s="48"/>
      <c r="DI1554" s="48"/>
      <c r="DJ1554" s="48"/>
      <c r="DK1554" s="48"/>
      <c r="DL1554" s="48"/>
      <c r="DM1554" s="48"/>
      <c r="DN1554" s="48"/>
      <c r="DO1554" s="48"/>
      <c r="DP1554" s="48"/>
      <c r="DQ1554" s="48"/>
    </row>
    <row r="1555" spans="1:121" ht="12.75" hidden="1" customHeight="1" outlineLevel="2">
      <c r="A1555" s="27"/>
      <c r="B1555" s="27"/>
      <c r="C1555" s="65"/>
      <c r="D1555" s="27"/>
      <c r="E1555" s="49"/>
      <c r="F1555" s="35" t="s">
        <v>2691</v>
      </c>
      <c r="G1555" s="28"/>
      <c r="H1555" s="28"/>
      <c r="I1555" s="28"/>
      <c r="J1555" s="26"/>
      <c r="K1555" s="26"/>
      <c r="L1555" s="26"/>
      <c r="M1555" s="23" t="s">
        <v>1158</v>
      </c>
      <c r="N1555" s="33" t="s">
        <v>54</v>
      </c>
      <c r="O1555" s="72">
        <v>2</v>
      </c>
      <c r="P1555" s="41"/>
      <c r="Q1555" s="88"/>
      <c r="R1555" s="47"/>
      <c r="S1555" s="47"/>
      <c r="T1555" s="47"/>
      <c r="U1555" s="47"/>
      <c r="V1555" s="48"/>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c r="BV1555" s="48"/>
      <c r="BW1555" s="48"/>
      <c r="BX1555" s="48"/>
      <c r="BY1555" s="48"/>
      <c r="BZ1555" s="48"/>
      <c r="CA1555" s="48"/>
      <c r="CB1555" s="48"/>
      <c r="CC1555" s="48"/>
      <c r="CD1555" s="48"/>
      <c r="CE1555" s="48"/>
      <c r="CF1555" s="48"/>
      <c r="CG1555" s="48"/>
      <c r="CH1555" s="48"/>
      <c r="CI1555" s="48"/>
      <c r="CJ1555" s="48"/>
      <c r="CK1555" s="48"/>
      <c r="CL1555" s="48"/>
      <c r="CM1555" s="48"/>
      <c r="CN1555" s="48"/>
      <c r="CO1555" s="48"/>
      <c r="CP1555" s="48"/>
      <c r="CQ1555" s="48"/>
      <c r="CR1555" s="48"/>
      <c r="CS1555" s="48"/>
      <c r="CT1555" s="48"/>
      <c r="CU1555" s="48"/>
      <c r="CV1555" s="48"/>
      <c r="CW1555" s="48"/>
      <c r="CX1555" s="48"/>
      <c r="CY1555" s="48"/>
      <c r="CZ1555" s="48"/>
      <c r="DA1555" s="48"/>
      <c r="DB1555" s="48"/>
      <c r="DC1555" s="48"/>
      <c r="DD1555" s="48"/>
      <c r="DE1555" s="48"/>
      <c r="DF1555" s="48"/>
      <c r="DG1555" s="48"/>
      <c r="DH1555" s="48"/>
      <c r="DI1555" s="48"/>
      <c r="DJ1555" s="48"/>
      <c r="DK1555" s="48"/>
      <c r="DL1555" s="48"/>
      <c r="DM1555" s="48"/>
      <c r="DN1555" s="48"/>
      <c r="DO1555" s="48"/>
      <c r="DP1555" s="48"/>
      <c r="DQ1555" s="48"/>
    </row>
    <row r="1556" spans="1:121" ht="12.75" customHeight="1" outlineLevel="1" collapsed="1">
      <c r="A1556" s="27" t="s">
        <v>1695</v>
      </c>
      <c r="B1556" s="27">
        <v>6</v>
      </c>
      <c r="C1556" s="28" t="s">
        <v>1548</v>
      </c>
      <c r="D1556" s="27" t="s">
        <v>1350</v>
      </c>
      <c r="E1556" s="28" t="s">
        <v>1696</v>
      </c>
      <c r="F1556" s="35" t="s">
        <v>1697</v>
      </c>
      <c r="G1556" s="28"/>
      <c r="H1556" s="28" t="s">
        <v>59</v>
      </c>
      <c r="I1556" s="28"/>
      <c r="J1556" s="26" t="s">
        <v>33</v>
      </c>
      <c r="K1556" s="26" t="s">
        <v>57</v>
      </c>
      <c r="L1556" s="26" t="s">
        <v>57</v>
      </c>
      <c r="M1556" s="3" t="str">
        <f>M1557&amp;" "&amp;O1557&amp;N1557&amp;" "</f>
        <v xml:space="preserve">Монтаж муфт 2шт </v>
      </c>
      <c r="N1556" s="33"/>
      <c r="O1556" s="31"/>
      <c r="P1556" s="41"/>
      <c r="Q1556" s="88"/>
      <c r="R1556" s="47"/>
      <c r="S1556" s="47"/>
      <c r="T1556" s="47"/>
      <c r="U1556" s="47"/>
      <c r="V1556" s="47"/>
      <c r="W1556" s="47"/>
      <c r="X1556" s="47"/>
      <c r="Y1556" s="47"/>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c r="BV1556" s="48"/>
      <c r="BW1556" s="48"/>
      <c r="BX1556" s="48"/>
      <c r="BY1556" s="48"/>
      <c r="BZ1556" s="48"/>
      <c r="CA1556" s="48"/>
      <c r="CB1556" s="48"/>
      <c r="CC1556" s="48"/>
      <c r="CD1556" s="48"/>
      <c r="CE1556" s="48"/>
      <c r="CF1556" s="48"/>
      <c r="CG1556" s="48"/>
      <c r="CH1556" s="48"/>
      <c r="CI1556" s="48"/>
      <c r="CJ1556" s="48"/>
      <c r="CK1556" s="48"/>
      <c r="CL1556" s="48"/>
      <c r="CM1556" s="48"/>
      <c r="CN1556" s="48"/>
      <c r="CO1556" s="48"/>
      <c r="CP1556" s="48"/>
      <c r="CQ1556" s="48"/>
      <c r="CR1556" s="48"/>
      <c r="CS1556" s="48"/>
      <c r="CT1556" s="48"/>
      <c r="CU1556" s="48"/>
      <c r="CV1556" s="48"/>
      <c r="CW1556" s="48"/>
      <c r="CX1556" s="48"/>
      <c r="CY1556" s="48"/>
      <c r="CZ1556" s="48"/>
      <c r="DA1556" s="48"/>
      <c r="DB1556" s="48"/>
      <c r="DC1556" s="48"/>
      <c r="DD1556" s="48"/>
      <c r="DE1556" s="48"/>
      <c r="DF1556" s="48"/>
      <c r="DG1556" s="48"/>
      <c r="DH1556" s="48"/>
      <c r="DI1556" s="48"/>
      <c r="DJ1556" s="48"/>
      <c r="DK1556" s="48"/>
      <c r="DL1556" s="48"/>
      <c r="DM1556" s="48"/>
      <c r="DN1556" s="48"/>
      <c r="DO1556" s="48"/>
      <c r="DP1556" s="48"/>
      <c r="DQ1556" s="48"/>
    </row>
    <row r="1557" spans="1:121" ht="12.75" hidden="1" customHeight="1" outlineLevel="2">
      <c r="A1557" s="62"/>
      <c r="B1557" s="40"/>
      <c r="C1557" s="49"/>
      <c r="D1557" s="58"/>
      <c r="E1557" s="49"/>
      <c r="F1557" s="35" t="s">
        <v>2692</v>
      </c>
      <c r="G1557" s="28"/>
      <c r="H1557" s="59"/>
      <c r="I1557" s="59"/>
      <c r="J1557" s="60"/>
      <c r="K1557" s="60"/>
      <c r="L1557" s="60"/>
      <c r="M1557" s="23" t="s">
        <v>1158</v>
      </c>
      <c r="N1557" s="33" t="s">
        <v>54</v>
      </c>
      <c r="O1557" s="72">
        <v>2</v>
      </c>
      <c r="P1557" s="41"/>
      <c r="Q1557" s="88"/>
      <c r="R1557" s="47"/>
      <c r="S1557" s="47"/>
      <c r="T1557" s="47"/>
      <c r="U1557" s="47"/>
      <c r="V1557" s="47"/>
      <c r="W1557" s="47"/>
      <c r="X1557" s="47"/>
      <c r="Y1557" s="47"/>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c r="BV1557" s="48"/>
      <c r="BW1557" s="48"/>
      <c r="BX1557" s="48"/>
      <c r="BY1557" s="48"/>
      <c r="BZ1557" s="48"/>
      <c r="CA1557" s="48"/>
      <c r="CB1557" s="48"/>
      <c r="CC1557" s="48"/>
      <c r="CD1557" s="48"/>
      <c r="CE1557" s="48"/>
      <c r="CF1557" s="48"/>
      <c r="CG1557" s="48"/>
      <c r="CH1557" s="48"/>
      <c r="CI1557" s="48"/>
      <c r="CJ1557" s="48"/>
      <c r="CK1557" s="48"/>
      <c r="CL1557" s="48"/>
      <c r="CM1557" s="48"/>
      <c r="CN1557" s="48"/>
      <c r="CO1557" s="48"/>
      <c r="CP1557" s="48"/>
      <c r="CQ1557" s="48"/>
      <c r="CR1557" s="48"/>
      <c r="CS1557" s="48"/>
      <c r="CT1557" s="48"/>
      <c r="CU1557" s="48"/>
      <c r="CV1557" s="48"/>
      <c r="CW1557" s="48"/>
      <c r="CX1557" s="48"/>
      <c r="CY1557" s="48"/>
      <c r="CZ1557" s="48"/>
      <c r="DA1557" s="48"/>
      <c r="DB1557" s="48"/>
      <c r="DC1557" s="48"/>
      <c r="DD1557" s="48"/>
      <c r="DE1557" s="48"/>
      <c r="DF1557" s="48"/>
      <c r="DG1557" s="48"/>
      <c r="DH1557" s="48"/>
      <c r="DI1557" s="48"/>
      <c r="DJ1557" s="48"/>
      <c r="DK1557" s="48"/>
      <c r="DL1557" s="48"/>
      <c r="DM1557" s="48"/>
      <c r="DN1557" s="48"/>
      <c r="DO1557" s="48"/>
      <c r="DP1557" s="48"/>
      <c r="DQ1557" s="48"/>
    </row>
    <row r="1558" spans="1:121" ht="12.75" customHeight="1" outlineLevel="1" collapsed="1">
      <c r="A1558" s="27" t="s">
        <v>1698</v>
      </c>
      <c r="B1558" s="27">
        <v>10</v>
      </c>
      <c r="C1558" s="28" t="s">
        <v>1548</v>
      </c>
      <c r="D1558" s="27" t="s">
        <v>1350</v>
      </c>
      <c r="E1558" s="28" t="s">
        <v>1699</v>
      </c>
      <c r="F1558" s="35" t="s">
        <v>1700</v>
      </c>
      <c r="G1558" s="28"/>
      <c r="H1558" s="28" t="s">
        <v>59</v>
      </c>
      <c r="I1558" s="28"/>
      <c r="J1558" s="26" t="s">
        <v>33</v>
      </c>
      <c r="K1558" s="26" t="s">
        <v>57</v>
      </c>
      <c r="L1558" s="26" t="s">
        <v>57</v>
      </c>
      <c r="M1558" s="3" t="str">
        <f>M1559&amp;" "&amp;O1559&amp;N1559&amp;" "</f>
        <v xml:space="preserve">Монтаж муфт 2шт </v>
      </c>
      <c r="N1558" s="33"/>
      <c r="O1558" s="31"/>
      <c r="P1558" s="41"/>
      <c r="Q1558" s="88"/>
      <c r="R1558" s="47"/>
      <c r="S1558" s="47"/>
      <c r="T1558" s="47"/>
      <c r="U1558" s="47"/>
      <c r="V1558" s="47"/>
      <c r="W1558" s="47"/>
      <c r="X1558" s="47"/>
      <c r="Y1558" s="47"/>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c r="BV1558" s="48"/>
      <c r="BW1558" s="48"/>
      <c r="BX1558" s="48"/>
      <c r="BY1558" s="48"/>
      <c r="BZ1558" s="48"/>
      <c r="CA1558" s="48"/>
      <c r="CB1558" s="48"/>
      <c r="CC1558" s="48"/>
      <c r="CD1558" s="48"/>
      <c r="CE1558" s="48"/>
      <c r="CF1558" s="48"/>
      <c r="CG1558" s="48"/>
      <c r="CH1558" s="48"/>
      <c r="CI1558" s="48"/>
      <c r="CJ1558" s="48"/>
      <c r="CK1558" s="48"/>
      <c r="CL1558" s="48"/>
      <c r="CM1558" s="48"/>
      <c r="CN1558" s="48"/>
      <c r="CO1558" s="48"/>
      <c r="CP1558" s="48"/>
      <c r="CQ1558" s="48"/>
      <c r="CR1558" s="48"/>
      <c r="CS1558" s="48"/>
      <c r="CT1558" s="48"/>
      <c r="CU1558" s="48"/>
      <c r="CV1558" s="48"/>
      <c r="CW1558" s="48"/>
      <c r="CX1558" s="48"/>
      <c r="CY1558" s="48"/>
      <c r="CZ1558" s="48"/>
      <c r="DA1558" s="48"/>
      <c r="DB1558" s="48"/>
      <c r="DC1558" s="48"/>
      <c r="DD1558" s="48"/>
      <c r="DE1558" s="48"/>
      <c r="DF1558" s="48"/>
      <c r="DG1558" s="48"/>
      <c r="DH1558" s="48"/>
      <c r="DI1558" s="48"/>
      <c r="DJ1558" s="48"/>
      <c r="DK1558" s="48"/>
      <c r="DL1558" s="48"/>
      <c r="DM1558" s="48"/>
      <c r="DN1558" s="48"/>
      <c r="DO1558" s="48"/>
      <c r="DP1558" s="48"/>
      <c r="DQ1558" s="48"/>
    </row>
    <row r="1559" spans="1:121" ht="12.75" hidden="1" customHeight="1" outlineLevel="2">
      <c r="A1559" s="62"/>
      <c r="B1559" s="40"/>
      <c r="C1559" s="49"/>
      <c r="D1559" s="58"/>
      <c r="E1559" s="49"/>
      <c r="F1559" s="35" t="s">
        <v>2693</v>
      </c>
      <c r="G1559" s="28"/>
      <c r="H1559" s="59"/>
      <c r="I1559" s="59"/>
      <c r="J1559" s="60"/>
      <c r="K1559" s="60"/>
      <c r="L1559" s="60"/>
      <c r="M1559" s="23" t="s">
        <v>1158</v>
      </c>
      <c r="N1559" s="33" t="s">
        <v>54</v>
      </c>
      <c r="O1559" s="72">
        <v>2</v>
      </c>
      <c r="P1559" s="41"/>
      <c r="Q1559" s="88"/>
      <c r="R1559" s="47"/>
      <c r="S1559" s="47"/>
      <c r="T1559" s="47"/>
      <c r="U1559" s="47"/>
      <c r="V1559" s="47"/>
      <c r="W1559" s="47"/>
      <c r="X1559" s="47"/>
      <c r="Y1559" s="47"/>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c r="BV1559" s="48"/>
      <c r="BW1559" s="48"/>
      <c r="BX1559" s="48"/>
      <c r="BY1559" s="48"/>
      <c r="BZ1559" s="48"/>
      <c r="CA1559" s="48"/>
      <c r="CB1559" s="48"/>
      <c r="CC1559" s="48"/>
      <c r="CD1559" s="48"/>
      <c r="CE1559" s="48"/>
      <c r="CF1559" s="48"/>
      <c r="CG1559" s="48"/>
      <c r="CH1559" s="48"/>
      <c r="CI1559" s="48"/>
      <c r="CJ1559" s="48"/>
      <c r="CK1559" s="48"/>
      <c r="CL1559" s="48"/>
      <c r="CM1559" s="48"/>
      <c r="CN1559" s="48"/>
      <c r="CO1559" s="48"/>
      <c r="CP1559" s="48"/>
      <c r="CQ1559" s="48"/>
      <c r="CR1559" s="48"/>
      <c r="CS1559" s="48"/>
      <c r="CT1559" s="48"/>
      <c r="CU1559" s="48"/>
      <c r="CV1559" s="48"/>
      <c r="CW1559" s="48"/>
      <c r="CX1559" s="48"/>
      <c r="CY1559" s="48"/>
      <c r="CZ1559" s="48"/>
      <c r="DA1559" s="48"/>
      <c r="DB1559" s="48"/>
      <c r="DC1559" s="48"/>
      <c r="DD1559" s="48"/>
      <c r="DE1559" s="48"/>
      <c r="DF1559" s="48"/>
      <c r="DG1559" s="48"/>
      <c r="DH1559" s="48"/>
      <c r="DI1559" s="48"/>
      <c r="DJ1559" s="48"/>
      <c r="DK1559" s="48"/>
      <c r="DL1559" s="48"/>
      <c r="DM1559" s="48"/>
      <c r="DN1559" s="48"/>
      <c r="DO1559" s="48"/>
      <c r="DP1559" s="48"/>
      <c r="DQ1559" s="48"/>
    </row>
    <row r="1560" spans="1:121" ht="12.75" customHeight="1" outlineLevel="1" collapsed="1">
      <c r="A1560" s="27" t="s">
        <v>1701</v>
      </c>
      <c r="B1560" s="27">
        <v>10</v>
      </c>
      <c r="C1560" s="28" t="s">
        <v>1548</v>
      </c>
      <c r="D1560" s="27" t="s">
        <v>1350</v>
      </c>
      <c r="E1560" s="28" t="s">
        <v>1702</v>
      </c>
      <c r="F1560" s="35" t="s">
        <v>1703</v>
      </c>
      <c r="G1560" s="28"/>
      <c r="H1560" s="28" t="s">
        <v>59</v>
      </c>
      <c r="I1560" s="28"/>
      <c r="J1560" s="26" t="s">
        <v>33</v>
      </c>
      <c r="K1560" s="26" t="s">
        <v>316</v>
      </c>
      <c r="L1560" s="26" t="s">
        <v>316</v>
      </c>
      <c r="M1560" s="3" t="str">
        <f>M1561&amp;" "&amp;O1561&amp;N1561&amp;" "</f>
        <v xml:space="preserve">Монтаж муфт 1шт </v>
      </c>
      <c r="N1560" s="33"/>
      <c r="O1560" s="31"/>
      <c r="P1560" s="41"/>
      <c r="Q1560" s="88"/>
      <c r="R1560" s="47"/>
      <c r="S1560" s="47"/>
      <c r="T1560" s="47"/>
      <c r="U1560" s="47"/>
      <c r="V1560" s="48"/>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c r="BV1560" s="48"/>
      <c r="BW1560" s="48"/>
      <c r="BX1560" s="48"/>
      <c r="BY1560" s="48"/>
      <c r="BZ1560" s="48"/>
      <c r="CA1560" s="48"/>
      <c r="CB1560" s="48"/>
      <c r="CC1560" s="48"/>
      <c r="CD1560" s="48"/>
      <c r="CE1560" s="48"/>
      <c r="CF1560" s="48"/>
      <c r="CG1560" s="48"/>
      <c r="CH1560" s="48"/>
      <c r="CI1560" s="48"/>
      <c r="CJ1560" s="48"/>
      <c r="CK1560" s="48"/>
      <c r="CL1560" s="48"/>
      <c r="CM1560" s="48"/>
      <c r="CN1560" s="48"/>
      <c r="CO1560" s="48"/>
      <c r="CP1560" s="48"/>
      <c r="CQ1560" s="48"/>
      <c r="CR1560" s="48"/>
      <c r="CS1560" s="48"/>
      <c r="CT1560" s="48"/>
      <c r="CU1560" s="48"/>
      <c r="CV1560" s="48"/>
      <c r="CW1560" s="48"/>
      <c r="CX1560" s="48"/>
      <c r="CY1560" s="48"/>
      <c r="CZ1560" s="48"/>
      <c r="DA1560" s="48"/>
      <c r="DB1560" s="48"/>
      <c r="DC1560" s="48"/>
      <c r="DD1560" s="48"/>
      <c r="DE1560" s="48"/>
      <c r="DF1560" s="48"/>
      <c r="DG1560" s="48"/>
      <c r="DH1560" s="48"/>
      <c r="DI1560" s="48"/>
      <c r="DJ1560" s="48"/>
      <c r="DK1560" s="48"/>
      <c r="DL1560" s="48"/>
      <c r="DM1560" s="48"/>
      <c r="DN1560" s="48"/>
      <c r="DO1560" s="48"/>
      <c r="DP1560" s="48"/>
      <c r="DQ1560" s="48"/>
    </row>
    <row r="1561" spans="1:121" ht="12.75" hidden="1" customHeight="1" outlineLevel="2">
      <c r="A1561" s="27"/>
      <c r="B1561" s="27"/>
      <c r="C1561" s="65"/>
      <c r="D1561" s="27"/>
      <c r="E1561" s="49"/>
      <c r="F1561" s="35" t="s">
        <v>2694</v>
      </c>
      <c r="G1561" s="28"/>
      <c r="H1561" s="28"/>
      <c r="I1561" s="28"/>
      <c r="J1561" s="26"/>
      <c r="K1561" s="26"/>
      <c r="L1561" s="26"/>
      <c r="M1561" s="23" t="s">
        <v>1158</v>
      </c>
      <c r="N1561" s="33" t="s">
        <v>54</v>
      </c>
      <c r="O1561" s="72">
        <v>1</v>
      </c>
      <c r="P1561" s="41"/>
      <c r="Q1561" s="88"/>
      <c r="R1561" s="47"/>
      <c r="S1561" s="47"/>
      <c r="T1561" s="47"/>
      <c r="U1561" s="47"/>
      <c r="V1561" s="48"/>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c r="BV1561" s="48"/>
      <c r="BW1561" s="48"/>
      <c r="BX1561" s="48"/>
      <c r="BY1561" s="48"/>
      <c r="BZ1561" s="48"/>
      <c r="CA1561" s="48"/>
      <c r="CB1561" s="48"/>
      <c r="CC1561" s="48"/>
      <c r="CD1561" s="48"/>
      <c r="CE1561" s="48"/>
      <c r="CF1561" s="48"/>
      <c r="CG1561" s="48"/>
      <c r="CH1561" s="48"/>
      <c r="CI1561" s="48"/>
      <c r="CJ1561" s="48"/>
      <c r="CK1561" s="48"/>
      <c r="CL1561" s="48"/>
      <c r="CM1561" s="48"/>
      <c r="CN1561" s="48"/>
      <c r="CO1561" s="48"/>
      <c r="CP1561" s="48"/>
      <c r="CQ1561" s="48"/>
      <c r="CR1561" s="48"/>
      <c r="CS1561" s="48"/>
      <c r="CT1561" s="48"/>
      <c r="CU1561" s="48"/>
      <c r="CV1561" s="48"/>
      <c r="CW1561" s="48"/>
      <c r="CX1561" s="48"/>
      <c r="CY1561" s="48"/>
      <c r="CZ1561" s="48"/>
      <c r="DA1561" s="48"/>
      <c r="DB1561" s="48"/>
      <c r="DC1561" s="48"/>
      <c r="DD1561" s="48"/>
      <c r="DE1561" s="48"/>
      <c r="DF1561" s="48"/>
      <c r="DG1561" s="48"/>
      <c r="DH1561" s="48"/>
      <c r="DI1561" s="48"/>
      <c r="DJ1561" s="48"/>
      <c r="DK1561" s="48"/>
      <c r="DL1561" s="48"/>
      <c r="DM1561" s="48"/>
      <c r="DN1561" s="48"/>
      <c r="DO1561" s="48"/>
      <c r="DP1561" s="48"/>
      <c r="DQ1561" s="48"/>
    </row>
    <row r="1562" spans="1:121" ht="12.75" customHeight="1" outlineLevel="1" collapsed="1">
      <c r="A1562" s="27" t="s">
        <v>1704</v>
      </c>
      <c r="B1562" s="27">
        <v>10</v>
      </c>
      <c r="C1562" s="28" t="s">
        <v>1548</v>
      </c>
      <c r="D1562" s="27" t="s">
        <v>1350</v>
      </c>
      <c r="E1562" s="28" t="s">
        <v>1705</v>
      </c>
      <c r="F1562" s="35" t="s">
        <v>1706</v>
      </c>
      <c r="G1562" s="28"/>
      <c r="H1562" s="28" t="s">
        <v>59</v>
      </c>
      <c r="I1562" s="28"/>
      <c r="J1562" s="26" t="s">
        <v>33</v>
      </c>
      <c r="K1562" s="26" t="s">
        <v>316</v>
      </c>
      <c r="L1562" s="26" t="s">
        <v>316</v>
      </c>
      <c r="M1562" s="3" t="str">
        <f>M1563&amp;" "&amp;O1563&amp;N1563&amp;" "</f>
        <v xml:space="preserve">Монтаж муфт 1шт </v>
      </c>
      <c r="N1562" s="33"/>
      <c r="O1562" s="31"/>
      <c r="P1562" s="41"/>
      <c r="Q1562" s="88"/>
      <c r="R1562" s="47"/>
      <c r="S1562" s="47"/>
      <c r="T1562" s="47"/>
      <c r="U1562" s="47"/>
      <c r="V1562" s="47"/>
      <c r="W1562" s="47"/>
      <c r="X1562" s="47"/>
      <c r="Y1562" s="47"/>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c r="BV1562" s="48"/>
      <c r="BW1562" s="48"/>
      <c r="BX1562" s="48"/>
      <c r="BY1562" s="48"/>
      <c r="BZ1562" s="48"/>
      <c r="CA1562" s="48"/>
      <c r="CB1562" s="48"/>
      <c r="CC1562" s="48"/>
      <c r="CD1562" s="48"/>
      <c r="CE1562" s="48"/>
      <c r="CF1562" s="48"/>
      <c r="CG1562" s="48"/>
      <c r="CH1562" s="48"/>
      <c r="CI1562" s="48"/>
      <c r="CJ1562" s="48"/>
      <c r="CK1562" s="48"/>
      <c r="CL1562" s="48"/>
      <c r="CM1562" s="48"/>
      <c r="CN1562" s="48"/>
      <c r="CO1562" s="48"/>
      <c r="CP1562" s="48"/>
      <c r="CQ1562" s="48"/>
      <c r="CR1562" s="48"/>
      <c r="CS1562" s="48"/>
      <c r="CT1562" s="48"/>
      <c r="CU1562" s="48"/>
      <c r="CV1562" s="48"/>
      <c r="CW1562" s="48"/>
      <c r="CX1562" s="48"/>
      <c r="CY1562" s="48"/>
      <c r="CZ1562" s="48"/>
      <c r="DA1562" s="48"/>
      <c r="DB1562" s="48"/>
      <c r="DC1562" s="48"/>
      <c r="DD1562" s="48"/>
      <c r="DE1562" s="48"/>
      <c r="DF1562" s="48"/>
      <c r="DG1562" s="48"/>
      <c r="DH1562" s="48"/>
      <c r="DI1562" s="48"/>
      <c r="DJ1562" s="48"/>
      <c r="DK1562" s="48"/>
      <c r="DL1562" s="48"/>
      <c r="DM1562" s="48"/>
      <c r="DN1562" s="48"/>
      <c r="DO1562" s="48"/>
      <c r="DP1562" s="48"/>
      <c r="DQ1562" s="48"/>
    </row>
    <row r="1563" spans="1:121" ht="12.75" hidden="1" customHeight="1" outlineLevel="2">
      <c r="A1563" s="62"/>
      <c r="B1563" s="40"/>
      <c r="C1563" s="49"/>
      <c r="D1563" s="58"/>
      <c r="E1563" s="49"/>
      <c r="F1563" s="35" t="s">
        <v>2694</v>
      </c>
      <c r="G1563" s="28"/>
      <c r="H1563" s="59"/>
      <c r="I1563" s="59"/>
      <c r="J1563" s="60"/>
      <c r="K1563" s="60"/>
      <c r="L1563" s="60"/>
      <c r="M1563" s="23" t="s">
        <v>1158</v>
      </c>
      <c r="N1563" s="33" t="s">
        <v>54</v>
      </c>
      <c r="O1563" s="72">
        <v>1</v>
      </c>
      <c r="P1563" s="41"/>
      <c r="Q1563" s="88"/>
      <c r="R1563" s="47"/>
      <c r="S1563" s="47"/>
      <c r="T1563" s="47"/>
      <c r="U1563" s="47"/>
      <c r="V1563" s="47"/>
      <c r="W1563" s="47"/>
      <c r="X1563" s="47"/>
      <c r="Y1563" s="47"/>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c r="BV1563" s="48"/>
      <c r="BW1563" s="48"/>
      <c r="BX1563" s="48"/>
      <c r="BY1563" s="48"/>
      <c r="BZ1563" s="48"/>
      <c r="CA1563" s="48"/>
      <c r="CB1563" s="48"/>
      <c r="CC1563" s="48"/>
      <c r="CD1563" s="48"/>
      <c r="CE1563" s="48"/>
      <c r="CF1563" s="48"/>
      <c r="CG1563" s="48"/>
      <c r="CH1563" s="48"/>
      <c r="CI1563" s="48"/>
      <c r="CJ1563" s="48"/>
      <c r="CK1563" s="48"/>
      <c r="CL1563" s="48"/>
      <c r="CM1563" s="48"/>
      <c r="CN1563" s="48"/>
      <c r="CO1563" s="48"/>
      <c r="CP1563" s="48"/>
      <c r="CQ1563" s="48"/>
      <c r="CR1563" s="48"/>
      <c r="CS1563" s="48"/>
      <c r="CT1563" s="48"/>
      <c r="CU1563" s="48"/>
      <c r="CV1563" s="48"/>
      <c r="CW1563" s="48"/>
      <c r="CX1563" s="48"/>
      <c r="CY1563" s="48"/>
      <c r="CZ1563" s="48"/>
      <c r="DA1563" s="48"/>
      <c r="DB1563" s="48"/>
      <c r="DC1563" s="48"/>
      <c r="DD1563" s="48"/>
      <c r="DE1563" s="48"/>
      <c r="DF1563" s="48"/>
      <c r="DG1563" s="48"/>
      <c r="DH1563" s="48"/>
      <c r="DI1563" s="48"/>
      <c r="DJ1563" s="48"/>
      <c r="DK1563" s="48"/>
      <c r="DL1563" s="48"/>
      <c r="DM1563" s="48"/>
      <c r="DN1563" s="48"/>
      <c r="DO1563" s="48"/>
      <c r="DP1563" s="48"/>
      <c r="DQ1563" s="48"/>
    </row>
    <row r="1564" spans="1:121" ht="12.75" customHeight="1" outlineLevel="1" collapsed="1">
      <c r="A1564" s="27" t="s">
        <v>1707</v>
      </c>
      <c r="B1564" s="27">
        <v>10</v>
      </c>
      <c r="C1564" s="28" t="s">
        <v>1548</v>
      </c>
      <c r="D1564" s="27" t="s">
        <v>1350</v>
      </c>
      <c r="E1564" s="28" t="s">
        <v>1708</v>
      </c>
      <c r="F1564" s="35" t="s">
        <v>1709</v>
      </c>
      <c r="G1564" s="28"/>
      <c r="H1564" s="28" t="s">
        <v>59</v>
      </c>
      <c r="I1564" s="28"/>
      <c r="J1564" s="26" t="s">
        <v>33</v>
      </c>
      <c r="K1564" s="26" t="s">
        <v>316</v>
      </c>
      <c r="L1564" s="26" t="s">
        <v>316</v>
      </c>
      <c r="M1564" s="3" t="str">
        <f>M1565&amp;" "&amp;O1565&amp;N1565&amp;" "</f>
        <v xml:space="preserve">Монтаж муфт 1шт </v>
      </c>
      <c r="N1564" s="33"/>
      <c r="O1564" s="31"/>
      <c r="P1564" s="41"/>
      <c r="Q1564" s="88"/>
      <c r="R1564" s="47"/>
      <c r="S1564" s="47"/>
      <c r="T1564" s="47"/>
      <c r="U1564" s="47"/>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c r="BV1564" s="48"/>
      <c r="BW1564" s="48"/>
      <c r="BX1564" s="48"/>
      <c r="BY1564" s="48"/>
      <c r="BZ1564" s="48"/>
      <c r="CA1564" s="48"/>
      <c r="CB1564" s="48"/>
      <c r="CC1564" s="48"/>
      <c r="CD1564" s="48"/>
      <c r="CE1564" s="48"/>
      <c r="CF1564" s="48"/>
      <c r="CG1564" s="48"/>
      <c r="CH1564" s="48"/>
      <c r="CI1564" s="48"/>
      <c r="CJ1564" s="48"/>
      <c r="CK1564" s="48"/>
      <c r="CL1564" s="48"/>
      <c r="CM1564" s="48"/>
      <c r="CN1564" s="48"/>
      <c r="CO1564" s="48"/>
      <c r="CP1564" s="48"/>
      <c r="CQ1564" s="48"/>
      <c r="CR1564" s="48"/>
      <c r="CS1564" s="48"/>
      <c r="CT1564" s="48"/>
      <c r="CU1564" s="48"/>
      <c r="CV1564" s="48"/>
      <c r="CW1564" s="48"/>
      <c r="CX1564" s="48"/>
      <c r="CY1564" s="48"/>
      <c r="CZ1564" s="48"/>
      <c r="DA1564" s="48"/>
      <c r="DB1564" s="48"/>
      <c r="DC1564" s="48"/>
      <c r="DD1564" s="48"/>
      <c r="DE1564" s="48"/>
      <c r="DF1564" s="48"/>
      <c r="DG1564" s="48"/>
      <c r="DH1564" s="48"/>
      <c r="DI1564" s="48"/>
      <c r="DJ1564" s="48"/>
      <c r="DK1564" s="48"/>
      <c r="DL1564" s="48"/>
      <c r="DM1564" s="48"/>
      <c r="DN1564" s="48"/>
      <c r="DO1564" s="48"/>
      <c r="DP1564" s="48"/>
      <c r="DQ1564" s="48"/>
    </row>
    <row r="1565" spans="1:121" ht="12.75" hidden="1" customHeight="1" outlineLevel="2">
      <c r="A1565" s="27"/>
      <c r="B1565" s="27"/>
      <c r="C1565" s="65"/>
      <c r="D1565" s="27"/>
      <c r="E1565" s="49"/>
      <c r="F1565" s="35" t="s">
        <v>2695</v>
      </c>
      <c r="G1565" s="28"/>
      <c r="H1565" s="28"/>
      <c r="I1565" s="28"/>
      <c r="J1565" s="26"/>
      <c r="K1565" s="26"/>
      <c r="L1565" s="26"/>
      <c r="M1565" s="23" t="s">
        <v>1158</v>
      </c>
      <c r="N1565" s="33" t="s">
        <v>54</v>
      </c>
      <c r="O1565" s="72">
        <v>1</v>
      </c>
      <c r="P1565" s="41"/>
      <c r="Q1565" s="88"/>
      <c r="R1565" s="47"/>
      <c r="S1565" s="47"/>
      <c r="T1565" s="47"/>
      <c r="U1565" s="47"/>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c r="BV1565" s="48"/>
      <c r="BW1565" s="48"/>
      <c r="BX1565" s="48"/>
      <c r="BY1565" s="48"/>
      <c r="BZ1565" s="48"/>
      <c r="CA1565" s="48"/>
      <c r="CB1565" s="48"/>
      <c r="CC1565" s="48"/>
      <c r="CD1565" s="48"/>
      <c r="CE1565" s="48"/>
      <c r="CF1565" s="48"/>
      <c r="CG1565" s="48"/>
      <c r="CH1565" s="48"/>
      <c r="CI1565" s="48"/>
      <c r="CJ1565" s="48"/>
      <c r="CK1565" s="48"/>
      <c r="CL1565" s="48"/>
      <c r="CM1565" s="48"/>
      <c r="CN1565" s="48"/>
      <c r="CO1565" s="48"/>
      <c r="CP1565" s="48"/>
      <c r="CQ1565" s="48"/>
      <c r="CR1565" s="48"/>
      <c r="CS1565" s="48"/>
      <c r="CT1565" s="48"/>
      <c r="CU1565" s="48"/>
      <c r="CV1565" s="48"/>
      <c r="CW1565" s="48"/>
      <c r="CX1565" s="48"/>
      <c r="CY1565" s="48"/>
      <c r="CZ1565" s="48"/>
      <c r="DA1565" s="48"/>
      <c r="DB1565" s="48"/>
      <c r="DC1565" s="48"/>
      <c r="DD1565" s="48"/>
      <c r="DE1565" s="48"/>
      <c r="DF1565" s="48"/>
      <c r="DG1565" s="48"/>
      <c r="DH1565" s="48"/>
      <c r="DI1565" s="48"/>
      <c r="DJ1565" s="48"/>
      <c r="DK1565" s="48"/>
      <c r="DL1565" s="48"/>
      <c r="DM1565" s="48"/>
      <c r="DN1565" s="48"/>
      <c r="DO1565" s="48"/>
      <c r="DP1565" s="48"/>
      <c r="DQ1565" s="48"/>
    </row>
    <row r="1566" spans="1:121" ht="12.75" customHeight="1" outlineLevel="1" collapsed="1">
      <c r="A1566" s="27" t="s">
        <v>1710</v>
      </c>
      <c r="B1566" s="27">
        <v>10</v>
      </c>
      <c r="C1566" s="28" t="s">
        <v>1548</v>
      </c>
      <c r="D1566" s="27" t="s">
        <v>1350</v>
      </c>
      <c r="E1566" s="28" t="s">
        <v>1711</v>
      </c>
      <c r="F1566" s="35" t="s">
        <v>1712</v>
      </c>
      <c r="G1566" s="28"/>
      <c r="H1566" s="28" t="s">
        <v>59</v>
      </c>
      <c r="I1566" s="28"/>
      <c r="J1566" s="26" t="s">
        <v>33</v>
      </c>
      <c r="K1566" s="26" t="s">
        <v>316</v>
      </c>
      <c r="L1566" s="26" t="s">
        <v>316</v>
      </c>
      <c r="M1566" s="3" t="str">
        <f>M1567&amp;" "&amp;O1567&amp;N1567&amp;" "</f>
        <v xml:space="preserve">Монтаж муфт 1шт </v>
      </c>
      <c r="N1566" s="33"/>
      <c r="O1566" s="31"/>
      <c r="P1566" s="41"/>
      <c r="Q1566" s="88"/>
      <c r="R1566" s="47"/>
      <c r="S1566" s="47"/>
      <c r="T1566" s="47"/>
      <c r="U1566" s="47"/>
      <c r="V1566" s="48"/>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c r="BV1566" s="48"/>
      <c r="BW1566" s="48"/>
      <c r="BX1566" s="48"/>
      <c r="BY1566" s="48"/>
      <c r="BZ1566" s="48"/>
      <c r="CA1566" s="48"/>
      <c r="CB1566" s="48"/>
      <c r="CC1566" s="48"/>
      <c r="CD1566" s="48"/>
      <c r="CE1566" s="48"/>
      <c r="CF1566" s="48"/>
      <c r="CG1566" s="48"/>
      <c r="CH1566" s="48"/>
      <c r="CI1566" s="48"/>
      <c r="CJ1566" s="48"/>
      <c r="CK1566" s="48"/>
      <c r="CL1566" s="48"/>
      <c r="CM1566" s="48"/>
      <c r="CN1566" s="48"/>
      <c r="CO1566" s="48"/>
      <c r="CP1566" s="48"/>
      <c r="CQ1566" s="48"/>
      <c r="CR1566" s="48"/>
      <c r="CS1566" s="48"/>
      <c r="CT1566" s="48"/>
      <c r="CU1566" s="48"/>
      <c r="CV1566" s="48"/>
      <c r="CW1566" s="48"/>
      <c r="CX1566" s="48"/>
      <c r="CY1566" s="48"/>
      <c r="CZ1566" s="48"/>
      <c r="DA1566" s="48"/>
      <c r="DB1566" s="48"/>
      <c r="DC1566" s="48"/>
      <c r="DD1566" s="48"/>
      <c r="DE1566" s="48"/>
      <c r="DF1566" s="48"/>
      <c r="DG1566" s="48"/>
      <c r="DH1566" s="48"/>
      <c r="DI1566" s="48"/>
      <c r="DJ1566" s="48"/>
      <c r="DK1566" s="48"/>
      <c r="DL1566" s="48"/>
      <c r="DM1566" s="48"/>
      <c r="DN1566" s="48"/>
      <c r="DO1566" s="48"/>
      <c r="DP1566" s="48"/>
      <c r="DQ1566" s="48"/>
    </row>
    <row r="1567" spans="1:121" ht="12.75" hidden="1" customHeight="1" outlineLevel="2">
      <c r="A1567" s="27"/>
      <c r="B1567" s="27"/>
      <c r="C1567" s="65"/>
      <c r="D1567" s="27"/>
      <c r="E1567" s="49"/>
      <c r="F1567" s="35" t="s">
        <v>2696</v>
      </c>
      <c r="G1567" s="28"/>
      <c r="H1567" s="28"/>
      <c r="I1567" s="28"/>
      <c r="J1567" s="26"/>
      <c r="K1567" s="26"/>
      <c r="L1567" s="26"/>
      <c r="M1567" s="23" t="s">
        <v>1158</v>
      </c>
      <c r="N1567" s="33" t="s">
        <v>54</v>
      </c>
      <c r="O1567" s="72">
        <v>1</v>
      </c>
      <c r="P1567" s="41"/>
      <c r="Q1567" s="88"/>
      <c r="R1567" s="47"/>
      <c r="S1567" s="47"/>
      <c r="T1567" s="47"/>
      <c r="U1567" s="47"/>
      <c r="V1567" s="48"/>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c r="BV1567" s="48"/>
      <c r="BW1567" s="48"/>
      <c r="BX1567" s="48"/>
      <c r="BY1567" s="48"/>
      <c r="BZ1567" s="48"/>
      <c r="CA1567" s="48"/>
      <c r="CB1567" s="48"/>
      <c r="CC1567" s="48"/>
      <c r="CD1567" s="48"/>
      <c r="CE1567" s="48"/>
      <c r="CF1567" s="48"/>
      <c r="CG1567" s="48"/>
      <c r="CH1567" s="48"/>
      <c r="CI1567" s="48"/>
      <c r="CJ1567" s="48"/>
      <c r="CK1567" s="48"/>
      <c r="CL1567" s="48"/>
      <c r="CM1567" s="48"/>
      <c r="CN1567" s="48"/>
      <c r="CO1567" s="48"/>
      <c r="CP1567" s="48"/>
      <c r="CQ1567" s="48"/>
      <c r="CR1567" s="48"/>
      <c r="CS1567" s="48"/>
      <c r="CT1567" s="48"/>
      <c r="CU1567" s="48"/>
      <c r="CV1567" s="48"/>
      <c r="CW1567" s="48"/>
      <c r="CX1567" s="48"/>
      <c r="CY1567" s="48"/>
      <c r="CZ1567" s="48"/>
      <c r="DA1567" s="48"/>
      <c r="DB1567" s="48"/>
      <c r="DC1567" s="48"/>
      <c r="DD1567" s="48"/>
      <c r="DE1567" s="48"/>
      <c r="DF1567" s="48"/>
      <c r="DG1567" s="48"/>
      <c r="DH1567" s="48"/>
      <c r="DI1567" s="48"/>
      <c r="DJ1567" s="48"/>
      <c r="DK1567" s="48"/>
      <c r="DL1567" s="48"/>
      <c r="DM1567" s="48"/>
      <c r="DN1567" s="48"/>
      <c r="DO1567" s="48"/>
      <c r="DP1567" s="48"/>
      <c r="DQ1567" s="48"/>
    </row>
    <row r="1568" spans="1:121" ht="12.75" customHeight="1" outlineLevel="1" collapsed="1">
      <c r="A1568" s="27" t="s">
        <v>1713</v>
      </c>
      <c r="B1568" s="27">
        <v>6</v>
      </c>
      <c r="C1568" s="28" t="s">
        <v>1548</v>
      </c>
      <c r="D1568" s="27" t="s">
        <v>1350</v>
      </c>
      <c r="E1568" s="28" t="s">
        <v>1714</v>
      </c>
      <c r="F1568" s="35" t="s">
        <v>1715</v>
      </c>
      <c r="G1568" s="28"/>
      <c r="H1568" s="28" t="s">
        <v>59</v>
      </c>
      <c r="I1568" s="28"/>
      <c r="J1568" s="26" t="s">
        <v>33</v>
      </c>
      <c r="K1568" s="26" t="s">
        <v>490</v>
      </c>
      <c r="L1568" s="26" t="s">
        <v>490</v>
      </c>
      <c r="M1568" s="3" t="str">
        <f>M1569&amp;" "&amp;O1569&amp;N1569&amp;" "</f>
        <v xml:space="preserve">Монтаж муфт 2шт </v>
      </c>
      <c r="N1568" s="33"/>
      <c r="O1568" s="31"/>
      <c r="P1568" s="41"/>
      <c r="Q1568" s="88"/>
      <c r="R1568" s="47"/>
      <c r="S1568" s="47"/>
      <c r="T1568" s="47"/>
      <c r="U1568" s="47"/>
      <c r="V1568" s="47"/>
      <c r="W1568" s="47"/>
      <c r="X1568" s="47"/>
      <c r="Y1568" s="47"/>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c r="BV1568" s="48"/>
      <c r="BW1568" s="48"/>
      <c r="BX1568" s="48"/>
      <c r="BY1568" s="48"/>
      <c r="BZ1568" s="48"/>
      <c r="CA1568" s="48"/>
      <c r="CB1568" s="48"/>
      <c r="CC1568" s="48"/>
      <c r="CD1568" s="48"/>
      <c r="CE1568" s="48"/>
      <c r="CF1568" s="48"/>
      <c r="CG1568" s="48"/>
      <c r="CH1568" s="48"/>
      <c r="CI1568" s="48"/>
      <c r="CJ1568" s="48"/>
      <c r="CK1568" s="48"/>
      <c r="CL1568" s="48"/>
      <c r="CM1568" s="48"/>
      <c r="CN1568" s="48"/>
      <c r="CO1568" s="48"/>
      <c r="CP1568" s="48"/>
      <c r="CQ1568" s="48"/>
      <c r="CR1568" s="48"/>
      <c r="CS1568" s="48"/>
      <c r="CT1568" s="48"/>
      <c r="CU1568" s="48"/>
      <c r="CV1568" s="48"/>
      <c r="CW1568" s="48"/>
      <c r="CX1568" s="48"/>
      <c r="CY1568" s="48"/>
      <c r="CZ1568" s="48"/>
      <c r="DA1568" s="48"/>
      <c r="DB1568" s="48"/>
      <c r="DC1568" s="48"/>
      <c r="DD1568" s="48"/>
      <c r="DE1568" s="48"/>
      <c r="DF1568" s="48"/>
      <c r="DG1568" s="48"/>
      <c r="DH1568" s="48"/>
      <c r="DI1568" s="48"/>
      <c r="DJ1568" s="48"/>
      <c r="DK1568" s="48"/>
      <c r="DL1568" s="48"/>
      <c r="DM1568" s="48"/>
      <c r="DN1568" s="48"/>
      <c r="DO1568" s="48"/>
      <c r="DP1568" s="48"/>
      <c r="DQ1568" s="48"/>
    </row>
    <row r="1569" spans="1:121" ht="12.75" hidden="1" customHeight="1" outlineLevel="2">
      <c r="A1569" s="62"/>
      <c r="B1569" s="40"/>
      <c r="C1569" s="49"/>
      <c r="D1569" s="58"/>
      <c r="E1569" s="49"/>
      <c r="F1569" s="35" t="s">
        <v>2692</v>
      </c>
      <c r="G1569" s="28"/>
      <c r="H1569" s="59"/>
      <c r="I1569" s="59"/>
      <c r="J1569" s="60"/>
      <c r="K1569" s="60"/>
      <c r="L1569" s="60"/>
      <c r="M1569" s="23" t="s">
        <v>1158</v>
      </c>
      <c r="N1569" s="33" t="s">
        <v>54</v>
      </c>
      <c r="O1569" s="72">
        <v>2</v>
      </c>
      <c r="P1569" s="41"/>
      <c r="Q1569" s="88"/>
      <c r="R1569" s="47"/>
      <c r="S1569" s="47"/>
      <c r="T1569" s="47"/>
      <c r="U1569" s="47"/>
      <c r="V1569" s="47"/>
      <c r="W1569" s="47"/>
      <c r="X1569" s="47"/>
      <c r="Y1569" s="47"/>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c r="BV1569" s="48"/>
      <c r="BW1569" s="48"/>
      <c r="BX1569" s="48"/>
      <c r="BY1569" s="48"/>
      <c r="BZ1569" s="48"/>
      <c r="CA1569" s="48"/>
      <c r="CB1569" s="48"/>
      <c r="CC1569" s="48"/>
      <c r="CD1569" s="48"/>
      <c r="CE1569" s="48"/>
      <c r="CF1569" s="48"/>
      <c r="CG1569" s="48"/>
      <c r="CH1569" s="48"/>
      <c r="CI1569" s="48"/>
      <c r="CJ1569" s="48"/>
      <c r="CK1569" s="48"/>
      <c r="CL1569" s="48"/>
      <c r="CM1569" s="48"/>
      <c r="CN1569" s="48"/>
      <c r="CO1569" s="48"/>
      <c r="CP1569" s="48"/>
      <c r="CQ1569" s="48"/>
      <c r="CR1569" s="48"/>
      <c r="CS1569" s="48"/>
      <c r="CT1569" s="48"/>
      <c r="CU1569" s="48"/>
      <c r="CV1569" s="48"/>
      <c r="CW1569" s="48"/>
      <c r="CX1569" s="48"/>
      <c r="CY1569" s="48"/>
      <c r="CZ1569" s="48"/>
      <c r="DA1569" s="48"/>
      <c r="DB1569" s="48"/>
      <c r="DC1569" s="48"/>
      <c r="DD1569" s="48"/>
      <c r="DE1569" s="48"/>
      <c r="DF1569" s="48"/>
      <c r="DG1569" s="48"/>
      <c r="DH1569" s="48"/>
      <c r="DI1569" s="48"/>
      <c r="DJ1569" s="48"/>
      <c r="DK1569" s="48"/>
      <c r="DL1569" s="48"/>
      <c r="DM1569" s="48"/>
      <c r="DN1569" s="48"/>
      <c r="DO1569" s="48"/>
      <c r="DP1569" s="48"/>
      <c r="DQ1569" s="48"/>
    </row>
    <row r="1570" spans="1:121" ht="12.75" customHeight="1" outlineLevel="1" collapsed="1">
      <c r="A1570" s="62"/>
      <c r="B1570" s="40"/>
      <c r="C1570" s="49"/>
      <c r="D1570" s="58"/>
      <c r="E1570" s="49"/>
      <c r="F1570" s="59"/>
      <c r="G1570" s="49"/>
      <c r="H1570" s="59"/>
      <c r="I1570" s="59"/>
      <c r="J1570" s="60"/>
      <c r="K1570" s="60"/>
      <c r="L1570" s="60"/>
      <c r="M1570" s="23"/>
      <c r="N1570" s="33"/>
      <c r="O1570" s="72"/>
      <c r="P1570" s="41"/>
      <c r="Q1570" s="88"/>
      <c r="R1570" s="47"/>
      <c r="S1570" s="47"/>
      <c r="T1570" s="47"/>
      <c r="U1570" s="47"/>
      <c r="V1570" s="47"/>
      <c r="W1570" s="47"/>
      <c r="X1570" s="47"/>
      <c r="Y1570" s="47"/>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c r="BV1570" s="48"/>
      <c r="BW1570" s="48"/>
      <c r="BX1570" s="48"/>
      <c r="BY1570" s="48"/>
      <c r="BZ1570" s="48"/>
      <c r="CA1570" s="48"/>
      <c r="CB1570" s="48"/>
      <c r="CC1570" s="48"/>
      <c r="CD1570" s="48"/>
      <c r="CE1570" s="48"/>
      <c r="CF1570" s="48"/>
      <c r="CG1570" s="48"/>
      <c r="CH1570" s="48"/>
      <c r="CI1570" s="48"/>
      <c r="CJ1570" s="48"/>
      <c r="CK1570" s="48"/>
      <c r="CL1570" s="48"/>
      <c r="CM1570" s="48"/>
      <c r="CN1570" s="48"/>
      <c r="CO1570" s="48"/>
      <c r="CP1570" s="48"/>
      <c r="CQ1570" s="48"/>
      <c r="CR1570" s="48"/>
      <c r="CS1570" s="48"/>
      <c r="CT1570" s="48"/>
      <c r="CU1570" s="48"/>
      <c r="CV1570" s="48"/>
      <c r="CW1570" s="48"/>
      <c r="CX1570" s="48"/>
      <c r="CY1570" s="48"/>
      <c r="CZ1570" s="48"/>
      <c r="DA1570" s="48"/>
      <c r="DB1570" s="48"/>
      <c r="DC1570" s="48"/>
      <c r="DD1570" s="48"/>
      <c r="DE1570" s="48"/>
      <c r="DF1570" s="48"/>
      <c r="DG1570" s="48"/>
      <c r="DH1570" s="48"/>
      <c r="DI1570" s="48"/>
      <c r="DJ1570" s="48"/>
      <c r="DK1570" s="48"/>
      <c r="DL1570" s="48"/>
      <c r="DM1570" s="48"/>
      <c r="DN1570" s="48"/>
      <c r="DO1570" s="48"/>
      <c r="DP1570" s="48"/>
      <c r="DQ1570" s="48"/>
    </row>
    <row r="1571" spans="1:121">
      <c r="A1571" s="62" t="s">
        <v>16</v>
      </c>
      <c r="B1571" s="40"/>
      <c r="C1571" s="35" t="s">
        <v>1716</v>
      </c>
      <c r="D1571" s="39"/>
      <c r="E1571" s="3"/>
      <c r="F1571" s="17" t="s">
        <v>1717</v>
      </c>
      <c r="G1571" s="18"/>
      <c r="H1571" s="35"/>
      <c r="I1571" s="35"/>
      <c r="J1571" s="46"/>
      <c r="K1571" s="26"/>
      <c r="L1571" s="26"/>
      <c r="M1571" s="167"/>
      <c r="N1571" s="26"/>
      <c r="O1571" s="26"/>
      <c r="P1571" s="41"/>
      <c r="Q1571" s="88"/>
      <c r="R1571" s="47"/>
      <c r="S1571" s="47"/>
      <c r="T1571" s="47"/>
      <c r="U1571" s="47"/>
      <c r="V1571" s="47"/>
      <c r="W1571" s="47"/>
      <c r="X1571" s="47"/>
      <c r="Y1571" s="47"/>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c r="BV1571" s="48"/>
      <c r="BW1571" s="48"/>
      <c r="BX1571" s="48"/>
      <c r="BY1571" s="48"/>
      <c r="BZ1571" s="48"/>
      <c r="CA1571" s="48"/>
      <c r="CB1571" s="48"/>
      <c r="CC1571" s="48"/>
      <c r="CD1571" s="48"/>
      <c r="CE1571" s="48"/>
      <c r="CF1571" s="48"/>
      <c r="CG1571" s="48"/>
      <c r="CH1571" s="48"/>
      <c r="CI1571" s="48"/>
      <c r="CJ1571" s="48"/>
      <c r="CK1571" s="48"/>
      <c r="CL1571" s="48"/>
      <c r="CM1571" s="48"/>
      <c r="CN1571" s="48"/>
      <c r="CO1571" s="48"/>
      <c r="CP1571" s="48"/>
      <c r="CQ1571" s="48"/>
      <c r="CR1571" s="48"/>
      <c r="CS1571" s="48"/>
      <c r="CT1571" s="48"/>
      <c r="CU1571" s="48"/>
      <c r="CV1571" s="48"/>
      <c r="CW1571" s="48"/>
      <c r="CX1571" s="48"/>
      <c r="CY1571" s="48"/>
      <c r="CZ1571" s="48"/>
      <c r="DA1571" s="48"/>
      <c r="DB1571" s="48"/>
      <c r="DC1571" s="48"/>
      <c r="DD1571" s="48"/>
      <c r="DE1571" s="48"/>
      <c r="DF1571" s="48"/>
      <c r="DG1571" s="48"/>
      <c r="DH1571" s="48"/>
      <c r="DI1571" s="48"/>
      <c r="DJ1571" s="48"/>
      <c r="DK1571" s="48"/>
      <c r="DL1571" s="48"/>
      <c r="DM1571" s="48"/>
      <c r="DN1571" s="48"/>
      <c r="DO1571" s="48"/>
      <c r="DP1571" s="48"/>
      <c r="DQ1571" s="48"/>
    </row>
    <row r="1572" spans="1:121">
      <c r="A1572" s="62" t="s">
        <v>35</v>
      </c>
      <c r="B1572" s="40"/>
      <c r="C1572" s="35"/>
      <c r="D1572" s="39"/>
      <c r="E1572" s="3"/>
      <c r="F1572" s="35" t="s">
        <v>47</v>
      </c>
      <c r="G1572" s="28"/>
      <c r="H1572" s="35"/>
      <c r="I1572" s="35"/>
      <c r="J1572" s="46"/>
      <c r="K1572" s="26"/>
      <c r="L1572" s="26"/>
      <c r="M1572" s="167"/>
      <c r="N1572" s="26"/>
      <c r="O1572" s="26"/>
      <c r="P1572" s="41"/>
      <c r="Q1572" s="88"/>
      <c r="R1572" s="47"/>
      <c r="S1572" s="47"/>
      <c r="T1572" s="47"/>
      <c r="U1572" s="47"/>
      <c r="V1572" s="47"/>
      <c r="W1572" s="47"/>
      <c r="X1572" s="47"/>
      <c r="Y1572" s="47"/>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c r="BV1572" s="48"/>
      <c r="BW1572" s="48"/>
      <c r="BX1572" s="48"/>
      <c r="BY1572" s="48"/>
      <c r="BZ1572" s="48"/>
      <c r="CA1572" s="48"/>
      <c r="CB1572" s="48"/>
      <c r="CC1572" s="48"/>
      <c r="CD1572" s="48"/>
      <c r="CE1572" s="48"/>
      <c r="CF1572" s="48"/>
      <c r="CG1572" s="48"/>
      <c r="CH1572" s="48"/>
      <c r="CI1572" s="48"/>
      <c r="CJ1572" s="48"/>
      <c r="CK1572" s="48"/>
      <c r="CL1572" s="48"/>
      <c r="CM1572" s="48"/>
      <c r="CN1572" s="48"/>
      <c r="CO1572" s="48"/>
      <c r="CP1572" s="48"/>
      <c r="CQ1572" s="48"/>
      <c r="CR1572" s="48"/>
      <c r="CS1572" s="48"/>
      <c r="CT1572" s="48"/>
      <c r="CU1572" s="48"/>
      <c r="CV1572" s="48"/>
      <c r="CW1572" s="48"/>
      <c r="CX1572" s="48"/>
      <c r="CY1572" s="48"/>
      <c r="CZ1572" s="48"/>
      <c r="DA1572" s="48"/>
      <c r="DB1572" s="48"/>
      <c r="DC1572" s="48"/>
      <c r="DD1572" s="48"/>
      <c r="DE1572" s="48"/>
      <c r="DF1572" s="48"/>
      <c r="DG1572" s="48"/>
      <c r="DH1572" s="48"/>
      <c r="DI1572" s="48"/>
      <c r="DJ1572" s="48"/>
      <c r="DK1572" s="48"/>
      <c r="DL1572" s="48"/>
      <c r="DM1572" s="48"/>
      <c r="DN1572" s="48"/>
      <c r="DO1572" s="48"/>
      <c r="DP1572" s="48"/>
      <c r="DQ1572" s="48"/>
    </row>
    <row r="1573" spans="1:121" ht="157.5" customHeight="1" outlineLevel="1">
      <c r="A1573" s="27" t="s">
        <v>1062</v>
      </c>
      <c r="B1573" s="27">
        <v>0.4</v>
      </c>
      <c r="C1573" s="27" t="s">
        <v>1349</v>
      </c>
      <c r="D1573" s="27" t="s">
        <v>1350</v>
      </c>
      <c r="E1573" s="28" t="s">
        <v>1718</v>
      </c>
      <c r="F1573" s="35" t="s">
        <v>1719</v>
      </c>
      <c r="G1573" s="28"/>
      <c r="H1573" s="28" t="s">
        <v>1444</v>
      </c>
      <c r="I1573" s="28" t="s">
        <v>1538</v>
      </c>
      <c r="J1573" s="26" t="s">
        <v>33</v>
      </c>
      <c r="K1573" s="26" t="s">
        <v>43</v>
      </c>
      <c r="L1573" s="26" t="s">
        <v>57</v>
      </c>
      <c r="M1573" s="32" t="str">
        <f>M1574&amp;" "&amp;O1574&amp;N1574&amp;" "&amp;M1575&amp;" "&amp;O1575&amp;N1575&amp;" "&amp;M1576&amp;" "&amp;O1576&amp;N1576&amp;" "&amp;M1577&amp;" "&amp;O1577&amp;N1577&amp;"  "&amp;M1578&amp;" "&amp;O1578&amp;N1578&amp;" "&amp;M1579&amp;" "&amp;O1579&amp;N1579&amp;" "</f>
        <v xml:space="preserve">Замена опор 124шт. Установка опор 5шт. Замена ответвлений к зданиям 24отв. Демонтаж провода (по трассе) 4,653км.  Монтаж провода (по трассе) 4,653км. Валка угрожающих деревьев 48шт. </v>
      </c>
      <c r="N1573" s="26"/>
      <c r="O1573" s="31"/>
      <c r="P1573" s="41"/>
      <c r="Q1573" s="88"/>
      <c r="R1573" s="47"/>
      <c r="S1573" s="47"/>
      <c r="T1573" s="47"/>
      <c r="U1573" s="47"/>
      <c r="V1573" s="47"/>
      <c r="W1573" s="47"/>
      <c r="X1573" s="47"/>
      <c r="Y1573" s="47"/>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c r="BV1573" s="48"/>
      <c r="BW1573" s="48"/>
      <c r="BX1573" s="48"/>
      <c r="BY1573" s="48"/>
      <c r="BZ1573" s="48"/>
      <c r="CA1573" s="48"/>
      <c r="CB1573" s="48"/>
      <c r="CC1573" s="48"/>
      <c r="CD1573" s="48"/>
      <c r="CE1573" s="48"/>
      <c r="CF1573" s="48"/>
      <c r="CG1573" s="48"/>
      <c r="CH1573" s="48"/>
      <c r="CI1573" s="48"/>
      <c r="CJ1573" s="48"/>
      <c r="CK1573" s="48"/>
      <c r="CL1573" s="48"/>
      <c r="CM1573" s="48"/>
      <c r="CN1573" s="48"/>
      <c r="CO1573" s="48"/>
      <c r="CP1573" s="48"/>
      <c r="CQ1573" s="48"/>
      <c r="CR1573" s="48"/>
      <c r="CS1573" s="48"/>
      <c r="CT1573" s="48"/>
      <c r="CU1573" s="48"/>
      <c r="CV1573" s="48"/>
      <c r="CW1573" s="48"/>
      <c r="CX1573" s="48"/>
      <c r="CY1573" s="48"/>
      <c r="CZ1573" s="48"/>
      <c r="DA1573" s="48"/>
      <c r="DB1573" s="48"/>
      <c r="DC1573" s="48"/>
      <c r="DD1573" s="48"/>
      <c r="DE1573" s="48"/>
      <c r="DF1573" s="48"/>
      <c r="DG1573" s="48"/>
      <c r="DH1573" s="48"/>
      <c r="DI1573" s="48"/>
      <c r="DJ1573" s="48"/>
      <c r="DK1573" s="48"/>
      <c r="DL1573" s="48"/>
      <c r="DM1573" s="48"/>
      <c r="DN1573" s="48"/>
      <c r="DO1573" s="48"/>
      <c r="DP1573" s="48"/>
      <c r="DQ1573" s="48"/>
    </row>
    <row r="1574" spans="1:121" ht="33.75" hidden="1" customHeight="1" outlineLevel="2">
      <c r="A1574" s="62"/>
      <c r="B1574" s="40"/>
      <c r="C1574" s="27"/>
      <c r="D1574" s="27"/>
      <c r="E1574" s="39"/>
      <c r="F1574" s="35" t="s">
        <v>2795</v>
      </c>
      <c r="G1574" s="28"/>
      <c r="H1574" s="35"/>
      <c r="I1574" s="35"/>
      <c r="J1574" s="46"/>
      <c r="K1574" s="26"/>
      <c r="L1574" s="26"/>
      <c r="M1574" s="66" t="s">
        <v>468</v>
      </c>
      <c r="N1574" s="33" t="s">
        <v>52</v>
      </c>
      <c r="O1574" s="31">
        <v>124</v>
      </c>
      <c r="P1574" s="41"/>
      <c r="Q1574" s="88"/>
      <c r="R1574" s="47"/>
      <c r="S1574" s="47"/>
      <c r="T1574" s="47"/>
      <c r="U1574" s="47"/>
      <c r="V1574" s="47"/>
      <c r="W1574" s="47"/>
      <c r="X1574" s="47"/>
      <c r="Y1574" s="47"/>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c r="BV1574" s="48"/>
      <c r="BW1574" s="48"/>
      <c r="BX1574" s="48"/>
      <c r="BY1574" s="48"/>
      <c r="BZ1574" s="48"/>
      <c r="CA1574" s="48"/>
      <c r="CB1574" s="48"/>
      <c r="CC1574" s="48"/>
      <c r="CD1574" s="48"/>
      <c r="CE1574" s="48"/>
      <c r="CF1574" s="48"/>
      <c r="CG1574" s="48"/>
      <c r="CH1574" s="48"/>
      <c r="CI1574" s="48"/>
      <c r="CJ1574" s="48"/>
      <c r="CK1574" s="48"/>
      <c r="CL1574" s="48"/>
      <c r="CM1574" s="48"/>
      <c r="CN1574" s="48"/>
      <c r="CO1574" s="48"/>
      <c r="CP1574" s="48"/>
      <c r="CQ1574" s="48"/>
      <c r="CR1574" s="48"/>
      <c r="CS1574" s="48"/>
      <c r="CT1574" s="48"/>
      <c r="CU1574" s="48"/>
      <c r="CV1574" s="48"/>
      <c r="CW1574" s="48"/>
      <c r="CX1574" s="48"/>
      <c r="CY1574" s="48"/>
      <c r="CZ1574" s="48"/>
      <c r="DA1574" s="48"/>
      <c r="DB1574" s="48"/>
      <c r="DC1574" s="48"/>
      <c r="DD1574" s="48"/>
      <c r="DE1574" s="48"/>
      <c r="DF1574" s="48"/>
      <c r="DG1574" s="48"/>
      <c r="DH1574" s="48"/>
      <c r="DI1574" s="48"/>
      <c r="DJ1574" s="48"/>
      <c r="DK1574" s="48"/>
      <c r="DL1574" s="48"/>
      <c r="DM1574" s="48"/>
      <c r="DN1574" s="48"/>
      <c r="DO1574" s="48"/>
      <c r="DP1574" s="48"/>
      <c r="DQ1574" s="48"/>
    </row>
    <row r="1575" spans="1:121" ht="12.75" hidden="1" customHeight="1" outlineLevel="2">
      <c r="A1575" s="62"/>
      <c r="B1575" s="40"/>
      <c r="C1575" s="27"/>
      <c r="D1575" s="27"/>
      <c r="E1575" s="39"/>
      <c r="F1575" s="35" t="s">
        <v>2796</v>
      </c>
      <c r="G1575" s="28"/>
      <c r="H1575" s="35"/>
      <c r="I1575" s="35"/>
      <c r="J1575" s="46"/>
      <c r="K1575" s="26"/>
      <c r="L1575" s="26"/>
      <c r="M1575" s="66" t="s">
        <v>477</v>
      </c>
      <c r="N1575" s="33" t="s">
        <v>52</v>
      </c>
      <c r="O1575" s="31">
        <v>5</v>
      </c>
      <c r="P1575" s="41"/>
      <c r="Q1575" s="88"/>
      <c r="R1575" s="47"/>
      <c r="S1575" s="47"/>
      <c r="T1575" s="47"/>
      <c r="U1575" s="47"/>
      <c r="V1575" s="47"/>
      <c r="W1575" s="47"/>
      <c r="X1575" s="47"/>
      <c r="Y1575" s="47"/>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c r="BV1575" s="48"/>
      <c r="BW1575" s="48"/>
      <c r="BX1575" s="48"/>
      <c r="BY1575" s="48"/>
      <c r="BZ1575" s="48"/>
      <c r="CA1575" s="48"/>
      <c r="CB1575" s="48"/>
      <c r="CC1575" s="48"/>
      <c r="CD1575" s="48"/>
      <c r="CE1575" s="48"/>
      <c r="CF1575" s="48"/>
      <c r="CG1575" s="48"/>
      <c r="CH1575" s="48"/>
      <c r="CI1575" s="48"/>
      <c r="CJ1575" s="48"/>
      <c r="CK1575" s="48"/>
      <c r="CL1575" s="48"/>
      <c r="CM1575" s="48"/>
      <c r="CN1575" s="48"/>
      <c r="CO1575" s="48"/>
      <c r="CP1575" s="48"/>
      <c r="CQ1575" s="48"/>
      <c r="CR1575" s="48"/>
      <c r="CS1575" s="48"/>
      <c r="CT1575" s="48"/>
      <c r="CU1575" s="48"/>
      <c r="CV1575" s="48"/>
      <c r="CW1575" s="48"/>
      <c r="CX1575" s="48"/>
      <c r="CY1575" s="48"/>
      <c r="CZ1575" s="48"/>
      <c r="DA1575" s="48"/>
      <c r="DB1575" s="48"/>
      <c r="DC1575" s="48"/>
      <c r="DD1575" s="48"/>
      <c r="DE1575" s="48"/>
      <c r="DF1575" s="48"/>
      <c r="DG1575" s="48"/>
      <c r="DH1575" s="48"/>
      <c r="DI1575" s="48"/>
      <c r="DJ1575" s="48"/>
      <c r="DK1575" s="48"/>
      <c r="DL1575" s="48"/>
      <c r="DM1575" s="48"/>
      <c r="DN1575" s="48"/>
      <c r="DO1575" s="48"/>
      <c r="DP1575" s="48"/>
      <c r="DQ1575" s="48"/>
    </row>
    <row r="1576" spans="1:121" ht="12.75" hidden="1" customHeight="1" outlineLevel="2">
      <c r="A1576" s="62"/>
      <c r="B1576" s="40"/>
      <c r="C1576" s="27"/>
      <c r="D1576" s="27"/>
      <c r="E1576" s="39"/>
      <c r="F1576" s="35" t="s">
        <v>1720</v>
      </c>
      <c r="G1576" s="28"/>
      <c r="H1576" s="35"/>
      <c r="I1576" s="35"/>
      <c r="J1576" s="46"/>
      <c r="K1576" s="26"/>
      <c r="L1576" s="26"/>
      <c r="M1576" s="23" t="s">
        <v>676</v>
      </c>
      <c r="N1576" s="276" t="s">
        <v>677</v>
      </c>
      <c r="O1576" s="31">
        <v>24</v>
      </c>
      <c r="P1576" s="41"/>
      <c r="Q1576" s="88"/>
      <c r="R1576" s="47"/>
      <c r="S1576" s="47"/>
      <c r="T1576" s="47"/>
      <c r="U1576" s="47"/>
      <c r="V1576" s="47"/>
      <c r="W1576" s="47"/>
      <c r="X1576" s="47"/>
      <c r="Y1576" s="47"/>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c r="BV1576" s="48"/>
      <c r="BW1576" s="48"/>
      <c r="BX1576" s="48"/>
      <c r="BY1576" s="48"/>
      <c r="BZ1576" s="48"/>
      <c r="CA1576" s="48"/>
      <c r="CB1576" s="48"/>
      <c r="CC1576" s="48"/>
      <c r="CD1576" s="48"/>
      <c r="CE1576" s="48"/>
      <c r="CF1576" s="48"/>
      <c r="CG1576" s="48"/>
      <c r="CH1576" s="48"/>
      <c r="CI1576" s="48"/>
      <c r="CJ1576" s="48"/>
      <c r="CK1576" s="48"/>
      <c r="CL1576" s="48"/>
      <c r="CM1576" s="48"/>
      <c r="CN1576" s="48"/>
      <c r="CO1576" s="48"/>
      <c r="CP1576" s="48"/>
      <c r="CQ1576" s="48"/>
      <c r="CR1576" s="48"/>
      <c r="CS1576" s="48"/>
      <c r="CT1576" s="48"/>
      <c r="CU1576" s="48"/>
      <c r="CV1576" s="48"/>
      <c r="CW1576" s="48"/>
      <c r="CX1576" s="48"/>
      <c r="CY1576" s="48"/>
      <c r="CZ1576" s="48"/>
      <c r="DA1576" s="48"/>
      <c r="DB1576" s="48"/>
      <c r="DC1576" s="48"/>
      <c r="DD1576" s="48"/>
      <c r="DE1576" s="48"/>
      <c r="DF1576" s="48"/>
      <c r="DG1576" s="48"/>
      <c r="DH1576" s="48"/>
      <c r="DI1576" s="48"/>
      <c r="DJ1576" s="48"/>
      <c r="DK1576" s="48"/>
      <c r="DL1576" s="48"/>
      <c r="DM1576" s="48"/>
      <c r="DN1576" s="48"/>
      <c r="DO1576" s="48"/>
      <c r="DP1576" s="48"/>
      <c r="DQ1576" s="48"/>
    </row>
    <row r="1577" spans="1:121" ht="12.75" hidden="1" customHeight="1" outlineLevel="2">
      <c r="A1577" s="62"/>
      <c r="B1577" s="40"/>
      <c r="C1577" s="27"/>
      <c r="D1577" s="27"/>
      <c r="E1577" s="39"/>
      <c r="F1577" s="35" t="s">
        <v>1721</v>
      </c>
      <c r="G1577" s="28"/>
      <c r="H1577" s="35"/>
      <c r="I1577" s="35"/>
      <c r="J1577" s="46"/>
      <c r="K1577" s="26"/>
      <c r="L1577" s="26"/>
      <c r="M1577" s="23" t="s">
        <v>470</v>
      </c>
      <c r="N1577" s="33" t="s">
        <v>471</v>
      </c>
      <c r="O1577" s="29">
        <v>4.6529999999999996</v>
      </c>
      <c r="P1577" s="41"/>
      <c r="Q1577" s="88"/>
      <c r="R1577" s="47"/>
      <c r="S1577" s="47"/>
      <c r="T1577" s="47"/>
      <c r="U1577" s="47"/>
      <c r="V1577" s="47"/>
      <c r="W1577" s="47"/>
      <c r="X1577" s="47"/>
      <c r="Y1577" s="47"/>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c r="BV1577" s="48"/>
      <c r="BW1577" s="48"/>
      <c r="BX1577" s="48"/>
      <c r="BY1577" s="48"/>
      <c r="BZ1577" s="48"/>
      <c r="CA1577" s="48"/>
      <c r="CB1577" s="48"/>
      <c r="CC1577" s="48"/>
      <c r="CD1577" s="48"/>
      <c r="CE1577" s="48"/>
      <c r="CF1577" s="48"/>
      <c r="CG1577" s="48"/>
      <c r="CH1577" s="48"/>
      <c r="CI1577" s="48"/>
      <c r="CJ1577" s="48"/>
      <c r="CK1577" s="48"/>
      <c r="CL1577" s="48"/>
      <c r="CM1577" s="48"/>
      <c r="CN1577" s="48"/>
      <c r="CO1577" s="48"/>
      <c r="CP1577" s="48"/>
      <c r="CQ1577" s="48"/>
      <c r="CR1577" s="48"/>
      <c r="CS1577" s="48"/>
      <c r="CT1577" s="48"/>
      <c r="CU1577" s="48"/>
      <c r="CV1577" s="48"/>
      <c r="CW1577" s="48"/>
      <c r="CX1577" s="48"/>
      <c r="CY1577" s="48"/>
      <c r="CZ1577" s="48"/>
      <c r="DA1577" s="48"/>
      <c r="DB1577" s="48"/>
      <c r="DC1577" s="48"/>
      <c r="DD1577" s="48"/>
      <c r="DE1577" s="48"/>
      <c r="DF1577" s="48"/>
      <c r="DG1577" s="48"/>
      <c r="DH1577" s="48"/>
      <c r="DI1577" s="48"/>
      <c r="DJ1577" s="48"/>
      <c r="DK1577" s="48"/>
      <c r="DL1577" s="48"/>
      <c r="DM1577" s="48"/>
      <c r="DN1577" s="48"/>
      <c r="DO1577" s="48"/>
      <c r="DP1577" s="48"/>
      <c r="DQ1577" s="48"/>
    </row>
    <row r="1578" spans="1:121" ht="22.5" hidden="1" customHeight="1" outlineLevel="2">
      <c r="A1578" s="62"/>
      <c r="B1578" s="40"/>
      <c r="C1578" s="27"/>
      <c r="D1578" s="27"/>
      <c r="E1578" s="39"/>
      <c r="F1578" s="35" t="s">
        <v>2797</v>
      </c>
      <c r="G1578" s="28"/>
      <c r="H1578" s="35"/>
      <c r="I1578" s="35"/>
      <c r="J1578" s="46"/>
      <c r="K1578" s="26"/>
      <c r="L1578" s="26"/>
      <c r="M1578" s="23" t="s">
        <v>472</v>
      </c>
      <c r="N1578" s="33" t="s">
        <v>471</v>
      </c>
      <c r="O1578" s="29">
        <v>4.6529999999999996</v>
      </c>
      <c r="P1578" s="41"/>
      <c r="Q1578" s="88"/>
      <c r="R1578" s="47"/>
      <c r="S1578" s="47"/>
      <c r="T1578" s="47"/>
      <c r="U1578" s="47"/>
      <c r="V1578" s="47"/>
      <c r="W1578" s="47"/>
      <c r="X1578" s="47"/>
      <c r="Y1578" s="47"/>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c r="BV1578" s="48"/>
      <c r="BW1578" s="48"/>
      <c r="BX1578" s="48"/>
      <c r="BY1578" s="48"/>
      <c r="BZ1578" s="48"/>
      <c r="CA1578" s="48"/>
      <c r="CB1578" s="48"/>
      <c r="CC1578" s="48"/>
      <c r="CD1578" s="48"/>
      <c r="CE1578" s="48"/>
      <c r="CF1578" s="48"/>
      <c r="CG1578" s="48"/>
      <c r="CH1578" s="48"/>
      <c r="CI1578" s="48"/>
      <c r="CJ1578" s="48"/>
      <c r="CK1578" s="48"/>
      <c r="CL1578" s="48"/>
      <c r="CM1578" s="48"/>
      <c r="CN1578" s="48"/>
      <c r="CO1578" s="48"/>
      <c r="CP1578" s="48"/>
      <c r="CQ1578" s="48"/>
      <c r="CR1578" s="48"/>
      <c r="CS1578" s="48"/>
      <c r="CT1578" s="48"/>
      <c r="CU1578" s="48"/>
      <c r="CV1578" s="48"/>
      <c r="CW1578" s="48"/>
      <c r="CX1578" s="48"/>
      <c r="CY1578" s="48"/>
      <c r="CZ1578" s="48"/>
      <c r="DA1578" s="48"/>
      <c r="DB1578" s="48"/>
      <c r="DC1578" s="48"/>
      <c r="DD1578" s="48"/>
      <c r="DE1578" s="48"/>
      <c r="DF1578" s="48"/>
      <c r="DG1578" s="48"/>
      <c r="DH1578" s="48"/>
      <c r="DI1578" s="48"/>
      <c r="DJ1578" s="48"/>
      <c r="DK1578" s="48"/>
      <c r="DL1578" s="48"/>
      <c r="DM1578" s="48"/>
      <c r="DN1578" s="48"/>
      <c r="DO1578" s="48"/>
      <c r="DP1578" s="48"/>
      <c r="DQ1578" s="48"/>
    </row>
    <row r="1579" spans="1:121" ht="16.149999999999999" hidden="1" customHeight="1" outlineLevel="2">
      <c r="A1579" s="62"/>
      <c r="B1579" s="40"/>
      <c r="C1579" s="27"/>
      <c r="D1579" s="27"/>
      <c r="E1579" s="39"/>
      <c r="F1579" s="35"/>
      <c r="G1579" s="28"/>
      <c r="H1579" s="35"/>
      <c r="I1579" s="35"/>
      <c r="J1579" s="46"/>
      <c r="K1579" s="26"/>
      <c r="L1579" s="26"/>
      <c r="M1579" s="23" t="s">
        <v>1371</v>
      </c>
      <c r="N1579" s="33" t="s">
        <v>52</v>
      </c>
      <c r="O1579" s="31">
        <v>48</v>
      </c>
      <c r="P1579" s="41"/>
      <c r="Q1579" s="88"/>
      <c r="R1579" s="47"/>
      <c r="S1579" s="47"/>
      <c r="T1579" s="47"/>
      <c r="U1579" s="47"/>
      <c r="V1579" s="47"/>
      <c r="W1579" s="47"/>
      <c r="X1579" s="47"/>
      <c r="Y1579" s="47"/>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c r="BV1579" s="48"/>
      <c r="BW1579" s="48"/>
      <c r="BX1579" s="48"/>
      <c r="BY1579" s="48"/>
      <c r="BZ1579" s="48"/>
      <c r="CA1579" s="48"/>
      <c r="CB1579" s="48"/>
      <c r="CC1579" s="48"/>
      <c r="CD1579" s="48"/>
      <c r="CE1579" s="48"/>
      <c r="CF1579" s="48"/>
      <c r="CG1579" s="48"/>
      <c r="CH1579" s="48"/>
      <c r="CI1579" s="48"/>
      <c r="CJ1579" s="48"/>
      <c r="CK1579" s="48"/>
      <c r="CL1579" s="48"/>
      <c r="CM1579" s="48"/>
      <c r="CN1579" s="48"/>
      <c r="CO1579" s="48"/>
      <c r="CP1579" s="48"/>
      <c r="CQ1579" s="48"/>
      <c r="CR1579" s="48"/>
      <c r="CS1579" s="48"/>
      <c r="CT1579" s="48"/>
      <c r="CU1579" s="48"/>
      <c r="CV1579" s="48"/>
      <c r="CW1579" s="48"/>
      <c r="CX1579" s="48"/>
      <c r="CY1579" s="48"/>
      <c r="CZ1579" s="48"/>
      <c r="DA1579" s="48"/>
      <c r="DB1579" s="48"/>
      <c r="DC1579" s="48"/>
      <c r="DD1579" s="48"/>
      <c r="DE1579" s="48"/>
      <c r="DF1579" s="48"/>
      <c r="DG1579" s="48"/>
      <c r="DH1579" s="48"/>
      <c r="DI1579" s="48"/>
      <c r="DJ1579" s="48"/>
      <c r="DK1579" s="48"/>
      <c r="DL1579" s="48"/>
      <c r="DM1579" s="48"/>
      <c r="DN1579" s="48"/>
      <c r="DO1579" s="48"/>
      <c r="DP1579" s="48"/>
      <c r="DQ1579" s="48"/>
    </row>
    <row r="1580" spans="1:121" ht="157.5" customHeight="1" outlineLevel="1" collapsed="1">
      <c r="A1580" s="27" t="s">
        <v>1273</v>
      </c>
      <c r="B1580" s="27">
        <v>0.4</v>
      </c>
      <c r="C1580" s="27" t="s">
        <v>1349</v>
      </c>
      <c r="D1580" s="27" t="s">
        <v>1350</v>
      </c>
      <c r="E1580" s="28" t="s">
        <v>1718</v>
      </c>
      <c r="F1580" s="35" t="s">
        <v>1722</v>
      </c>
      <c r="G1580" s="28"/>
      <c r="H1580" s="28" t="s">
        <v>1444</v>
      </c>
      <c r="I1580" s="28" t="s">
        <v>1538</v>
      </c>
      <c r="J1580" s="26" t="s">
        <v>33</v>
      </c>
      <c r="K1580" s="26" t="s">
        <v>43</v>
      </c>
      <c r="L1580" s="26" t="s">
        <v>57</v>
      </c>
      <c r="M1580" s="32" t="str">
        <f>M1581&amp;" "&amp;O1581&amp;N1581&amp;" "&amp;M1582&amp;" "&amp;O1582&amp;N1582&amp;" "&amp;M1583&amp;" "&amp;O1583&amp;N1583&amp;" "&amp;M1584&amp;" "&amp;O1584&amp;N1584&amp;" "&amp;M1585&amp;" "&amp;O1585&amp;N1585&amp;" "&amp;M1586&amp;" "&amp;O1586&amp;N1586&amp;" "&amp;M1587&amp;" "&amp;O1587&amp;N1587&amp;" "</f>
        <v xml:space="preserve">Замена опор 5шт. Установка опор 1шт. Установка подкоса 1шт. Замена ответвлений к зданиям 23отв. Демонтаж провода (по трассе) 0,227км. Монтаж провода (по трассе) 0,227км. Валка угрожающих деревьев 53шт. </v>
      </c>
      <c r="N1580" s="26"/>
      <c r="O1580" s="31"/>
      <c r="P1580" s="41"/>
      <c r="Q1580" s="88"/>
      <c r="R1580" s="47"/>
      <c r="S1580" s="47"/>
      <c r="T1580" s="47"/>
      <c r="U1580" s="47"/>
      <c r="V1580" s="47"/>
      <c r="W1580" s="47"/>
      <c r="X1580" s="47"/>
      <c r="Y1580" s="47"/>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c r="BV1580" s="48"/>
      <c r="BW1580" s="48"/>
      <c r="BX1580" s="48"/>
      <c r="BY1580" s="48"/>
      <c r="BZ1580" s="48"/>
      <c r="CA1580" s="48"/>
      <c r="CB1580" s="48"/>
      <c r="CC1580" s="48"/>
      <c r="CD1580" s="48"/>
      <c r="CE1580" s="48"/>
      <c r="CF1580" s="48"/>
      <c r="CG1580" s="48"/>
      <c r="CH1580" s="48"/>
      <c r="CI1580" s="48"/>
      <c r="CJ1580" s="48"/>
      <c r="CK1580" s="48"/>
      <c r="CL1580" s="48"/>
      <c r="CM1580" s="48"/>
      <c r="CN1580" s="48"/>
      <c r="CO1580" s="48"/>
      <c r="CP1580" s="48"/>
      <c r="CQ1580" s="48"/>
      <c r="CR1580" s="48"/>
      <c r="CS1580" s="48"/>
      <c r="CT1580" s="48"/>
      <c r="CU1580" s="48"/>
      <c r="CV1580" s="48"/>
      <c r="CW1580" s="48"/>
      <c r="CX1580" s="48"/>
      <c r="CY1580" s="48"/>
      <c r="CZ1580" s="48"/>
      <c r="DA1580" s="48"/>
      <c r="DB1580" s="48"/>
      <c r="DC1580" s="48"/>
      <c r="DD1580" s="48"/>
      <c r="DE1580" s="48"/>
      <c r="DF1580" s="48"/>
      <c r="DG1580" s="48"/>
      <c r="DH1580" s="48"/>
      <c r="DI1580" s="48"/>
      <c r="DJ1580" s="48"/>
      <c r="DK1580" s="48"/>
      <c r="DL1580" s="48"/>
      <c r="DM1580" s="48"/>
      <c r="DN1580" s="48"/>
      <c r="DO1580" s="48"/>
      <c r="DP1580" s="48"/>
      <c r="DQ1580" s="48"/>
    </row>
    <row r="1581" spans="1:121" ht="45" hidden="1" customHeight="1" outlineLevel="2">
      <c r="A1581" s="62"/>
      <c r="B1581" s="40"/>
      <c r="C1581" s="27"/>
      <c r="D1581" s="27"/>
      <c r="E1581" s="39"/>
      <c r="F1581" s="35" t="s">
        <v>2798</v>
      </c>
      <c r="G1581" s="28"/>
      <c r="H1581" s="35"/>
      <c r="I1581" s="17"/>
      <c r="J1581" s="46"/>
      <c r="K1581" s="26"/>
      <c r="L1581" s="26"/>
      <c r="M1581" s="66" t="s">
        <v>468</v>
      </c>
      <c r="N1581" s="33" t="s">
        <v>52</v>
      </c>
      <c r="O1581" s="31">
        <v>5</v>
      </c>
      <c r="P1581" s="41"/>
      <c r="Q1581" s="88"/>
      <c r="R1581" s="47"/>
      <c r="S1581" s="47"/>
      <c r="T1581" s="47"/>
      <c r="U1581" s="47"/>
      <c r="V1581" s="47"/>
      <c r="W1581" s="47"/>
      <c r="X1581" s="47"/>
      <c r="Y1581" s="47"/>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c r="BV1581" s="48"/>
      <c r="BW1581" s="48"/>
      <c r="BX1581" s="48"/>
      <c r="BY1581" s="48"/>
      <c r="BZ1581" s="48"/>
      <c r="CA1581" s="48"/>
      <c r="CB1581" s="48"/>
      <c r="CC1581" s="48"/>
      <c r="CD1581" s="48"/>
      <c r="CE1581" s="48"/>
      <c r="CF1581" s="48"/>
      <c r="CG1581" s="48"/>
      <c r="CH1581" s="48"/>
      <c r="CI1581" s="48"/>
      <c r="CJ1581" s="48"/>
      <c r="CK1581" s="48"/>
      <c r="CL1581" s="48"/>
      <c r="CM1581" s="48"/>
      <c r="CN1581" s="48"/>
      <c r="CO1581" s="48"/>
      <c r="CP1581" s="48"/>
      <c r="CQ1581" s="48"/>
      <c r="CR1581" s="48"/>
      <c r="CS1581" s="48"/>
      <c r="CT1581" s="48"/>
      <c r="CU1581" s="48"/>
      <c r="CV1581" s="48"/>
      <c r="CW1581" s="48"/>
      <c r="CX1581" s="48"/>
      <c r="CY1581" s="48"/>
      <c r="CZ1581" s="48"/>
      <c r="DA1581" s="48"/>
      <c r="DB1581" s="48"/>
      <c r="DC1581" s="48"/>
      <c r="DD1581" s="48"/>
      <c r="DE1581" s="48"/>
      <c r="DF1581" s="48"/>
      <c r="DG1581" s="48"/>
      <c r="DH1581" s="48"/>
      <c r="DI1581" s="48"/>
      <c r="DJ1581" s="48"/>
      <c r="DK1581" s="48"/>
      <c r="DL1581" s="48"/>
      <c r="DM1581" s="48"/>
      <c r="DN1581" s="48"/>
      <c r="DO1581" s="48"/>
      <c r="DP1581" s="48"/>
      <c r="DQ1581" s="48"/>
    </row>
    <row r="1582" spans="1:121" ht="12.75" hidden="1" customHeight="1" outlineLevel="2">
      <c r="A1582" s="62"/>
      <c r="B1582" s="40"/>
      <c r="C1582" s="27"/>
      <c r="D1582" s="27"/>
      <c r="E1582" s="39"/>
      <c r="F1582" s="35" t="s">
        <v>1726</v>
      </c>
      <c r="G1582" s="28"/>
      <c r="H1582" s="35"/>
      <c r="I1582" s="17"/>
      <c r="J1582" s="46"/>
      <c r="K1582" s="26"/>
      <c r="L1582" s="26"/>
      <c r="M1582" s="66" t="s">
        <v>477</v>
      </c>
      <c r="N1582" s="33" t="s">
        <v>52</v>
      </c>
      <c r="O1582" s="31">
        <v>1</v>
      </c>
      <c r="P1582" s="41"/>
      <c r="Q1582" s="88"/>
      <c r="R1582" s="47"/>
      <c r="S1582" s="47"/>
      <c r="T1582" s="47"/>
      <c r="U1582" s="47"/>
      <c r="V1582" s="47"/>
      <c r="W1582" s="47"/>
      <c r="X1582" s="47"/>
      <c r="Y1582" s="47"/>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c r="BV1582" s="48"/>
      <c r="BW1582" s="48"/>
      <c r="BX1582" s="48"/>
      <c r="BY1582" s="48"/>
      <c r="BZ1582" s="48"/>
      <c r="CA1582" s="48"/>
      <c r="CB1582" s="48"/>
      <c r="CC1582" s="48"/>
      <c r="CD1582" s="48"/>
      <c r="CE1582" s="48"/>
      <c r="CF1582" s="48"/>
      <c r="CG1582" s="48"/>
      <c r="CH1582" s="48"/>
      <c r="CI1582" s="48"/>
      <c r="CJ1582" s="48"/>
      <c r="CK1582" s="48"/>
      <c r="CL1582" s="48"/>
      <c r="CM1582" s="48"/>
      <c r="CN1582" s="48"/>
      <c r="CO1582" s="48"/>
      <c r="CP1582" s="48"/>
      <c r="CQ1582" s="48"/>
      <c r="CR1582" s="48"/>
      <c r="CS1582" s="48"/>
      <c r="CT1582" s="48"/>
      <c r="CU1582" s="48"/>
      <c r="CV1582" s="48"/>
      <c r="CW1582" s="48"/>
      <c r="CX1582" s="48"/>
      <c r="CY1582" s="48"/>
      <c r="CZ1582" s="48"/>
      <c r="DA1582" s="48"/>
      <c r="DB1582" s="48"/>
      <c r="DC1582" s="48"/>
      <c r="DD1582" s="48"/>
      <c r="DE1582" s="48"/>
      <c r="DF1582" s="48"/>
      <c r="DG1582" s="48"/>
      <c r="DH1582" s="48"/>
      <c r="DI1582" s="48"/>
      <c r="DJ1582" s="48"/>
      <c r="DK1582" s="48"/>
      <c r="DL1582" s="48"/>
      <c r="DM1582" s="48"/>
      <c r="DN1582" s="48"/>
      <c r="DO1582" s="48"/>
      <c r="DP1582" s="48"/>
      <c r="DQ1582" s="48"/>
    </row>
    <row r="1583" spans="1:121" ht="12.75" hidden="1" customHeight="1" outlineLevel="2">
      <c r="A1583" s="62"/>
      <c r="B1583" s="40"/>
      <c r="C1583" s="27"/>
      <c r="D1583" s="27"/>
      <c r="E1583" s="39"/>
      <c r="F1583" s="35"/>
      <c r="G1583" s="28"/>
      <c r="H1583" s="35"/>
      <c r="I1583" s="35"/>
      <c r="J1583" s="46"/>
      <c r="K1583" s="26"/>
      <c r="L1583" s="26"/>
      <c r="M1583" s="23" t="s">
        <v>1582</v>
      </c>
      <c r="N1583" s="33" t="s">
        <v>52</v>
      </c>
      <c r="O1583" s="31">
        <v>1</v>
      </c>
      <c r="P1583" s="41"/>
      <c r="Q1583" s="88"/>
      <c r="R1583" s="47"/>
      <c r="S1583" s="47"/>
      <c r="T1583" s="47"/>
      <c r="U1583" s="47"/>
      <c r="V1583" s="47"/>
      <c r="W1583" s="47"/>
      <c r="X1583" s="47"/>
      <c r="Y1583" s="47"/>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c r="BV1583" s="48"/>
      <c r="BW1583" s="48"/>
      <c r="BX1583" s="48"/>
      <c r="BY1583" s="48"/>
      <c r="BZ1583" s="48"/>
      <c r="CA1583" s="48"/>
      <c r="CB1583" s="48"/>
      <c r="CC1583" s="48"/>
      <c r="CD1583" s="48"/>
      <c r="CE1583" s="48"/>
      <c r="CF1583" s="48"/>
      <c r="CG1583" s="48"/>
      <c r="CH1583" s="48"/>
      <c r="CI1583" s="48"/>
      <c r="CJ1583" s="48"/>
      <c r="CK1583" s="48"/>
      <c r="CL1583" s="48"/>
      <c r="CM1583" s="48"/>
      <c r="CN1583" s="48"/>
      <c r="CO1583" s="48"/>
      <c r="CP1583" s="48"/>
      <c r="CQ1583" s="48"/>
      <c r="CR1583" s="48"/>
      <c r="CS1583" s="48"/>
      <c r="CT1583" s="48"/>
      <c r="CU1583" s="48"/>
      <c r="CV1583" s="48"/>
      <c r="CW1583" s="48"/>
      <c r="CX1583" s="48"/>
      <c r="CY1583" s="48"/>
      <c r="CZ1583" s="48"/>
      <c r="DA1583" s="48"/>
      <c r="DB1583" s="48"/>
      <c r="DC1583" s="48"/>
      <c r="DD1583" s="48"/>
      <c r="DE1583" s="48"/>
      <c r="DF1583" s="48"/>
      <c r="DG1583" s="48"/>
      <c r="DH1583" s="48"/>
      <c r="DI1583" s="48"/>
      <c r="DJ1583" s="48"/>
      <c r="DK1583" s="48"/>
      <c r="DL1583" s="48"/>
      <c r="DM1583" s="48"/>
      <c r="DN1583" s="48"/>
      <c r="DO1583" s="48"/>
      <c r="DP1583" s="48"/>
      <c r="DQ1583" s="48"/>
    </row>
    <row r="1584" spans="1:121" ht="12.75" hidden="1" customHeight="1" outlineLevel="2">
      <c r="A1584" s="62"/>
      <c r="B1584" s="40"/>
      <c r="C1584" s="27"/>
      <c r="D1584" s="27"/>
      <c r="E1584" s="39"/>
      <c r="F1584" s="35" t="s">
        <v>1723</v>
      </c>
      <c r="G1584" s="28"/>
      <c r="H1584" s="35"/>
      <c r="I1584" s="35"/>
      <c r="J1584" s="46"/>
      <c r="K1584" s="26"/>
      <c r="L1584" s="26"/>
      <c r="M1584" s="23" t="s">
        <v>676</v>
      </c>
      <c r="N1584" s="276" t="s">
        <v>677</v>
      </c>
      <c r="O1584" s="31">
        <v>23</v>
      </c>
      <c r="P1584" s="41"/>
      <c r="Q1584" s="88"/>
      <c r="R1584" s="47"/>
      <c r="S1584" s="47"/>
      <c r="T1584" s="47"/>
      <c r="U1584" s="47"/>
      <c r="V1584" s="47"/>
      <c r="W1584" s="47"/>
      <c r="X1584" s="47"/>
      <c r="Y1584" s="47"/>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c r="BV1584" s="48"/>
      <c r="BW1584" s="48"/>
      <c r="BX1584" s="48"/>
      <c r="BY1584" s="48"/>
      <c r="BZ1584" s="48"/>
      <c r="CA1584" s="48"/>
      <c r="CB1584" s="48"/>
      <c r="CC1584" s="48"/>
      <c r="CD1584" s="48"/>
      <c r="CE1584" s="48"/>
      <c r="CF1584" s="48"/>
      <c r="CG1584" s="48"/>
      <c r="CH1584" s="48"/>
      <c r="CI1584" s="48"/>
      <c r="CJ1584" s="48"/>
      <c r="CK1584" s="48"/>
      <c r="CL1584" s="48"/>
      <c r="CM1584" s="48"/>
      <c r="CN1584" s="48"/>
      <c r="CO1584" s="48"/>
      <c r="CP1584" s="48"/>
      <c r="CQ1584" s="48"/>
      <c r="CR1584" s="48"/>
      <c r="CS1584" s="48"/>
      <c r="CT1584" s="48"/>
      <c r="CU1584" s="48"/>
      <c r="CV1584" s="48"/>
      <c r="CW1584" s="48"/>
      <c r="CX1584" s="48"/>
      <c r="CY1584" s="48"/>
      <c r="CZ1584" s="48"/>
      <c r="DA1584" s="48"/>
      <c r="DB1584" s="48"/>
      <c r="DC1584" s="48"/>
      <c r="DD1584" s="48"/>
      <c r="DE1584" s="48"/>
      <c r="DF1584" s="48"/>
      <c r="DG1584" s="48"/>
      <c r="DH1584" s="48"/>
      <c r="DI1584" s="48"/>
      <c r="DJ1584" s="48"/>
      <c r="DK1584" s="48"/>
      <c r="DL1584" s="48"/>
      <c r="DM1584" s="48"/>
      <c r="DN1584" s="48"/>
      <c r="DO1584" s="48"/>
      <c r="DP1584" s="48"/>
      <c r="DQ1584" s="48"/>
    </row>
    <row r="1585" spans="1:121" ht="12.75" hidden="1" customHeight="1" outlineLevel="2">
      <c r="A1585" s="62"/>
      <c r="B1585" s="40"/>
      <c r="C1585" s="27"/>
      <c r="D1585" s="27"/>
      <c r="E1585" s="39"/>
      <c r="F1585" s="35" t="s">
        <v>1721</v>
      </c>
      <c r="G1585" s="28"/>
      <c r="H1585" s="35"/>
      <c r="I1585" s="35"/>
      <c r="J1585" s="46"/>
      <c r="K1585" s="26"/>
      <c r="L1585" s="26"/>
      <c r="M1585" s="23" t="s">
        <v>470</v>
      </c>
      <c r="N1585" s="33" t="s">
        <v>471</v>
      </c>
      <c r="O1585" s="29">
        <v>0.22700000000000001</v>
      </c>
      <c r="P1585" s="41"/>
      <c r="Q1585" s="88"/>
      <c r="R1585" s="47"/>
      <c r="S1585" s="47"/>
      <c r="T1585" s="47"/>
      <c r="U1585" s="47"/>
      <c r="V1585" s="47"/>
      <c r="W1585" s="47"/>
      <c r="X1585" s="47"/>
      <c r="Y1585" s="47"/>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c r="BV1585" s="48"/>
      <c r="BW1585" s="48"/>
      <c r="BX1585" s="48"/>
      <c r="BY1585" s="48"/>
      <c r="BZ1585" s="48"/>
      <c r="CA1585" s="48"/>
      <c r="CB1585" s="48"/>
      <c r="CC1585" s="48"/>
      <c r="CD1585" s="48"/>
      <c r="CE1585" s="48"/>
      <c r="CF1585" s="48"/>
      <c r="CG1585" s="48"/>
      <c r="CH1585" s="48"/>
      <c r="CI1585" s="48"/>
      <c r="CJ1585" s="48"/>
      <c r="CK1585" s="48"/>
      <c r="CL1585" s="48"/>
      <c r="CM1585" s="48"/>
      <c r="CN1585" s="48"/>
      <c r="CO1585" s="48"/>
      <c r="CP1585" s="48"/>
      <c r="CQ1585" s="48"/>
      <c r="CR1585" s="48"/>
      <c r="CS1585" s="48"/>
      <c r="CT1585" s="48"/>
      <c r="CU1585" s="48"/>
      <c r="CV1585" s="48"/>
      <c r="CW1585" s="48"/>
      <c r="CX1585" s="48"/>
      <c r="CY1585" s="48"/>
      <c r="CZ1585" s="48"/>
      <c r="DA1585" s="48"/>
      <c r="DB1585" s="48"/>
      <c r="DC1585" s="48"/>
      <c r="DD1585" s="48"/>
      <c r="DE1585" s="48"/>
      <c r="DF1585" s="48"/>
      <c r="DG1585" s="48"/>
      <c r="DH1585" s="48"/>
      <c r="DI1585" s="48"/>
      <c r="DJ1585" s="48"/>
      <c r="DK1585" s="48"/>
      <c r="DL1585" s="48"/>
      <c r="DM1585" s="48"/>
      <c r="DN1585" s="48"/>
      <c r="DO1585" s="48"/>
      <c r="DP1585" s="48"/>
      <c r="DQ1585" s="48"/>
    </row>
    <row r="1586" spans="1:121" ht="18" hidden="1" customHeight="1" outlineLevel="2">
      <c r="A1586" s="62"/>
      <c r="B1586" s="40"/>
      <c r="C1586" s="27"/>
      <c r="D1586" s="27"/>
      <c r="E1586" s="39"/>
      <c r="F1586" s="35" t="s">
        <v>2799</v>
      </c>
      <c r="G1586" s="28"/>
      <c r="H1586" s="35"/>
      <c r="I1586" s="35"/>
      <c r="J1586" s="46"/>
      <c r="K1586" s="26"/>
      <c r="L1586" s="26"/>
      <c r="M1586" s="23" t="s">
        <v>472</v>
      </c>
      <c r="N1586" s="33" t="s">
        <v>471</v>
      </c>
      <c r="O1586" s="29">
        <v>0.22700000000000001</v>
      </c>
      <c r="P1586" s="41"/>
      <c r="Q1586" s="88"/>
      <c r="R1586" s="47"/>
      <c r="S1586" s="47"/>
      <c r="T1586" s="47"/>
      <c r="U1586" s="47"/>
      <c r="V1586" s="47"/>
      <c r="W1586" s="47"/>
      <c r="X1586" s="47"/>
      <c r="Y1586" s="47"/>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c r="BV1586" s="48"/>
      <c r="BW1586" s="48"/>
      <c r="BX1586" s="48"/>
      <c r="BY1586" s="48"/>
      <c r="BZ1586" s="48"/>
      <c r="CA1586" s="48"/>
      <c r="CB1586" s="48"/>
      <c r="CC1586" s="48"/>
      <c r="CD1586" s="48"/>
      <c r="CE1586" s="48"/>
      <c r="CF1586" s="48"/>
      <c r="CG1586" s="48"/>
      <c r="CH1586" s="48"/>
      <c r="CI1586" s="48"/>
      <c r="CJ1586" s="48"/>
      <c r="CK1586" s="48"/>
      <c r="CL1586" s="48"/>
      <c r="CM1586" s="48"/>
      <c r="CN1586" s="48"/>
      <c r="CO1586" s="48"/>
      <c r="CP1586" s="48"/>
      <c r="CQ1586" s="48"/>
      <c r="CR1586" s="48"/>
      <c r="CS1586" s="48"/>
      <c r="CT1586" s="48"/>
      <c r="CU1586" s="48"/>
      <c r="CV1586" s="48"/>
      <c r="CW1586" s="48"/>
      <c r="CX1586" s="48"/>
      <c r="CY1586" s="48"/>
      <c r="CZ1586" s="48"/>
      <c r="DA1586" s="48"/>
      <c r="DB1586" s="48"/>
      <c r="DC1586" s="48"/>
      <c r="DD1586" s="48"/>
      <c r="DE1586" s="48"/>
      <c r="DF1586" s="48"/>
      <c r="DG1586" s="48"/>
      <c r="DH1586" s="48"/>
      <c r="DI1586" s="48"/>
      <c r="DJ1586" s="48"/>
      <c r="DK1586" s="48"/>
      <c r="DL1586" s="48"/>
      <c r="DM1586" s="48"/>
      <c r="DN1586" s="48"/>
      <c r="DO1586" s="48"/>
      <c r="DP1586" s="48"/>
      <c r="DQ1586" s="48"/>
    </row>
    <row r="1587" spans="1:121" ht="21.75" hidden="1" customHeight="1" outlineLevel="2">
      <c r="A1587" s="62"/>
      <c r="B1587" s="40"/>
      <c r="C1587" s="27"/>
      <c r="D1587" s="27"/>
      <c r="E1587" s="39"/>
      <c r="F1587" s="35"/>
      <c r="G1587" s="28"/>
      <c r="H1587" s="35"/>
      <c r="I1587" s="35"/>
      <c r="J1587" s="46"/>
      <c r="K1587" s="26"/>
      <c r="L1587" s="26"/>
      <c r="M1587" s="23" t="s">
        <v>1371</v>
      </c>
      <c r="N1587" s="33" t="s">
        <v>52</v>
      </c>
      <c r="O1587" s="31">
        <v>53</v>
      </c>
      <c r="P1587" s="41"/>
      <c r="Q1587" s="88"/>
      <c r="R1587" s="47"/>
      <c r="S1587" s="47"/>
      <c r="T1587" s="47"/>
      <c r="U1587" s="47"/>
      <c r="V1587" s="47"/>
      <c r="W1587" s="47"/>
      <c r="X1587" s="47"/>
      <c r="Y1587" s="47"/>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c r="BV1587" s="48"/>
      <c r="BW1587" s="48"/>
      <c r="BX1587" s="48"/>
      <c r="BY1587" s="48"/>
      <c r="BZ1587" s="48"/>
      <c r="CA1587" s="48"/>
      <c r="CB1587" s="48"/>
      <c r="CC1587" s="48"/>
      <c r="CD1587" s="48"/>
      <c r="CE1587" s="48"/>
      <c r="CF1587" s="48"/>
      <c r="CG1587" s="48"/>
      <c r="CH1587" s="48"/>
      <c r="CI1587" s="48"/>
      <c r="CJ1587" s="48"/>
      <c r="CK1587" s="48"/>
      <c r="CL1587" s="48"/>
      <c r="CM1587" s="48"/>
      <c r="CN1587" s="48"/>
      <c r="CO1587" s="48"/>
      <c r="CP1587" s="48"/>
      <c r="CQ1587" s="48"/>
      <c r="CR1587" s="48"/>
      <c r="CS1587" s="48"/>
      <c r="CT1587" s="48"/>
      <c r="CU1587" s="48"/>
      <c r="CV1587" s="48"/>
      <c r="CW1587" s="48"/>
      <c r="CX1587" s="48"/>
      <c r="CY1587" s="48"/>
      <c r="CZ1587" s="48"/>
      <c r="DA1587" s="48"/>
      <c r="DB1587" s="48"/>
      <c r="DC1587" s="48"/>
      <c r="DD1587" s="48"/>
      <c r="DE1587" s="48"/>
      <c r="DF1587" s="48"/>
      <c r="DG1587" s="48"/>
      <c r="DH1587" s="48"/>
      <c r="DI1587" s="48"/>
      <c r="DJ1587" s="48"/>
      <c r="DK1587" s="48"/>
      <c r="DL1587" s="48"/>
      <c r="DM1587" s="48"/>
      <c r="DN1587" s="48"/>
      <c r="DO1587" s="48"/>
      <c r="DP1587" s="48"/>
      <c r="DQ1587" s="48"/>
    </row>
    <row r="1588" spans="1:121" ht="69.75" customHeight="1" outlineLevel="1" collapsed="1">
      <c r="A1588" s="62" t="s">
        <v>2910</v>
      </c>
      <c r="B1588" s="27">
        <v>0.4</v>
      </c>
      <c r="C1588" s="27" t="s">
        <v>1349</v>
      </c>
      <c r="D1588" s="27" t="s">
        <v>1350</v>
      </c>
      <c r="E1588" s="28" t="s">
        <v>1718</v>
      </c>
      <c r="F1588" s="35" t="s">
        <v>2906</v>
      </c>
      <c r="G1588" s="28"/>
      <c r="H1588" s="28" t="s">
        <v>1444</v>
      </c>
      <c r="I1588" s="35"/>
      <c r="J1588" s="26" t="s">
        <v>33</v>
      </c>
      <c r="K1588" s="26" t="s">
        <v>49</v>
      </c>
      <c r="L1588" s="26" t="s">
        <v>49</v>
      </c>
      <c r="M1588" s="32" t="str">
        <f>M1589&amp;" "&amp;O1589&amp;N1589&amp;" "&amp;M1590&amp;" "&amp;O1590&amp;N1590&amp;" "&amp;M1591&amp;" "&amp;O1591&amp;N1591&amp;" "&amp;M1592&amp;" "&amp;O1592&amp;N1592&amp;""</f>
        <v xml:space="preserve">Замена опор  15шт. Демонтаж провода (по трассе) 0,533км. Замена ответвлений к зданиям 11шт.  Монтаж провода (по трассе) 0,533км. </v>
      </c>
      <c r="N1588" s="33"/>
      <c r="O1588" s="31"/>
      <c r="P1588" s="41"/>
      <c r="Q1588" s="88"/>
      <c r="R1588" s="47"/>
      <c r="S1588" s="47"/>
      <c r="T1588" s="47"/>
      <c r="U1588" s="47"/>
      <c r="V1588" s="47"/>
      <c r="W1588" s="47"/>
      <c r="X1588" s="47"/>
      <c r="Y1588" s="47"/>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c r="BV1588" s="48"/>
      <c r="BW1588" s="48"/>
      <c r="BX1588" s="48"/>
      <c r="BY1588" s="48"/>
      <c r="BZ1588" s="48"/>
      <c r="CA1588" s="48"/>
      <c r="CB1588" s="48"/>
      <c r="CC1588" s="48"/>
      <c r="CD1588" s="48"/>
      <c r="CE1588" s="48"/>
      <c r="CF1588" s="48"/>
      <c r="CG1588" s="48"/>
      <c r="CH1588" s="48"/>
      <c r="CI1588" s="48"/>
      <c r="CJ1588" s="48"/>
      <c r="CK1588" s="48"/>
      <c r="CL1588" s="48"/>
      <c r="CM1588" s="48"/>
      <c r="CN1588" s="48"/>
      <c r="CO1588" s="48"/>
      <c r="CP1588" s="48"/>
      <c r="CQ1588" s="48"/>
      <c r="CR1588" s="48"/>
      <c r="CS1588" s="48"/>
      <c r="CT1588" s="48"/>
      <c r="CU1588" s="48"/>
      <c r="CV1588" s="48"/>
      <c r="CW1588" s="48"/>
      <c r="CX1588" s="48"/>
      <c r="CY1588" s="48"/>
      <c r="CZ1588" s="48"/>
      <c r="DA1588" s="48"/>
      <c r="DB1588" s="48"/>
      <c r="DC1588" s="48"/>
      <c r="DD1588" s="48"/>
      <c r="DE1588" s="48"/>
      <c r="DF1588" s="48"/>
      <c r="DG1588" s="48"/>
      <c r="DH1588" s="48"/>
      <c r="DI1588" s="48"/>
      <c r="DJ1588" s="48"/>
      <c r="DK1588" s="48"/>
      <c r="DL1588" s="48"/>
      <c r="DM1588" s="48"/>
      <c r="DN1588" s="48"/>
      <c r="DO1588" s="48"/>
      <c r="DP1588" s="48"/>
      <c r="DQ1588" s="48"/>
    </row>
    <row r="1589" spans="1:121" ht="21.75" hidden="1" customHeight="1" outlineLevel="2">
      <c r="A1589" s="62"/>
      <c r="B1589" s="40"/>
      <c r="C1589" s="27"/>
      <c r="D1589" s="27"/>
      <c r="E1589" s="39"/>
      <c r="F1589" s="35"/>
      <c r="G1589" s="28"/>
      <c r="H1589" s="35"/>
      <c r="I1589" s="35"/>
      <c r="J1589" s="46"/>
      <c r="K1589" s="26"/>
      <c r="L1589" s="26"/>
      <c r="M1589" s="23" t="s">
        <v>2907</v>
      </c>
      <c r="N1589" s="33" t="s">
        <v>52</v>
      </c>
      <c r="O1589" s="31">
        <v>15</v>
      </c>
      <c r="P1589" s="41"/>
      <c r="Q1589" s="88"/>
      <c r="R1589" s="47"/>
      <c r="S1589" s="47"/>
      <c r="T1589" s="47"/>
      <c r="U1589" s="47"/>
      <c r="V1589" s="47"/>
      <c r="W1589" s="47"/>
      <c r="X1589" s="47"/>
      <c r="Y1589" s="47"/>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c r="BV1589" s="48"/>
      <c r="BW1589" s="48"/>
      <c r="BX1589" s="48"/>
      <c r="BY1589" s="48"/>
      <c r="BZ1589" s="48"/>
      <c r="CA1589" s="48"/>
      <c r="CB1589" s="48"/>
      <c r="CC1589" s="48"/>
      <c r="CD1589" s="48"/>
      <c r="CE1589" s="48"/>
      <c r="CF1589" s="48"/>
      <c r="CG1589" s="48"/>
      <c r="CH1589" s="48"/>
      <c r="CI1589" s="48"/>
      <c r="CJ1589" s="48"/>
      <c r="CK1589" s="48"/>
      <c r="CL1589" s="48"/>
      <c r="CM1589" s="48"/>
      <c r="CN1589" s="48"/>
      <c r="CO1589" s="48"/>
      <c r="CP1589" s="48"/>
      <c r="CQ1589" s="48"/>
      <c r="CR1589" s="48"/>
      <c r="CS1589" s="48"/>
      <c r="CT1589" s="48"/>
      <c r="CU1589" s="48"/>
      <c r="CV1589" s="48"/>
      <c r="CW1589" s="48"/>
      <c r="CX1589" s="48"/>
      <c r="CY1589" s="48"/>
      <c r="CZ1589" s="48"/>
      <c r="DA1589" s="48"/>
      <c r="DB1589" s="48"/>
      <c r="DC1589" s="48"/>
      <c r="DD1589" s="48"/>
      <c r="DE1589" s="48"/>
      <c r="DF1589" s="48"/>
      <c r="DG1589" s="48"/>
      <c r="DH1589" s="48"/>
      <c r="DI1589" s="48"/>
      <c r="DJ1589" s="48"/>
      <c r="DK1589" s="48"/>
      <c r="DL1589" s="48"/>
      <c r="DM1589" s="48"/>
      <c r="DN1589" s="48"/>
      <c r="DO1589" s="48"/>
      <c r="DP1589" s="48"/>
      <c r="DQ1589" s="48"/>
    </row>
    <row r="1590" spans="1:121" ht="21.75" hidden="1" customHeight="1" outlineLevel="2">
      <c r="A1590" s="62"/>
      <c r="B1590" s="40"/>
      <c r="C1590" s="27"/>
      <c r="D1590" s="27"/>
      <c r="E1590" s="39"/>
      <c r="F1590" s="35"/>
      <c r="G1590" s="28"/>
      <c r="H1590" s="35"/>
      <c r="I1590" s="35"/>
      <c r="J1590" s="46"/>
      <c r="K1590" s="26"/>
      <c r="L1590" s="26"/>
      <c r="M1590" s="23" t="s">
        <v>470</v>
      </c>
      <c r="N1590" s="33" t="s">
        <v>471</v>
      </c>
      <c r="O1590" s="31">
        <v>0.53300000000000003</v>
      </c>
      <c r="P1590" s="41"/>
      <c r="Q1590" s="88"/>
      <c r="R1590" s="47"/>
      <c r="S1590" s="47"/>
      <c r="T1590" s="47"/>
      <c r="U1590" s="47"/>
      <c r="V1590" s="47"/>
      <c r="W1590" s="47"/>
      <c r="X1590" s="47"/>
      <c r="Y1590" s="47"/>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c r="BV1590" s="48"/>
      <c r="BW1590" s="48"/>
      <c r="BX1590" s="48"/>
      <c r="BY1590" s="48"/>
      <c r="BZ1590" s="48"/>
      <c r="CA1590" s="48"/>
      <c r="CB1590" s="48"/>
      <c r="CC1590" s="48"/>
      <c r="CD1590" s="48"/>
      <c r="CE1590" s="48"/>
      <c r="CF1590" s="48"/>
      <c r="CG1590" s="48"/>
      <c r="CH1590" s="48"/>
      <c r="CI1590" s="48"/>
      <c r="CJ1590" s="48"/>
      <c r="CK1590" s="48"/>
      <c r="CL1590" s="48"/>
      <c r="CM1590" s="48"/>
      <c r="CN1590" s="48"/>
      <c r="CO1590" s="48"/>
      <c r="CP1590" s="48"/>
      <c r="CQ1590" s="48"/>
      <c r="CR1590" s="48"/>
      <c r="CS1590" s="48"/>
      <c r="CT1590" s="48"/>
      <c r="CU1590" s="48"/>
      <c r="CV1590" s="48"/>
      <c r="CW1590" s="48"/>
      <c r="CX1590" s="48"/>
      <c r="CY1590" s="48"/>
      <c r="CZ1590" s="48"/>
      <c r="DA1590" s="48"/>
      <c r="DB1590" s="48"/>
      <c r="DC1590" s="48"/>
      <c r="DD1590" s="48"/>
      <c r="DE1590" s="48"/>
      <c r="DF1590" s="48"/>
      <c r="DG1590" s="48"/>
      <c r="DH1590" s="48"/>
      <c r="DI1590" s="48"/>
      <c r="DJ1590" s="48"/>
      <c r="DK1590" s="48"/>
      <c r="DL1590" s="48"/>
      <c r="DM1590" s="48"/>
      <c r="DN1590" s="48"/>
      <c r="DO1590" s="48"/>
      <c r="DP1590" s="48"/>
      <c r="DQ1590" s="48"/>
    </row>
    <row r="1591" spans="1:121" ht="21.75" hidden="1" customHeight="1" outlineLevel="2">
      <c r="A1591" s="62"/>
      <c r="B1591" s="40"/>
      <c r="C1591" s="27"/>
      <c r="D1591" s="27"/>
      <c r="E1591" s="39"/>
      <c r="F1591" s="35"/>
      <c r="G1591" s="28"/>
      <c r="H1591" s="35"/>
      <c r="I1591" s="35"/>
      <c r="J1591" s="46"/>
      <c r="K1591" s="26"/>
      <c r="L1591" s="26"/>
      <c r="M1591" s="23" t="s">
        <v>676</v>
      </c>
      <c r="N1591" s="33" t="s">
        <v>2908</v>
      </c>
      <c r="O1591" s="31">
        <v>11</v>
      </c>
      <c r="P1591" s="41"/>
      <c r="Q1591" s="88"/>
      <c r="R1591" s="47"/>
      <c r="S1591" s="47"/>
      <c r="T1591" s="47"/>
      <c r="U1591" s="47"/>
      <c r="V1591" s="47"/>
      <c r="W1591" s="47"/>
      <c r="X1591" s="47"/>
      <c r="Y1591" s="47"/>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c r="BV1591" s="48"/>
      <c r="BW1591" s="48"/>
      <c r="BX1591" s="48"/>
      <c r="BY1591" s="48"/>
      <c r="BZ1591" s="48"/>
      <c r="CA1591" s="48"/>
      <c r="CB1591" s="48"/>
      <c r="CC1591" s="48"/>
      <c r="CD1591" s="48"/>
      <c r="CE1591" s="48"/>
      <c r="CF1591" s="48"/>
      <c r="CG1591" s="48"/>
      <c r="CH1591" s="48"/>
      <c r="CI1591" s="48"/>
      <c r="CJ1591" s="48"/>
      <c r="CK1591" s="48"/>
      <c r="CL1591" s="48"/>
      <c r="CM1591" s="48"/>
      <c r="CN1591" s="48"/>
      <c r="CO1591" s="48"/>
      <c r="CP1591" s="48"/>
      <c r="CQ1591" s="48"/>
      <c r="CR1591" s="48"/>
      <c r="CS1591" s="48"/>
      <c r="CT1591" s="48"/>
      <c r="CU1591" s="48"/>
      <c r="CV1591" s="48"/>
      <c r="CW1591" s="48"/>
      <c r="CX1591" s="48"/>
      <c r="CY1591" s="48"/>
      <c r="CZ1591" s="48"/>
      <c r="DA1591" s="48"/>
      <c r="DB1591" s="48"/>
      <c r="DC1591" s="48"/>
      <c r="DD1591" s="48"/>
      <c r="DE1591" s="48"/>
      <c r="DF1591" s="48"/>
      <c r="DG1591" s="48"/>
      <c r="DH1591" s="48"/>
      <c r="DI1591" s="48"/>
      <c r="DJ1591" s="48"/>
      <c r="DK1591" s="48"/>
      <c r="DL1591" s="48"/>
      <c r="DM1591" s="48"/>
      <c r="DN1591" s="48"/>
      <c r="DO1591" s="48"/>
      <c r="DP1591" s="48"/>
      <c r="DQ1591" s="48"/>
    </row>
    <row r="1592" spans="1:121" ht="21.75" hidden="1" customHeight="1" outlineLevel="2">
      <c r="A1592" s="62"/>
      <c r="B1592" s="40"/>
      <c r="C1592" s="27"/>
      <c r="D1592" s="27"/>
      <c r="E1592" s="39"/>
      <c r="F1592" s="35"/>
      <c r="G1592" s="28"/>
      <c r="H1592" s="35"/>
      <c r="I1592" s="35"/>
      <c r="J1592" s="46"/>
      <c r="K1592" s="26"/>
      <c r="L1592" s="26"/>
      <c r="M1592" s="23" t="s">
        <v>472</v>
      </c>
      <c r="N1592" s="33" t="s">
        <v>2909</v>
      </c>
      <c r="O1592" s="31">
        <v>0.53300000000000003</v>
      </c>
      <c r="P1592" s="41"/>
      <c r="Q1592" s="88"/>
      <c r="R1592" s="47"/>
      <c r="S1592" s="47"/>
      <c r="T1592" s="47"/>
      <c r="U1592" s="47"/>
      <c r="V1592" s="47"/>
      <c r="W1592" s="47"/>
      <c r="X1592" s="47"/>
      <c r="Y1592" s="47"/>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c r="BV1592" s="48"/>
      <c r="BW1592" s="48"/>
      <c r="BX1592" s="48"/>
      <c r="BY1592" s="48"/>
      <c r="BZ1592" s="48"/>
      <c r="CA1592" s="48"/>
      <c r="CB1592" s="48"/>
      <c r="CC1592" s="48"/>
      <c r="CD1592" s="48"/>
      <c r="CE1592" s="48"/>
      <c r="CF1592" s="48"/>
      <c r="CG1592" s="48"/>
      <c r="CH1592" s="48"/>
      <c r="CI1592" s="48"/>
      <c r="CJ1592" s="48"/>
      <c r="CK1592" s="48"/>
      <c r="CL1592" s="48"/>
      <c r="CM1592" s="48"/>
      <c r="CN1592" s="48"/>
      <c r="CO1592" s="48"/>
      <c r="CP1592" s="48"/>
      <c r="CQ1592" s="48"/>
      <c r="CR1592" s="48"/>
      <c r="CS1592" s="48"/>
      <c r="CT1592" s="48"/>
      <c r="CU1592" s="48"/>
      <c r="CV1592" s="48"/>
      <c r="CW1592" s="48"/>
      <c r="CX1592" s="48"/>
      <c r="CY1592" s="48"/>
      <c r="CZ1592" s="48"/>
      <c r="DA1592" s="48"/>
      <c r="DB1592" s="48"/>
      <c r="DC1592" s="48"/>
      <c r="DD1592" s="48"/>
      <c r="DE1592" s="48"/>
      <c r="DF1592" s="48"/>
      <c r="DG1592" s="48"/>
      <c r="DH1592" s="48"/>
      <c r="DI1592" s="48"/>
      <c r="DJ1592" s="48"/>
      <c r="DK1592" s="48"/>
      <c r="DL1592" s="48"/>
      <c r="DM1592" s="48"/>
      <c r="DN1592" s="48"/>
      <c r="DO1592" s="48"/>
      <c r="DP1592" s="48"/>
      <c r="DQ1592" s="48"/>
    </row>
    <row r="1593" spans="1:121" ht="157.5" customHeight="1" outlineLevel="1" collapsed="1">
      <c r="A1593" s="27" t="s">
        <v>1063</v>
      </c>
      <c r="B1593" s="27">
        <v>0.4</v>
      </c>
      <c r="C1593" s="27" t="s">
        <v>1349</v>
      </c>
      <c r="D1593" s="27" t="s">
        <v>1350</v>
      </c>
      <c r="E1593" s="28" t="s">
        <v>1724</v>
      </c>
      <c r="F1593" s="35" t="s">
        <v>1725</v>
      </c>
      <c r="G1593" s="28"/>
      <c r="H1593" s="28" t="s">
        <v>1444</v>
      </c>
      <c r="I1593" s="28" t="s">
        <v>1538</v>
      </c>
      <c r="J1593" s="26" t="s">
        <v>33</v>
      </c>
      <c r="K1593" s="26" t="s">
        <v>55</v>
      </c>
      <c r="L1593" s="26" t="s">
        <v>57</v>
      </c>
      <c r="M1593" s="32" t="str">
        <f>M1594&amp;" "&amp;O1594&amp;N1594&amp;" "&amp;M1595&amp;" "&amp;O1595&amp;N1595&amp;" "&amp;M1596&amp;" "&amp;O1596&amp;N1596&amp;" "&amp;M1597&amp;" "&amp;O1597&amp;N1597&amp;"  "&amp;M1598&amp;" "&amp;O1598&amp;N1598&amp;" "&amp;M1599&amp;" "&amp;O1599&amp;N1599&amp;" "</f>
        <v xml:space="preserve">Установка опор 1шт. Замена опор 43шт. Замена ответвлений к зданиям 74отв. Демонтаж провода (по трассе) 1,826км.  Монтаж провода (по трассе) 1,826км. Монтаж кабеля 0,081км. </v>
      </c>
      <c r="N1593" s="26"/>
      <c r="O1593" s="31"/>
      <c r="P1593" s="41"/>
      <c r="Q1593" s="88"/>
      <c r="R1593" s="47"/>
      <c r="S1593" s="47"/>
      <c r="T1593" s="47"/>
      <c r="U1593" s="47"/>
      <c r="V1593" s="47"/>
      <c r="W1593" s="47"/>
      <c r="X1593" s="47"/>
      <c r="Y1593" s="47"/>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c r="BV1593" s="48"/>
      <c r="BW1593" s="48"/>
      <c r="BX1593" s="48"/>
      <c r="BY1593" s="48"/>
      <c r="BZ1593" s="48"/>
      <c r="CA1593" s="48"/>
      <c r="CB1593" s="48"/>
      <c r="CC1593" s="48"/>
      <c r="CD1593" s="48"/>
      <c r="CE1593" s="48"/>
      <c r="CF1593" s="48"/>
      <c r="CG1593" s="48"/>
      <c r="CH1593" s="48"/>
      <c r="CI1593" s="48"/>
      <c r="CJ1593" s="48"/>
      <c r="CK1593" s="48"/>
      <c r="CL1593" s="48"/>
      <c r="CM1593" s="48"/>
      <c r="CN1593" s="48"/>
      <c r="CO1593" s="48"/>
      <c r="CP1593" s="48"/>
      <c r="CQ1593" s="48"/>
      <c r="CR1593" s="48"/>
      <c r="CS1593" s="48"/>
      <c r="CT1593" s="48"/>
      <c r="CU1593" s="48"/>
      <c r="CV1593" s="48"/>
      <c r="CW1593" s="48"/>
      <c r="CX1593" s="48"/>
      <c r="CY1593" s="48"/>
      <c r="CZ1593" s="48"/>
      <c r="DA1593" s="48"/>
      <c r="DB1593" s="48"/>
      <c r="DC1593" s="48"/>
      <c r="DD1593" s="48"/>
      <c r="DE1593" s="48"/>
      <c r="DF1593" s="48"/>
      <c r="DG1593" s="48"/>
      <c r="DH1593" s="48"/>
      <c r="DI1593" s="48"/>
      <c r="DJ1593" s="48"/>
      <c r="DK1593" s="48"/>
      <c r="DL1593" s="48"/>
      <c r="DM1593" s="48"/>
      <c r="DN1593" s="48"/>
      <c r="DO1593" s="48"/>
      <c r="DP1593" s="48"/>
      <c r="DQ1593" s="48"/>
    </row>
    <row r="1594" spans="1:121" ht="12.75" hidden="1" customHeight="1" outlineLevel="2">
      <c r="A1594" s="62"/>
      <c r="B1594" s="40"/>
      <c r="C1594" s="27"/>
      <c r="D1594" s="27"/>
      <c r="E1594" s="39"/>
      <c r="F1594" s="35" t="s">
        <v>1726</v>
      </c>
      <c r="G1594" s="28"/>
      <c r="H1594" s="35"/>
      <c r="I1594" s="35"/>
      <c r="J1594" s="46"/>
      <c r="K1594" s="26"/>
      <c r="L1594" s="26"/>
      <c r="M1594" s="66" t="s">
        <v>477</v>
      </c>
      <c r="N1594" s="33" t="s">
        <v>52</v>
      </c>
      <c r="O1594" s="31">
        <v>1</v>
      </c>
      <c r="P1594" s="41"/>
      <c r="Q1594" s="88"/>
      <c r="R1594" s="47"/>
      <c r="S1594" s="47"/>
      <c r="T1594" s="47"/>
      <c r="U1594" s="47"/>
      <c r="V1594" s="47"/>
      <c r="W1594" s="47"/>
      <c r="X1594" s="47"/>
      <c r="Y1594" s="47"/>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c r="BV1594" s="48"/>
      <c r="BW1594" s="48"/>
      <c r="BX1594" s="48"/>
      <c r="BY1594" s="48"/>
      <c r="BZ1594" s="48"/>
      <c r="CA1594" s="48"/>
      <c r="CB1594" s="48"/>
      <c r="CC1594" s="48"/>
      <c r="CD1594" s="48"/>
      <c r="CE1594" s="48"/>
      <c r="CF1594" s="48"/>
      <c r="CG1594" s="48"/>
      <c r="CH1594" s="48"/>
      <c r="CI1594" s="48"/>
      <c r="CJ1594" s="48"/>
      <c r="CK1594" s="48"/>
      <c r="CL1594" s="48"/>
      <c r="CM1594" s="48"/>
      <c r="CN1594" s="48"/>
      <c r="CO1594" s="48"/>
      <c r="CP1594" s="48"/>
      <c r="CQ1594" s="48"/>
      <c r="CR1594" s="48"/>
      <c r="CS1594" s="48"/>
      <c r="CT1594" s="48"/>
      <c r="CU1594" s="48"/>
      <c r="CV1594" s="48"/>
      <c r="CW1594" s="48"/>
      <c r="CX1594" s="48"/>
      <c r="CY1594" s="48"/>
      <c r="CZ1594" s="48"/>
      <c r="DA1594" s="48"/>
      <c r="DB1594" s="48"/>
      <c r="DC1594" s="48"/>
      <c r="DD1594" s="48"/>
      <c r="DE1594" s="48"/>
      <c r="DF1594" s="48"/>
      <c r="DG1594" s="48"/>
      <c r="DH1594" s="48"/>
      <c r="DI1594" s="48"/>
      <c r="DJ1594" s="48"/>
      <c r="DK1594" s="48"/>
      <c r="DL1594" s="48"/>
      <c r="DM1594" s="48"/>
      <c r="DN1594" s="48"/>
      <c r="DO1594" s="48"/>
      <c r="DP1594" s="48"/>
      <c r="DQ1594" s="48"/>
    </row>
    <row r="1595" spans="1:121" ht="45" hidden="1" customHeight="1" outlineLevel="2">
      <c r="A1595" s="62"/>
      <c r="B1595" s="40"/>
      <c r="C1595" s="27"/>
      <c r="D1595" s="27"/>
      <c r="E1595" s="39"/>
      <c r="F1595" s="35" t="s">
        <v>1727</v>
      </c>
      <c r="G1595" s="28"/>
      <c r="H1595" s="35"/>
      <c r="I1595" s="35"/>
      <c r="J1595" s="46"/>
      <c r="K1595" s="26"/>
      <c r="L1595" s="26"/>
      <c r="M1595" s="66" t="s">
        <v>468</v>
      </c>
      <c r="N1595" s="33" t="s">
        <v>52</v>
      </c>
      <c r="O1595" s="31">
        <v>43</v>
      </c>
      <c r="P1595" s="41"/>
      <c r="Q1595" s="88"/>
      <c r="R1595" s="47"/>
      <c r="S1595" s="47"/>
      <c r="T1595" s="47"/>
      <c r="U1595" s="47"/>
      <c r="V1595" s="47"/>
      <c r="W1595" s="47"/>
      <c r="X1595" s="47"/>
      <c r="Y1595" s="47"/>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c r="BV1595" s="48"/>
      <c r="BW1595" s="48"/>
      <c r="BX1595" s="48"/>
      <c r="BY1595" s="48"/>
      <c r="BZ1595" s="48"/>
      <c r="CA1595" s="48"/>
      <c r="CB1595" s="48"/>
      <c r="CC1595" s="48"/>
      <c r="CD1595" s="48"/>
      <c r="CE1595" s="48"/>
      <c r="CF1595" s="48"/>
      <c r="CG1595" s="48"/>
      <c r="CH1595" s="48"/>
      <c r="CI1595" s="48"/>
      <c r="CJ1595" s="48"/>
      <c r="CK1595" s="48"/>
      <c r="CL1595" s="48"/>
      <c r="CM1595" s="48"/>
      <c r="CN1595" s="48"/>
      <c r="CO1595" s="48"/>
      <c r="CP1595" s="48"/>
      <c r="CQ1595" s="48"/>
      <c r="CR1595" s="48"/>
      <c r="CS1595" s="48"/>
      <c r="CT1595" s="48"/>
      <c r="CU1595" s="48"/>
      <c r="CV1595" s="48"/>
      <c r="CW1595" s="48"/>
      <c r="CX1595" s="48"/>
      <c r="CY1595" s="48"/>
      <c r="CZ1595" s="48"/>
      <c r="DA1595" s="48"/>
      <c r="DB1595" s="48"/>
      <c r="DC1595" s="48"/>
      <c r="DD1595" s="48"/>
      <c r="DE1595" s="48"/>
      <c r="DF1595" s="48"/>
      <c r="DG1595" s="48"/>
      <c r="DH1595" s="48"/>
      <c r="DI1595" s="48"/>
      <c r="DJ1595" s="48"/>
      <c r="DK1595" s="48"/>
      <c r="DL1595" s="48"/>
      <c r="DM1595" s="48"/>
      <c r="DN1595" s="48"/>
      <c r="DO1595" s="48"/>
      <c r="DP1595" s="48"/>
      <c r="DQ1595" s="48"/>
    </row>
    <row r="1596" spans="1:121" ht="12.75" hidden="1" customHeight="1" outlineLevel="2">
      <c r="A1596" s="62"/>
      <c r="B1596" s="40"/>
      <c r="C1596" s="27"/>
      <c r="D1596" s="27"/>
      <c r="E1596" s="39"/>
      <c r="F1596" s="35" t="s">
        <v>1723</v>
      </c>
      <c r="G1596" s="28"/>
      <c r="H1596" s="35"/>
      <c r="I1596" s="35"/>
      <c r="J1596" s="46"/>
      <c r="K1596" s="26"/>
      <c r="L1596" s="26"/>
      <c r="M1596" s="23" t="s">
        <v>676</v>
      </c>
      <c r="N1596" s="276" t="s">
        <v>677</v>
      </c>
      <c r="O1596" s="31">
        <v>74</v>
      </c>
      <c r="P1596" s="41"/>
      <c r="Q1596" s="88"/>
      <c r="R1596" s="47"/>
      <c r="S1596" s="47"/>
      <c r="T1596" s="47"/>
      <c r="U1596" s="47"/>
      <c r="V1596" s="47"/>
      <c r="W1596" s="47"/>
      <c r="X1596" s="47"/>
      <c r="Y1596" s="47"/>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c r="BV1596" s="48"/>
      <c r="BW1596" s="48"/>
      <c r="BX1596" s="48"/>
      <c r="BY1596" s="48"/>
      <c r="BZ1596" s="48"/>
      <c r="CA1596" s="48"/>
      <c r="CB1596" s="48"/>
      <c r="CC1596" s="48"/>
      <c r="CD1596" s="48"/>
      <c r="CE1596" s="48"/>
      <c r="CF1596" s="48"/>
      <c r="CG1596" s="48"/>
      <c r="CH1596" s="48"/>
      <c r="CI1596" s="48"/>
      <c r="CJ1596" s="48"/>
      <c r="CK1596" s="48"/>
      <c r="CL1596" s="48"/>
      <c r="CM1596" s="48"/>
      <c r="CN1596" s="48"/>
      <c r="CO1596" s="48"/>
      <c r="CP1596" s="48"/>
      <c r="CQ1596" s="48"/>
      <c r="CR1596" s="48"/>
      <c r="CS1596" s="48"/>
      <c r="CT1596" s="48"/>
      <c r="CU1596" s="48"/>
      <c r="CV1596" s="48"/>
      <c r="CW1596" s="48"/>
      <c r="CX1596" s="48"/>
      <c r="CY1596" s="48"/>
      <c r="CZ1596" s="48"/>
      <c r="DA1596" s="48"/>
      <c r="DB1596" s="48"/>
      <c r="DC1596" s="48"/>
      <c r="DD1596" s="48"/>
      <c r="DE1596" s="48"/>
      <c r="DF1596" s="48"/>
      <c r="DG1596" s="48"/>
      <c r="DH1596" s="48"/>
      <c r="DI1596" s="48"/>
      <c r="DJ1596" s="48"/>
      <c r="DK1596" s="48"/>
      <c r="DL1596" s="48"/>
      <c r="DM1596" s="48"/>
      <c r="DN1596" s="48"/>
      <c r="DO1596" s="48"/>
      <c r="DP1596" s="48"/>
      <c r="DQ1596" s="48"/>
    </row>
    <row r="1597" spans="1:121" ht="12.75" hidden="1" customHeight="1" outlineLevel="2">
      <c r="A1597" s="62"/>
      <c r="B1597" s="40"/>
      <c r="C1597" s="27"/>
      <c r="D1597" s="27"/>
      <c r="E1597" s="39"/>
      <c r="F1597" s="35" t="s">
        <v>1721</v>
      </c>
      <c r="G1597" s="28"/>
      <c r="H1597" s="35"/>
      <c r="I1597" s="35"/>
      <c r="J1597" s="46"/>
      <c r="K1597" s="26"/>
      <c r="L1597" s="26"/>
      <c r="M1597" s="23" t="s">
        <v>470</v>
      </c>
      <c r="N1597" s="33" t="s">
        <v>471</v>
      </c>
      <c r="O1597" s="29">
        <v>1.8260000000000001</v>
      </c>
      <c r="P1597" s="41"/>
      <c r="Q1597" s="88"/>
      <c r="R1597" s="47"/>
      <c r="S1597" s="47"/>
      <c r="T1597" s="47"/>
      <c r="U1597" s="47"/>
      <c r="V1597" s="47"/>
      <c r="W1597" s="47"/>
      <c r="X1597" s="47"/>
      <c r="Y1597" s="47"/>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c r="BV1597" s="48"/>
      <c r="BW1597" s="48"/>
      <c r="BX1597" s="48"/>
      <c r="BY1597" s="48"/>
      <c r="BZ1597" s="48"/>
      <c r="CA1597" s="48"/>
      <c r="CB1597" s="48"/>
      <c r="CC1597" s="48"/>
      <c r="CD1597" s="48"/>
      <c r="CE1597" s="48"/>
      <c r="CF1597" s="48"/>
      <c r="CG1597" s="48"/>
      <c r="CH1597" s="48"/>
      <c r="CI1597" s="48"/>
      <c r="CJ1597" s="48"/>
      <c r="CK1597" s="48"/>
      <c r="CL1597" s="48"/>
      <c r="CM1597" s="48"/>
      <c r="CN1597" s="48"/>
      <c r="CO1597" s="48"/>
      <c r="CP1597" s="48"/>
      <c r="CQ1597" s="48"/>
      <c r="CR1597" s="48"/>
      <c r="CS1597" s="48"/>
      <c r="CT1597" s="48"/>
      <c r="CU1597" s="48"/>
      <c r="CV1597" s="48"/>
      <c r="CW1597" s="48"/>
      <c r="CX1597" s="48"/>
      <c r="CY1597" s="48"/>
      <c r="CZ1597" s="48"/>
      <c r="DA1597" s="48"/>
      <c r="DB1597" s="48"/>
      <c r="DC1597" s="48"/>
      <c r="DD1597" s="48"/>
      <c r="DE1597" s="48"/>
      <c r="DF1597" s="48"/>
      <c r="DG1597" s="48"/>
      <c r="DH1597" s="48"/>
      <c r="DI1597" s="48"/>
      <c r="DJ1597" s="48"/>
      <c r="DK1597" s="48"/>
      <c r="DL1597" s="48"/>
      <c r="DM1597" s="48"/>
      <c r="DN1597" s="48"/>
      <c r="DO1597" s="48"/>
      <c r="DP1597" s="48"/>
      <c r="DQ1597" s="48"/>
    </row>
    <row r="1598" spans="1:121" ht="22.5" hidden="1" customHeight="1" outlineLevel="2">
      <c r="A1598" s="62"/>
      <c r="B1598" s="40"/>
      <c r="C1598" s="27"/>
      <c r="D1598" s="27"/>
      <c r="E1598" s="39"/>
      <c r="F1598" s="35" t="s">
        <v>1728</v>
      </c>
      <c r="G1598" s="28"/>
      <c r="H1598" s="35"/>
      <c r="I1598" s="35"/>
      <c r="J1598" s="46"/>
      <c r="K1598" s="26"/>
      <c r="L1598" s="26"/>
      <c r="M1598" s="23" t="s">
        <v>472</v>
      </c>
      <c r="N1598" s="33" t="s">
        <v>471</v>
      </c>
      <c r="O1598" s="29">
        <v>1.8260000000000001</v>
      </c>
      <c r="P1598" s="41"/>
      <c r="Q1598" s="88"/>
      <c r="R1598" s="47"/>
      <c r="S1598" s="47"/>
      <c r="T1598" s="47"/>
      <c r="U1598" s="47"/>
      <c r="V1598" s="47"/>
      <c r="W1598" s="47"/>
      <c r="X1598" s="47"/>
      <c r="Y1598" s="47"/>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c r="BV1598" s="48"/>
      <c r="BW1598" s="48"/>
      <c r="BX1598" s="48"/>
      <c r="BY1598" s="48"/>
      <c r="BZ1598" s="48"/>
      <c r="CA1598" s="48"/>
      <c r="CB1598" s="48"/>
      <c r="CC1598" s="48"/>
      <c r="CD1598" s="48"/>
      <c r="CE1598" s="48"/>
      <c r="CF1598" s="48"/>
      <c r="CG1598" s="48"/>
      <c r="CH1598" s="48"/>
      <c r="CI1598" s="48"/>
      <c r="CJ1598" s="48"/>
      <c r="CK1598" s="48"/>
      <c r="CL1598" s="48"/>
      <c r="CM1598" s="48"/>
      <c r="CN1598" s="48"/>
      <c r="CO1598" s="48"/>
      <c r="CP1598" s="48"/>
      <c r="CQ1598" s="48"/>
      <c r="CR1598" s="48"/>
      <c r="CS1598" s="48"/>
      <c r="CT1598" s="48"/>
      <c r="CU1598" s="48"/>
      <c r="CV1598" s="48"/>
      <c r="CW1598" s="48"/>
      <c r="CX1598" s="48"/>
      <c r="CY1598" s="48"/>
      <c r="CZ1598" s="48"/>
      <c r="DA1598" s="48"/>
      <c r="DB1598" s="48"/>
      <c r="DC1598" s="48"/>
      <c r="DD1598" s="48"/>
      <c r="DE1598" s="48"/>
      <c r="DF1598" s="48"/>
      <c r="DG1598" s="48"/>
      <c r="DH1598" s="48"/>
      <c r="DI1598" s="48"/>
      <c r="DJ1598" s="48"/>
      <c r="DK1598" s="48"/>
      <c r="DL1598" s="48"/>
      <c r="DM1598" s="48"/>
      <c r="DN1598" s="48"/>
      <c r="DO1598" s="48"/>
      <c r="DP1598" s="48"/>
      <c r="DQ1598" s="48"/>
    </row>
    <row r="1599" spans="1:121" ht="12.75" hidden="1" customHeight="1" outlineLevel="2">
      <c r="A1599" s="62"/>
      <c r="B1599" s="40"/>
      <c r="C1599" s="27"/>
      <c r="D1599" s="27"/>
      <c r="E1599" s="39"/>
      <c r="F1599" s="35" t="s">
        <v>1729</v>
      </c>
      <c r="G1599" s="28"/>
      <c r="H1599" s="35"/>
      <c r="I1599" s="35"/>
      <c r="J1599" s="46"/>
      <c r="K1599" s="26"/>
      <c r="L1599" s="26"/>
      <c r="M1599" s="23" t="s">
        <v>1159</v>
      </c>
      <c r="N1599" s="33" t="s">
        <v>471</v>
      </c>
      <c r="O1599" s="29">
        <v>8.1000000000000003E-2</v>
      </c>
      <c r="P1599" s="41"/>
      <c r="Q1599" s="88"/>
      <c r="R1599" s="47"/>
      <c r="S1599" s="47"/>
      <c r="T1599" s="47"/>
      <c r="U1599" s="47"/>
      <c r="V1599" s="47"/>
      <c r="W1599" s="47"/>
      <c r="X1599" s="47"/>
      <c r="Y1599" s="47"/>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c r="BV1599" s="48"/>
      <c r="BW1599" s="48"/>
      <c r="BX1599" s="48"/>
      <c r="BY1599" s="48"/>
      <c r="BZ1599" s="48"/>
      <c r="CA1599" s="48"/>
      <c r="CB1599" s="48"/>
      <c r="CC1599" s="48"/>
      <c r="CD1599" s="48"/>
      <c r="CE1599" s="48"/>
      <c r="CF1599" s="48"/>
      <c r="CG1599" s="48"/>
      <c r="CH1599" s="48"/>
      <c r="CI1599" s="48"/>
      <c r="CJ1599" s="48"/>
      <c r="CK1599" s="48"/>
      <c r="CL1599" s="48"/>
      <c r="CM1599" s="48"/>
      <c r="CN1599" s="48"/>
      <c r="CO1599" s="48"/>
      <c r="CP1599" s="48"/>
      <c r="CQ1599" s="48"/>
      <c r="CR1599" s="48"/>
      <c r="CS1599" s="48"/>
      <c r="CT1599" s="48"/>
      <c r="CU1599" s="48"/>
      <c r="CV1599" s="48"/>
      <c r="CW1599" s="48"/>
      <c r="CX1599" s="48"/>
      <c r="CY1599" s="48"/>
      <c r="CZ1599" s="48"/>
      <c r="DA1599" s="48"/>
      <c r="DB1599" s="48"/>
      <c r="DC1599" s="48"/>
      <c r="DD1599" s="48"/>
      <c r="DE1599" s="48"/>
      <c r="DF1599" s="48"/>
      <c r="DG1599" s="48"/>
      <c r="DH1599" s="48"/>
      <c r="DI1599" s="48"/>
      <c r="DJ1599" s="48"/>
      <c r="DK1599" s="48"/>
      <c r="DL1599" s="48"/>
      <c r="DM1599" s="48"/>
      <c r="DN1599" s="48"/>
      <c r="DO1599" s="48"/>
      <c r="DP1599" s="48"/>
      <c r="DQ1599" s="48"/>
    </row>
    <row r="1600" spans="1:121" ht="157.5" customHeight="1" outlineLevel="1" collapsed="1">
      <c r="A1600" s="27" t="s">
        <v>1064</v>
      </c>
      <c r="B1600" s="27">
        <v>0.4</v>
      </c>
      <c r="C1600" s="27" t="s">
        <v>1349</v>
      </c>
      <c r="D1600" s="27" t="s">
        <v>1350</v>
      </c>
      <c r="E1600" s="28" t="s">
        <v>1730</v>
      </c>
      <c r="F1600" s="35" t="s">
        <v>1731</v>
      </c>
      <c r="G1600" s="28"/>
      <c r="H1600" s="28" t="s">
        <v>1444</v>
      </c>
      <c r="I1600" s="28" t="s">
        <v>1538</v>
      </c>
      <c r="J1600" s="26" t="s">
        <v>33</v>
      </c>
      <c r="K1600" s="26" t="s">
        <v>55</v>
      </c>
      <c r="L1600" s="26" t="s">
        <v>57</v>
      </c>
      <c r="M1600" s="32" t="str">
        <f>M1601&amp;" "&amp;O1601&amp;N1601&amp;" "&amp;M1602&amp;" "&amp;O1602&amp;N1602&amp;" "&amp;M1603&amp;" "&amp;O1603&amp;N1603&amp;" "&amp;M1604&amp;" "&amp;O1604&amp;N1604&amp;"  "&amp;M1605&amp;" "&amp;O1605&amp;N1605&amp;" "&amp;M1606&amp;" "&amp;O1606&amp;N1606&amp;" "</f>
        <v xml:space="preserve">Демонтаж опор 2шт. Замена опор 46шт. Замена ответвлений к зданиям 50отв. Демонтаж провода (по трассе) 1,549км.  Монтаж провода (по трассе) 1,549км. Монтаж кабеля 0,234км. </v>
      </c>
      <c r="N1600" s="26"/>
      <c r="O1600" s="31"/>
      <c r="P1600" s="41"/>
      <c r="Q1600" s="88"/>
      <c r="R1600" s="47"/>
      <c r="S1600" s="47"/>
      <c r="T1600" s="47"/>
      <c r="U1600" s="47"/>
      <c r="V1600" s="47"/>
      <c r="W1600" s="47"/>
      <c r="X1600" s="47"/>
      <c r="Y1600" s="47"/>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c r="BV1600" s="48"/>
      <c r="BW1600" s="48"/>
      <c r="BX1600" s="48"/>
      <c r="BY1600" s="48"/>
      <c r="BZ1600" s="48"/>
      <c r="CA1600" s="48"/>
      <c r="CB1600" s="48"/>
      <c r="CC1600" s="48"/>
      <c r="CD1600" s="48"/>
      <c r="CE1600" s="48"/>
      <c r="CF1600" s="48"/>
      <c r="CG1600" s="48"/>
      <c r="CH1600" s="48"/>
      <c r="CI1600" s="48"/>
      <c r="CJ1600" s="48"/>
      <c r="CK1600" s="48"/>
      <c r="CL1600" s="48"/>
      <c r="CM1600" s="48"/>
      <c r="CN1600" s="48"/>
      <c r="CO1600" s="48"/>
      <c r="CP1600" s="48"/>
      <c r="CQ1600" s="48"/>
      <c r="CR1600" s="48"/>
      <c r="CS1600" s="48"/>
      <c r="CT1600" s="48"/>
      <c r="CU1600" s="48"/>
      <c r="CV1600" s="48"/>
      <c r="CW1600" s="48"/>
      <c r="CX1600" s="48"/>
      <c r="CY1600" s="48"/>
      <c r="CZ1600" s="48"/>
      <c r="DA1600" s="48"/>
      <c r="DB1600" s="48"/>
      <c r="DC1600" s="48"/>
      <c r="DD1600" s="48"/>
      <c r="DE1600" s="48"/>
      <c r="DF1600" s="48"/>
      <c r="DG1600" s="48"/>
      <c r="DH1600" s="48"/>
      <c r="DI1600" s="48"/>
      <c r="DJ1600" s="48"/>
      <c r="DK1600" s="48"/>
      <c r="DL1600" s="48"/>
      <c r="DM1600" s="48"/>
      <c r="DN1600" s="48"/>
      <c r="DO1600" s="48"/>
      <c r="DP1600" s="48"/>
      <c r="DQ1600" s="48"/>
    </row>
    <row r="1601" spans="1:121" ht="22.5" hidden="1" customHeight="1" outlineLevel="2">
      <c r="A1601" s="62"/>
      <c r="B1601" s="40"/>
      <c r="C1601" s="27"/>
      <c r="D1601" s="27"/>
      <c r="E1601" s="39"/>
      <c r="F1601" s="35" t="s">
        <v>1732</v>
      </c>
      <c r="G1601" s="28"/>
      <c r="H1601" s="35"/>
      <c r="I1601" s="35"/>
      <c r="J1601" s="46"/>
      <c r="K1601" s="26"/>
      <c r="L1601" s="26"/>
      <c r="M1601" s="66" t="s">
        <v>581</v>
      </c>
      <c r="N1601" s="33" t="s">
        <v>52</v>
      </c>
      <c r="O1601" s="31">
        <v>2</v>
      </c>
      <c r="P1601" s="41"/>
      <c r="Q1601" s="88"/>
      <c r="R1601" s="47"/>
      <c r="S1601" s="47"/>
      <c r="T1601" s="47"/>
      <c r="U1601" s="47"/>
      <c r="V1601" s="47"/>
      <c r="W1601" s="47"/>
      <c r="X1601" s="47"/>
      <c r="Y1601" s="47"/>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c r="BV1601" s="48"/>
      <c r="BW1601" s="48"/>
      <c r="BX1601" s="48"/>
      <c r="BY1601" s="48"/>
      <c r="BZ1601" s="48"/>
      <c r="CA1601" s="48"/>
      <c r="CB1601" s="48"/>
      <c r="CC1601" s="48"/>
      <c r="CD1601" s="48"/>
      <c r="CE1601" s="48"/>
      <c r="CF1601" s="48"/>
      <c r="CG1601" s="48"/>
      <c r="CH1601" s="48"/>
      <c r="CI1601" s="48"/>
      <c r="CJ1601" s="48"/>
      <c r="CK1601" s="48"/>
      <c r="CL1601" s="48"/>
      <c r="CM1601" s="48"/>
      <c r="CN1601" s="48"/>
      <c r="CO1601" s="48"/>
      <c r="CP1601" s="48"/>
      <c r="CQ1601" s="48"/>
      <c r="CR1601" s="48"/>
      <c r="CS1601" s="48"/>
      <c r="CT1601" s="48"/>
      <c r="CU1601" s="48"/>
      <c r="CV1601" s="48"/>
      <c r="CW1601" s="48"/>
      <c r="CX1601" s="48"/>
      <c r="CY1601" s="48"/>
      <c r="CZ1601" s="48"/>
      <c r="DA1601" s="48"/>
      <c r="DB1601" s="48"/>
      <c r="DC1601" s="48"/>
      <c r="DD1601" s="48"/>
      <c r="DE1601" s="48"/>
      <c r="DF1601" s="48"/>
      <c r="DG1601" s="48"/>
      <c r="DH1601" s="48"/>
      <c r="DI1601" s="48"/>
      <c r="DJ1601" s="48"/>
      <c r="DK1601" s="48"/>
      <c r="DL1601" s="48"/>
      <c r="DM1601" s="48"/>
      <c r="DN1601" s="48"/>
      <c r="DO1601" s="48"/>
      <c r="DP1601" s="48"/>
      <c r="DQ1601" s="48"/>
    </row>
    <row r="1602" spans="1:121" ht="45" hidden="1" customHeight="1" outlineLevel="2">
      <c r="A1602" s="62"/>
      <c r="B1602" s="40"/>
      <c r="C1602" s="27"/>
      <c r="D1602" s="27"/>
      <c r="E1602" s="39"/>
      <c r="F1602" s="35" t="s">
        <v>1733</v>
      </c>
      <c r="G1602" s="28"/>
      <c r="H1602" s="35"/>
      <c r="I1602" s="35"/>
      <c r="J1602" s="46"/>
      <c r="K1602" s="26"/>
      <c r="L1602" s="26"/>
      <c r="M1602" s="66" t="s">
        <v>468</v>
      </c>
      <c r="N1602" s="33" t="s">
        <v>52</v>
      </c>
      <c r="O1602" s="31">
        <v>46</v>
      </c>
      <c r="P1602" s="41"/>
      <c r="Q1602" s="88"/>
      <c r="R1602" s="47"/>
      <c r="S1602" s="47"/>
      <c r="T1602" s="47"/>
      <c r="U1602" s="47"/>
      <c r="V1602" s="47"/>
      <c r="W1602" s="47"/>
      <c r="X1602" s="47"/>
      <c r="Y1602" s="47"/>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c r="BV1602" s="48"/>
      <c r="BW1602" s="48"/>
      <c r="BX1602" s="48"/>
      <c r="BY1602" s="48"/>
      <c r="BZ1602" s="48"/>
      <c r="CA1602" s="48"/>
      <c r="CB1602" s="48"/>
      <c r="CC1602" s="48"/>
      <c r="CD1602" s="48"/>
      <c r="CE1602" s="48"/>
      <c r="CF1602" s="48"/>
      <c r="CG1602" s="48"/>
      <c r="CH1602" s="48"/>
      <c r="CI1602" s="48"/>
      <c r="CJ1602" s="48"/>
      <c r="CK1602" s="48"/>
      <c r="CL1602" s="48"/>
      <c r="CM1602" s="48"/>
      <c r="CN1602" s="48"/>
      <c r="CO1602" s="48"/>
      <c r="CP1602" s="48"/>
      <c r="CQ1602" s="48"/>
      <c r="CR1602" s="48"/>
      <c r="CS1602" s="48"/>
      <c r="CT1602" s="48"/>
      <c r="CU1602" s="48"/>
      <c r="CV1602" s="48"/>
      <c r="CW1602" s="48"/>
      <c r="CX1602" s="48"/>
      <c r="CY1602" s="48"/>
      <c r="CZ1602" s="48"/>
      <c r="DA1602" s="48"/>
      <c r="DB1602" s="48"/>
      <c r="DC1602" s="48"/>
      <c r="DD1602" s="48"/>
      <c r="DE1602" s="48"/>
      <c r="DF1602" s="48"/>
      <c r="DG1602" s="48"/>
      <c r="DH1602" s="48"/>
      <c r="DI1602" s="48"/>
      <c r="DJ1602" s="48"/>
      <c r="DK1602" s="48"/>
      <c r="DL1602" s="48"/>
      <c r="DM1602" s="48"/>
      <c r="DN1602" s="48"/>
      <c r="DO1602" s="48"/>
      <c r="DP1602" s="48"/>
      <c r="DQ1602" s="48"/>
    </row>
    <row r="1603" spans="1:121" ht="12.75" hidden="1" customHeight="1" outlineLevel="2">
      <c r="A1603" s="62"/>
      <c r="B1603" s="40"/>
      <c r="C1603" s="27"/>
      <c r="D1603" s="27"/>
      <c r="E1603" s="39"/>
      <c r="F1603" s="35" t="s">
        <v>1723</v>
      </c>
      <c r="G1603" s="28"/>
      <c r="H1603" s="35"/>
      <c r="I1603" s="35"/>
      <c r="J1603" s="46"/>
      <c r="K1603" s="26"/>
      <c r="L1603" s="26"/>
      <c r="M1603" s="23" t="s">
        <v>676</v>
      </c>
      <c r="N1603" s="276" t="s">
        <v>677</v>
      </c>
      <c r="O1603" s="31">
        <v>50</v>
      </c>
      <c r="P1603" s="41"/>
      <c r="Q1603" s="88"/>
      <c r="R1603" s="47"/>
      <c r="S1603" s="47"/>
      <c r="T1603" s="47"/>
      <c r="U1603" s="47"/>
      <c r="V1603" s="47"/>
      <c r="W1603" s="47"/>
      <c r="X1603" s="47"/>
      <c r="Y1603" s="47"/>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c r="BV1603" s="48"/>
      <c r="BW1603" s="48"/>
      <c r="BX1603" s="48"/>
      <c r="BY1603" s="48"/>
      <c r="BZ1603" s="48"/>
      <c r="CA1603" s="48"/>
      <c r="CB1603" s="48"/>
      <c r="CC1603" s="48"/>
      <c r="CD1603" s="48"/>
      <c r="CE1603" s="48"/>
      <c r="CF1603" s="48"/>
      <c r="CG1603" s="48"/>
      <c r="CH1603" s="48"/>
      <c r="CI1603" s="48"/>
      <c r="CJ1603" s="48"/>
      <c r="CK1603" s="48"/>
      <c r="CL1603" s="48"/>
      <c r="CM1603" s="48"/>
      <c r="CN1603" s="48"/>
      <c r="CO1603" s="48"/>
      <c r="CP1603" s="48"/>
      <c r="CQ1603" s="48"/>
      <c r="CR1603" s="48"/>
      <c r="CS1603" s="48"/>
      <c r="CT1603" s="48"/>
      <c r="CU1603" s="48"/>
      <c r="CV1603" s="48"/>
      <c r="CW1603" s="48"/>
      <c r="CX1603" s="48"/>
      <c r="CY1603" s="48"/>
      <c r="CZ1603" s="48"/>
      <c r="DA1603" s="48"/>
      <c r="DB1603" s="48"/>
      <c r="DC1603" s="48"/>
      <c r="DD1603" s="48"/>
      <c r="DE1603" s="48"/>
      <c r="DF1603" s="48"/>
      <c r="DG1603" s="48"/>
      <c r="DH1603" s="48"/>
      <c r="DI1603" s="48"/>
      <c r="DJ1603" s="48"/>
      <c r="DK1603" s="48"/>
      <c r="DL1603" s="48"/>
      <c r="DM1603" s="48"/>
      <c r="DN1603" s="48"/>
      <c r="DO1603" s="48"/>
      <c r="DP1603" s="48"/>
      <c r="DQ1603" s="48"/>
    </row>
    <row r="1604" spans="1:121" ht="12.75" hidden="1" customHeight="1" outlineLevel="2">
      <c r="A1604" s="62"/>
      <c r="B1604" s="40"/>
      <c r="C1604" s="27"/>
      <c r="D1604" s="27"/>
      <c r="E1604" s="39"/>
      <c r="F1604" s="35" t="s">
        <v>1721</v>
      </c>
      <c r="G1604" s="28"/>
      <c r="H1604" s="35"/>
      <c r="I1604" s="35"/>
      <c r="J1604" s="46"/>
      <c r="K1604" s="26"/>
      <c r="L1604" s="26"/>
      <c r="M1604" s="23" t="s">
        <v>470</v>
      </c>
      <c r="N1604" s="33" t="s">
        <v>471</v>
      </c>
      <c r="O1604" s="29">
        <v>1.5489999999999999</v>
      </c>
      <c r="P1604" s="41"/>
      <c r="Q1604" s="88"/>
      <c r="R1604" s="47"/>
      <c r="S1604" s="47"/>
      <c r="T1604" s="47"/>
      <c r="U1604" s="47"/>
      <c r="V1604" s="47"/>
      <c r="W1604" s="47"/>
      <c r="X1604" s="47"/>
      <c r="Y1604" s="47"/>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c r="BV1604" s="48"/>
      <c r="BW1604" s="48"/>
      <c r="BX1604" s="48"/>
      <c r="BY1604" s="48"/>
      <c r="BZ1604" s="48"/>
      <c r="CA1604" s="48"/>
      <c r="CB1604" s="48"/>
      <c r="CC1604" s="48"/>
      <c r="CD1604" s="48"/>
      <c r="CE1604" s="48"/>
      <c r="CF1604" s="48"/>
      <c r="CG1604" s="48"/>
      <c r="CH1604" s="48"/>
      <c r="CI1604" s="48"/>
      <c r="CJ1604" s="48"/>
      <c r="CK1604" s="48"/>
      <c r="CL1604" s="48"/>
      <c r="CM1604" s="48"/>
      <c r="CN1604" s="48"/>
      <c r="CO1604" s="48"/>
      <c r="CP1604" s="48"/>
      <c r="CQ1604" s="48"/>
      <c r="CR1604" s="48"/>
      <c r="CS1604" s="48"/>
      <c r="CT1604" s="48"/>
      <c r="CU1604" s="48"/>
      <c r="CV1604" s="48"/>
      <c r="CW1604" s="48"/>
      <c r="CX1604" s="48"/>
      <c r="CY1604" s="48"/>
      <c r="CZ1604" s="48"/>
      <c r="DA1604" s="48"/>
      <c r="DB1604" s="48"/>
      <c r="DC1604" s="48"/>
      <c r="DD1604" s="48"/>
      <c r="DE1604" s="48"/>
      <c r="DF1604" s="48"/>
      <c r="DG1604" s="48"/>
      <c r="DH1604" s="48"/>
      <c r="DI1604" s="48"/>
      <c r="DJ1604" s="48"/>
      <c r="DK1604" s="48"/>
      <c r="DL1604" s="48"/>
      <c r="DM1604" s="48"/>
      <c r="DN1604" s="48"/>
      <c r="DO1604" s="48"/>
      <c r="DP1604" s="48"/>
      <c r="DQ1604" s="48"/>
    </row>
    <row r="1605" spans="1:121" ht="22.5" hidden="1" customHeight="1" outlineLevel="2">
      <c r="A1605" s="62"/>
      <c r="B1605" s="40"/>
      <c r="C1605" s="27"/>
      <c r="D1605" s="27"/>
      <c r="E1605" s="39"/>
      <c r="F1605" s="35" t="s">
        <v>1728</v>
      </c>
      <c r="G1605" s="28"/>
      <c r="H1605" s="35"/>
      <c r="I1605" s="35"/>
      <c r="J1605" s="46"/>
      <c r="K1605" s="26"/>
      <c r="L1605" s="26"/>
      <c r="M1605" s="23" t="s">
        <v>472</v>
      </c>
      <c r="N1605" s="33" t="s">
        <v>471</v>
      </c>
      <c r="O1605" s="29">
        <v>1.5489999999999999</v>
      </c>
      <c r="P1605" s="41"/>
      <c r="Q1605" s="88"/>
      <c r="R1605" s="47"/>
      <c r="S1605" s="47"/>
      <c r="T1605" s="47"/>
      <c r="U1605" s="47"/>
      <c r="V1605" s="47"/>
      <c r="W1605" s="47"/>
      <c r="X1605" s="47"/>
      <c r="Y1605" s="47"/>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c r="BV1605" s="48"/>
      <c r="BW1605" s="48"/>
      <c r="BX1605" s="48"/>
      <c r="BY1605" s="48"/>
      <c r="BZ1605" s="48"/>
      <c r="CA1605" s="48"/>
      <c r="CB1605" s="48"/>
      <c r="CC1605" s="48"/>
      <c r="CD1605" s="48"/>
      <c r="CE1605" s="48"/>
      <c r="CF1605" s="48"/>
      <c r="CG1605" s="48"/>
      <c r="CH1605" s="48"/>
      <c r="CI1605" s="48"/>
      <c r="CJ1605" s="48"/>
      <c r="CK1605" s="48"/>
      <c r="CL1605" s="48"/>
      <c r="CM1605" s="48"/>
      <c r="CN1605" s="48"/>
      <c r="CO1605" s="48"/>
      <c r="CP1605" s="48"/>
      <c r="CQ1605" s="48"/>
      <c r="CR1605" s="48"/>
      <c r="CS1605" s="48"/>
      <c r="CT1605" s="48"/>
      <c r="CU1605" s="48"/>
      <c r="CV1605" s="48"/>
      <c r="CW1605" s="48"/>
      <c r="CX1605" s="48"/>
      <c r="CY1605" s="48"/>
      <c r="CZ1605" s="48"/>
      <c r="DA1605" s="48"/>
      <c r="DB1605" s="48"/>
      <c r="DC1605" s="48"/>
      <c r="DD1605" s="48"/>
      <c r="DE1605" s="48"/>
      <c r="DF1605" s="48"/>
      <c r="DG1605" s="48"/>
      <c r="DH1605" s="48"/>
      <c r="DI1605" s="48"/>
      <c r="DJ1605" s="48"/>
      <c r="DK1605" s="48"/>
      <c r="DL1605" s="48"/>
      <c r="DM1605" s="48"/>
      <c r="DN1605" s="48"/>
      <c r="DO1605" s="48"/>
      <c r="DP1605" s="48"/>
      <c r="DQ1605" s="48"/>
    </row>
    <row r="1606" spans="1:121" ht="12.75" hidden="1" customHeight="1" outlineLevel="2">
      <c r="A1606" s="62"/>
      <c r="B1606" s="40"/>
      <c r="C1606" s="27"/>
      <c r="D1606" s="27"/>
      <c r="E1606" s="39"/>
      <c r="F1606" s="35" t="s">
        <v>1729</v>
      </c>
      <c r="G1606" s="28"/>
      <c r="H1606" s="35"/>
      <c r="I1606" s="35"/>
      <c r="J1606" s="46"/>
      <c r="K1606" s="26"/>
      <c r="L1606" s="26"/>
      <c r="M1606" s="23" t="s">
        <v>1159</v>
      </c>
      <c r="N1606" s="276" t="s">
        <v>471</v>
      </c>
      <c r="O1606" s="29">
        <v>0.23400000000000001</v>
      </c>
      <c r="P1606" s="41"/>
      <c r="Q1606" s="88"/>
      <c r="R1606" s="47"/>
      <c r="S1606" s="47"/>
      <c r="T1606" s="47"/>
      <c r="U1606" s="47"/>
      <c r="V1606" s="47"/>
      <c r="W1606" s="47"/>
      <c r="X1606" s="47"/>
      <c r="Y1606" s="47"/>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c r="BV1606" s="48"/>
      <c r="BW1606" s="48"/>
      <c r="BX1606" s="48"/>
      <c r="BY1606" s="48"/>
      <c r="BZ1606" s="48"/>
      <c r="CA1606" s="48"/>
      <c r="CB1606" s="48"/>
      <c r="CC1606" s="48"/>
      <c r="CD1606" s="48"/>
      <c r="CE1606" s="48"/>
      <c r="CF1606" s="48"/>
      <c r="CG1606" s="48"/>
      <c r="CH1606" s="48"/>
      <c r="CI1606" s="48"/>
      <c r="CJ1606" s="48"/>
      <c r="CK1606" s="48"/>
      <c r="CL1606" s="48"/>
      <c r="CM1606" s="48"/>
      <c r="CN1606" s="48"/>
      <c r="CO1606" s="48"/>
      <c r="CP1606" s="48"/>
      <c r="CQ1606" s="48"/>
      <c r="CR1606" s="48"/>
      <c r="CS1606" s="48"/>
      <c r="CT1606" s="48"/>
      <c r="CU1606" s="48"/>
      <c r="CV1606" s="48"/>
      <c r="CW1606" s="48"/>
      <c r="CX1606" s="48"/>
      <c r="CY1606" s="48"/>
      <c r="CZ1606" s="48"/>
      <c r="DA1606" s="48"/>
      <c r="DB1606" s="48"/>
      <c r="DC1606" s="48"/>
      <c r="DD1606" s="48"/>
      <c r="DE1606" s="48"/>
      <c r="DF1606" s="48"/>
      <c r="DG1606" s="48"/>
      <c r="DH1606" s="48"/>
      <c r="DI1606" s="48"/>
      <c r="DJ1606" s="48"/>
      <c r="DK1606" s="48"/>
      <c r="DL1606" s="48"/>
      <c r="DM1606" s="48"/>
      <c r="DN1606" s="48"/>
      <c r="DO1606" s="48"/>
      <c r="DP1606" s="48"/>
      <c r="DQ1606" s="48"/>
    </row>
    <row r="1607" spans="1:121" ht="157.5" customHeight="1" outlineLevel="1" collapsed="1">
      <c r="A1607" s="27" t="s">
        <v>1274</v>
      </c>
      <c r="B1607" s="27">
        <v>0.4</v>
      </c>
      <c r="C1607" s="27" t="s">
        <v>1349</v>
      </c>
      <c r="D1607" s="27" t="s">
        <v>1350</v>
      </c>
      <c r="E1607" s="28" t="s">
        <v>1734</v>
      </c>
      <c r="F1607" s="35" t="s">
        <v>1735</v>
      </c>
      <c r="G1607" s="28"/>
      <c r="H1607" s="28" t="s">
        <v>1444</v>
      </c>
      <c r="I1607" s="28" t="s">
        <v>1538</v>
      </c>
      <c r="J1607" s="26" t="s">
        <v>33</v>
      </c>
      <c r="K1607" s="26" t="s">
        <v>55</v>
      </c>
      <c r="L1607" s="26" t="s">
        <v>57</v>
      </c>
      <c r="M1607" s="32" t="str">
        <f>M1608&amp;" "&amp;O1608&amp;N1608&amp;" "&amp;M1609&amp;" "&amp;O1609&amp;N1609&amp;" "&amp;M1610&amp;" "&amp;O1610&amp;N1610&amp;" "&amp;M1611&amp;" "&amp;O1611&amp;N1611&amp;"  "&amp;M1612&amp;" "&amp;O1612&amp;N1612&amp;" "</f>
        <v xml:space="preserve">Замена опор 42шт. Установка опор 11шт. Замена ответвлений к зданиям 42отв. Демонтаж провода (по трассе) 1,938км.  Монтаж провода (по трассе) 1,938км. </v>
      </c>
      <c r="N1607" s="26"/>
      <c r="O1607" s="31"/>
      <c r="P1607" s="41"/>
      <c r="Q1607" s="88"/>
      <c r="R1607" s="47"/>
      <c r="S1607" s="47"/>
      <c r="T1607" s="47"/>
      <c r="U1607" s="47"/>
      <c r="V1607" s="47"/>
      <c r="W1607" s="47"/>
      <c r="X1607" s="47"/>
      <c r="Y1607" s="47"/>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c r="BV1607" s="48"/>
      <c r="BW1607" s="48"/>
      <c r="BX1607" s="48"/>
      <c r="BY1607" s="48"/>
      <c r="BZ1607" s="48"/>
      <c r="CA1607" s="48"/>
      <c r="CB1607" s="48"/>
      <c r="CC1607" s="48"/>
      <c r="CD1607" s="48"/>
      <c r="CE1607" s="48"/>
      <c r="CF1607" s="48"/>
      <c r="CG1607" s="48"/>
      <c r="CH1607" s="48"/>
      <c r="CI1607" s="48"/>
      <c r="CJ1607" s="48"/>
      <c r="CK1607" s="48"/>
      <c r="CL1607" s="48"/>
      <c r="CM1607" s="48"/>
      <c r="CN1607" s="48"/>
      <c r="CO1607" s="48"/>
      <c r="CP1607" s="48"/>
      <c r="CQ1607" s="48"/>
      <c r="CR1607" s="48"/>
      <c r="CS1607" s="48"/>
      <c r="CT1607" s="48"/>
      <c r="CU1607" s="48"/>
      <c r="CV1607" s="48"/>
      <c r="CW1607" s="48"/>
      <c r="CX1607" s="48"/>
      <c r="CY1607" s="48"/>
      <c r="CZ1607" s="48"/>
      <c r="DA1607" s="48"/>
      <c r="DB1607" s="48"/>
      <c r="DC1607" s="48"/>
      <c r="DD1607" s="48"/>
      <c r="DE1607" s="48"/>
      <c r="DF1607" s="48"/>
      <c r="DG1607" s="48"/>
      <c r="DH1607" s="48"/>
      <c r="DI1607" s="48"/>
      <c r="DJ1607" s="48"/>
      <c r="DK1607" s="48"/>
      <c r="DL1607" s="48"/>
      <c r="DM1607" s="48"/>
      <c r="DN1607" s="48"/>
      <c r="DO1607" s="48"/>
      <c r="DP1607" s="48"/>
      <c r="DQ1607" s="48"/>
    </row>
    <row r="1608" spans="1:121" ht="33.75" hidden="1" customHeight="1" outlineLevel="2">
      <c r="A1608" s="62"/>
      <c r="B1608" s="40"/>
      <c r="C1608" s="27"/>
      <c r="D1608" s="27"/>
      <c r="E1608" s="39"/>
      <c r="F1608" s="35" t="s">
        <v>1736</v>
      </c>
      <c r="G1608" s="28"/>
      <c r="H1608" s="35"/>
      <c r="I1608" s="35"/>
      <c r="J1608" s="46"/>
      <c r="K1608" s="26"/>
      <c r="L1608" s="26"/>
      <c r="M1608" s="66" t="s">
        <v>468</v>
      </c>
      <c r="N1608" s="33" t="s">
        <v>52</v>
      </c>
      <c r="O1608" s="31">
        <v>42</v>
      </c>
      <c r="P1608" s="41"/>
      <c r="Q1608" s="88"/>
      <c r="R1608" s="47"/>
      <c r="S1608" s="47"/>
      <c r="T1608" s="47"/>
      <c r="U1608" s="47"/>
      <c r="V1608" s="47"/>
      <c r="W1608" s="47"/>
      <c r="X1608" s="47"/>
      <c r="Y1608" s="47"/>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c r="BV1608" s="48"/>
      <c r="BW1608" s="48"/>
      <c r="BX1608" s="48"/>
      <c r="BY1608" s="48"/>
      <c r="BZ1608" s="48"/>
      <c r="CA1608" s="48"/>
      <c r="CB1608" s="48"/>
      <c r="CC1608" s="48"/>
      <c r="CD1608" s="48"/>
      <c r="CE1608" s="48"/>
      <c r="CF1608" s="48"/>
      <c r="CG1608" s="48"/>
      <c r="CH1608" s="48"/>
      <c r="CI1608" s="48"/>
      <c r="CJ1608" s="48"/>
      <c r="CK1608" s="48"/>
      <c r="CL1608" s="48"/>
      <c r="CM1608" s="48"/>
      <c r="CN1608" s="48"/>
      <c r="CO1608" s="48"/>
      <c r="CP1608" s="48"/>
      <c r="CQ1608" s="48"/>
      <c r="CR1608" s="48"/>
      <c r="CS1608" s="48"/>
      <c r="CT1608" s="48"/>
      <c r="CU1608" s="48"/>
      <c r="CV1608" s="48"/>
      <c r="CW1608" s="48"/>
      <c r="CX1608" s="48"/>
      <c r="CY1608" s="48"/>
      <c r="CZ1608" s="48"/>
      <c r="DA1608" s="48"/>
      <c r="DB1608" s="48"/>
      <c r="DC1608" s="48"/>
      <c r="DD1608" s="48"/>
      <c r="DE1608" s="48"/>
      <c r="DF1608" s="48"/>
      <c r="DG1608" s="48"/>
      <c r="DH1608" s="48"/>
      <c r="DI1608" s="48"/>
      <c r="DJ1608" s="48"/>
      <c r="DK1608" s="48"/>
      <c r="DL1608" s="48"/>
      <c r="DM1608" s="48"/>
      <c r="DN1608" s="48"/>
      <c r="DO1608" s="48"/>
      <c r="DP1608" s="48"/>
      <c r="DQ1608" s="48"/>
    </row>
    <row r="1609" spans="1:121" ht="12.75" hidden="1" customHeight="1" outlineLevel="2">
      <c r="A1609" s="62"/>
      <c r="B1609" s="40"/>
      <c r="C1609" s="27"/>
      <c r="D1609" s="27"/>
      <c r="E1609" s="39"/>
      <c r="F1609" s="35"/>
      <c r="G1609" s="28"/>
      <c r="H1609" s="35"/>
      <c r="I1609" s="35"/>
      <c r="J1609" s="46"/>
      <c r="K1609" s="26"/>
      <c r="L1609" s="26"/>
      <c r="M1609" s="66" t="s">
        <v>477</v>
      </c>
      <c r="N1609" s="33" t="s">
        <v>52</v>
      </c>
      <c r="O1609" s="31">
        <v>11</v>
      </c>
      <c r="P1609" s="41"/>
      <c r="Q1609" s="88"/>
      <c r="R1609" s="47"/>
      <c r="S1609" s="47"/>
      <c r="T1609" s="47"/>
      <c r="U1609" s="47"/>
      <c r="V1609" s="47"/>
      <c r="W1609" s="47"/>
      <c r="X1609" s="47"/>
      <c r="Y1609" s="47"/>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c r="BV1609" s="48"/>
      <c r="BW1609" s="48"/>
      <c r="BX1609" s="48"/>
      <c r="BY1609" s="48"/>
      <c r="BZ1609" s="48"/>
      <c r="CA1609" s="48"/>
      <c r="CB1609" s="48"/>
      <c r="CC1609" s="48"/>
      <c r="CD1609" s="48"/>
      <c r="CE1609" s="48"/>
      <c r="CF1609" s="48"/>
      <c r="CG1609" s="48"/>
      <c r="CH1609" s="48"/>
      <c r="CI1609" s="48"/>
      <c r="CJ1609" s="48"/>
      <c r="CK1609" s="48"/>
      <c r="CL1609" s="48"/>
      <c r="CM1609" s="48"/>
      <c r="CN1609" s="48"/>
      <c r="CO1609" s="48"/>
      <c r="CP1609" s="48"/>
      <c r="CQ1609" s="48"/>
      <c r="CR1609" s="48"/>
      <c r="CS1609" s="48"/>
      <c r="CT1609" s="48"/>
      <c r="CU1609" s="48"/>
      <c r="CV1609" s="48"/>
      <c r="CW1609" s="48"/>
      <c r="CX1609" s="48"/>
      <c r="CY1609" s="48"/>
      <c r="CZ1609" s="48"/>
      <c r="DA1609" s="48"/>
      <c r="DB1609" s="48"/>
      <c r="DC1609" s="48"/>
      <c r="DD1609" s="48"/>
      <c r="DE1609" s="48"/>
      <c r="DF1609" s="48"/>
      <c r="DG1609" s="48"/>
      <c r="DH1609" s="48"/>
      <c r="DI1609" s="48"/>
      <c r="DJ1609" s="48"/>
      <c r="DK1609" s="48"/>
      <c r="DL1609" s="48"/>
      <c r="DM1609" s="48"/>
      <c r="DN1609" s="48"/>
      <c r="DO1609" s="48"/>
      <c r="DP1609" s="48"/>
      <c r="DQ1609" s="48"/>
    </row>
    <row r="1610" spans="1:121" ht="12.75" hidden="1" customHeight="1" outlineLevel="2">
      <c r="A1610" s="62"/>
      <c r="B1610" s="40"/>
      <c r="C1610" s="27"/>
      <c r="D1610" s="27"/>
      <c r="E1610" s="39"/>
      <c r="F1610" s="35" t="s">
        <v>1737</v>
      </c>
      <c r="G1610" s="28"/>
      <c r="H1610" s="35"/>
      <c r="I1610" s="35"/>
      <c r="J1610" s="46"/>
      <c r="K1610" s="26"/>
      <c r="L1610" s="26"/>
      <c r="M1610" s="23" t="s">
        <v>676</v>
      </c>
      <c r="N1610" s="276" t="s">
        <v>677</v>
      </c>
      <c r="O1610" s="31">
        <v>42</v>
      </c>
      <c r="P1610" s="41"/>
      <c r="Q1610" s="88"/>
      <c r="R1610" s="47"/>
      <c r="S1610" s="47"/>
      <c r="T1610" s="47"/>
      <c r="U1610" s="47"/>
      <c r="V1610" s="47"/>
      <c r="W1610" s="47"/>
      <c r="X1610" s="47"/>
      <c r="Y1610" s="47"/>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c r="BV1610" s="48"/>
      <c r="BW1610" s="48"/>
      <c r="BX1610" s="48"/>
      <c r="BY1610" s="48"/>
      <c r="BZ1610" s="48"/>
      <c r="CA1610" s="48"/>
      <c r="CB1610" s="48"/>
      <c r="CC1610" s="48"/>
      <c r="CD1610" s="48"/>
      <c r="CE1610" s="48"/>
      <c r="CF1610" s="48"/>
      <c r="CG1610" s="48"/>
      <c r="CH1610" s="48"/>
      <c r="CI1610" s="48"/>
      <c r="CJ1610" s="48"/>
      <c r="CK1610" s="48"/>
      <c r="CL1610" s="48"/>
      <c r="CM1610" s="48"/>
      <c r="CN1610" s="48"/>
      <c r="CO1610" s="48"/>
      <c r="CP1610" s="48"/>
      <c r="CQ1610" s="48"/>
      <c r="CR1610" s="48"/>
      <c r="CS1610" s="48"/>
      <c r="CT1610" s="48"/>
      <c r="CU1610" s="48"/>
      <c r="CV1610" s="48"/>
      <c r="CW1610" s="48"/>
      <c r="CX1610" s="48"/>
      <c r="CY1610" s="48"/>
      <c r="CZ1610" s="48"/>
      <c r="DA1610" s="48"/>
      <c r="DB1610" s="48"/>
      <c r="DC1610" s="48"/>
      <c r="DD1610" s="48"/>
      <c r="DE1610" s="48"/>
      <c r="DF1610" s="48"/>
      <c r="DG1610" s="48"/>
      <c r="DH1610" s="48"/>
      <c r="DI1610" s="48"/>
      <c r="DJ1610" s="48"/>
      <c r="DK1610" s="48"/>
      <c r="DL1610" s="48"/>
      <c r="DM1610" s="48"/>
      <c r="DN1610" s="48"/>
      <c r="DO1610" s="48"/>
      <c r="DP1610" s="48"/>
      <c r="DQ1610" s="48"/>
    </row>
    <row r="1611" spans="1:121" ht="12.75" hidden="1" customHeight="1" outlineLevel="2">
      <c r="A1611" s="62"/>
      <c r="B1611" s="40"/>
      <c r="C1611" s="27"/>
      <c r="D1611" s="27"/>
      <c r="E1611" s="39"/>
      <c r="F1611" s="35" t="s">
        <v>1721</v>
      </c>
      <c r="G1611" s="28"/>
      <c r="H1611" s="35"/>
      <c r="I1611" s="35"/>
      <c r="J1611" s="46"/>
      <c r="K1611" s="26"/>
      <c r="L1611" s="26"/>
      <c r="M1611" s="23" t="s">
        <v>470</v>
      </c>
      <c r="N1611" s="33" t="s">
        <v>471</v>
      </c>
      <c r="O1611" s="29">
        <v>1.9379999999999999</v>
      </c>
      <c r="P1611" s="41"/>
      <c r="Q1611" s="88"/>
      <c r="R1611" s="47"/>
      <c r="S1611" s="47"/>
      <c r="T1611" s="47"/>
      <c r="U1611" s="47"/>
      <c r="V1611" s="47"/>
      <c r="W1611" s="47"/>
      <c r="X1611" s="47"/>
      <c r="Y1611" s="47"/>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c r="BV1611" s="48"/>
      <c r="BW1611" s="48"/>
      <c r="BX1611" s="48"/>
      <c r="BY1611" s="48"/>
      <c r="BZ1611" s="48"/>
      <c r="CA1611" s="48"/>
      <c r="CB1611" s="48"/>
      <c r="CC1611" s="48"/>
      <c r="CD1611" s="48"/>
      <c r="CE1611" s="48"/>
      <c r="CF1611" s="48"/>
      <c r="CG1611" s="48"/>
      <c r="CH1611" s="48"/>
      <c r="CI1611" s="48"/>
      <c r="CJ1611" s="48"/>
      <c r="CK1611" s="48"/>
      <c r="CL1611" s="48"/>
      <c r="CM1611" s="48"/>
      <c r="CN1611" s="48"/>
      <c r="CO1611" s="48"/>
      <c r="CP1611" s="48"/>
      <c r="CQ1611" s="48"/>
      <c r="CR1611" s="48"/>
      <c r="CS1611" s="48"/>
      <c r="CT1611" s="48"/>
      <c r="CU1611" s="48"/>
      <c r="CV1611" s="48"/>
      <c r="CW1611" s="48"/>
      <c r="CX1611" s="48"/>
      <c r="CY1611" s="48"/>
      <c r="CZ1611" s="48"/>
      <c r="DA1611" s="48"/>
      <c r="DB1611" s="48"/>
      <c r="DC1611" s="48"/>
      <c r="DD1611" s="48"/>
      <c r="DE1611" s="48"/>
      <c r="DF1611" s="48"/>
      <c r="DG1611" s="48"/>
      <c r="DH1611" s="48"/>
      <c r="DI1611" s="48"/>
      <c r="DJ1611" s="48"/>
      <c r="DK1611" s="48"/>
      <c r="DL1611" s="48"/>
      <c r="DM1611" s="48"/>
      <c r="DN1611" s="48"/>
      <c r="DO1611" s="48"/>
      <c r="DP1611" s="48"/>
      <c r="DQ1611" s="48"/>
    </row>
    <row r="1612" spans="1:121" ht="22.5" hidden="1" customHeight="1" outlineLevel="2">
      <c r="A1612" s="62"/>
      <c r="B1612" s="40"/>
      <c r="C1612" s="27"/>
      <c r="D1612" s="27"/>
      <c r="E1612" s="39"/>
      <c r="F1612" s="35" t="s">
        <v>1738</v>
      </c>
      <c r="G1612" s="28"/>
      <c r="H1612" s="35"/>
      <c r="I1612" s="35"/>
      <c r="J1612" s="46"/>
      <c r="K1612" s="26"/>
      <c r="L1612" s="26"/>
      <c r="M1612" s="23" t="s">
        <v>472</v>
      </c>
      <c r="N1612" s="33" t="s">
        <v>471</v>
      </c>
      <c r="O1612" s="29">
        <v>1.9379999999999999</v>
      </c>
      <c r="P1612" s="41"/>
      <c r="Q1612" s="88"/>
      <c r="R1612" s="47"/>
      <c r="S1612" s="47"/>
      <c r="T1612" s="47"/>
      <c r="U1612" s="47"/>
      <c r="V1612" s="47"/>
      <c r="W1612" s="47"/>
      <c r="X1612" s="47"/>
      <c r="Y1612" s="47"/>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c r="BV1612" s="48"/>
      <c r="BW1612" s="48"/>
      <c r="BX1612" s="48"/>
      <c r="BY1612" s="48"/>
      <c r="BZ1612" s="48"/>
      <c r="CA1612" s="48"/>
      <c r="CB1612" s="48"/>
      <c r="CC1612" s="48"/>
      <c r="CD1612" s="48"/>
      <c r="CE1612" s="48"/>
      <c r="CF1612" s="48"/>
      <c r="CG1612" s="48"/>
      <c r="CH1612" s="48"/>
      <c r="CI1612" s="48"/>
      <c r="CJ1612" s="48"/>
      <c r="CK1612" s="48"/>
      <c r="CL1612" s="48"/>
      <c r="CM1612" s="48"/>
      <c r="CN1612" s="48"/>
      <c r="CO1612" s="48"/>
      <c r="CP1612" s="48"/>
      <c r="CQ1612" s="48"/>
      <c r="CR1612" s="48"/>
      <c r="CS1612" s="48"/>
      <c r="CT1612" s="48"/>
      <c r="CU1612" s="48"/>
      <c r="CV1612" s="48"/>
      <c r="CW1612" s="48"/>
      <c r="CX1612" s="48"/>
      <c r="CY1612" s="48"/>
      <c r="CZ1612" s="48"/>
      <c r="DA1612" s="48"/>
      <c r="DB1612" s="48"/>
      <c r="DC1612" s="48"/>
      <c r="DD1612" s="48"/>
      <c r="DE1612" s="48"/>
      <c r="DF1612" s="48"/>
      <c r="DG1612" s="48"/>
      <c r="DH1612" s="48"/>
      <c r="DI1612" s="48"/>
      <c r="DJ1612" s="48"/>
      <c r="DK1612" s="48"/>
      <c r="DL1612" s="48"/>
      <c r="DM1612" s="48"/>
      <c r="DN1612" s="48"/>
      <c r="DO1612" s="48"/>
      <c r="DP1612" s="48"/>
      <c r="DQ1612" s="48"/>
    </row>
    <row r="1613" spans="1:121" ht="48.75" customHeight="1" outlineLevel="1" collapsed="1">
      <c r="A1613" s="27" t="s">
        <v>192</v>
      </c>
      <c r="B1613" s="27">
        <v>0.4</v>
      </c>
      <c r="C1613" s="27" t="s">
        <v>1529</v>
      </c>
      <c r="D1613" s="27" t="s">
        <v>1350</v>
      </c>
      <c r="E1613" s="28" t="s">
        <v>1739</v>
      </c>
      <c r="F1613" s="35" t="s">
        <v>1740</v>
      </c>
      <c r="G1613" s="28"/>
      <c r="H1613" s="28" t="s">
        <v>59</v>
      </c>
      <c r="I1613" s="28"/>
      <c r="J1613" s="26" t="s">
        <v>33</v>
      </c>
      <c r="K1613" s="26" t="s">
        <v>55</v>
      </c>
      <c r="L1613" s="26" t="s">
        <v>55</v>
      </c>
      <c r="M1613" s="32" t="str">
        <f>M1614&amp;" "&amp;O1614&amp;N1614&amp;" "&amp;M1615&amp;" "&amp;O1615&amp;N1615&amp;" "&amp;M1616&amp;" "&amp;O1616&amp;N1616&amp;" "</f>
        <v xml:space="preserve">Демонтаж провода (по трассе) 0,81км Монтаж провода (по трассе) 0,81км Установка разрядников, ОПН 3шт </v>
      </c>
      <c r="N1613" s="26"/>
      <c r="O1613" s="31"/>
      <c r="P1613" s="41"/>
      <c r="Q1613" s="88"/>
      <c r="R1613" s="47"/>
      <c r="S1613" s="47"/>
      <c r="T1613" s="47"/>
      <c r="U1613" s="47"/>
      <c r="V1613" s="47"/>
      <c r="W1613" s="47"/>
      <c r="X1613" s="47"/>
      <c r="Y1613" s="47"/>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c r="BV1613" s="48"/>
      <c r="BW1613" s="48"/>
      <c r="BX1613" s="48"/>
      <c r="BY1613" s="48"/>
      <c r="BZ1613" s="48"/>
      <c r="CA1613" s="48"/>
      <c r="CB1613" s="48"/>
      <c r="CC1613" s="48"/>
      <c r="CD1613" s="48"/>
      <c r="CE1613" s="48"/>
      <c r="CF1613" s="48"/>
      <c r="CG1613" s="48"/>
      <c r="CH1613" s="48"/>
      <c r="CI1613" s="48"/>
      <c r="CJ1613" s="48"/>
      <c r="CK1613" s="48"/>
      <c r="CL1613" s="48"/>
      <c r="CM1613" s="48"/>
      <c r="CN1613" s="48"/>
      <c r="CO1613" s="48"/>
      <c r="CP1613" s="48"/>
      <c r="CQ1613" s="48"/>
      <c r="CR1613" s="48"/>
      <c r="CS1613" s="48"/>
      <c r="CT1613" s="48"/>
      <c r="CU1613" s="48"/>
      <c r="CV1613" s="48"/>
      <c r="CW1613" s="48"/>
      <c r="CX1613" s="48"/>
      <c r="CY1613" s="48"/>
      <c r="CZ1613" s="48"/>
      <c r="DA1613" s="48"/>
      <c r="DB1613" s="48"/>
      <c r="DC1613" s="48"/>
      <c r="DD1613" s="48"/>
      <c r="DE1613" s="48"/>
      <c r="DF1613" s="48"/>
      <c r="DG1613" s="48"/>
      <c r="DH1613" s="48"/>
      <c r="DI1613" s="48"/>
      <c r="DJ1613" s="48"/>
      <c r="DK1613" s="48"/>
      <c r="DL1613" s="48"/>
      <c r="DM1613" s="48"/>
      <c r="DN1613" s="48"/>
      <c r="DO1613" s="48"/>
      <c r="DP1613" s="48"/>
      <c r="DQ1613" s="48"/>
    </row>
    <row r="1614" spans="1:121" ht="12.75" hidden="1" customHeight="1" outlineLevel="2">
      <c r="A1614" s="70"/>
      <c r="B1614" s="40"/>
      <c r="C1614" s="27"/>
      <c r="D1614" s="27"/>
      <c r="E1614" s="39"/>
      <c r="F1614" s="35" t="s">
        <v>1099</v>
      </c>
      <c r="G1614" s="28"/>
      <c r="H1614" s="35"/>
      <c r="I1614" s="35"/>
      <c r="J1614" s="46"/>
      <c r="K1614" s="26"/>
      <c r="L1614" s="26"/>
      <c r="M1614" s="66" t="s">
        <v>470</v>
      </c>
      <c r="N1614" s="33" t="s">
        <v>1354</v>
      </c>
      <c r="O1614" s="31">
        <v>0.81</v>
      </c>
      <c r="P1614" s="41"/>
      <c r="Q1614" s="88"/>
      <c r="R1614" s="47"/>
      <c r="S1614" s="47"/>
      <c r="T1614" s="47"/>
      <c r="U1614" s="47"/>
      <c r="V1614" s="47"/>
      <c r="W1614" s="47"/>
      <c r="X1614" s="47"/>
      <c r="Y1614" s="47"/>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c r="BV1614" s="48"/>
      <c r="BW1614" s="48"/>
      <c r="BX1614" s="48"/>
      <c r="BY1614" s="48"/>
      <c r="BZ1614" s="48"/>
      <c r="CA1614" s="48"/>
      <c r="CB1614" s="48"/>
      <c r="CC1614" s="48"/>
      <c r="CD1614" s="48"/>
      <c r="CE1614" s="48"/>
      <c r="CF1614" s="48"/>
      <c r="CG1614" s="48"/>
      <c r="CH1614" s="48"/>
      <c r="CI1614" s="48"/>
      <c r="CJ1614" s="48"/>
      <c r="CK1614" s="48"/>
      <c r="CL1614" s="48"/>
      <c r="CM1614" s="48"/>
      <c r="CN1614" s="48"/>
      <c r="CO1614" s="48"/>
      <c r="CP1614" s="48"/>
      <c r="CQ1614" s="48"/>
      <c r="CR1614" s="48"/>
      <c r="CS1614" s="48"/>
      <c r="CT1614" s="48"/>
      <c r="CU1614" s="48"/>
      <c r="CV1614" s="48"/>
      <c r="CW1614" s="48"/>
      <c r="CX1614" s="48"/>
      <c r="CY1614" s="48"/>
      <c r="CZ1614" s="48"/>
      <c r="DA1614" s="48"/>
      <c r="DB1614" s="48"/>
      <c r="DC1614" s="48"/>
      <c r="DD1614" s="48"/>
      <c r="DE1614" s="48"/>
      <c r="DF1614" s="48"/>
      <c r="DG1614" s="48"/>
      <c r="DH1614" s="48"/>
      <c r="DI1614" s="48"/>
      <c r="DJ1614" s="48"/>
      <c r="DK1614" s="48"/>
      <c r="DL1614" s="48"/>
      <c r="DM1614" s="48"/>
      <c r="DN1614" s="48"/>
      <c r="DO1614" s="48"/>
      <c r="DP1614" s="48"/>
      <c r="DQ1614" s="48"/>
    </row>
    <row r="1615" spans="1:121" ht="12.75" hidden="1" customHeight="1" outlineLevel="2">
      <c r="A1615" s="70"/>
      <c r="B1615" s="40"/>
      <c r="C1615" s="27"/>
      <c r="D1615" s="27"/>
      <c r="E1615" s="39"/>
      <c r="F1615" s="35" t="s">
        <v>1741</v>
      </c>
      <c r="G1615" s="28"/>
      <c r="H1615" s="35"/>
      <c r="I1615" s="35"/>
      <c r="J1615" s="46"/>
      <c r="K1615" s="26"/>
      <c r="L1615" s="26"/>
      <c r="M1615" s="66" t="s">
        <v>472</v>
      </c>
      <c r="N1615" s="33" t="s">
        <v>1354</v>
      </c>
      <c r="O1615" s="101">
        <v>0.81</v>
      </c>
      <c r="P1615" s="41"/>
      <c r="Q1615" s="88"/>
      <c r="R1615" s="47"/>
      <c r="S1615" s="47"/>
      <c r="T1615" s="47"/>
      <c r="U1615" s="47"/>
      <c r="V1615" s="47"/>
      <c r="W1615" s="47"/>
      <c r="X1615" s="47"/>
      <c r="Y1615" s="47"/>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c r="BV1615" s="48"/>
      <c r="BW1615" s="48"/>
      <c r="BX1615" s="48"/>
      <c r="BY1615" s="48"/>
      <c r="BZ1615" s="48"/>
      <c r="CA1615" s="48"/>
      <c r="CB1615" s="48"/>
      <c r="CC1615" s="48"/>
      <c r="CD1615" s="48"/>
      <c r="CE1615" s="48"/>
      <c r="CF1615" s="48"/>
      <c r="CG1615" s="48"/>
      <c r="CH1615" s="48"/>
      <c r="CI1615" s="48"/>
      <c r="CJ1615" s="48"/>
      <c r="CK1615" s="48"/>
      <c r="CL1615" s="48"/>
      <c r="CM1615" s="48"/>
      <c r="CN1615" s="48"/>
      <c r="CO1615" s="48"/>
      <c r="CP1615" s="48"/>
      <c r="CQ1615" s="48"/>
      <c r="CR1615" s="48"/>
      <c r="CS1615" s="48"/>
      <c r="CT1615" s="48"/>
      <c r="CU1615" s="48"/>
      <c r="CV1615" s="48"/>
      <c r="CW1615" s="48"/>
      <c r="CX1615" s="48"/>
      <c r="CY1615" s="48"/>
      <c r="CZ1615" s="48"/>
      <c r="DA1615" s="48"/>
      <c r="DB1615" s="48"/>
      <c r="DC1615" s="48"/>
      <c r="DD1615" s="48"/>
      <c r="DE1615" s="48"/>
      <c r="DF1615" s="48"/>
      <c r="DG1615" s="48"/>
      <c r="DH1615" s="48"/>
      <c r="DI1615" s="48"/>
      <c r="DJ1615" s="48"/>
      <c r="DK1615" s="48"/>
      <c r="DL1615" s="48"/>
      <c r="DM1615" s="48"/>
      <c r="DN1615" s="48"/>
      <c r="DO1615" s="48"/>
      <c r="DP1615" s="48"/>
      <c r="DQ1615" s="48"/>
    </row>
    <row r="1616" spans="1:121" ht="12.75" hidden="1" customHeight="1" outlineLevel="2">
      <c r="A1616" s="70"/>
      <c r="B1616" s="40"/>
      <c r="C1616" s="27"/>
      <c r="D1616" s="27"/>
      <c r="E1616" s="39"/>
      <c r="F1616" s="35" t="s">
        <v>1742</v>
      </c>
      <c r="G1616" s="28"/>
      <c r="H1616" s="35"/>
      <c r="I1616" s="35"/>
      <c r="J1616" s="46"/>
      <c r="K1616" s="26"/>
      <c r="L1616" s="26"/>
      <c r="M1616" s="23" t="s">
        <v>2592</v>
      </c>
      <c r="N1616" s="33" t="s">
        <v>54</v>
      </c>
      <c r="O1616" s="61">
        <v>3</v>
      </c>
      <c r="P1616" s="41"/>
      <c r="Q1616" s="88"/>
      <c r="R1616" s="47"/>
      <c r="S1616" s="47"/>
      <c r="T1616" s="47"/>
      <c r="U1616" s="47"/>
      <c r="V1616" s="47"/>
      <c r="W1616" s="47"/>
      <c r="X1616" s="47"/>
      <c r="Y1616" s="47"/>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c r="BV1616" s="48"/>
      <c r="BW1616" s="48"/>
      <c r="BX1616" s="48"/>
      <c r="BY1616" s="48"/>
      <c r="BZ1616" s="48"/>
      <c r="CA1616" s="48"/>
      <c r="CB1616" s="48"/>
      <c r="CC1616" s="48"/>
      <c r="CD1616" s="48"/>
      <c r="CE1616" s="48"/>
      <c r="CF1616" s="48"/>
      <c r="CG1616" s="48"/>
      <c r="CH1616" s="48"/>
      <c r="CI1616" s="48"/>
      <c r="CJ1616" s="48"/>
      <c r="CK1616" s="48"/>
      <c r="CL1616" s="48"/>
      <c r="CM1616" s="48"/>
      <c r="CN1616" s="48"/>
      <c r="CO1616" s="48"/>
      <c r="CP1616" s="48"/>
      <c r="CQ1616" s="48"/>
      <c r="CR1616" s="48"/>
      <c r="CS1616" s="48"/>
      <c r="CT1616" s="48"/>
      <c r="CU1616" s="48"/>
      <c r="CV1616" s="48"/>
      <c r="CW1616" s="48"/>
      <c r="CX1616" s="48"/>
      <c r="CY1616" s="48"/>
      <c r="CZ1616" s="48"/>
      <c r="DA1616" s="48"/>
      <c r="DB1616" s="48"/>
      <c r="DC1616" s="48"/>
      <c r="DD1616" s="48"/>
      <c r="DE1616" s="48"/>
      <c r="DF1616" s="48"/>
      <c r="DG1616" s="48"/>
      <c r="DH1616" s="48"/>
      <c r="DI1616" s="48"/>
      <c r="DJ1616" s="48"/>
      <c r="DK1616" s="48"/>
      <c r="DL1616" s="48"/>
      <c r="DM1616" s="48"/>
      <c r="DN1616" s="48"/>
      <c r="DO1616" s="48"/>
      <c r="DP1616" s="48"/>
      <c r="DQ1616" s="48"/>
    </row>
    <row r="1617" spans="1:121" ht="56.25" customHeight="1" outlineLevel="1" collapsed="1">
      <c r="A1617" s="27" t="s">
        <v>194</v>
      </c>
      <c r="B1617" s="27">
        <v>0.4</v>
      </c>
      <c r="C1617" s="27" t="s">
        <v>1575</v>
      </c>
      <c r="D1617" s="27" t="s">
        <v>1350</v>
      </c>
      <c r="E1617" s="28" t="s">
        <v>1743</v>
      </c>
      <c r="F1617" s="35" t="s">
        <v>1744</v>
      </c>
      <c r="G1617" s="28"/>
      <c r="H1617" s="28" t="s">
        <v>59</v>
      </c>
      <c r="I1617" s="28"/>
      <c r="J1617" s="26" t="s">
        <v>33</v>
      </c>
      <c r="K1617" s="26" t="s">
        <v>53</v>
      </c>
      <c r="L1617" s="26" t="s">
        <v>53</v>
      </c>
      <c r="M1617" s="32" t="str">
        <f>M1618&amp;" "&amp;O1618&amp;N1618&amp;" "&amp;M1619&amp;" "&amp;O1619&amp;N1619&amp;" "&amp;M1620&amp;" "&amp;O1620&amp;N1620&amp;" "&amp;M1621&amp;" "&amp;O1621&amp;N1621&amp;"  "&amp;M1622&amp;" "&amp;O1622&amp;N1622&amp;" "</f>
        <v xml:space="preserve">Демонтаж провода (по трассе) 0,65км Монтаж провода (по трассе) 0,65км Замена ответвлений к зданиям 12шт Установка разрядников, ОПН 3шт  Устройство повторного заземления 2шт </v>
      </c>
      <c r="N1617" s="26"/>
      <c r="O1617" s="31"/>
      <c r="P1617" s="41"/>
      <c r="Q1617" s="88"/>
      <c r="R1617" s="47"/>
      <c r="S1617" s="47"/>
      <c r="T1617" s="47"/>
      <c r="U1617" s="47"/>
      <c r="V1617" s="47"/>
      <c r="W1617" s="47"/>
      <c r="X1617" s="47"/>
      <c r="Y1617" s="47"/>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c r="BV1617" s="48"/>
      <c r="BW1617" s="48"/>
      <c r="BX1617" s="48"/>
      <c r="BY1617" s="48"/>
      <c r="BZ1617" s="48"/>
      <c r="CA1617" s="48"/>
      <c r="CB1617" s="48"/>
      <c r="CC1617" s="48"/>
      <c r="CD1617" s="48"/>
      <c r="CE1617" s="48"/>
      <c r="CF1617" s="48"/>
      <c r="CG1617" s="48"/>
      <c r="CH1617" s="48"/>
      <c r="CI1617" s="48"/>
      <c r="CJ1617" s="48"/>
      <c r="CK1617" s="48"/>
      <c r="CL1617" s="48"/>
      <c r="CM1617" s="48"/>
      <c r="CN1617" s="48"/>
      <c r="CO1617" s="48"/>
      <c r="CP1617" s="48"/>
      <c r="CQ1617" s="48"/>
      <c r="CR1617" s="48"/>
      <c r="CS1617" s="48"/>
      <c r="CT1617" s="48"/>
      <c r="CU1617" s="48"/>
      <c r="CV1617" s="48"/>
      <c r="CW1617" s="48"/>
      <c r="CX1617" s="48"/>
      <c r="CY1617" s="48"/>
      <c r="CZ1617" s="48"/>
      <c r="DA1617" s="48"/>
      <c r="DB1617" s="48"/>
      <c r="DC1617" s="48"/>
      <c r="DD1617" s="48"/>
      <c r="DE1617" s="48"/>
      <c r="DF1617" s="48"/>
      <c r="DG1617" s="48"/>
      <c r="DH1617" s="48"/>
      <c r="DI1617" s="48"/>
      <c r="DJ1617" s="48"/>
      <c r="DK1617" s="48"/>
      <c r="DL1617" s="48"/>
      <c r="DM1617" s="48"/>
      <c r="DN1617" s="48"/>
      <c r="DO1617" s="48"/>
      <c r="DP1617" s="48"/>
      <c r="DQ1617" s="48"/>
    </row>
    <row r="1618" spans="1:121" ht="12.75" hidden="1" customHeight="1" outlineLevel="2">
      <c r="A1618" s="62"/>
      <c r="B1618" s="40"/>
      <c r="C1618" s="27"/>
      <c r="D1618" s="27"/>
      <c r="E1618" s="39"/>
      <c r="F1618" s="35" t="s">
        <v>1099</v>
      </c>
      <c r="G1618" s="28"/>
      <c r="H1618" s="35"/>
      <c r="I1618" s="35"/>
      <c r="J1618" s="46"/>
      <c r="K1618" s="26"/>
      <c r="L1618" s="26"/>
      <c r="M1618" s="66" t="s">
        <v>470</v>
      </c>
      <c r="N1618" s="33" t="s">
        <v>1354</v>
      </c>
      <c r="O1618" s="31">
        <v>0.65</v>
      </c>
      <c r="P1618" s="41"/>
      <c r="Q1618" s="88"/>
      <c r="R1618" s="47"/>
      <c r="S1618" s="47"/>
      <c r="T1618" s="47"/>
      <c r="U1618" s="47"/>
      <c r="V1618" s="47"/>
      <c r="W1618" s="47"/>
      <c r="X1618" s="47"/>
      <c r="Y1618" s="47"/>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c r="BV1618" s="48"/>
      <c r="BW1618" s="48"/>
      <c r="BX1618" s="48"/>
      <c r="BY1618" s="48"/>
      <c r="BZ1618" s="48"/>
      <c r="CA1618" s="48"/>
      <c r="CB1618" s="48"/>
      <c r="CC1618" s="48"/>
      <c r="CD1618" s="48"/>
      <c r="CE1618" s="48"/>
      <c r="CF1618" s="48"/>
      <c r="CG1618" s="48"/>
      <c r="CH1618" s="48"/>
      <c r="CI1618" s="48"/>
      <c r="CJ1618" s="48"/>
      <c r="CK1618" s="48"/>
      <c r="CL1618" s="48"/>
      <c r="CM1618" s="48"/>
      <c r="CN1618" s="48"/>
      <c r="CO1618" s="48"/>
      <c r="CP1618" s="48"/>
      <c r="CQ1618" s="48"/>
      <c r="CR1618" s="48"/>
      <c r="CS1618" s="48"/>
      <c r="CT1618" s="48"/>
      <c r="CU1618" s="48"/>
      <c r="CV1618" s="48"/>
      <c r="CW1618" s="48"/>
      <c r="CX1618" s="48"/>
      <c r="CY1618" s="48"/>
      <c r="CZ1618" s="48"/>
      <c r="DA1618" s="48"/>
      <c r="DB1618" s="48"/>
      <c r="DC1618" s="48"/>
      <c r="DD1618" s="48"/>
      <c r="DE1618" s="48"/>
      <c r="DF1618" s="48"/>
      <c r="DG1618" s="48"/>
      <c r="DH1618" s="48"/>
      <c r="DI1618" s="48"/>
      <c r="DJ1618" s="48"/>
      <c r="DK1618" s="48"/>
      <c r="DL1618" s="48"/>
      <c r="DM1618" s="48"/>
      <c r="DN1618" s="48"/>
      <c r="DO1618" s="48"/>
      <c r="DP1618" s="48"/>
      <c r="DQ1618" s="48"/>
    </row>
    <row r="1619" spans="1:121" ht="12.75" hidden="1" customHeight="1" outlineLevel="2">
      <c r="A1619" s="62"/>
      <c r="B1619" s="40"/>
      <c r="C1619" s="27"/>
      <c r="D1619" s="27"/>
      <c r="E1619" s="39"/>
      <c r="F1619" s="35" t="s">
        <v>1745</v>
      </c>
      <c r="G1619" s="28"/>
      <c r="H1619" s="35"/>
      <c r="I1619" s="35"/>
      <c r="J1619" s="46"/>
      <c r="K1619" s="26"/>
      <c r="L1619" s="26"/>
      <c r="M1619" s="66" t="s">
        <v>472</v>
      </c>
      <c r="N1619" s="33" t="s">
        <v>1354</v>
      </c>
      <c r="O1619" s="101">
        <v>0.65</v>
      </c>
      <c r="P1619" s="41"/>
      <c r="Q1619" s="88"/>
      <c r="R1619" s="47"/>
      <c r="S1619" s="47"/>
      <c r="T1619" s="47"/>
      <c r="U1619" s="47"/>
      <c r="V1619" s="47"/>
      <c r="W1619" s="47"/>
      <c r="X1619" s="47"/>
      <c r="Y1619" s="47"/>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c r="BV1619" s="48"/>
      <c r="BW1619" s="48"/>
      <c r="BX1619" s="48"/>
      <c r="BY1619" s="48"/>
      <c r="BZ1619" s="48"/>
      <c r="CA1619" s="48"/>
      <c r="CB1619" s="48"/>
      <c r="CC1619" s="48"/>
      <c r="CD1619" s="48"/>
      <c r="CE1619" s="48"/>
      <c r="CF1619" s="48"/>
      <c r="CG1619" s="48"/>
      <c r="CH1619" s="48"/>
      <c r="CI1619" s="48"/>
      <c r="CJ1619" s="48"/>
      <c r="CK1619" s="48"/>
      <c r="CL1619" s="48"/>
      <c r="CM1619" s="48"/>
      <c r="CN1619" s="48"/>
      <c r="CO1619" s="48"/>
      <c r="CP1619" s="48"/>
      <c r="CQ1619" s="48"/>
      <c r="CR1619" s="48"/>
      <c r="CS1619" s="48"/>
      <c r="CT1619" s="48"/>
      <c r="CU1619" s="48"/>
      <c r="CV1619" s="48"/>
      <c r="CW1619" s="48"/>
      <c r="CX1619" s="48"/>
      <c r="CY1619" s="48"/>
      <c r="CZ1619" s="48"/>
      <c r="DA1619" s="48"/>
      <c r="DB1619" s="48"/>
      <c r="DC1619" s="48"/>
      <c r="DD1619" s="48"/>
      <c r="DE1619" s="48"/>
      <c r="DF1619" s="48"/>
      <c r="DG1619" s="48"/>
      <c r="DH1619" s="48"/>
      <c r="DI1619" s="48"/>
      <c r="DJ1619" s="48"/>
      <c r="DK1619" s="48"/>
      <c r="DL1619" s="48"/>
      <c r="DM1619" s="48"/>
      <c r="DN1619" s="48"/>
      <c r="DO1619" s="48"/>
      <c r="DP1619" s="48"/>
      <c r="DQ1619" s="48"/>
    </row>
    <row r="1620" spans="1:121" ht="12.75" hidden="1" customHeight="1" outlineLevel="2">
      <c r="A1620" s="62"/>
      <c r="B1620" s="40"/>
      <c r="C1620" s="27"/>
      <c r="D1620" s="27"/>
      <c r="E1620" s="39"/>
      <c r="F1620" s="35" t="s">
        <v>1737</v>
      </c>
      <c r="G1620" s="28"/>
      <c r="H1620" s="35"/>
      <c r="I1620" s="35"/>
      <c r="J1620" s="46"/>
      <c r="K1620" s="26"/>
      <c r="L1620" s="26"/>
      <c r="M1620" s="23" t="s">
        <v>676</v>
      </c>
      <c r="N1620" s="276" t="s">
        <v>54</v>
      </c>
      <c r="O1620" s="31">
        <v>12</v>
      </c>
      <c r="P1620" s="41"/>
      <c r="Q1620" s="88"/>
      <c r="R1620" s="47"/>
      <c r="S1620" s="47"/>
      <c r="T1620" s="47"/>
      <c r="U1620" s="47"/>
      <c r="V1620" s="47"/>
      <c r="W1620" s="47"/>
      <c r="X1620" s="47"/>
      <c r="Y1620" s="47"/>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c r="BV1620" s="48"/>
      <c r="BW1620" s="48"/>
      <c r="BX1620" s="48"/>
      <c r="BY1620" s="48"/>
      <c r="BZ1620" s="48"/>
      <c r="CA1620" s="48"/>
      <c r="CB1620" s="48"/>
      <c r="CC1620" s="48"/>
      <c r="CD1620" s="48"/>
      <c r="CE1620" s="48"/>
      <c r="CF1620" s="48"/>
      <c r="CG1620" s="48"/>
      <c r="CH1620" s="48"/>
      <c r="CI1620" s="48"/>
      <c r="CJ1620" s="48"/>
      <c r="CK1620" s="48"/>
      <c r="CL1620" s="48"/>
      <c r="CM1620" s="48"/>
      <c r="CN1620" s="48"/>
      <c r="CO1620" s="48"/>
      <c r="CP1620" s="48"/>
      <c r="CQ1620" s="48"/>
      <c r="CR1620" s="48"/>
      <c r="CS1620" s="48"/>
      <c r="CT1620" s="48"/>
      <c r="CU1620" s="48"/>
      <c r="CV1620" s="48"/>
      <c r="CW1620" s="48"/>
      <c r="CX1620" s="48"/>
      <c r="CY1620" s="48"/>
      <c r="CZ1620" s="48"/>
      <c r="DA1620" s="48"/>
      <c r="DB1620" s="48"/>
      <c r="DC1620" s="48"/>
      <c r="DD1620" s="48"/>
      <c r="DE1620" s="48"/>
      <c r="DF1620" s="48"/>
      <c r="DG1620" s="48"/>
      <c r="DH1620" s="48"/>
      <c r="DI1620" s="48"/>
      <c r="DJ1620" s="48"/>
      <c r="DK1620" s="48"/>
      <c r="DL1620" s="48"/>
      <c r="DM1620" s="48"/>
      <c r="DN1620" s="48"/>
      <c r="DO1620" s="48"/>
      <c r="DP1620" s="48"/>
      <c r="DQ1620" s="48"/>
    </row>
    <row r="1621" spans="1:121" ht="12.75" hidden="1" customHeight="1" outlineLevel="2">
      <c r="A1621" s="62"/>
      <c r="B1621" s="40"/>
      <c r="C1621" s="27"/>
      <c r="D1621" s="27"/>
      <c r="E1621" s="39"/>
      <c r="F1621" s="35" t="s">
        <v>1742</v>
      </c>
      <c r="G1621" s="28"/>
      <c r="H1621" s="35"/>
      <c r="I1621" s="35"/>
      <c r="J1621" s="46"/>
      <c r="K1621" s="26"/>
      <c r="L1621" s="26"/>
      <c r="M1621" s="23" t="s">
        <v>2592</v>
      </c>
      <c r="N1621" s="276" t="s">
        <v>54</v>
      </c>
      <c r="O1621" s="31">
        <v>3</v>
      </c>
      <c r="P1621" s="41"/>
      <c r="Q1621" s="88"/>
      <c r="R1621" s="47"/>
      <c r="S1621" s="47"/>
      <c r="T1621" s="47"/>
      <c r="U1621" s="47"/>
      <c r="V1621" s="47"/>
      <c r="W1621" s="47"/>
      <c r="X1621" s="47"/>
      <c r="Y1621" s="47"/>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c r="BV1621" s="48"/>
      <c r="BW1621" s="48"/>
      <c r="BX1621" s="48"/>
      <c r="BY1621" s="48"/>
      <c r="BZ1621" s="48"/>
      <c r="CA1621" s="48"/>
      <c r="CB1621" s="48"/>
      <c r="CC1621" s="48"/>
      <c r="CD1621" s="48"/>
      <c r="CE1621" s="48"/>
      <c r="CF1621" s="48"/>
      <c r="CG1621" s="48"/>
      <c r="CH1621" s="48"/>
      <c r="CI1621" s="48"/>
      <c r="CJ1621" s="48"/>
      <c r="CK1621" s="48"/>
      <c r="CL1621" s="48"/>
      <c r="CM1621" s="48"/>
      <c r="CN1621" s="48"/>
      <c r="CO1621" s="48"/>
      <c r="CP1621" s="48"/>
      <c r="CQ1621" s="48"/>
      <c r="CR1621" s="48"/>
      <c r="CS1621" s="48"/>
      <c r="CT1621" s="48"/>
      <c r="CU1621" s="48"/>
      <c r="CV1621" s="48"/>
      <c r="CW1621" s="48"/>
      <c r="CX1621" s="48"/>
      <c r="CY1621" s="48"/>
      <c r="CZ1621" s="48"/>
      <c r="DA1621" s="48"/>
      <c r="DB1621" s="48"/>
      <c r="DC1621" s="48"/>
      <c r="DD1621" s="48"/>
      <c r="DE1621" s="48"/>
      <c r="DF1621" s="48"/>
      <c r="DG1621" s="48"/>
      <c r="DH1621" s="48"/>
      <c r="DI1621" s="48"/>
      <c r="DJ1621" s="48"/>
      <c r="DK1621" s="48"/>
      <c r="DL1621" s="48"/>
      <c r="DM1621" s="48"/>
      <c r="DN1621" s="48"/>
      <c r="DO1621" s="48"/>
      <c r="DP1621" s="48"/>
      <c r="DQ1621" s="48"/>
    </row>
    <row r="1622" spans="1:121" ht="12.75" hidden="1" customHeight="1" outlineLevel="2">
      <c r="A1622" s="62"/>
      <c r="B1622" s="40"/>
      <c r="C1622" s="27"/>
      <c r="D1622" s="27"/>
      <c r="E1622" s="39"/>
      <c r="F1622" s="35"/>
      <c r="G1622" s="28"/>
      <c r="H1622" s="35"/>
      <c r="I1622" s="35"/>
      <c r="J1622" s="46"/>
      <c r="K1622" s="26"/>
      <c r="L1622" s="26"/>
      <c r="M1622" s="23" t="s">
        <v>1746</v>
      </c>
      <c r="N1622" s="33" t="s">
        <v>54</v>
      </c>
      <c r="O1622" s="31">
        <v>2</v>
      </c>
      <c r="P1622" s="41"/>
      <c r="Q1622" s="88"/>
      <c r="R1622" s="47"/>
      <c r="S1622" s="47"/>
      <c r="T1622" s="47"/>
      <c r="U1622" s="47"/>
      <c r="V1622" s="47"/>
      <c r="W1622" s="47"/>
      <c r="X1622" s="47"/>
      <c r="Y1622" s="47"/>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c r="BV1622" s="48"/>
      <c r="BW1622" s="48"/>
      <c r="BX1622" s="48"/>
      <c r="BY1622" s="48"/>
      <c r="BZ1622" s="48"/>
      <c r="CA1622" s="48"/>
      <c r="CB1622" s="48"/>
      <c r="CC1622" s="48"/>
      <c r="CD1622" s="48"/>
      <c r="CE1622" s="48"/>
      <c r="CF1622" s="48"/>
      <c r="CG1622" s="48"/>
      <c r="CH1622" s="48"/>
      <c r="CI1622" s="48"/>
      <c r="CJ1622" s="48"/>
      <c r="CK1622" s="48"/>
      <c r="CL1622" s="48"/>
      <c r="CM1622" s="48"/>
      <c r="CN1622" s="48"/>
      <c r="CO1622" s="48"/>
      <c r="CP1622" s="48"/>
      <c r="CQ1622" s="48"/>
      <c r="CR1622" s="48"/>
      <c r="CS1622" s="48"/>
      <c r="CT1622" s="48"/>
      <c r="CU1622" s="48"/>
      <c r="CV1622" s="48"/>
      <c r="CW1622" s="48"/>
      <c r="CX1622" s="48"/>
      <c r="CY1622" s="48"/>
      <c r="CZ1622" s="48"/>
      <c r="DA1622" s="48"/>
      <c r="DB1622" s="48"/>
      <c r="DC1622" s="48"/>
      <c r="DD1622" s="48"/>
      <c r="DE1622" s="48"/>
      <c r="DF1622" s="48"/>
      <c r="DG1622" s="48"/>
      <c r="DH1622" s="48"/>
      <c r="DI1622" s="48"/>
      <c r="DJ1622" s="48"/>
      <c r="DK1622" s="48"/>
      <c r="DL1622" s="48"/>
      <c r="DM1622" s="48"/>
      <c r="DN1622" s="48"/>
      <c r="DO1622" s="48"/>
      <c r="DP1622" s="48"/>
      <c r="DQ1622" s="48"/>
    </row>
    <row r="1623" spans="1:121" ht="75" customHeight="1" outlineLevel="1" collapsed="1">
      <c r="A1623" s="27" t="s">
        <v>195</v>
      </c>
      <c r="B1623" s="27">
        <v>0.4</v>
      </c>
      <c r="C1623" s="27" t="s">
        <v>1624</v>
      </c>
      <c r="D1623" s="27" t="s">
        <v>1350</v>
      </c>
      <c r="E1623" s="28" t="s">
        <v>1747</v>
      </c>
      <c r="F1623" s="35" t="s">
        <v>1748</v>
      </c>
      <c r="G1623" s="28"/>
      <c r="H1623" s="28" t="s">
        <v>59</v>
      </c>
      <c r="I1623" s="28"/>
      <c r="J1623" s="26" t="s">
        <v>33</v>
      </c>
      <c r="K1623" s="26" t="s">
        <v>55</v>
      </c>
      <c r="L1623" s="26" t="s">
        <v>316</v>
      </c>
      <c r="M1623" s="32" t="str">
        <f>M1624&amp;" "&amp;O1624&amp;N1624&amp;" "&amp;M1625&amp;" "&amp;O1625&amp;N1625&amp;" "&amp;M1626&amp;" "&amp;O1626&amp;N1626&amp;" "&amp;M1627&amp;" "&amp;O1627&amp;N1627&amp;" "&amp;M1628&amp;" "&amp;O1628&amp;N1628&amp;" "&amp;M1629&amp;" "&amp;O1629&amp;N1629&amp;" "</f>
        <v xml:space="preserve">Замена опор 31шт Демонтаж провода (по трассе) 0,88км Монтаж провода (по трассе) 0,88км Замена ответвлений к зданиям 18шт Установка разрядников, ОПН 6шт Устройство повторного заземления 7шт </v>
      </c>
      <c r="N1623" s="276"/>
      <c r="O1623" s="277"/>
      <c r="P1623" s="41"/>
      <c r="Q1623" s="88"/>
      <c r="R1623" s="47"/>
      <c r="S1623" s="47"/>
      <c r="T1623" s="47"/>
      <c r="U1623" s="47"/>
      <c r="V1623" s="47"/>
      <c r="W1623" s="47"/>
      <c r="X1623" s="47"/>
      <c r="Y1623" s="47"/>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c r="BV1623" s="48"/>
      <c r="BW1623" s="48"/>
      <c r="BX1623" s="48"/>
      <c r="BY1623" s="48"/>
      <c r="BZ1623" s="48"/>
      <c r="CA1623" s="48"/>
      <c r="CB1623" s="48"/>
      <c r="CC1623" s="48"/>
      <c r="CD1623" s="48"/>
      <c r="CE1623" s="48"/>
      <c r="CF1623" s="48"/>
      <c r="CG1623" s="48"/>
      <c r="CH1623" s="48"/>
      <c r="CI1623" s="48"/>
      <c r="CJ1623" s="48"/>
      <c r="CK1623" s="48"/>
      <c r="CL1623" s="48"/>
      <c r="CM1623" s="48"/>
      <c r="CN1623" s="48"/>
      <c r="CO1623" s="48"/>
      <c r="CP1623" s="48"/>
      <c r="CQ1623" s="48"/>
      <c r="CR1623" s="48"/>
      <c r="CS1623" s="48"/>
      <c r="CT1623" s="48"/>
      <c r="CU1623" s="48"/>
      <c r="CV1623" s="48"/>
      <c r="CW1623" s="48"/>
      <c r="CX1623" s="48"/>
      <c r="CY1623" s="48"/>
      <c r="CZ1623" s="48"/>
      <c r="DA1623" s="48"/>
      <c r="DB1623" s="48"/>
      <c r="DC1623" s="48"/>
      <c r="DD1623" s="48"/>
      <c r="DE1623" s="48"/>
      <c r="DF1623" s="48"/>
      <c r="DG1623" s="48"/>
      <c r="DH1623" s="48"/>
      <c r="DI1623" s="48"/>
      <c r="DJ1623" s="48"/>
      <c r="DK1623" s="48"/>
      <c r="DL1623" s="48"/>
      <c r="DM1623" s="48"/>
      <c r="DN1623" s="48"/>
      <c r="DO1623" s="48"/>
      <c r="DP1623" s="48"/>
      <c r="DQ1623" s="48"/>
    </row>
    <row r="1624" spans="1:121" ht="56.25" hidden="1" customHeight="1" outlineLevel="2">
      <c r="A1624" s="62"/>
      <c r="B1624" s="40"/>
      <c r="C1624" s="10"/>
      <c r="D1624" s="39"/>
      <c r="E1624" s="3"/>
      <c r="F1624" s="35" t="s">
        <v>1749</v>
      </c>
      <c r="G1624" s="28"/>
      <c r="H1624" s="35"/>
      <c r="I1624" s="35"/>
      <c r="J1624" s="46"/>
      <c r="K1624" s="26"/>
      <c r="L1624" s="26"/>
      <c r="M1624" s="66" t="s">
        <v>468</v>
      </c>
      <c r="N1624" s="33" t="s">
        <v>54</v>
      </c>
      <c r="O1624" s="31">
        <v>31</v>
      </c>
      <c r="P1624" s="41"/>
      <c r="Q1624" s="88"/>
      <c r="R1624" s="47"/>
      <c r="S1624" s="47"/>
      <c r="T1624" s="47"/>
      <c r="U1624" s="47"/>
      <c r="V1624" s="47"/>
      <c r="W1624" s="47"/>
      <c r="X1624" s="47"/>
      <c r="Y1624" s="47"/>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c r="BV1624" s="48"/>
      <c r="BW1624" s="48"/>
      <c r="BX1624" s="48"/>
      <c r="BY1624" s="48"/>
      <c r="BZ1624" s="48"/>
      <c r="CA1624" s="48"/>
      <c r="CB1624" s="48"/>
      <c r="CC1624" s="48"/>
      <c r="CD1624" s="48"/>
      <c r="CE1624" s="48"/>
      <c r="CF1624" s="48"/>
      <c r="CG1624" s="48"/>
      <c r="CH1624" s="48"/>
      <c r="CI1624" s="48"/>
      <c r="CJ1624" s="48"/>
      <c r="CK1624" s="48"/>
      <c r="CL1624" s="48"/>
      <c r="CM1624" s="48"/>
      <c r="CN1624" s="48"/>
      <c r="CO1624" s="48"/>
      <c r="CP1624" s="48"/>
      <c r="CQ1624" s="48"/>
      <c r="CR1624" s="48"/>
      <c r="CS1624" s="48"/>
      <c r="CT1624" s="48"/>
      <c r="CU1624" s="48"/>
      <c r="CV1624" s="48"/>
      <c r="CW1624" s="48"/>
      <c r="CX1624" s="48"/>
      <c r="CY1624" s="48"/>
      <c r="CZ1624" s="48"/>
      <c r="DA1624" s="48"/>
      <c r="DB1624" s="48"/>
      <c r="DC1624" s="48"/>
      <c r="DD1624" s="48"/>
      <c r="DE1624" s="48"/>
      <c r="DF1624" s="48"/>
      <c r="DG1624" s="48"/>
      <c r="DH1624" s="48"/>
      <c r="DI1624" s="48"/>
      <c r="DJ1624" s="48"/>
      <c r="DK1624" s="48"/>
      <c r="DL1624" s="48"/>
      <c r="DM1624" s="48"/>
      <c r="DN1624" s="48"/>
      <c r="DO1624" s="48"/>
      <c r="DP1624" s="48"/>
      <c r="DQ1624" s="48"/>
    </row>
    <row r="1625" spans="1:121" ht="12.75" hidden="1" customHeight="1" outlineLevel="2">
      <c r="A1625" s="62"/>
      <c r="B1625" s="40"/>
      <c r="C1625" s="10"/>
      <c r="D1625" s="39"/>
      <c r="E1625" s="3"/>
      <c r="F1625" s="35" t="s">
        <v>707</v>
      </c>
      <c r="G1625" s="28"/>
      <c r="H1625" s="35"/>
      <c r="I1625" s="35"/>
      <c r="J1625" s="46"/>
      <c r="K1625" s="26"/>
      <c r="L1625" s="26"/>
      <c r="M1625" s="66" t="s">
        <v>470</v>
      </c>
      <c r="N1625" s="33" t="s">
        <v>1354</v>
      </c>
      <c r="O1625" s="31">
        <f>0.75+0.13</f>
        <v>0.88</v>
      </c>
      <c r="P1625" s="41"/>
      <c r="Q1625" s="88"/>
      <c r="R1625" s="47"/>
      <c r="S1625" s="47"/>
      <c r="T1625" s="47"/>
      <c r="U1625" s="47"/>
      <c r="V1625" s="47"/>
      <c r="W1625" s="47"/>
      <c r="X1625" s="47"/>
      <c r="Y1625" s="47"/>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c r="BV1625" s="48"/>
      <c r="BW1625" s="48"/>
      <c r="BX1625" s="48"/>
      <c r="BY1625" s="48"/>
      <c r="BZ1625" s="48"/>
      <c r="CA1625" s="48"/>
      <c r="CB1625" s="48"/>
      <c r="CC1625" s="48"/>
      <c r="CD1625" s="48"/>
      <c r="CE1625" s="48"/>
      <c r="CF1625" s="48"/>
      <c r="CG1625" s="48"/>
      <c r="CH1625" s="48"/>
      <c r="CI1625" s="48"/>
      <c r="CJ1625" s="48"/>
      <c r="CK1625" s="48"/>
      <c r="CL1625" s="48"/>
      <c r="CM1625" s="48"/>
      <c r="CN1625" s="48"/>
      <c r="CO1625" s="48"/>
      <c r="CP1625" s="48"/>
      <c r="CQ1625" s="48"/>
      <c r="CR1625" s="48"/>
      <c r="CS1625" s="48"/>
      <c r="CT1625" s="48"/>
      <c r="CU1625" s="48"/>
      <c r="CV1625" s="48"/>
      <c r="CW1625" s="48"/>
      <c r="CX1625" s="48"/>
      <c r="CY1625" s="48"/>
      <c r="CZ1625" s="48"/>
      <c r="DA1625" s="48"/>
      <c r="DB1625" s="48"/>
      <c r="DC1625" s="48"/>
      <c r="DD1625" s="48"/>
      <c r="DE1625" s="48"/>
      <c r="DF1625" s="48"/>
      <c r="DG1625" s="48"/>
      <c r="DH1625" s="48"/>
      <c r="DI1625" s="48"/>
      <c r="DJ1625" s="48"/>
      <c r="DK1625" s="48"/>
      <c r="DL1625" s="48"/>
      <c r="DM1625" s="48"/>
      <c r="DN1625" s="48"/>
      <c r="DO1625" s="48"/>
      <c r="DP1625" s="48"/>
      <c r="DQ1625" s="48"/>
    </row>
    <row r="1626" spans="1:121" ht="22.5" hidden="1" customHeight="1" outlineLevel="2">
      <c r="A1626" s="62"/>
      <c r="B1626" s="40"/>
      <c r="C1626" s="10"/>
      <c r="D1626" s="39"/>
      <c r="E1626" s="3"/>
      <c r="F1626" s="35" t="s">
        <v>1750</v>
      </c>
      <c r="G1626" s="28"/>
      <c r="H1626" s="35"/>
      <c r="I1626" s="35"/>
      <c r="J1626" s="46"/>
      <c r="K1626" s="26"/>
      <c r="L1626" s="26"/>
      <c r="M1626" s="66" t="s">
        <v>472</v>
      </c>
      <c r="N1626" s="33" t="s">
        <v>1354</v>
      </c>
      <c r="O1626" s="101">
        <v>0.88</v>
      </c>
      <c r="P1626" s="41"/>
      <c r="Q1626" s="88"/>
      <c r="R1626" s="47"/>
      <c r="S1626" s="47"/>
      <c r="T1626" s="47"/>
      <c r="U1626" s="47"/>
      <c r="V1626" s="47"/>
      <c r="W1626" s="47"/>
      <c r="X1626" s="47"/>
      <c r="Y1626" s="47"/>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c r="BV1626" s="48"/>
      <c r="BW1626" s="48"/>
      <c r="BX1626" s="48"/>
      <c r="BY1626" s="48"/>
      <c r="BZ1626" s="48"/>
      <c r="CA1626" s="48"/>
      <c r="CB1626" s="48"/>
      <c r="CC1626" s="48"/>
      <c r="CD1626" s="48"/>
      <c r="CE1626" s="48"/>
      <c r="CF1626" s="48"/>
      <c r="CG1626" s="48"/>
      <c r="CH1626" s="48"/>
      <c r="CI1626" s="48"/>
      <c r="CJ1626" s="48"/>
      <c r="CK1626" s="48"/>
      <c r="CL1626" s="48"/>
      <c r="CM1626" s="48"/>
      <c r="CN1626" s="48"/>
      <c r="CO1626" s="48"/>
      <c r="CP1626" s="48"/>
      <c r="CQ1626" s="48"/>
      <c r="CR1626" s="48"/>
      <c r="CS1626" s="48"/>
      <c r="CT1626" s="48"/>
      <c r="CU1626" s="48"/>
      <c r="CV1626" s="48"/>
      <c r="CW1626" s="48"/>
      <c r="CX1626" s="48"/>
      <c r="CY1626" s="48"/>
      <c r="CZ1626" s="48"/>
      <c r="DA1626" s="48"/>
      <c r="DB1626" s="48"/>
      <c r="DC1626" s="48"/>
      <c r="DD1626" s="48"/>
      <c r="DE1626" s="48"/>
      <c r="DF1626" s="48"/>
      <c r="DG1626" s="48"/>
      <c r="DH1626" s="48"/>
      <c r="DI1626" s="48"/>
      <c r="DJ1626" s="48"/>
      <c r="DK1626" s="48"/>
      <c r="DL1626" s="48"/>
      <c r="DM1626" s="48"/>
      <c r="DN1626" s="48"/>
      <c r="DO1626" s="48"/>
      <c r="DP1626" s="48"/>
      <c r="DQ1626" s="48"/>
    </row>
    <row r="1627" spans="1:121" ht="12.75" hidden="1" customHeight="1" outlineLevel="2">
      <c r="A1627" s="62"/>
      <c r="B1627" s="40"/>
      <c r="C1627" s="10"/>
      <c r="D1627" s="39"/>
      <c r="E1627" s="3"/>
      <c r="F1627" s="35" t="s">
        <v>1737</v>
      </c>
      <c r="G1627" s="28"/>
      <c r="H1627" s="35"/>
      <c r="I1627" s="35"/>
      <c r="J1627" s="46"/>
      <c r="K1627" s="26"/>
      <c r="L1627" s="26"/>
      <c r="M1627" s="23" t="s">
        <v>676</v>
      </c>
      <c r="N1627" s="276" t="s">
        <v>54</v>
      </c>
      <c r="O1627" s="31">
        <v>18</v>
      </c>
      <c r="P1627" s="41"/>
      <c r="Q1627" s="88"/>
      <c r="R1627" s="47"/>
      <c r="S1627" s="47"/>
      <c r="T1627" s="47"/>
      <c r="U1627" s="47"/>
      <c r="V1627" s="47"/>
      <c r="W1627" s="47"/>
      <c r="X1627" s="47"/>
      <c r="Y1627" s="47"/>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c r="BV1627" s="48"/>
      <c r="BW1627" s="48"/>
      <c r="BX1627" s="48"/>
      <c r="BY1627" s="48"/>
      <c r="BZ1627" s="48"/>
      <c r="CA1627" s="48"/>
      <c r="CB1627" s="48"/>
      <c r="CC1627" s="48"/>
      <c r="CD1627" s="48"/>
      <c r="CE1627" s="48"/>
      <c r="CF1627" s="48"/>
      <c r="CG1627" s="48"/>
      <c r="CH1627" s="48"/>
      <c r="CI1627" s="48"/>
      <c r="CJ1627" s="48"/>
      <c r="CK1627" s="48"/>
      <c r="CL1627" s="48"/>
      <c r="CM1627" s="48"/>
      <c r="CN1627" s="48"/>
      <c r="CO1627" s="48"/>
      <c r="CP1627" s="48"/>
      <c r="CQ1627" s="48"/>
      <c r="CR1627" s="48"/>
      <c r="CS1627" s="48"/>
      <c r="CT1627" s="48"/>
      <c r="CU1627" s="48"/>
      <c r="CV1627" s="48"/>
      <c r="CW1627" s="48"/>
      <c r="CX1627" s="48"/>
      <c r="CY1627" s="48"/>
      <c r="CZ1627" s="48"/>
      <c r="DA1627" s="48"/>
      <c r="DB1627" s="48"/>
      <c r="DC1627" s="48"/>
      <c r="DD1627" s="48"/>
      <c r="DE1627" s="48"/>
      <c r="DF1627" s="48"/>
      <c r="DG1627" s="48"/>
      <c r="DH1627" s="48"/>
      <c r="DI1627" s="48"/>
      <c r="DJ1627" s="48"/>
      <c r="DK1627" s="48"/>
      <c r="DL1627" s="48"/>
      <c r="DM1627" s="48"/>
      <c r="DN1627" s="48"/>
      <c r="DO1627" s="48"/>
      <c r="DP1627" s="48"/>
      <c r="DQ1627" s="48"/>
    </row>
    <row r="1628" spans="1:121" ht="12.75" hidden="1" customHeight="1" outlineLevel="2">
      <c r="A1628" s="62"/>
      <c r="B1628" s="40"/>
      <c r="C1628" s="10"/>
      <c r="D1628" s="39"/>
      <c r="E1628" s="3"/>
      <c r="F1628" s="35" t="s">
        <v>1742</v>
      </c>
      <c r="G1628" s="28"/>
      <c r="H1628" s="35"/>
      <c r="I1628" s="35"/>
      <c r="J1628" s="46"/>
      <c r="K1628" s="26"/>
      <c r="L1628" s="26"/>
      <c r="M1628" s="23" t="s">
        <v>2592</v>
      </c>
      <c r="N1628" s="276" t="s">
        <v>54</v>
      </c>
      <c r="O1628" s="31">
        <v>6</v>
      </c>
      <c r="P1628" s="41"/>
      <c r="Q1628" s="88"/>
      <c r="R1628" s="47"/>
      <c r="S1628" s="47"/>
      <c r="T1628" s="47"/>
      <c r="U1628" s="47"/>
      <c r="V1628" s="47"/>
      <c r="W1628" s="47"/>
      <c r="X1628" s="47"/>
      <c r="Y1628" s="47"/>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c r="BV1628" s="48"/>
      <c r="BW1628" s="48"/>
      <c r="BX1628" s="48"/>
      <c r="BY1628" s="48"/>
      <c r="BZ1628" s="48"/>
      <c r="CA1628" s="48"/>
      <c r="CB1628" s="48"/>
      <c r="CC1628" s="48"/>
      <c r="CD1628" s="48"/>
      <c r="CE1628" s="48"/>
      <c r="CF1628" s="48"/>
      <c r="CG1628" s="48"/>
      <c r="CH1628" s="48"/>
      <c r="CI1628" s="48"/>
      <c r="CJ1628" s="48"/>
      <c r="CK1628" s="48"/>
      <c r="CL1628" s="48"/>
      <c r="CM1628" s="48"/>
      <c r="CN1628" s="48"/>
      <c r="CO1628" s="48"/>
      <c r="CP1628" s="48"/>
      <c r="CQ1628" s="48"/>
      <c r="CR1628" s="48"/>
      <c r="CS1628" s="48"/>
      <c r="CT1628" s="48"/>
      <c r="CU1628" s="48"/>
      <c r="CV1628" s="48"/>
      <c r="CW1628" s="48"/>
      <c r="CX1628" s="48"/>
      <c r="CY1628" s="48"/>
      <c r="CZ1628" s="48"/>
      <c r="DA1628" s="48"/>
      <c r="DB1628" s="48"/>
      <c r="DC1628" s="48"/>
      <c r="DD1628" s="48"/>
      <c r="DE1628" s="48"/>
      <c r="DF1628" s="48"/>
      <c r="DG1628" s="48"/>
      <c r="DH1628" s="48"/>
      <c r="DI1628" s="48"/>
      <c r="DJ1628" s="48"/>
      <c r="DK1628" s="48"/>
      <c r="DL1628" s="48"/>
      <c r="DM1628" s="48"/>
      <c r="DN1628" s="48"/>
      <c r="DO1628" s="48"/>
      <c r="DP1628" s="48"/>
      <c r="DQ1628" s="48"/>
    </row>
    <row r="1629" spans="1:121" ht="12.75" hidden="1" customHeight="1" outlineLevel="2">
      <c r="A1629" s="62"/>
      <c r="B1629" s="40"/>
      <c r="C1629" s="10"/>
      <c r="D1629" s="39"/>
      <c r="E1629" s="3"/>
      <c r="F1629" s="35"/>
      <c r="G1629" s="28"/>
      <c r="H1629" s="35"/>
      <c r="I1629" s="35"/>
      <c r="J1629" s="46"/>
      <c r="K1629" s="26"/>
      <c r="L1629" s="26"/>
      <c r="M1629" s="23" t="s">
        <v>1746</v>
      </c>
      <c r="N1629" s="33" t="s">
        <v>54</v>
      </c>
      <c r="O1629" s="31">
        <v>7</v>
      </c>
      <c r="P1629" s="41"/>
      <c r="Q1629" s="88"/>
      <c r="R1629" s="47"/>
      <c r="S1629" s="47"/>
      <c r="T1629" s="47"/>
      <c r="U1629" s="47"/>
      <c r="V1629" s="47"/>
      <c r="W1629" s="47"/>
      <c r="X1629" s="47"/>
      <c r="Y1629" s="47"/>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c r="BV1629" s="48"/>
      <c r="BW1629" s="48"/>
      <c r="BX1629" s="48"/>
      <c r="BY1629" s="48"/>
      <c r="BZ1629" s="48"/>
      <c r="CA1629" s="48"/>
      <c r="CB1629" s="48"/>
      <c r="CC1629" s="48"/>
      <c r="CD1629" s="48"/>
      <c r="CE1629" s="48"/>
      <c r="CF1629" s="48"/>
      <c r="CG1629" s="48"/>
      <c r="CH1629" s="48"/>
      <c r="CI1629" s="48"/>
      <c r="CJ1629" s="48"/>
      <c r="CK1629" s="48"/>
      <c r="CL1629" s="48"/>
      <c r="CM1629" s="48"/>
      <c r="CN1629" s="48"/>
      <c r="CO1629" s="48"/>
      <c r="CP1629" s="48"/>
      <c r="CQ1629" s="48"/>
      <c r="CR1629" s="48"/>
      <c r="CS1629" s="48"/>
      <c r="CT1629" s="48"/>
      <c r="CU1629" s="48"/>
      <c r="CV1629" s="48"/>
      <c r="CW1629" s="48"/>
      <c r="CX1629" s="48"/>
      <c r="CY1629" s="48"/>
      <c r="CZ1629" s="48"/>
      <c r="DA1629" s="48"/>
      <c r="DB1629" s="48"/>
      <c r="DC1629" s="48"/>
      <c r="DD1629" s="48"/>
      <c r="DE1629" s="48"/>
      <c r="DF1629" s="48"/>
      <c r="DG1629" s="48"/>
      <c r="DH1629" s="48"/>
      <c r="DI1629" s="48"/>
      <c r="DJ1629" s="48"/>
      <c r="DK1629" s="48"/>
      <c r="DL1629" s="48"/>
      <c r="DM1629" s="48"/>
      <c r="DN1629" s="48"/>
      <c r="DO1629" s="48"/>
      <c r="DP1629" s="48"/>
      <c r="DQ1629" s="48"/>
    </row>
    <row r="1630" spans="1:121" ht="63.75" customHeight="1" outlineLevel="1" collapsed="1">
      <c r="A1630" s="27" t="s">
        <v>196</v>
      </c>
      <c r="B1630" s="27">
        <v>0.4</v>
      </c>
      <c r="C1630" s="27" t="s">
        <v>1543</v>
      </c>
      <c r="D1630" s="27" t="s">
        <v>1350</v>
      </c>
      <c r="E1630" s="28" t="s">
        <v>1751</v>
      </c>
      <c r="F1630" s="35" t="s">
        <v>1752</v>
      </c>
      <c r="G1630" s="28"/>
      <c r="H1630" s="28" t="s">
        <v>1753</v>
      </c>
      <c r="I1630" s="28"/>
      <c r="J1630" s="26" t="s">
        <v>33</v>
      </c>
      <c r="K1630" s="26" t="s">
        <v>51</v>
      </c>
      <c r="L1630" s="26" t="s">
        <v>316</v>
      </c>
      <c r="M1630" s="32" t="str">
        <f>M1631&amp;" "&amp;O1631&amp;N1631&amp;" "&amp;M1632&amp;" "&amp;O1632&amp;N1632&amp;" "&amp;M1633&amp;" "&amp;O1633&amp;N1633&amp;" "&amp;M1634&amp;" "&amp;O1634&amp;N1634&amp;" "&amp;M1635&amp;" "&amp;O1635&amp;N1635&amp;" "&amp;M1636&amp;" "&amp;O1636&amp;N1636&amp;" "</f>
        <v xml:space="preserve">Обрезка крон деревьев 10шт Демонтаж опор 17шт Монтаж опор 22шт Демонтаж провода (по трассе) 0,72км Монтаж провода (по трассе) 0,75км Замена ответвлений к зданиям 17шт </v>
      </c>
      <c r="N1630" s="276"/>
      <c r="O1630" s="277"/>
      <c r="P1630" s="41"/>
      <c r="Q1630" s="88"/>
      <c r="R1630" s="47"/>
      <c r="S1630" s="47"/>
      <c r="T1630" s="47"/>
      <c r="U1630" s="47"/>
      <c r="V1630" s="47"/>
      <c r="W1630" s="47"/>
      <c r="X1630" s="47"/>
      <c r="Y1630" s="47"/>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c r="BV1630" s="48"/>
      <c r="BW1630" s="48"/>
      <c r="BX1630" s="48"/>
      <c r="BY1630" s="48"/>
      <c r="BZ1630" s="48"/>
      <c r="CA1630" s="48"/>
      <c r="CB1630" s="48"/>
      <c r="CC1630" s="48"/>
      <c r="CD1630" s="48"/>
      <c r="CE1630" s="48"/>
      <c r="CF1630" s="48"/>
      <c r="CG1630" s="48"/>
      <c r="CH1630" s="48"/>
      <c r="CI1630" s="48"/>
      <c r="CJ1630" s="48"/>
      <c r="CK1630" s="48"/>
      <c r="CL1630" s="48"/>
      <c r="CM1630" s="48"/>
      <c r="CN1630" s="48"/>
      <c r="CO1630" s="48"/>
      <c r="CP1630" s="48"/>
      <c r="CQ1630" s="48"/>
      <c r="CR1630" s="48"/>
      <c r="CS1630" s="48"/>
      <c r="CT1630" s="48"/>
      <c r="CU1630" s="48"/>
      <c r="CV1630" s="48"/>
      <c r="CW1630" s="48"/>
      <c r="CX1630" s="48"/>
      <c r="CY1630" s="48"/>
      <c r="CZ1630" s="48"/>
      <c r="DA1630" s="48"/>
      <c r="DB1630" s="48"/>
      <c r="DC1630" s="48"/>
      <c r="DD1630" s="48"/>
      <c r="DE1630" s="48"/>
      <c r="DF1630" s="48"/>
      <c r="DG1630" s="48"/>
      <c r="DH1630" s="48"/>
      <c r="DI1630" s="48"/>
      <c r="DJ1630" s="48"/>
      <c r="DK1630" s="48"/>
      <c r="DL1630" s="48"/>
      <c r="DM1630" s="48"/>
      <c r="DN1630" s="48"/>
      <c r="DO1630" s="48"/>
      <c r="DP1630" s="48"/>
      <c r="DQ1630" s="48"/>
    </row>
    <row r="1631" spans="1:121" ht="12.75" hidden="1" customHeight="1" outlineLevel="2">
      <c r="A1631" s="62"/>
      <c r="B1631" s="40"/>
      <c r="C1631" s="10"/>
      <c r="D1631" s="39"/>
      <c r="E1631" s="3"/>
      <c r="F1631" s="35"/>
      <c r="G1631" s="28"/>
      <c r="H1631" s="35"/>
      <c r="I1631" s="35"/>
      <c r="J1631" s="46"/>
      <c r="K1631" s="26"/>
      <c r="L1631" s="26"/>
      <c r="M1631" s="32" t="s">
        <v>675</v>
      </c>
      <c r="N1631" s="33" t="s">
        <v>54</v>
      </c>
      <c r="O1631" s="31">
        <v>10</v>
      </c>
      <c r="P1631" s="41"/>
      <c r="Q1631" s="88"/>
      <c r="R1631" s="47"/>
      <c r="S1631" s="47"/>
      <c r="T1631" s="47"/>
      <c r="U1631" s="47"/>
      <c r="V1631" s="47"/>
      <c r="W1631" s="47"/>
      <c r="X1631" s="47"/>
      <c r="Y1631" s="47"/>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c r="BV1631" s="48"/>
      <c r="BW1631" s="48"/>
      <c r="BX1631" s="48"/>
      <c r="BY1631" s="48"/>
      <c r="BZ1631" s="48"/>
      <c r="CA1631" s="48"/>
      <c r="CB1631" s="48"/>
      <c r="CC1631" s="48"/>
      <c r="CD1631" s="48"/>
      <c r="CE1631" s="48"/>
      <c r="CF1631" s="48"/>
      <c r="CG1631" s="48"/>
      <c r="CH1631" s="48"/>
      <c r="CI1631" s="48"/>
      <c r="CJ1631" s="48"/>
      <c r="CK1631" s="48"/>
      <c r="CL1631" s="48"/>
      <c r="CM1631" s="48"/>
      <c r="CN1631" s="48"/>
      <c r="CO1631" s="48"/>
      <c r="CP1631" s="48"/>
      <c r="CQ1631" s="48"/>
      <c r="CR1631" s="48"/>
      <c r="CS1631" s="48"/>
      <c r="CT1631" s="48"/>
      <c r="CU1631" s="48"/>
      <c r="CV1631" s="48"/>
      <c r="CW1631" s="48"/>
      <c r="CX1631" s="48"/>
      <c r="CY1631" s="48"/>
      <c r="CZ1631" s="48"/>
      <c r="DA1631" s="48"/>
      <c r="DB1631" s="48"/>
      <c r="DC1631" s="48"/>
      <c r="DD1631" s="48"/>
      <c r="DE1631" s="48"/>
      <c r="DF1631" s="48"/>
      <c r="DG1631" s="48"/>
      <c r="DH1631" s="48"/>
      <c r="DI1631" s="48"/>
      <c r="DJ1631" s="48"/>
      <c r="DK1631" s="48"/>
      <c r="DL1631" s="48"/>
      <c r="DM1631" s="48"/>
      <c r="DN1631" s="48"/>
      <c r="DO1631" s="48"/>
      <c r="DP1631" s="48"/>
      <c r="DQ1631" s="48"/>
    </row>
    <row r="1632" spans="1:121" ht="22.5" hidden="1" customHeight="1" outlineLevel="2">
      <c r="A1632" s="62"/>
      <c r="B1632" s="40"/>
      <c r="C1632" s="10"/>
      <c r="D1632" s="39"/>
      <c r="E1632" s="3"/>
      <c r="F1632" s="35" t="s">
        <v>1754</v>
      </c>
      <c r="G1632" s="28"/>
      <c r="H1632" s="35"/>
      <c r="I1632" s="35"/>
      <c r="J1632" s="46"/>
      <c r="K1632" s="26"/>
      <c r="L1632" s="26"/>
      <c r="M1632" s="66" t="s">
        <v>581</v>
      </c>
      <c r="N1632" s="33" t="s">
        <v>54</v>
      </c>
      <c r="O1632" s="31">
        <v>17</v>
      </c>
      <c r="P1632" s="41"/>
      <c r="Q1632" s="88"/>
      <c r="R1632" s="47"/>
      <c r="S1632" s="47"/>
      <c r="T1632" s="47"/>
      <c r="U1632" s="47"/>
      <c r="V1632" s="47"/>
      <c r="W1632" s="47"/>
      <c r="X1632" s="47"/>
      <c r="Y1632" s="47"/>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c r="BV1632" s="48"/>
      <c r="BW1632" s="48"/>
      <c r="BX1632" s="48"/>
      <c r="BY1632" s="48"/>
      <c r="BZ1632" s="48"/>
      <c r="CA1632" s="48"/>
      <c r="CB1632" s="48"/>
      <c r="CC1632" s="48"/>
      <c r="CD1632" s="48"/>
      <c r="CE1632" s="48"/>
      <c r="CF1632" s="48"/>
      <c r="CG1632" s="48"/>
      <c r="CH1632" s="48"/>
      <c r="CI1632" s="48"/>
      <c r="CJ1632" s="48"/>
      <c r="CK1632" s="48"/>
      <c r="CL1632" s="48"/>
      <c r="CM1632" s="48"/>
      <c r="CN1632" s="48"/>
      <c r="CO1632" s="48"/>
      <c r="CP1632" s="48"/>
      <c r="CQ1632" s="48"/>
      <c r="CR1632" s="48"/>
      <c r="CS1632" s="48"/>
      <c r="CT1632" s="48"/>
      <c r="CU1632" s="48"/>
      <c r="CV1632" s="48"/>
      <c r="CW1632" s="48"/>
      <c r="CX1632" s="48"/>
      <c r="CY1632" s="48"/>
      <c r="CZ1632" s="48"/>
      <c r="DA1632" s="48"/>
      <c r="DB1632" s="48"/>
      <c r="DC1632" s="48"/>
      <c r="DD1632" s="48"/>
      <c r="DE1632" s="48"/>
      <c r="DF1632" s="48"/>
      <c r="DG1632" s="48"/>
      <c r="DH1632" s="48"/>
      <c r="DI1632" s="48"/>
      <c r="DJ1632" s="48"/>
      <c r="DK1632" s="48"/>
      <c r="DL1632" s="48"/>
      <c r="DM1632" s="48"/>
      <c r="DN1632" s="48"/>
      <c r="DO1632" s="48"/>
      <c r="DP1632" s="48"/>
      <c r="DQ1632" s="48"/>
    </row>
    <row r="1633" spans="1:121" ht="22.5" hidden="1" customHeight="1" outlineLevel="2">
      <c r="A1633" s="62"/>
      <c r="B1633" s="40"/>
      <c r="C1633" s="10"/>
      <c r="D1633" s="39"/>
      <c r="E1633" s="3"/>
      <c r="F1633" s="35" t="s">
        <v>1755</v>
      </c>
      <c r="G1633" s="28"/>
      <c r="H1633" s="35"/>
      <c r="I1633" s="35"/>
      <c r="J1633" s="46"/>
      <c r="K1633" s="26"/>
      <c r="L1633" s="26"/>
      <c r="M1633" s="66" t="s">
        <v>1756</v>
      </c>
      <c r="N1633" s="33" t="s">
        <v>54</v>
      </c>
      <c r="O1633" s="31">
        <v>22</v>
      </c>
      <c r="P1633" s="41"/>
      <c r="Q1633" s="88"/>
      <c r="R1633" s="47"/>
      <c r="S1633" s="47"/>
      <c r="T1633" s="47"/>
      <c r="U1633" s="47"/>
      <c r="V1633" s="47"/>
      <c r="W1633" s="47"/>
      <c r="X1633" s="47"/>
      <c r="Y1633" s="47"/>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c r="BV1633" s="48"/>
      <c r="BW1633" s="48"/>
      <c r="BX1633" s="48"/>
      <c r="BY1633" s="48"/>
      <c r="BZ1633" s="48"/>
      <c r="CA1633" s="48"/>
      <c r="CB1633" s="48"/>
      <c r="CC1633" s="48"/>
      <c r="CD1633" s="48"/>
      <c r="CE1633" s="48"/>
      <c r="CF1633" s="48"/>
      <c r="CG1633" s="48"/>
      <c r="CH1633" s="48"/>
      <c r="CI1633" s="48"/>
      <c r="CJ1633" s="48"/>
      <c r="CK1633" s="48"/>
      <c r="CL1633" s="48"/>
      <c r="CM1633" s="48"/>
      <c r="CN1633" s="48"/>
      <c r="CO1633" s="48"/>
      <c r="CP1633" s="48"/>
      <c r="CQ1633" s="48"/>
      <c r="CR1633" s="48"/>
      <c r="CS1633" s="48"/>
      <c r="CT1633" s="48"/>
      <c r="CU1633" s="48"/>
      <c r="CV1633" s="48"/>
      <c r="CW1633" s="48"/>
      <c r="CX1633" s="48"/>
      <c r="CY1633" s="48"/>
      <c r="CZ1633" s="48"/>
      <c r="DA1633" s="48"/>
      <c r="DB1633" s="48"/>
      <c r="DC1633" s="48"/>
      <c r="DD1633" s="48"/>
      <c r="DE1633" s="48"/>
      <c r="DF1633" s="48"/>
      <c r="DG1633" s="48"/>
      <c r="DH1633" s="48"/>
      <c r="DI1633" s="48"/>
      <c r="DJ1633" s="48"/>
      <c r="DK1633" s="48"/>
      <c r="DL1633" s="48"/>
      <c r="DM1633" s="48"/>
      <c r="DN1633" s="48"/>
      <c r="DO1633" s="48"/>
      <c r="DP1633" s="48"/>
      <c r="DQ1633" s="48"/>
    </row>
    <row r="1634" spans="1:121" ht="12.75" hidden="1" customHeight="1" outlineLevel="2">
      <c r="A1634" s="62"/>
      <c r="B1634" s="40"/>
      <c r="C1634" s="10"/>
      <c r="D1634" s="39"/>
      <c r="E1634" s="3"/>
      <c r="F1634" s="35" t="s">
        <v>1757</v>
      </c>
      <c r="G1634" s="28"/>
      <c r="H1634" s="35"/>
      <c r="I1634" s="35"/>
      <c r="J1634" s="46"/>
      <c r="K1634" s="26"/>
      <c r="L1634" s="26"/>
      <c r="M1634" s="66" t="s">
        <v>470</v>
      </c>
      <c r="N1634" s="33" t="s">
        <v>1354</v>
      </c>
      <c r="O1634" s="101">
        <v>0.72</v>
      </c>
      <c r="P1634" s="41"/>
      <c r="Q1634" s="88"/>
      <c r="R1634" s="47"/>
      <c r="S1634" s="47"/>
      <c r="T1634" s="47"/>
      <c r="U1634" s="47"/>
      <c r="V1634" s="47"/>
      <c r="W1634" s="47"/>
      <c r="X1634" s="47"/>
      <c r="Y1634" s="47"/>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c r="BV1634" s="48"/>
      <c r="BW1634" s="48"/>
      <c r="BX1634" s="48"/>
      <c r="BY1634" s="48"/>
      <c r="BZ1634" s="48"/>
      <c r="CA1634" s="48"/>
      <c r="CB1634" s="48"/>
      <c r="CC1634" s="48"/>
      <c r="CD1634" s="48"/>
      <c r="CE1634" s="48"/>
      <c r="CF1634" s="48"/>
      <c r="CG1634" s="48"/>
      <c r="CH1634" s="48"/>
      <c r="CI1634" s="48"/>
      <c r="CJ1634" s="48"/>
      <c r="CK1634" s="48"/>
      <c r="CL1634" s="48"/>
      <c r="CM1634" s="48"/>
      <c r="CN1634" s="48"/>
      <c r="CO1634" s="48"/>
      <c r="CP1634" s="48"/>
      <c r="CQ1634" s="48"/>
      <c r="CR1634" s="48"/>
      <c r="CS1634" s="48"/>
      <c r="CT1634" s="48"/>
      <c r="CU1634" s="48"/>
      <c r="CV1634" s="48"/>
      <c r="CW1634" s="48"/>
      <c r="CX1634" s="48"/>
      <c r="CY1634" s="48"/>
      <c r="CZ1634" s="48"/>
      <c r="DA1634" s="48"/>
      <c r="DB1634" s="48"/>
      <c r="DC1634" s="48"/>
      <c r="DD1634" s="48"/>
      <c r="DE1634" s="48"/>
      <c r="DF1634" s="48"/>
      <c r="DG1634" s="48"/>
      <c r="DH1634" s="48"/>
      <c r="DI1634" s="48"/>
      <c r="DJ1634" s="48"/>
      <c r="DK1634" s="48"/>
      <c r="DL1634" s="48"/>
      <c r="DM1634" s="48"/>
      <c r="DN1634" s="48"/>
      <c r="DO1634" s="48"/>
      <c r="DP1634" s="48"/>
      <c r="DQ1634" s="48"/>
    </row>
    <row r="1635" spans="1:121" ht="12.75" hidden="1" customHeight="1" outlineLevel="2">
      <c r="A1635" s="62"/>
      <c r="B1635" s="40"/>
      <c r="C1635" s="10"/>
      <c r="D1635" s="39"/>
      <c r="E1635" s="3"/>
      <c r="F1635" s="35" t="s">
        <v>1741</v>
      </c>
      <c r="G1635" s="28"/>
      <c r="H1635" s="35"/>
      <c r="I1635" s="35"/>
      <c r="J1635" s="46"/>
      <c r="K1635" s="26"/>
      <c r="L1635" s="26"/>
      <c r="M1635" s="66" t="s">
        <v>472</v>
      </c>
      <c r="N1635" s="33" t="s">
        <v>1354</v>
      </c>
      <c r="O1635" s="29">
        <v>0.75</v>
      </c>
      <c r="P1635" s="41"/>
      <c r="Q1635" s="88"/>
      <c r="R1635" s="47"/>
      <c r="S1635" s="47"/>
      <c r="T1635" s="47"/>
      <c r="U1635" s="47"/>
      <c r="V1635" s="47"/>
      <c r="W1635" s="47"/>
      <c r="X1635" s="47"/>
      <c r="Y1635" s="47"/>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c r="BV1635" s="48"/>
      <c r="BW1635" s="48"/>
      <c r="BX1635" s="48"/>
      <c r="BY1635" s="48"/>
      <c r="BZ1635" s="48"/>
      <c r="CA1635" s="48"/>
      <c r="CB1635" s="48"/>
      <c r="CC1635" s="48"/>
      <c r="CD1635" s="48"/>
      <c r="CE1635" s="48"/>
      <c r="CF1635" s="48"/>
      <c r="CG1635" s="48"/>
      <c r="CH1635" s="48"/>
      <c r="CI1635" s="48"/>
      <c r="CJ1635" s="48"/>
      <c r="CK1635" s="48"/>
      <c r="CL1635" s="48"/>
      <c r="CM1635" s="48"/>
      <c r="CN1635" s="48"/>
      <c r="CO1635" s="48"/>
      <c r="CP1635" s="48"/>
      <c r="CQ1635" s="48"/>
      <c r="CR1635" s="48"/>
      <c r="CS1635" s="48"/>
      <c r="CT1635" s="48"/>
      <c r="CU1635" s="48"/>
      <c r="CV1635" s="48"/>
      <c r="CW1635" s="48"/>
      <c r="CX1635" s="48"/>
      <c r="CY1635" s="48"/>
      <c r="CZ1635" s="48"/>
      <c r="DA1635" s="48"/>
      <c r="DB1635" s="48"/>
      <c r="DC1635" s="48"/>
      <c r="DD1635" s="48"/>
      <c r="DE1635" s="48"/>
      <c r="DF1635" s="48"/>
      <c r="DG1635" s="48"/>
      <c r="DH1635" s="48"/>
      <c r="DI1635" s="48"/>
      <c r="DJ1635" s="48"/>
      <c r="DK1635" s="48"/>
      <c r="DL1635" s="48"/>
      <c r="DM1635" s="48"/>
      <c r="DN1635" s="48"/>
      <c r="DO1635" s="48"/>
      <c r="DP1635" s="48"/>
      <c r="DQ1635" s="48"/>
    </row>
    <row r="1636" spans="1:121" ht="12.75" hidden="1" customHeight="1" outlineLevel="2">
      <c r="A1636" s="62"/>
      <c r="B1636" s="40"/>
      <c r="C1636" s="10"/>
      <c r="D1636" s="39"/>
      <c r="E1636" s="3"/>
      <c r="F1636" s="35" t="s">
        <v>1737</v>
      </c>
      <c r="G1636" s="28"/>
      <c r="H1636" s="35"/>
      <c r="I1636" s="35"/>
      <c r="J1636" s="46"/>
      <c r="K1636" s="26"/>
      <c r="L1636" s="26"/>
      <c r="M1636" s="23" t="s">
        <v>676</v>
      </c>
      <c r="N1636" s="276" t="s">
        <v>54</v>
      </c>
      <c r="O1636" s="31">
        <v>17</v>
      </c>
      <c r="P1636" s="41"/>
      <c r="Q1636" s="88"/>
      <c r="R1636" s="47"/>
      <c r="S1636" s="47"/>
      <c r="T1636" s="47"/>
      <c r="U1636" s="47"/>
      <c r="V1636" s="47"/>
      <c r="W1636" s="47"/>
      <c r="X1636" s="47"/>
      <c r="Y1636" s="47"/>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c r="BV1636" s="48"/>
      <c r="BW1636" s="48"/>
      <c r="BX1636" s="48"/>
      <c r="BY1636" s="48"/>
      <c r="BZ1636" s="48"/>
      <c r="CA1636" s="48"/>
      <c r="CB1636" s="48"/>
      <c r="CC1636" s="48"/>
      <c r="CD1636" s="48"/>
      <c r="CE1636" s="48"/>
      <c r="CF1636" s="48"/>
      <c r="CG1636" s="48"/>
      <c r="CH1636" s="48"/>
      <c r="CI1636" s="48"/>
      <c r="CJ1636" s="48"/>
      <c r="CK1636" s="48"/>
      <c r="CL1636" s="48"/>
      <c r="CM1636" s="48"/>
      <c r="CN1636" s="48"/>
      <c r="CO1636" s="48"/>
      <c r="CP1636" s="48"/>
      <c r="CQ1636" s="48"/>
      <c r="CR1636" s="48"/>
      <c r="CS1636" s="48"/>
      <c r="CT1636" s="48"/>
      <c r="CU1636" s="48"/>
      <c r="CV1636" s="48"/>
      <c r="CW1636" s="48"/>
      <c r="CX1636" s="48"/>
      <c r="CY1636" s="48"/>
      <c r="CZ1636" s="48"/>
      <c r="DA1636" s="48"/>
      <c r="DB1636" s="48"/>
      <c r="DC1636" s="48"/>
      <c r="DD1636" s="48"/>
      <c r="DE1636" s="48"/>
      <c r="DF1636" s="48"/>
      <c r="DG1636" s="48"/>
      <c r="DH1636" s="48"/>
      <c r="DI1636" s="48"/>
      <c r="DJ1636" s="48"/>
      <c r="DK1636" s="48"/>
      <c r="DL1636" s="48"/>
      <c r="DM1636" s="48"/>
      <c r="DN1636" s="48"/>
      <c r="DO1636" s="48"/>
      <c r="DP1636" s="48"/>
      <c r="DQ1636" s="48"/>
    </row>
    <row r="1637" spans="1:121" ht="157.5" customHeight="1" outlineLevel="1" collapsed="1">
      <c r="A1637" s="27" t="s">
        <v>197</v>
      </c>
      <c r="B1637" s="27">
        <v>0.4</v>
      </c>
      <c r="C1637" s="27" t="s">
        <v>1349</v>
      </c>
      <c r="D1637" s="27" t="s">
        <v>1350</v>
      </c>
      <c r="E1637" s="28" t="s">
        <v>1758</v>
      </c>
      <c r="F1637" s="35" t="s">
        <v>1759</v>
      </c>
      <c r="G1637" s="28"/>
      <c r="H1637" s="28" t="s">
        <v>1444</v>
      </c>
      <c r="I1637" s="28" t="s">
        <v>1538</v>
      </c>
      <c r="J1637" s="26" t="s">
        <v>33</v>
      </c>
      <c r="K1637" s="26" t="s">
        <v>55</v>
      </c>
      <c r="L1637" s="26" t="s">
        <v>490</v>
      </c>
      <c r="M1637" s="32" t="str">
        <f>M1638&amp;" "&amp;O1638&amp;N1638&amp;" "&amp;M1639&amp;" "&amp;O1639&amp;N1639&amp;" "&amp;M1640&amp;" "&amp;O1640&amp;N1640&amp;" "&amp;M1641&amp;" "&amp;O1641&amp;N1641&amp;" "&amp;M1642&amp;" "&amp;O1642&amp;N1642&amp;" "&amp;M1643&amp;" "&amp;O1643&amp;N1643&amp;" "</f>
        <v xml:space="preserve">Демонтаж опор 22шт Установка опор 28шт Демонтаж провода (по трассе) 0,787км Монтаж провода (по трассе) 0,787км Замена ответвлений к зданиям 37шт Устройство повторного заземления 4шт </v>
      </c>
      <c r="N1637" s="276"/>
      <c r="O1637" s="277"/>
      <c r="P1637" s="41"/>
      <c r="Q1637" s="88"/>
      <c r="R1637" s="47"/>
      <c r="S1637" s="47"/>
      <c r="T1637" s="47"/>
      <c r="U1637" s="47"/>
      <c r="V1637" s="47"/>
      <c r="W1637" s="47"/>
      <c r="X1637" s="47"/>
      <c r="Y1637" s="47"/>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c r="BV1637" s="48"/>
      <c r="BW1637" s="48"/>
      <c r="BX1637" s="48"/>
      <c r="BY1637" s="48"/>
      <c r="BZ1637" s="48"/>
      <c r="CA1637" s="48"/>
      <c r="CB1637" s="48"/>
      <c r="CC1637" s="48"/>
      <c r="CD1637" s="48"/>
      <c r="CE1637" s="48"/>
      <c r="CF1637" s="48"/>
      <c r="CG1637" s="48"/>
      <c r="CH1637" s="48"/>
      <c r="CI1637" s="48"/>
      <c r="CJ1637" s="48"/>
      <c r="CK1637" s="48"/>
      <c r="CL1637" s="48"/>
      <c r="CM1637" s="48"/>
      <c r="CN1637" s="48"/>
      <c r="CO1637" s="48"/>
      <c r="CP1637" s="48"/>
      <c r="CQ1637" s="48"/>
      <c r="CR1637" s="48"/>
      <c r="CS1637" s="48"/>
      <c r="CT1637" s="48"/>
      <c r="CU1637" s="48"/>
      <c r="CV1637" s="48"/>
      <c r="CW1637" s="48"/>
      <c r="CX1637" s="48"/>
      <c r="CY1637" s="48"/>
      <c r="CZ1637" s="48"/>
      <c r="DA1637" s="48"/>
      <c r="DB1637" s="48"/>
      <c r="DC1637" s="48"/>
      <c r="DD1637" s="48"/>
      <c r="DE1637" s="48"/>
      <c r="DF1637" s="48"/>
      <c r="DG1637" s="48"/>
      <c r="DH1637" s="48"/>
      <c r="DI1637" s="48"/>
      <c r="DJ1637" s="48"/>
      <c r="DK1637" s="48"/>
      <c r="DL1637" s="48"/>
      <c r="DM1637" s="48"/>
      <c r="DN1637" s="48"/>
      <c r="DO1637" s="48"/>
      <c r="DP1637" s="48"/>
      <c r="DQ1637" s="48"/>
    </row>
    <row r="1638" spans="1:121" ht="22.5" hidden="1" customHeight="1" outlineLevel="2">
      <c r="A1638" s="62"/>
      <c r="B1638" s="40"/>
      <c r="C1638" s="10"/>
      <c r="D1638" s="39"/>
      <c r="E1638" s="3"/>
      <c r="F1638" s="35" t="s">
        <v>1760</v>
      </c>
      <c r="G1638" s="28"/>
      <c r="H1638" s="35"/>
      <c r="I1638" s="35"/>
      <c r="J1638" s="46"/>
      <c r="K1638" s="26"/>
      <c r="L1638" s="26"/>
      <c r="M1638" s="66" t="s">
        <v>581</v>
      </c>
      <c r="N1638" s="33" t="s">
        <v>54</v>
      </c>
      <c r="O1638" s="31">
        <v>22</v>
      </c>
      <c r="P1638" s="41"/>
      <c r="Q1638" s="88"/>
      <c r="R1638" s="47"/>
      <c r="S1638" s="47"/>
      <c r="T1638" s="47"/>
      <c r="U1638" s="47"/>
      <c r="V1638" s="47"/>
      <c r="W1638" s="47"/>
      <c r="X1638" s="47"/>
      <c r="Y1638" s="47"/>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c r="BV1638" s="48"/>
      <c r="BW1638" s="48"/>
      <c r="BX1638" s="48"/>
      <c r="BY1638" s="48"/>
      <c r="BZ1638" s="48"/>
      <c r="CA1638" s="48"/>
      <c r="CB1638" s="48"/>
      <c r="CC1638" s="48"/>
      <c r="CD1638" s="48"/>
      <c r="CE1638" s="48"/>
      <c r="CF1638" s="48"/>
      <c r="CG1638" s="48"/>
      <c r="CH1638" s="48"/>
      <c r="CI1638" s="48"/>
      <c r="CJ1638" s="48"/>
      <c r="CK1638" s="48"/>
      <c r="CL1638" s="48"/>
      <c r="CM1638" s="48"/>
      <c r="CN1638" s="48"/>
      <c r="CO1638" s="48"/>
      <c r="CP1638" s="48"/>
      <c r="CQ1638" s="48"/>
      <c r="CR1638" s="48"/>
      <c r="CS1638" s="48"/>
      <c r="CT1638" s="48"/>
      <c r="CU1638" s="48"/>
      <c r="CV1638" s="48"/>
      <c r="CW1638" s="48"/>
      <c r="CX1638" s="48"/>
      <c r="CY1638" s="48"/>
      <c r="CZ1638" s="48"/>
      <c r="DA1638" s="48"/>
      <c r="DB1638" s="48"/>
      <c r="DC1638" s="48"/>
      <c r="DD1638" s="48"/>
      <c r="DE1638" s="48"/>
      <c r="DF1638" s="48"/>
      <c r="DG1638" s="48"/>
      <c r="DH1638" s="48"/>
      <c r="DI1638" s="48"/>
      <c r="DJ1638" s="48"/>
      <c r="DK1638" s="48"/>
      <c r="DL1638" s="48"/>
      <c r="DM1638" s="48"/>
      <c r="DN1638" s="48"/>
      <c r="DO1638" s="48"/>
      <c r="DP1638" s="48"/>
      <c r="DQ1638" s="48"/>
    </row>
    <row r="1639" spans="1:121" ht="33.75" hidden="1" customHeight="1" outlineLevel="2">
      <c r="A1639" s="62"/>
      <c r="B1639" s="40"/>
      <c r="C1639" s="10"/>
      <c r="D1639" s="39"/>
      <c r="E1639" s="3"/>
      <c r="F1639" s="35" t="s">
        <v>1761</v>
      </c>
      <c r="G1639" s="28"/>
      <c r="H1639" s="35"/>
      <c r="I1639" s="35"/>
      <c r="J1639" s="46"/>
      <c r="K1639" s="26"/>
      <c r="L1639" s="26"/>
      <c r="M1639" s="66" t="s">
        <v>477</v>
      </c>
      <c r="N1639" s="33" t="s">
        <v>54</v>
      </c>
      <c r="O1639" s="31">
        <v>28</v>
      </c>
      <c r="P1639" s="41"/>
      <c r="Q1639" s="88"/>
      <c r="R1639" s="47"/>
      <c r="S1639" s="47"/>
      <c r="T1639" s="47"/>
      <c r="U1639" s="47"/>
      <c r="V1639" s="47"/>
      <c r="W1639" s="47"/>
      <c r="X1639" s="47"/>
      <c r="Y1639" s="47"/>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c r="BV1639" s="48"/>
      <c r="BW1639" s="48"/>
      <c r="BX1639" s="48"/>
      <c r="BY1639" s="48"/>
      <c r="BZ1639" s="48"/>
      <c r="CA1639" s="48"/>
      <c r="CB1639" s="48"/>
      <c r="CC1639" s="48"/>
      <c r="CD1639" s="48"/>
      <c r="CE1639" s="48"/>
      <c r="CF1639" s="48"/>
      <c r="CG1639" s="48"/>
      <c r="CH1639" s="48"/>
      <c r="CI1639" s="48"/>
      <c r="CJ1639" s="48"/>
      <c r="CK1639" s="48"/>
      <c r="CL1639" s="48"/>
      <c r="CM1639" s="48"/>
      <c r="CN1639" s="48"/>
      <c r="CO1639" s="48"/>
      <c r="CP1639" s="48"/>
      <c r="CQ1639" s="48"/>
      <c r="CR1639" s="48"/>
      <c r="CS1639" s="48"/>
      <c r="CT1639" s="48"/>
      <c r="CU1639" s="48"/>
      <c r="CV1639" s="48"/>
      <c r="CW1639" s="48"/>
      <c r="CX1639" s="48"/>
      <c r="CY1639" s="48"/>
      <c r="CZ1639" s="48"/>
      <c r="DA1639" s="48"/>
      <c r="DB1639" s="48"/>
      <c r="DC1639" s="48"/>
      <c r="DD1639" s="48"/>
      <c r="DE1639" s="48"/>
      <c r="DF1639" s="48"/>
      <c r="DG1639" s="48"/>
      <c r="DH1639" s="48"/>
      <c r="DI1639" s="48"/>
      <c r="DJ1639" s="48"/>
      <c r="DK1639" s="48"/>
      <c r="DL1639" s="48"/>
      <c r="DM1639" s="48"/>
      <c r="DN1639" s="48"/>
      <c r="DO1639" s="48"/>
      <c r="DP1639" s="48"/>
      <c r="DQ1639" s="48"/>
    </row>
    <row r="1640" spans="1:121" ht="12.75" hidden="1" customHeight="1" outlineLevel="2">
      <c r="A1640" s="62"/>
      <c r="B1640" s="40"/>
      <c r="C1640" s="10"/>
      <c r="D1640" s="39"/>
      <c r="E1640" s="3"/>
      <c r="F1640" s="35" t="s">
        <v>1762</v>
      </c>
      <c r="G1640" s="28"/>
      <c r="H1640" s="35"/>
      <c r="I1640" s="35"/>
      <c r="J1640" s="46"/>
      <c r="K1640" s="26"/>
      <c r="L1640" s="26"/>
      <c r="M1640" s="66" t="s">
        <v>470</v>
      </c>
      <c r="N1640" s="33" t="s">
        <v>1354</v>
      </c>
      <c r="O1640" s="31">
        <v>0.78700000000000003</v>
      </c>
      <c r="P1640" s="41"/>
      <c r="Q1640" s="88"/>
      <c r="R1640" s="47"/>
      <c r="S1640" s="47"/>
      <c r="T1640" s="47"/>
      <c r="U1640" s="47"/>
      <c r="V1640" s="47"/>
      <c r="W1640" s="47"/>
      <c r="X1640" s="47"/>
      <c r="Y1640" s="47"/>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c r="BV1640" s="48"/>
      <c r="BW1640" s="48"/>
      <c r="BX1640" s="48"/>
      <c r="BY1640" s="48"/>
      <c r="BZ1640" s="48"/>
      <c r="CA1640" s="48"/>
      <c r="CB1640" s="48"/>
      <c r="CC1640" s="48"/>
      <c r="CD1640" s="48"/>
      <c r="CE1640" s="48"/>
      <c r="CF1640" s="48"/>
      <c r="CG1640" s="48"/>
      <c r="CH1640" s="48"/>
      <c r="CI1640" s="48"/>
      <c r="CJ1640" s="48"/>
      <c r="CK1640" s="48"/>
      <c r="CL1640" s="48"/>
      <c r="CM1640" s="48"/>
      <c r="CN1640" s="48"/>
      <c r="CO1640" s="48"/>
      <c r="CP1640" s="48"/>
      <c r="CQ1640" s="48"/>
      <c r="CR1640" s="48"/>
      <c r="CS1640" s="48"/>
      <c r="CT1640" s="48"/>
      <c r="CU1640" s="48"/>
      <c r="CV1640" s="48"/>
      <c r="CW1640" s="48"/>
      <c r="CX1640" s="48"/>
      <c r="CY1640" s="48"/>
      <c r="CZ1640" s="48"/>
      <c r="DA1640" s="48"/>
      <c r="DB1640" s="48"/>
      <c r="DC1640" s="48"/>
      <c r="DD1640" s="48"/>
      <c r="DE1640" s="48"/>
      <c r="DF1640" s="48"/>
      <c r="DG1640" s="48"/>
      <c r="DH1640" s="48"/>
      <c r="DI1640" s="48"/>
      <c r="DJ1640" s="48"/>
      <c r="DK1640" s="48"/>
      <c r="DL1640" s="48"/>
      <c r="DM1640" s="48"/>
      <c r="DN1640" s="48"/>
      <c r="DO1640" s="48"/>
      <c r="DP1640" s="48"/>
      <c r="DQ1640" s="48"/>
    </row>
    <row r="1641" spans="1:121" ht="12.75" hidden="1" customHeight="1" outlineLevel="2">
      <c r="A1641" s="62"/>
      <c r="B1641" s="40"/>
      <c r="C1641" s="10"/>
      <c r="D1641" s="39"/>
      <c r="E1641" s="3"/>
      <c r="F1641" s="35" t="s">
        <v>1763</v>
      </c>
      <c r="G1641" s="28"/>
      <c r="H1641" s="35"/>
      <c r="I1641" s="35"/>
      <c r="J1641" s="46"/>
      <c r="K1641" s="26"/>
      <c r="L1641" s="26"/>
      <c r="M1641" s="66" t="s">
        <v>472</v>
      </c>
      <c r="N1641" s="33" t="s">
        <v>1354</v>
      </c>
      <c r="O1641" s="101">
        <v>0.78700000000000003</v>
      </c>
      <c r="P1641" s="41"/>
      <c r="Q1641" s="88"/>
      <c r="R1641" s="47"/>
      <c r="S1641" s="47"/>
      <c r="T1641" s="47"/>
      <c r="U1641" s="47"/>
      <c r="V1641" s="47"/>
      <c r="W1641" s="47"/>
      <c r="X1641" s="47"/>
      <c r="Y1641" s="47"/>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c r="BV1641" s="48"/>
      <c r="BW1641" s="48"/>
      <c r="BX1641" s="48"/>
      <c r="BY1641" s="48"/>
      <c r="BZ1641" s="48"/>
      <c r="CA1641" s="48"/>
      <c r="CB1641" s="48"/>
      <c r="CC1641" s="48"/>
      <c r="CD1641" s="48"/>
      <c r="CE1641" s="48"/>
      <c r="CF1641" s="48"/>
      <c r="CG1641" s="48"/>
      <c r="CH1641" s="48"/>
      <c r="CI1641" s="48"/>
      <c r="CJ1641" s="48"/>
      <c r="CK1641" s="48"/>
      <c r="CL1641" s="48"/>
      <c r="CM1641" s="48"/>
      <c r="CN1641" s="48"/>
      <c r="CO1641" s="48"/>
      <c r="CP1641" s="48"/>
      <c r="CQ1641" s="48"/>
      <c r="CR1641" s="48"/>
      <c r="CS1641" s="48"/>
      <c r="CT1641" s="48"/>
      <c r="CU1641" s="48"/>
      <c r="CV1641" s="48"/>
      <c r="CW1641" s="48"/>
      <c r="CX1641" s="48"/>
      <c r="CY1641" s="48"/>
      <c r="CZ1641" s="48"/>
      <c r="DA1641" s="48"/>
      <c r="DB1641" s="48"/>
      <c r="DC1641" s="48"/>
      <c r="DD1641" s="48"/>
      <c r="DE1641" s="48"/>
      <c r="DF1641" s="48"/>
      <c r="DG1641" s="48"/>
      <c r="DH1641" s="48"/>
      <c r="DI1641" s="48"/>
      <c r="DJ1641" s="48"/>
      <c r="DK1641" s="48"/>
      <c r="DL1641" s="48"/>
      <c r="DM1641" s="48"/>
      <c r="DN1641" s="48"/>
      <c r="DO1641" s="48"/>
      <c r="DP1641" s="48"/>
      <c r="DQ1641" s="48"/>
    </row>
    <row r="1642" spans="1:121" ht="12.75" hidden="1" customHeight="1" outlineLevel="2">
      <c r="A1642" s="62"/>
      <c r="B1642" s="40"/>
      <c r="C1642" s="10"/>
      <c r="D1642" s="39"/>
      <c r="E1642" s="3"/>
      <c r="F1642" s="35" t="s">
        <v>1737</v>
      </c>
      <c r="G1642" s="28"/>
      <c r="H1642" s="35"/>
      <c r="I1642" s="35"/>
      <c r="J1642" s="46"/>
      <c r="K1642" s="26"/>
      <c r="L1642" s="26"/>
      <c r="M1642" s="23" t="s">
        <v>676</v>
      </c>
      <c r="N1642" s="276" t="s">
        <v>54</v>
      </c>
      <c r="O1642" s="31">
        <v>37</v>
      </c>
      <c r="P1642" s="41"/>
      <c r="Q1642" s="88"/>
      <c r="R1642" s="47"/>
      <c r="S1642" s="47"/>
      <c r="T1642" s="47"/>
      <c r="U1642" s="47"/>
      <c r="V1642" s="47"/>
      <c r="W1642" s="47"/>
      <c r="X1642" s="47"/>
      <c r="Y1642" s="47"/>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c r="BV1642" s="48"/>
      <c r="BW1642" s="48"/>
      <c r="BX1642" s="48"/>
      <c r="BY1642" s="48"/>
      <c r="BZ1642" s="48"/>
      <c r="CA1642" s="48"/>
      <c r="CB1642" s="48"/>
      <c r="CC1642" s="48"/>
      <c r="CD1642" s="48"/>
      <c r="CE1642" s="48"/>
      <c r="CF1642" s="48"/>
      <c r="CG1642" s="48"/>
      <c r="CH1642" s="48"/>
      <c r="CI1642" s="48"/>
      <c r="CJ1642" s="48"/>
      <c r="CK1642" s="48"/>
      <c r="CL1642" s="48"/>
      <c r="CM1642" s="48"/>
      <c r="CN1642" s="48"/>
      <c r="CO1642" s="48"/>
      <c r="CP1642" s="48"/>
      <c r="CQ1642" s="48"/>
      <c r="CR1642" s="48"/>
      <c r="CS1642" s="48"/>
      <c r="CT1642" s="48"/>
      <c r="CU1642" s="48"/>
      <c r="CV1642" s="48"/>
      <c r="CW1642" s="48"/>
      <c r="CX1642" s="48"/>
      <c r="CY1642" s="48"/>
      <c r="CZ1642" s="48"/>
      <c r="DA1642" s="48"/>
      <c r="DB1642" s="48"/>
      <c r="DC1642" s="48"/>
      <c r="DD1642" s="48"/>
      <c r="DE1642" s="48"/>
      <c r="DF1642" s="48"/>
      <c r="DG1642" s="48"/>
      <c r="DH1642" s="48"/>
      <c r="DI1642" s="48"/>
      <c r="DJ1642" s="48"/>
      <c r="DK1642" s="48"/>
      <c r="DL1642" s="48"/>
      <c r="DM1642" s="48"/>
      <c r="DN1642" s="48"/>
      <c r="DO1642" s="48"/>
      <c r="DP1642" s="48"/>
      <c r="DQ1642" s="48"/>
    </row>
    <row r="1643" spans="1:121" ht="12.75" hidden="1" customHeight="1" outlineLevel="2">
      <c r="A1643" s="62"/>
      <c r="B1643" s="40"/>
      <c r="C1643" s="10"/>
      <c r="D1643" s="39"/>
      <c r="E1643" s="3"/>
      <c r="F1643" s="35"/>
      <c r="G1643" s="28"/>
      <c r="H1643" s="35"/>
      <c r="I1643" s="35"/>
      <c r="J1643" s="46"/>
      <c r="K1643" s="26"/>
      <c r="L1643" s="26"/>
      <c r="M1643" s="23" t="s">
        <v>1746</v>
      </c>
      <c r="N1643" s="33" t="s">
        <v>54</v>
      </c>
      <c r="O1643" s="31">
        <v>4</v>
      </c>
      <c r="P1643" s="41"/>
      <c r="Q1643" s="88"/>
      <c r="R1643" s="47"/>
      <c r="S1643" s="47"/>
      <c r="T1643" s="47"/>
      <c r="U1643" s="47"/>
      <c r="V1643" s="47"/>
      <c r="W1643" s="47"/>
      <c r="X1643" s="47"/>
      <c r="Y1643" s="47"/>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c r="BV1643" s="48"/>
      <c r="BW1643" s="48"/>
      <c r="BX1643" s="48"/>
      <c r="BY1643" s="48"/>
      <c r="BZ1643" s="48"/>
      <c r="CA1643" s="48"/>
      <c r="CB1643" s="48"/>
      <c r="CC1643" s="48"/>
      <c r="CD1643" s="48"/>
      <c r="CE1643" s="48"/>
      <c r="CF1643" s="48"/>
      <c r="CG1643" s="48"/>
      <c r="CH1643" s="48"/>
      <c r="CI1643" s="48"/>
      <c r="CJ1643" s="48"/>
      <c r="CK1643" s="48"/>
      <c r="CL1643" s="48"/>
      <c r="CM1643" s="48"/>
      <c r="CN1643" s="48"/>
      <c r="CO1643" s="48"/>
      <c r="CP1643" s="48"/>
      <c r="CQ1643" s="48"/>
      <c r="CR1643" s="48"/>
      <c r="CS1643" s="48"/>
      <c r="CT1643" s="48"/>
      <c r="CU1643" s="48"/>
      <c r="CV1643" s="48"/>
      <c r="CW1643" s="48"/>
      <c r="CX1643" s="48"/>
      <c r="CY1643" s="48"/>
      <c r="CZ1643" s="48"/>
      <c r="DA1643" s="48"/>
      <c r="DB1643" s="48"/>
      <c r="DC1643" s="48"/>
      <c r="DD1643" s="48"/>
      <c r="DE1643" s="48"/>
      <c r="DF1643" s="48"/>
      <c r="DG1643" s="48"/>
      <c r="DH1643" s="48"/>
      <c r="DI1643" s="48"/>
      <c r="DJ1643" s="48"/>
      <c r="DK1643" s="48"/>
      <c r="DL1643" s="48"/>
      <c r="DM1643" s="48"/>
      <c r="DN1643" s="48"/>
      <c r="DO1643" s="48"/>
      <c r="DP1643" s="48"/>
      <c r="DQ1643" s="48"/>
    </row>
    <row r="1644" spans="1:121" ht="157.5" customHeight="1" outlineLevel="1" collapsed="1">
      <c r="A1644" s="27" t="s">
        <v>1275</v>
      </c>
      <c r="B1644" s="27">
        <v>0.4</v>
      </c>
      <c r="C1644" s="27" t="s">
        <v>1349</v>
      </c>
      <c r="D1644" s="27" t="s">
        <v>1350</v>
      </c>
      <c r="E1644" s="28" t="s">
        <v>1764</v>
      </c>
      <c r="F1644" s="35" t="s">
        <v>1765</v>
      </c>
      <c r="G1644" s="28"/>
      <c r="H1644" s="28" t="s">
        <v>1444</v>
      </c>
      <c r="I1644" s="28" t="s">
        <v>1538</v>
      </c>
      <c r="J1644" s="26" t="s">
        <v>33</v>
      </c>
      <c r="K1644" s="26" t="s">
        <v>55</v>
      </c>
      <c r="L1644" s="26" t="s">
        <v>490</v>
      </c>
      <c r="M1644" s="32" t="str">
        <f>M1645&amp;" "&amp;O1645&amp;N1645&amp;" "&amp;M1646&amp;" "&amp;O1646&amp;N1646&amp;" "&amp;M1647&amp;" "&amp;O1647&amp;N1647&amp;" "&amp;M1648&amp;" "&amp;O1648&amp;N1648&amp;" "&amp;M1649&amp;" "&amp;O1649&amp;N1649&amp;" "&amp;M1650&amp;" "&amp;O1650&amp;N1650&amp;" "</f>
        <v xml:space="preserve">Демонтаж опор 18шт Установка опор 17шт Демонтаж провода (по трассе) 0,53км Монтаж провода (по трассе) 0,53км Замена ответвлений к зданиям 18шт Устройство повторного заземления 3шт </v>
      </c>
      <c r="N1644" s="276"/>
      <c r="O1644" s="277"/>
      <c r="P1644" s="41"/>
      <c r="Q1644" s="88"/>
      <c r="R1644" s="47"/>
      <c r="S1644" s="47"/>
      <c r="T1644" s="47"/>
      <c r="U1644" s="47"/>
      <c r="V1644" s="47"/>
      <c r="W1644" s="47"/>
      <c r="X1644" s="47"/>
      <c r="Y1644" s="47"/>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c r="BV1644" s="48"/>
      <c r="BW1644" s="48"/>
      <c r="BX1644" s="48"/>
      <c r="BY1644" s="48"/>
      <c r="BZ1644" s="48"/>
      <c r="CA1644" s="48"/>
      <c r="CB1644" s="48"/>
      <c r="CC1644" s="48"/>
      <c r="CD1644" s="48"/>
      <c r="CE1644" s="48"/>
      <c r="CF1644" s="48"/>
      <c r="CG1644" s="48"/>
      <c r="CH1644" s="48"/>
      <c r="CI1644" s="48"/>
      <c r="CJ1644" s="48"/>
      <c r="CK1644" s="48"/>
      <c r="CL1644" s="48"/>
      <c r="CM1644" s="48"/>
      <c r="CN1644" s="48"/>
      <c r="CO1644" s="48"/>
      <c r="CP1644" s="48"/>
      <c r="CQ1644" s="48"/>
      <c r="CR1644" s="48"/>
      <c r="CS1644" s="48"/>
      <c r="CT1644" s="48"/>
      <c r="CU1644" s="48"/>
      <c r="CV1644" s="48"/>
      <c r="CW1644" s="48"/>
      <c r="CX1644" s="48"/>
      <c r="CY1644" s="48"/>
      <c r="CZ1644" s="48"/>
      <c r="DA1644" s="48"/>
      <c r="DB1644" s="48"/>
      <c r="DC1644" s="48"/>
      <c r="DD1644" s="48"/>
      <c r="DE1644" s="48"/>
      <c r="DF1644" s="48"/>
      <c r="DG1644" s="48"/>
      <c r="DH1644" s="48"/>
      <c r="DI1644" s="48"/>
      <c r="DJ1644" s="48"/>
      <c r="DK1644" s="48"/>
      <c r="DL1644" s="48"/>
      <c r="DM1644" s="48"/>
      <c r="DN1644" s="48"/>
      <c r="DO1644" s="48"/>
      <c r="DP1644" s="48"/>
      <c r="DQ1644" s="48"/>
    </row>
    <row r="1645" spans="1:121" ht="22.5" hidden="1" customHeight="1" outlineLevel="2">
      <c r="A1645" s="62"/>
      <c r="B1645" s="40"/>
      <c r="C1645" s="10"/>
      <c r="D1645" s="39"/>
      <c r="E1645" s="3"/>
      <c r="F1645" s="35" t="s">
        <v>1766</v>
      </c>
      <c r="G1645" s="28"/>
      <c r="H1645" s="35"/>
      <c r="I1645" s="35"/>
      <c r="J1645" s="46"/>
      <c r="K1645" s="26"/>
      <c r="L1645" s="26"/>
      <c r="M1645" s="66" t="s">
        <v>581</v>
      </c>
      <c r="N1645" s="33" t="s">
        <v>54</v>
      </c>
      <c r="O1645" s="31">
        <v>18</v>
      </c>
      <c r="P1645" s="41"/>
      <c r="Q1645" s="88"/>
      <c r="R1645" s="47"/>
      <c r="S1645" s="47"/>
      <c r="T1645" s="47"/>
      <c r="U1645" s="47"/>
      <c r="V1645" s="47"/>
      <c r="W1645" s="47"/>
      <c r="X1645" s="47"/>
      <c r="Y1645" s="47"/>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c r="BV1645" s="48"/>
      <c r="BW1645" s="48"/>
      <c r="BX1645" s="48"/>
      <c r="BY1645" s="48"/>
      <c r="BZ1645" s="48"/>
      <c r="CA1645" s="48"/>
      <c r="CB1645" s="48"/>
      <c r="CC1645" s="48"/>
      <c r="CD1645" s="48"/>
      <c r="CE1645" s="48"/>
      <c r="CF1645" s="48"/>
      <c r="CG1645" s="48"/>
      <c r="CH1645" s="48"/>
      <c r="CI1645" s="48"/>
      <c r="CJ1645" s="48"/>
      <c r="CK1645" s="48"/>
      <c r="CL1645" s="48"/>
      <c r="CM1645" s="48"/>
      <c r="CN1645" s="48"/>
      <c r="CO1645" s="48"/>
      <c r="CP1645" s="48"/>
      <c r="CQ1645" s="48"/>
      <c r="CR1645" s="48"/>
      <c r="CS1645" s="48"/>
      <c r="CT1645" s="48"/>
      <c r="CU1645" s="48"/>
      <c r="CV1645" s="48"/>
      <c r="CW1645" s="48"/>
      <c r="CX1645" s="48"/>
      <c r="CY1645" s="48"/>
      <c r="CZ1645" s="48"/>
      <c r="DA1645" s="48"/>
      <c r="DB1645" s="48"/>
      <c r="DC1645" s="48"/>
      <c r="DD1645" s="48"/>
      <c r="DE1645" s="48"/>
      <c r="DF1645" s="48"/>
      <c r="DG1645" s="48"/>
      <c r="DH1645" s="48"/>
      <c r="DI1645" s="48"/>
      <c r="DJ1645" s="48"/>
      <c r="DK1645" s="48"/>
      <c r="DL1645" s="48"/>
      <c r="DM1645" s="48"/>
      <c r="DN1645" s="48"/>
      <c r="DO1645" s="48"/>
      <c r="DP1645" s="48"/>
      <c r="DQ1645" s="48"/>
    </row>
    <row r="1646" spans="1:121" ht="33.75" hidden="1" customHeight="1" outlineLevel="2">
      <c r="A1646" s="62"/>
      <c r="B1646" s="40"/>
      <c r="C1646" s="10"/>
      <c r="D1646" s="39"/>
      <c r="E1646" s="3"/>
      <c r="F1646" s="35" t="s">
        <v>1767</v>
      </c>
      <c r="G1646" s="28"/>
      <c r="H1646" s="35"/>
      <c r="I1646" s="35"/>
      <c r="J1646" s="46"/>
      <c r="K1646" s="26"/>
      <c r="L1646" s="26"/>
      <c r="M1646" s="66" t="s">
        <v>477</v>
      </c>
      <c r="N1646" s="33" t="s">
        <v>54</v>
      </c>
      <c r="O1646" s="31">
        <v>17</v>
      </c>
      <c r="P1646" s="41"/>
      <c r="Q1646" s="88"/>
      <c r="R1646" s="47"/>
      <c r="S1646" s="47"/>
      <c r="T1646" s="47"/>
      <c r="U1646" s="47"/>
      <c r="V1646" s="47"/>
      <c r="W1646" s="47"/>
      <c r="X1646" s="47"/>
      <c r="Y1646" s="47"/>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c r="BV1646" s="48"/>
      <c r="BW1646" s="48"/>
      <c r="BX1646" s="48"/>
      <c r="BY1646" s="48"/>
      <c r="BZ1646" s="48"/>
      <c r="CA1646" s="48"/>
      <c r="CB1646" s="48"/>
      <c r="CC1646" s="48"/>
      <c r="CD1646" s="48"/>
      <c r="CE1646" s="48"/>
      <c r="CF1646" s="48"/>
      <c r="CG1646" s="48"/>
      <c r="CH1646" s="48"/>
      <c r="CI1646" s="48"/>
      <c r="CJ1646" s="48"/>
      <c r="CK1646" s="48"/>
      <c r="CL1646" s="48"/>
      <c r="CM1646" s="48"/>
      <c r="CN1646" s="48"/>
      <c r="CO1646" s="48"/>
      <c r="CP1646" s="48"/>
      <c r="CQ1646" s="48"/>
      <c r="CR1646" s="48"/>
      <c r="CS1646" s="48"/>
      <c r="CT1646" s="48"/>
      <c r="CU1646" s="48"/>
      <c r="CV1646" s="48"/>
      <c r="CW1646" s="48"/>
      <c r="CX1646" s="48"/>
      <c r="CY1646" s="48"/>
      <c r="CZ1646" s="48"/>
      <c r="DA1646" s="48"/>
      <c r="DB1646" s="48"/>
      <c r="DC1646" s="48"/>
      <c r="DD1646" s="48"/>
      <c r="DE1646" s="48"/>
      <c r="DF1646" s="48"/>
      <c r="DG1646" s="48"/>
      <c r="DH1646" s="48"/>
      <c r="DI1646" s="48"/>
      <c r="DJ1646" s="48"/>
      <c r="DK1646" s="48"/>
      <c r="DL1646" s="48"/>
      <c r="DM1646" s="48"/>
      <c r="DN1646" s="48"/>
      <c r="DO1646" s="48"/>
      <c r="DP1646" s="48"/>
      <c r="DQ1646" s="48"/>
    </row>
    <row r="1647" spans="1:121" ht="12.75" hidden="1" customHeight="1" outlineLevel="2">
      <c r="A1647" s="62"/>
      <c r="B1647" s="40"/>
      <c r="C1647" s="10"/>
      <c r="D1647" s="39"/>
      <c r="E1647" s="3"/>
      <c r="F1647" s="35" t="s">
        <v>1762</v>
      </c>
      <c r="G1647" s="28"/>
      <c r="H1647" s="35"/>
      <c r="I1647" s="35"/>
      <c r="J1647" s="46"/>
      <c r="K1647" s="26"/>
      <c r="L1647" s="26"/>
      <c r="M1647" s="66" t="s">
        <v>470</v>
      </c>
      <c r="N1647" s="33" t="s">
        <v>1354</v>
      </c>
      <c r="O1647" s="31">
        <v>0.53</v>
      </c>
      <c r="P1647" s="41"/>
      <c r="Q1647" s="88"/>
      <c r="R1647" s="47"/>
      <c r="S1647" s="47"/>
      <c r="T1647" s="47"/>
      <c r="U1647" s="47"/>
      <c r="V1647" s="47"/>
      <c r="W1647" s="47"/>
      <c r="X1647" s="47"/>
      <c r="Y1647" s="47"/>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c r="BV1647" s="48"/>
      <c r="BW1647" s="48"/>
      <c r="BX1647" s="48"/>
      <c r="BY1647" s="48"/>
      <c r="BZ1647" s="48"/>
      <c r="CA1647" s="48"/>
      <c r="CB1647" s="48"/>
      <c r="CC1647" s="48"/>
      <c r="CD1647" s="48"/>
      <c r="CE1647" s="48"/>
      <c r="CF1647" s="48"/>
      <c r="CG1647" s="48"/>
      <c r="CH1647" s="48"/>
      <c r="CI1647" s="48"/>
      <c r="CJ1647" s="48"/>
      <c r="CK1647" s="48"/>
      <c r="CL1647" s="48"/>
      <c r="CM1647" s="48"/>
      <c r="CN1647" s="48"/>
      <c r="CO1647" s="48"/>
      <c r="CP1647" s="48"/>
      <c r="CQ1647" s="48"/>
      <c r="CR1647" s="48"/>
      <c r="CS1647" s="48"/>
      <c r="CT1647" s="48"/>
      <c r="CU1647" s="48"/>
      <c r="CV1647" s="48"/>
      <c r="CW1647" s="48"/>
      <c r="CX1647" s="48"/>
      <c r="CY1647" s="48"/>
      <c r="CZ1647" s="48"/>
      <c r="DA1647" s="48"/>
      <c r="DB1647" s="48"/>
      <c r="DC1647" s="48"/>
      <c r="DD1647" s="48"/>
      <c r="DE1647" s="48"/>
      <c r="DF1647" s="48"/>
      <c r="DG1647" s="48"/>
      <c r="DH1647" s="48"/>
      <c r="DI1647" s="48"/>
      <c r="DJ1647" s="48"/>
      <c r="DK1647" s="48"/>
      <c r="DL1647" s="48"/>
      <c r="DM1647" s="48"/>
      <c r="DN1647" s="48"/>
      <c r="DO1647" s="48"/>
      <c r="DP1647" s="48"/>
      <c r="DQ1647" s="48"/>
    </row>
    <row r="1648" spans="1:121" ht="12.75" hidden="1" customHeight="1" outlineLevel="2">
      <c r="A1648" s="62"/>
      <c r="B1648" s="40"/>
      <c r="C1648" s="10"/>
      <c r="D1648" s="39"/>
      <c r="E1648" s="3"/>
      <c r="F1648" s="35" t="s">
        <v>1763</v>
      </c>
      <c r="G1648" s="28"/>
      <c r="H1648" s="35"/>
      <c r="I1648" s="35"/>
      <c r="J1648" s="46"/>
      <c r="K1648" s="26"/>
      <c r="L1648" s="26"/>
      <c r="M1648" s="66" t="s">
        <v>472</v>
      </c>
      <c r="N1648" s="33" t="s">
        <v>1354</v>
      </c>
      <c r="O1648" s="101">
        <v>0.53</v>
      </c>
      <c r="P1648" s="41"/>
      <c r="Q1648" s="88"/>
      <c r="R1648" s="47"/>
      <c r="S1648" s="47"/>
      <c r="T1648" s="47"/>
      <c r="U1648" s="47"/>
      <c r="V1648" s="47"/>
      <c r="W1648" s="47"/>
      <c r="X1648" s="47"/>
      <c r="Y1648" s="47"/>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c r="BV1648" s="48"/>
      <c r="BW1648" s="48"/>
      <c r="BX1648" s="48"/>
      <c r="BY1648" s="48"/>
      <c r="BZ1648" s="48"/>
      <c r="CA1648" s="48"/>
      <c r="CB1648" s="48"/>
      <c r="CC1648" s="48"/>
      <c r="CD1648" s="48"/>
      <c r="CE1648" s="48"/>
      <c r="CF1648" s="48"/>
      <c r="CG1648" s="48"/>
      <c r="CH1648" s="48"/>
      <c r="CI1648" s="48"/>
      <c r="CJ1648" s="48"/>
      <c r="CK1648" s="48"/>
      <c r="CL1648" s="48"/>
      <c r="CM1648" s="48"/>
      <c r="CN1648" s="48"/>
      <c r="CO1648" s="48"/>
      <c r="CP1648" s="48"/>
      <c r="CQ1648" s="48"/>
      <c r="CR1648" s="48"/>
      <c r="CS1648" s="48"/>
      <c r="CT1648" s="48"/>
      <c r="CU1648" s="48"/>
      <c r="CV1648" s="48"/>
      <c r="CW1648" s="48"/>
      <c r="CX1648" s="48"/>
      <c r="CY1648" s="48"/>
      <c r="CZ1648" s="48"/>
      <c r="DA1648" s="48"/>
      <c r="DB1648" s="48"/>
      <c r="DC1648" s="48"/>
      <c r="DD1648" s="48"/>
      <c r="DE1648" s="48"/>
      <c r="DF1648" s="48"/>
      <c r="DG1648" s="48"/>
      <c r="DH1648" s="48"/>
      <c r="DI1648" s="48"/>
      <c r="DJ1648" s="48"/>
      <c r="DK1648" s="48"/>
      <c r="DL1648" s="48"/>
      <c r="DM1648" s="48"/>
      <c r="DN1648" s="48"/>
      <c r="DO1648" s="48"/>
      <c r="DP1648" s="48"/>
      <c r="DQ1648" s="48"/>
    </row>
    <row r="1649" spans="1:121" ht="12.75" hidden="1" customHeight="1" outlineLevel="2">
      <c r="A1649" s="62"/>
      <c r="B1649" s="40"/>
      <c r="C1649" s="10"/>
      <c r="D1649" s="39"/>
      <c r="E1649" s="3"/>
      <c r="F1649" s="35" t="s">
        <v>1737</v>
      </c>
      <c r="G1649" s="28"/>
      <c r="H1649" s="35"/>
      <c r="I1649" s="35"/>
      <c r="J1649" s="46"/>
      <c r="K1649" s="26"/>
      <c r="L1649" s="26"/>
      <c r="M1649" s="23" t="s">
        <v>676</v>
      </c>
      <c r="N1649" s="276" t="s">
        <v>54</v>
      </c>
      <c r="O1649" s="31">
        <v>18</v>
      </c>
      <c r="P1649" s="41"/>
      <c r="Q1649" s="88"/>
      <c r="R1649" s="47"/>
      <c r="S1649" s="47"/>
      <c r="T1649" s="47"/>
      <c r="U1649" s="47"/>
      <c r="V1649" s="47"/>
      <c r="W1649" s="47"/>
      <c r="X1649" s="47"/>
      <c r="Y1649" s="47"/>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c r="BV1649" s="48"/>
      <c r="BW1649" s="48"/>
      <c r="BX1649" s="48"/>
      <c r="BY1649" s="48"/>
      <c r="BZ1649" s="48"/>
      <c r="CA1649" s="48"/>
      <c r="CB1649" s="48"/>
      <c r="CC1649" s="48"/>
      <c r="CD1649" s="48"/>
      <c r="CE1649" s="48"/>
      <c r="CF1649" s="48"/>
      <c r="CG1649" s="48"/>
      <c r="CH1649" s="48"/>
      <c r="CI1649" s="48"/>
      <c r="CJ1649" s="48"/>
      <c r="CK1649" s="48"/>
      <c r="CL1649" s="48"/>
      <c r="CM1649" s="48"/>
      <c r="CN1649" s="48"/>
      <c r="CO1649" s="48"/>
      <c r="CP1649" s="48"/>
      <c r="CQ1649" s="48"/>
      <c r="CR1649" s="48"/>
      <c r="CS1649" s="48"/>
      <c r="CT1649" s="48"/>
      <c r="CU1649" s="48"/>
      <c r="CV1649" s="48"/>
      <c r="CW1649" s="48"/>
      <c r="CX1649" s="48"/>
      <c r="CY1649" s="48"/>
      <c r="CZ1649" s="48"/>
      <c r="DA1649" s="48"/>
      <c r="DB1649" s="48"/>
      <c r="DC1649" s="48"/>
      <c r="DD1649" s="48"/>
      <c r="DE1649" s="48"/>
      <c r="DF1649" s="48"/>
      <c r="DG1649" s="48"/>
      <c r="DH1649" s="48"/>
      <c r="DI1649" s="48"/>
      <c r="DJ1649" s="48"/>
      <c r="DK1649" s="48"/>
      <c r="DL1649" s="48"/>
      <c r="DM1649" s="48"/>
      <c r="DN1649" s="48"/>
      <c r="DO1649" s="48"/>
      <c r="DP1649" s="48"/>
      <c r="DQ1649" s="48"/>
    </row>
    <row r="1650" spans="1:121" ht="12.75" hidden="1" customHeight="1" outlineLevel="2">
      <c r="A1650" s="62"/>
      <c r="B1650" s="40"/>
      <c r="C1650" s="10"/>
      <c r="D1650" s="39"/>
      <c r="E1650" s="3"/>
      <c r="F1650" s="35"/>
      <c r="G1650" s="28"/>
      <c r="H1650" s="35"/>
      <c r="I1650" s="35"/>
      <c r="J1650" s="46"/>
      <c r="K1650" s="26"/>
      <c r="L1650" s="26"/>
      <c r="M1650" s="23" t="s">
        <v>1746</v>
      </c>
      <c r="N1650" s="33" t="s">
        <v>54</v>
      </c>
      <c r="O1650" s="31">
        <v>3</v>
      </c>
      <c r="P1650" s="41"/>
      <c r="Q1650" s="88"/>
      <c r="R1650" s="47"/>
      <c r="S1650" s="47"/>
      <c r="T1650" s="47"/>
      <c r="U1650" s="47"/>
      <c r="V1650" s="47"/>
      <c r="W1650" s="47"/>
      <c r="X1650" s="47"/>
      <c r="Y1650" s="47"/>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c r="BV1650" s="48"/>
      <c r="BW1650" s="48"/>
      <c r="BX1650" s="48"/>
      <c r="BY1650" s="48"/>
      <c r="BZ1650" s="48"/>
      <c r="CA1650" s="48"/>
      <c r="CB1650" s="48"/>
      <c r="CC1650" s="48"/>
      <c r="CD1650" s="48"/>
      <c r="CE1650" s="48"/>
      <c r="CF1650" s="48"/>
      <c r="CG1650" s="48"/>
      <c r="CH1650" s="48"/>
      <c r="CI1650" s="48"/>
      <c r="CJ1650" s="48"/>
      <c r="CK1650" s="48"/>
      <c r="CL1650" s="48"/>
      <c r="CM1650" s="48"/>
      <c r="CN1650" s="48"/>
      <c r="CO1650" s="48"/>
      <c r="CP1650" s="48"/>
      <c r="CQ1650" s="48"/>
      <c r="CR1650" s="48"/>
      <c r="CS1650" s="48"/>
      <c r="CT1650" s="48"/>
      <c r="CU1650" s="48"/>
      <c r="CV1650" s="48"/>
      <c r="CW1650" s="48"/>
      <c r="CX1650" s="48"/>
      <c r="CY1650" s="48"/>
      <c r="CZ1650" s="48"/>
      <c r="DA1650" s="48"/>
      <c r="DB1650" s="48"/>
      <c r="DC1650" s="48"/>
      <c r="DD1650" s="48"/>
      <c r="DE1650" s="48"/>
      <c r="DF1650" s="48"/>
      <c r="DG1650" s="48"/>
      <c r="DH1650" s="48"/>
      <c r="DI1650" s="48"/>
      <c r="DJ1650" s="48"/>
      <c r="DK1650" s="48"/>
      <c r="DL1650" s="48"/>
      <c r="DM1650" s="48"/>
      <c r="DN1650" s="48"/>
      <c r="DO1650" s="48"/>
      <c r="DP1650" s="48"/>
      <c r="DQ1650" s="48"/>
    </row>
    <row r="1651" spans="1:121" ht="157.5" customHeight="1" outlineLevel="1" collapsed="1">
      <c r="A1651" s="27" t="s">
        <v>206</v>
      </c>
      <c r="B1651" s="27">
        <v>0.4</v>
      </c>
      <c r="C1651" s="27" t="s">
        <v>1349</v>
      </c>
      <c r="D1651" s="27" t="s">
        <v>1350</v>
      </c>
      <c r="E1651" s="28" t="s">
        <v>1768</v>
      </c>
      <c r="F1651" s="35" t="s">
        <v>1769</v>
      </c>
      <c r="G1651" s="28"/>
      <c r="H1651" s="28" t="s">
        <v>1444</v>
      </c>
      <c r="I1651" s="28" t="s">
        <v>1538</v>
      </c>
      <c r="J1651" s="26" t="s">
        <v>33</v>
      </c>
      <c r="K1651" s="26" t="s">
        <v>55</v>
      </c>
      <c r="L1651" s="26" t="s">
        <v>490</v>
      </c>
      <c r="M1651" s="32" t="str">
        <f>M1652&amp;" "&amp;O1652&amp;N1652&amp;" "&amp;M1653&amp;" "&amp;O1653&amp;N1653&amp;" "&amp;M1654&amp;" "&amp;O1654&amp;N1654&amp;" "&amp;M1655&amp;" "&amp;O1655&amp;N1655&amp;" "&amp;M1656&amp;" "&amp;O1656&amp;N1656&amp;" "&amp;M1657&amp;" "&amp;O1657&amp;N1657&amp;" "</f>
        <v xml:space="preserve">Демонтаж опор 34шт Установка опор 39шт Демонтаж провода (по трассе) 1,27км Монтаж провода (по трассе) 1,27км Замена ответвлений к зданиям 33шт Устройство повторного заземления 5шт </v>
      </c>
      <c r="N1651" s="276"/>
      <c r="O1651" s="277"/>
      <c r="P1651" s="41"/>
      <c r="Q1651" s="88"/>
      <c r="R1651" s="47"/>
      <c r="S1651" s="47"/>
      <c r="T1651" s="47"/>
      <c r="U1651" s="47"/>
      <c r="V1651" s="47"/>
      <c r="W1651" s="47"/>
      <c r="X1651" s="47"/>
      <c r="Y1651" s="47"/>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c r="BV1651" s="48"/>
      <c r="BW1651" s="48"/>
      <c r="BX1651" s="48"/>
      <c r="BY1651" s="48"/>
      <c r="BZ1651" s="48"/>
      <c r="CA1651" s="48"/>
      <c r="CB1651" s="48"/>
      <c r="CC1651" s="48"/>
      <c r="CD1651" s="48"/>
      <c r="CE1651" s="48"/>
      <c r="CF1651" s="48"/>
      <c r="CG1651" s="48"/>
      <c r="CH1651" s="48"/>
      <c r="CI1651" s="48"/>
      <c r="CJ1651" s="48"/>
      <c r="CK1651" s="48"/>
      <c r="CL1651" s="48"/>
      <c r="CM1651" s="48"/>
      <c r="CN1651" s="48"/>
      <c r="CO1651" s="48"/>
      <c r="CP1651" s="48"/>
      <c r="CQ1651" s="48"/>
      <c r="CR1651" s="48"/>
      <c r="CS1651" s="48"/>
      <c r="CT1651" s="48"/>
      <c r="CU1651" s="48"/>
      <c r="CV1651" s="48"/>
      <c r="CW1651" s="48"/>
      <c r="CX1651" s="48"/>
      <c r="CY1651" s="48"/>
      <c r="CZ1651" s="48"/>
      <c r="DA1651" s="48"/>
      <c r="DB1651" s="48"/>
      <c r="DC1651" s="48"/>
      <c r="DD1651" s="48"/>
      <c r="DE1651" s="48"/>
      <c r="DF1651" s="48"/>
      <c r="DG1651" s="48"/>
      <c r="DH1651" s="48"/>
      <c r="DI1651" s="48"/>
      <c r="DJ1651" s="48"/>
      <c r="DK1651" s="48"/>
      <c r="DL1651" s="48"/>
      <c r="DM1651" s="48"/>
      <c r="DN1651" s="48"/>
      <c r="DO1651" s="48"/>
      <c r="DP1651" s="48"/>
      <c r="DQ1651" s="48"/>
    </row>
    <row r="1652" spans="1:121" ht="22.5" hidden="1" customHeight="1" outlineLevel="2">
      <c r="A1652" s="62"/>
      <c r="B1652" s="40"/>
      <c r="C1652" s="10"/>
      <c r="D1652" s="39"/>
      <c r="E1652" s="3"/>
      <c r="F1652" s="35" t="s">
        <v>1770</v>
      </c>
      <c r="G1652" s="28"/>
      <c r="H1652" s="35"/>
      <c r="I1652" s="35"/>
      <c r="J1652" s="46"/>
      <c r="K1652" s="26"/>
      <c r="L1652" s="26"/>
      <c r="M1652" s="66" t="s">
        <v>581</v>
      </c>
      <c r="N1652" s="33" t="s">
        <v>54</v>
      </c>
      <c r="O1652" s="31">
        <v>34</v>
      </c>
      <c r="P1652" s="41"/>
      <c r="Q1652" s="88"/>
      <c r="R1652" s="47"/>
      <c r="S1652" s="47"/>
      <c r="T1652" s="47"/>
      <c r="U1652" s="47"/>
      <c r="V1652" s="47"/>
      <c r="W1652" s="47"/>
      <c r="X1652" s="47"/>
      <c r="Y1652" s="47"/>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c r="BV1652" s="48"/>
      <c r="BW1652" s="48"/>
      <c r="BX1652" s="48"/>
      <c r="BY1652" s="48"/>
      <c r="BZ1652" s="48"/>
      <c r="CA1652" s="48"/>
      <c r="CB1652" s="48"/>
      <c r="CC1652" s="48"/>
      <c r="CD1652" s="48"/>
      <c r="CE1652" s="48"/>
      <c r="CF1652" s="48"/>
      <c r="CG1652" s="48"/>
      <c r="CH1652" s="48"/>
      <c r="CI1652" s="48"/>
      <c r="CJ1652" s="48"/>
      <c r="CK1652" s="48"/>
      <c r="CL1652" s="48"/>
      <c r="CM1652" s="48"/>
      <c r="CN1652" s="48"/>
      <c r="CO1652" s="48"/>
      <c r="CP1652" s="48"/>
      <c r="CQ1652" s="48"/>
      <c r="CR1652" s="48"/>
      <c r="CS1652" s="48"/>
      <c r="CT1652" s="48"/>
      <c r="CU1652" s="48"/>
      <c r="CV1652" s="48"/>
      <c r="CW1652" s="48"/>
      <c r="CX1652" s="48"/>
      <c r="CY1652" s="48"/>
      <c r="CZ1652" s="48"/>
      <c r="DA1652" s="48"/>
      <c r="DB1652" s="48"/>
      <c r="DC1652" s="48"/>
      <c r="DD1652" s="48"/>
      <c r="DE1652" s="48"/>
      <c r="DF1652" s="48"/>
      <c r="DG1652" s="48"/>
      <c r="DH1652" s="48"/>
      <c r="DI1652" s="48"/>
      <c r="DJ1652" s="48"/>
      <c r="DK1652" s="48"/>
      <c r="DL1652" s="48"/>
      <c r="DM1652" s="48"/>
      <c r="DN1652" s="48"/>
      <c r="DO1652" s="48"/>
      <c r="DP1652" s="48"/>
      <c r="DQ1652" s="48"/>
    </row>
    <row r="1653" spans="1:121" ht="33.75" hidden="1" customHeight="1" outlineLevel="2">
      <c r="A1653" s="62"/>
      <c r="B1653" s="40"/>
      <c r="C1653" s="10"/>
      <c r="D1653" s="39"/>
      <c r="E1653" s="3"/>
      <c r="F1653" s="35" t="s">
        <v>1771</v>
      </c>
      <c r="G1653" s="28"/>
      <c r="H1653" s="35"/>
      <c r="I1653" s="35"/>
      <c r="J1653" s="46"/>
      <c r="K1653" s="26"/>
      <c r="L1653" s="26"/>
      <c r="M1653" s="66" t="s">
        <v>477</v>
      </c>
      <c r="N1653" s="33" t="s">
        <v>54</v>
      </c>
      <c r="O1653" s="31">
        <v>39</v>
      </c>
      <c r="P1653" s="41"/>
      <c r="Q1653" s="88"/>
      <c r="R1653" s="47"/>
      <c r="S1653" s="47"/>
      <c r="T1653" s="47"/>
      <c r="U1653" s="47"/>
      <c r="V1653" s="47"/>
      <c r="W1653" s="47"/>
      <c r="X1653" s="47"/>
      <c r="Y1653" s="47"/>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c r="BV1653" s="48"/>
      <c r="BW1653" s="48"/>
      <c r="BX1653" s="48"/>
      <c r="BY1653" s="48"/>
      <c r="BZ1653" s="48"/>
      <c r="CA1653" s="48"/>
      <c r="CB1653" s="48"/>
      <c r="CC1653" s="48"/>
      <c r="CD1653" s="48"/>
      <c r="CE1653" s="48"/>
      <c r="CF1653" s="48"/>
      <c r="CG1653" s="48"/>
      <c r="CH1653" s="48"/>
      <c r="CI1653" s="48"/>
      <c r="CJ1653" s="48"/>
      <c r="CK1653" s="48"/>
      <c r="CL1653" s="48"/>
      <c r="CM1653" s="48"/>
      <c r="CN1653" s="48"/>
      <c r="CO1653" s="48"/>
      <c r="CP1653" s="48"/>
      <c r="CQ1653" s="48"/>
      <c r="CR1653" s="48"/>
      <c r="CS1653" s="48"/>
      <c r="CT1653" s="48"/>
      <c r="CU1653" s="48"/>
      <c r="CV1653" s="48"/>
      <c r="CW1653" s="48"/>
      <c r="CX1653" s="48"/>
      <c r="CY1653" s="48"/>
      <c r="CZ1653" s="48"/>
      <c r="DA1653" s="48"/>
      <c r="DB1653" s="48"/>
      <c r="DC1653" s="48"/>
      <c r="DD1653" s="48"/>
      <c r="DE1653" s="48"/>
      <c r="DF1653" s="48"/>
      <c r="DG1653" s="48"/>
      <c r="DH1653" s="48"/>
      <c r="DI1653" s="48"/>
      <c r="DJ1653" s="48"/>
      <c r="DK1653" s="48"/>
      <c r="DL1653" s="48"/>
      <c r="DM1653" s="48"/>
      <c r="DN1653" s="48"/>
      <c r="DO1653" s="48"/>
      <c r="DP1653" s="48"/>
      <c r="DQ1653" s="48"/>
    </row>
    <row r="1654" spans="1:121" ht="12.75" hidden="1" customHeight="1" outlineLevel="2">
      <c r="A1654" s="62"/>
      <c r="B1654" s="40"/>
      <c r="C1654" s="10"/>
      <c r="D1654" s="39"/>
      <c r="E1654" s="3"/>
      <c r="F1654" s="35" t="s">
        <v>1762</v>
      </c>
      <c r="G1654" s="28"/>
      <c r="H1654" s="35"/>
      <c r="I1654" s="35"/>
      <c r="J1654" s="46"/>
      <c r="K1654" s="26"/>
      <c r="L1654" s="26"/>
      <c r="M1654" s="66" t="s">
        <v>470</v>
      </c>
      <c r="N1654" s="33" t="s">
        <v>1354</v>
      </c>
      <c r="O1654" s="31">
        <v>1.27</v>
      </c>
      <c r="P1654" s="41"/>
      <c r="Q1654" s="88"/>
      <c r="R1654" s="47"/>
      <c r="S1654" s="47"/>
      <c r="T1654" s="47"/>
      <c r="U1654" s="47"/>
      <c r="V1654" s="47"/>
      <c r="W1654" s="47"/>
      <c r="X1654" s="47"/>
      <c r="Y1654" s="47"/>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c r="BV1654" s="48"/>
      <c r="BW1654" s="48"/>
      <c r="BX1654" s="48"/>
      <c r="BY1654" s="48"/>
      <c r="BZ1654" s="48"/>
      <c r="CA1654" s="48"/>
      <c r="CB1654" s="48"/>
      <c r="CC1654" s="48"/>
      <c r="CD1654" s="48"/>
      <c r="CE1654" s="48"/>
      <c r="CF1654" s="48"/>
      <c r="CG1654" s="48"/>
      <c r="CH1654" s="48"/>
      <c r="CI1654" s="48"/>
      <c r="CJ1654" s="48"/>
      <c r="CK1654" s="48"/>
      <c r="CL1654" s="48"/>
      <c r="CM1654" s="48"/>
      <c r="CN1654" s="48"/>
      <c r="CO1654" s="48"/>
      <c r="CP1654" s="48"/>
      <c r="CQ1654" s="48"/>
      <c r="CR1654" s="48"/>
      <c r="CS1654" s="48"/>
      <c r="CT1654" s="48"/>
      <c r="CU1654" s="48"/>
      <c r="CV1654" s="48"/>
      <c r="CW1654" s="48"/>
      <c r="CX1654" s="48"/>
      <c r="CY1654" s="48"/>
      <c r="CZ1654" s="48"/>
      <c r="DA1654" s="48"/>
      <c r="DB1654" s="48"/>
      <c r="DC1654" s="48"/>
      <c r="DD1654" s="48"/>
      <c r="DE1654" s="48"/>
      <c r="DF1654" s="48"/>
      <c r="DG1654" s="48"/>
      <c r="DH1654" s="48"/>
      <c r="DI1654" s="48"/>
      <c r="DJ1654" s="48"/>
      <c r="DK1654" s="48"/>
      <c r="DL1654" s="48"/>
      <c r="DM1654" s="48"/>
      <c r="DN1654" s="48"/>
      <c r="DO1654" s="48"/>
      <c r="DP1654" s="48"/>
      <c r="DQ1654" s="48"/>
    </row>
    <row r="1655" spans="1:121" ht="12.75" hidden="1" customHeight="1" outlineLevel="2">
      <c r="A1655" s="62"/>
      <c r="B1655" s="40"/>
      <c r="C1655" s="10"/>
      <c r="D1655" s="39"/>
      <c r="E1655" s="3"/>
      <c r="F1655" s="35" t="s">
        <v>1763</v>
      </c>
      <c r="G1655" s="28"/>
      <c r="H1655" s="35"/>
      <c r="I1655" s="35"/>
      <c r="J1655" s="46"/>
      <c r="K1655" s="26"/>
      <c r="L1655" s="26"/>
      <c r="M1655" s="66" t="s">
        <v>472</v>
      </c>
      <c r="N1655" s="33" t="s">
        <v>1354</v>
      </c>
      <c r="O1655" s="101">
        <v>1.27</v>
      </c>
      <c r="P1655" s="41"/>
      <c r="Q1655" s="88"/>
      <c r="R1655" s="47"/>
      <c r="S1655" s="47"/>
      <c r="T1655" s="47"/>
      <c r="U1655" s="47"/>
      <c r="V1655" s="47"/>
      <c r="W1655" s="47"/>
      <c r="X1655" s="47"/>
      <c r="Y1655" s="47"/>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c r="BV1655" s="48"/>
      <c r="BW1655" s="48"/>
      <c r="BX1655" s="48"/>
      <c r="BY1655" s="48"/>
      <c r="BZ1655" s="48"/>
      <c r="CA1655" s="48"/>
      <c r="CB1655" s="48"/>
      <c r="CC1655" s="48"/>
      <c r="CD1655" s="48"/>
      <c r="CE1655" s="48"/>
      <c r="CF1655" s="48"/>
      <c r="CG1655" s="48"/>
      <c r="CH1655" s="48"/>
      <c r="CI1655" s="48"/>
      <c r="CJ1655" s="48"/>
      <c r="CK1655" s="48"/>
      <c r="CL1655" s="48"/>
      <c r="CM1655" s="48"/>
      <c r="CN1655" s="48"/>
      <c r="CO1655" s="48"/>
      <c r="CP1655" s="48"/>
      <c r="CQ1655" s="48"/>
      <c r="CR1655" s="48"/>
      <c r="CS1655" s="48"/>
      <c r="CT1655" s="48"/>
      <c r="CU1655" s="48"/>
      <c r="CV1655" s="48"/>
      <c r="CW1655" s="48"/>
      <c r="CX1655" s="48"/>
      <c r="CY1655" s="48"/>
      <c r="CZ1655" s="48"/>
      <c r="DA1655" s="48"/>
      <c r="DB1655" s="48"/>
      <c r="DC1655" s="48"/>
      <c r="DD1655" s="48"/>
      <c r="DE1655" s="48"/>
      <c r="DF1655" s="48"/>
      <c r="DG1655" s="48"/>
      <c r="DH1655" s="48"/>
      <c r="DI1655" s="48"/>
      <c r="DJ1655" s="48"/>
      <c r="DK1655" s="48"/>
      <c r="DL1655" s="48"/>
      <c r="DM1655" s="48"/>
      <c r="DN1655" s="48"/>
      <c r="DO1655" s="48"/>
      <c r="DP1655" s="48"/>
      <c r="DQ1655" s="48"/>
    </row>
    <row r="1656" spans="1:121" ht="12.75" hidden="1" customHeight="1" outlineLevel="2">
      <c r="A1656" s="62"/>
      <c r="B1656" s="40"/>
      <c r="C1656" s="10"/>
      <c r="D1656" s="39"/>
      <c r="E1656" s="3"/>
      <c r="F1656" s="35" t="s">
        <v>1737</v>
      </c>
      <c r="G1656" s="28"/>
      <c r="H1656" s="35"/>
      <c r="I1656" s="35"/>
      <c r="J1656" s="46"/>
      <c r="K1656" s="26"/>
      <c r="L1656" s="26"/>
      <c r="M1656" s="23" t="s">
        <v>676</v>
      </c>
      <c r="N1656" s="276" t="s">
        <v>54</v>
      </c>
      <c r="O1656" s="31">
        <v>33</v>
      </c>
      <c r="P1656" s="41"/>
      <c r="Q1656" s="88"/>
      <c r="R1656" s="47"/>
      <c r="S1656" s="47"/>
      <c r="T1656" s="47"/>
      <c r="U1656" s="47"/>
      <c r="V1656" s="47"/>
      <c r="W1656" s="47"/>
      <c r="X1656" s="47"/>
      <c r="Y1656" s="47"/>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c r="BV1656" s="48"/>
      <c r="BW1656" s="48"/>
      <c r="BX1656" s="48"/>
      <c r="BY1656" s="48"/>
      <c r="BZ1656" s="48"/>
      <c r="CA1656" s="48"/>
      <c r="CB1656" s="48"/>
      <c r="CC1656" s="48"/>
      <c r="CD1656" s="48"/>
      <c r="CE1656" s="48"/>
      <c r="CF1656" s="48"/>
      <c r="CG1656" s="48"/>
      <c r="CH1656" s="48"/>
      <c r="CI1656" s="48"/>
      <c r="CJ1656" s="48"/>
      <c r="CK1656" s="48"/>
      <c r="CL1656" s="48"/>
      <c r="CM1656" s="48"/>
      <c r="CN1656" s="48"/>
      <c r="CO1656" s="48"/>
      <c r="CP1656" s="48"/>
      <c r="CQ1656" s="48"/>
      <c r="CR1656" s="48"/>
      <c r="CS1656" s="48"/>
      <c r="CT1656" s="48"/>
      <c r="CU1656" s="48"/>
      <c r="CV1656" s="48"/>
      <c r="CW1656" s="48"/>
      <c r="CX1656" s="48"/>
      <c r="CY1656" s="48"/>
      <c r="CZ1656" s="48"/>
      <c r="DA1656" s="48"/>
      <c r="DB1656" s="48"/>
      <c r="DC1656" s="48"/>
      <c r="DD1656" s="48"/>
      <c r="DE1656" s="48"/>
      <c r="DF1656" s="48"/>
      <c r="DG1656" s="48"/>
      <c r="DH1656" s="48"/>
      <c r="DI1656" s="48"/>
      <c r="DJ1656" s="48"/>
      <c r="DK1656" s="48"/>
      <c r="DL1656" s="48"/>
      <c r="DM1656" s="48"/>
      <c r="DN1656" s="48"/>
      <c r="DO1656" s="48"/>
      <c r="DP1656" s="48"/>
      <c r="DQ1656" s="48"/>
    </row>
    <row r="1657" spans="1:121" ht="12.75" hidden="1" customHeight="1" outlineLevel="2">
      <c r="A1657" s="62"/>
      <c r="B1657" s="40"/>
      <c r="C1657" s="10"/>
      <c r="D1657" s="39"/>
      <c r="E1657" s="3"/>
      <c r="F1657" s="35"/>
      <c r="G1657" s="28"/>
      <c r="H1657" s="35"/>
      <c r="I1657" s="35"/>
      <c r="J1657" s="46"/>
      <c r="K1657" s="26"/>
      <c r="L1657" s="26"/>
      <c r="M1657" s="23" t="s">
        <v>1746</v>
      </c>
      <c r="N1657" s="33" t="s">
        <v>54</v>
      </c>
      <c r="O1657" s="31">
        <v>5</v>
      </c>
      <c r="P1657" s="41"/>
      <c r="Q1657" s="88"/>
      <c r="R1657" s="47"/>
      <c r="S1657" s="47"/>
      <c r="T1657" s="47"/>
      <c r="U1657" s="47"/>
      <c r="V1657" s="47"/>
      <c r="W1657" s="47"/>
      <c r="X1657" s="47"/>
      <c r="Y1657" s="47"/>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c r="BV1657" s="48"/>
      <c r="BW1657" s="48"/>
      <c r="BX1657" s="48"/>
      <c r="BY1657" s="48"/>
      <c r="BZ1657" s="48"/>
      <c r="CA1657" s="48"/>
      <c r="CB1657" s="48"/>
      <c r="CC1657" s="48"/>
      <c r="CD1657" s="48"/>
      <c r="CE1657" s="48"/>
      <c r="CF1657" s="48"/>
      <c r="CG1657" s="48"/>
      <c r="CH1657" s="48"/>
      <c r="CI1657" s="48"/>
      <c r="CJ1657" s="48"/>
      <c r="CK1657" s="48"/>
      <c r="CL1657" s="48"/>
      <c r="CM1657" s="48"/>
      <c r="CN1657" s="48"/>
      <c r="CO1657" s="48"/>
      <c r="CP1657" s="48"/>
      <c r="CQ1657" s="48"/>
      <c r="CR1657" s="48"/>
      <c r="CS1657" s="48"/>
      <c r="CT1657" s="48"/>
      <c r="CU1657" s="48"/>
      <c r="CV1657" s="48"/>
      <c r="CW1657" s="48"/>
      <c r="CX1657" s="48"/>
      <c r="CY1657" s="48"/>
      <c r="CZ1657" s="48"/>
      <c r="DA1657" s="48"/>
      <c r="DB1657" s="48"/>
      <c r="DC1657" s="48"/>
      <c r="DD1657" s="48"/>
      <c r="DE1657" s="48"/>
      <c r="DF1657" s="48"/>
      <c r="DG1657" s="48"/>
      <c r="DH1657" s="48"/>
      <c r="DI1657" s="48"/>
      <c r="DJ1657" s="48"/>
      <c r="DK1657" s="48"/>
      <c r="DL1657" s="48"/>
      <c r="DM1657" s="48"/>
      <c r="DN1657" s="48"/>
      <c r="DO1657" s="48"/>
      <c r="DP1657" s="48"/>
      <c r="DQ1657" s="48"/>
    </row>
    <row r="1658" spans="1:121" ht="157.5" customHeight="1" outlineLevel="1" collapsed="1">
      <c r="A1658" s="27" t="s">
        <v>207</v>
      </c>
      <c r="B1658" s="27">
        <v>0.4</v>
      </c>
      <c r="C1658" s="27" t="s">
        <v>1349</v>
      </c>
      <c r="D1658" s="27" t="s">
        <v>1350</v>
      </c>
      <c r="E1658" s="28" t="s">
        <v>1772</v>
      </c>
      <c r="F1658" s="35" t="s">
        <v>1773</v>
      </c>
      <c r="G1658" s="28"/>
      <c r="H1658" s="28" t="s">
        <v>1444</v>
      </c>
      <c r="I1658" s="28" t="s">
        <v>1538</v>
      </c>
      <c r="J1658" s="26" t="s">
        <v>33</v>
      </c>
      <c r="K1658" s="26" t="s">
        <v>55</v>
      </c>
      <c r="L1658" s="26" t="s">
        <v>490</v>
      </c>
      <c r="M1658" s="32" t="str">
        <f>M1659&amp;" "&amp;O1659&amp;N1659&amp;" "&amp;M1660&amp;" "&amp;O1660&amp;N1660&amp;" "&amp;M1661&amp;" "&amp;O1661&amp;N1661&amp;" "&amp;M1662&amp;" "&amp;O1662&amp;N1662&amp;" "&amp;M1663&amp;" "&amp;O1663&amp;N1663&amp;" "&amp;M1664&amp;" "&amp;O1664&amp;N1664&amp;" "</f>
        <v xml:space="preserve">Демонтаж опор 2шт Установка опор 2шт Установка подкоса 2шт Демонтаж провода (по трассе) 0,218км Монтаж провода (по трассе) 0,218км Устройство повторного заземления 2шт </v>
      </c>
      <c r="N1658" s="276"/>
      <c r="O1658" s="277"/>
      <c r="P1658" s="41"/>
      <c r="Q1658" s="88"/>
      <c r="R1658" s="47"/>
      <c r="S1658" s="47"/>
      <c r="T1658" s="47"/>
      <c r="U1658" s="47"/>
      <c r="V1658" s="47"/>
      <c r="W1658" s="47"/>
      <c r="X1658" s="47"/>
      <c r="Y1658" s="47"/>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c r="BV1658" s="48"/>
      <c r="BW1658" s="48"/>
      <c r="BX1658" s="48"/>
      <c r="BY1658" s="48"/>
      <c r="BZ1658" s="48"/>
      <c r="CA1658" s="48"/>
      <c r="CB1658" s="48"/>
      <c r="CC1658" s="48"/>
      <c r="CD1658" s="48"/>
      <c r="CE1658" s="48"/>
      <c r="CF1658" s="48"/>
      <c r="CG1658" s="48"/>
      <c r="CH1658" s="48"/>
      <c r="CI1658" s="48"/>
      <c r="CJ1658" s="48"/>
      <c r="CK1658" s="48"/>
      <c r="CL1658" s="48"/>
      <c r="CM1658" s="48"/>
      <c r="CN1658" s="48"/>
      <c r="CO1658" s="48"/>
      <c r="CP1658" s="48"/>
      <c r="CQ1658" s="48"/>
      <c r="CR1658" s="48"/>
      <c r="CS1658" s="48"/>
      <c r="CT1658" s="48"/>
      <c r="CU1658" s="48"/>
      <c r="CV1658" s="48"/>
      <c r="CW1658" s="48"/>
      <c r="CX1658" s="48"/>
      <c r="CY1658" s="48"/>
      <c r="CZ1658" s="48"/>
      <c r="DA1658" s="48"/>
      <c r="DB1658" s="48"/>
      <c r="DC1658" s="48"/>
      <c r="DD1658" s="48"/>
      <c r="DE1658" s="48"/>
      <c r="DF1658" s="48"/>
      <c r="DG1658" s="48"/>
      <c r="DH1658" s="48"/>
      <c r="DI1658" s="48"/>
      <c r="DJ1658" s="48"/>
      <c r="DK1658" s="48"/>
      <c r="DL1658" s="48"/>
      <c r="DM1658" s="48"/>
      <c r="DN1658" s="48"/>
      <c r="DO1658" s="48"/>
      <c r="DP1658" s="48"/>
      <c r="DQ1658" s="48"/>
    </row>
    <row r="1659" spans="1:121" ht="12.75" hidden="1" customHeight="1" outlineLevel="2">
      <c r="A1659" s="62"/>
      <c r="B1659" s="40"/>
      <c r="C1659" s="10"/>
      <c r="D1659" s="39"/>
      <c r="E1659" s="3"/>
      <c r="F1659" s="35" t="s">
        <v>1774</v>
      </c>
      <c r="G1659" s="28"/>
      <c r="H1659" s="35"/>
      <c r="I1659" s="35"/>
      <c r="J1659" s="46"/>
      <c r="K1659" s="26"/>
      <c r="L1659" s="26"/>
      <c r="M1659" s="66" t="s">
        <v>581</v>
      </c>
      <c r="N1659" s="33" t="s">
        <v>54</v>
      </c>
      <c r="O1659" s="31">
        <v>2</v>
      </c>
      <c r="P1659" s="41"/>
      <c r="Q1659" s="88"/>
      <c r="R1659" s="47"/>
      <c r="S1659" s="47"/>
      <c r="T1659" s="47"/>
      <c r="U1659" s="47"/>
      <c r="V1659" s="47"/>
      <c r="W1659" s="47"/>
      <c r="X1659" s="47"/>
      <c r="Y1659" s="47"/>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c r="BV1659" s="48"/>
      <c r="BW1659" s="48"/>
      <c r="BX1659" s="48"/>
      <c r="BY1659" s="48"/>
      <c r="BZ1659" s="48"/>
      <c r="CA1659" s="48"/>
      <c r="CB1659" s="48"/>
      <c r="CC1659" s="48"/>
      <c r="CD1659" s="48"/>
      <c r="CE1659" s="48"/>
      <c r="CF1659" s="48"/>
      <c r="CG1659" s="48"/>
      <c r="CH1659" s="48"/>
      <c r="CI1659" s="48"/>
      <c r="CJ1659" s="48"/>
      <c r="CK1659" s="48"/>
      <c r="CL1659" s="48"/>
      <c r="CM1659" s="48"/>
      <c r="CN1659" s="48"/>
      <c r="CO1659" s="48"/>
      <c r="CP1659" s="48"/>
      <c r="CQ1659" s="48"/>
      <c r="CR1659" s="48"/>
      <c r="CS1659" s="48"/>
      <c r="CT1659" s="48"/>
      <c r="CU1659" s="48"/>
      <c r="CV1659" s="48"/>
      <c r="CW1659" s="48"/>
      <c r="CX1659" s="48"/>
      <c r="CY1659" s="48"/>
      <c r="CZ1659" s="48"/>
      <c r="DA1659" s="48"/>
      <c r="DB1659" s="48"/>
      <c r="DC1659" s="48"/>
      <c r="DD1659" s="48"/>
      <c r="DE1659" s="48"/>
      <c r="DF1659" s="48"/>
      <c r="DG1659" s="48"/>
      <c r="DH1659" s="48"/>
      <c r="DI1659" s="48"/>
      <c r="DJ1659" s="48"/>
      <c r="DK1659" s="48"/>
      <c r="DL1659" s="48"/>
      <c r="DM1659" s="48"/>
      <c r="DN1659" s="48"/>
      <c r="DO1659" s="48"/>
      <c r="DP1659" s="48"/>
      <c r="DQ1659" s="48"/>
    </row>
    <row r="1660" spans="1:121" ht="12.75" hidden="1" customHeight="1" outlineLevel="2">
      <c r="A1660" s="62"/>
      <c r="B1660" s="40"/>
      <c r="C1660" s="10"/>
      <c r="D1660" s="39"/>
      <c r="E1660" s="3"/>
      <c r="F1660" s="35" t="s">
        <v>1775</v>
      </c>
      <c r="G1660" s="28"/>
      <c r="H1660" s="35"/>
      <c r="I1660" s="35"/>
      <c r="J1660" s="46"/>
      <c r="K1660" s="26"/>
      <c r="L1660" s="26"/>
      <c r="M1660" s="23" t="s">
        <v>477</v>
      </c>
      <c r="N1660" s="33" t="s">
        <v>54</v>
      </c>
      <c r="O1660" s="31">
        <v>2</v>
      </c>
      <c r="P1660" s="41"/>
      <c r="Q1660" s="88"/>
      <c r="R1660" s="47"/>
      <c r="S1660" s="47"/>
      <c r="T1660" s="47"/>
      <c r="U1660" s="47"/>
      <c r="V1660" s="47"/>
      <c r="W1660" s="47"/>
      <c r="X1660" s="47"/>
      <c r="Y1660" s="47"/>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c r="BV1660" s="48"/>
      <c r="BW1660" s="48"/>
      <c r="BX1660" s="48"/>
      <c r="BY1660" s="48"/>
      <c r="BZ1660" s="48"/>
      <c r="CA1660" s="48"/>
      <c r="CB1660" s="48"/>
      <c r="CC1660" s="48"/>
      <c r="CD1660" s="48"/>
      <c r="CE1660" s="48"/>
      <c r="CF1660" s="48"/>
      <c r="CG1660" s="48"/>
      <c r="CH1660" s="48"/>
      <c r="CI1660" s="48"/>
      <c r="CJ1660" s="48"/>
      <c r="CK1660" s="48"/>
      <c r="CL1660" s="48"/>
      <c r="CM1660" s="48"/>
      <c r="CN1660" s="48"/>
      <c r="CO1660" s="48"/>
      <c r="CP1660" s="48"/>
      <c r="CQ1660" s="48"/>
      <c r="CR1660" s="48"/>
      <c r="CS1660" s="48"/>
      <c r="CT1660" s="48"/>
      <c r="CU1660" s="48"/>
      <c r="CV1660" s="48"/>
      <c r="CW1660" s="48"/>
      <c r="CX1660" s="48"/>
      <c r="CY1660" s="48"/>
      <c r="CZ1660" s="48"/>
      <c r="DA1660" s="48"/>
      <c r="DB1660" s="48"/>
      <c r="DC1660" s="48"/>
      <c r="DD1660" s="48"/>
      <c r="DE1660" s="48"/>
      <c r="DF1660" s="48"/>
      <c r="DG1660" s="48"/>
      <c r="DH1660" s="48"/>
      <c r="DI1660" s="48"/>
      <c r="DJ1660" s="48"/>
      <c r="DK1660" s="48"/>
      <c r="DL1660" s="48"/>
      <c r="DM1660" s="48"/>
      <c r="DN1660" s="48"/>
      <c r="DO1660" s="48"/>
      <c r="DP1660" s="48"/>
      <c r="DQ1660" s="48"/>
    </row>
    <row r="1661" spans="1:121" ht="12.75" hidden="1" customHeight="1" outlineLevel="2">
      <c r="A1661" s="62"/>
      <c r="B1661" s="40"/>
      <c r="C1661" s="10"/>
      <c r="D1661" s="39"/>
      <c r="E1661" s="3"/>
      <c r="F1661" s="35" t="s">
        <v>1581</v>
      </c>
      <c r="G1661" s="28"/>
      <c r="H1661" s="35"/>
      <c r="I1661" s="35"/>
      <c r="J1661" s="46"/>
      <c r="K1661" s="26"/>
      <c r="L1661" s="26"/>
      <c r="M1661" s="23" t="s">
        <v>1582</v>
      </c>
      <c r="N1661" s="33" t="s">
        <v>54</v>
      </c>
      <c r="O1661" s="31">
        <v>2</v>
      </c>
      <c r="P1661" s="41"/>
      <c r="Q1661" s="88"/>
      <c r="R1661" s="47"/>
      <c r="S1661" s="47"/>
      <c r="T1661" s="47"/>
      <c r="U1661" s="47"/>
      <c r="V1661" s="47"/>
      <c r="W1661" s="47"/>
      <c r="X1661" s="47"/>
      <c r="Y1661" s="47"/>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c r="BV1661" s="48"/>
      <c r="BW1661" s="48"/>
      <c r="BX1661" s="48"/>
      <c r="BY1661" s="48"/>
      <c r="BZ1661" s="48"/>
      <c r="CA1661" s="48"/>
      <c r="CB1661" s="48"/>
      <c r="CC1661" s="48"/>
      <c r="CD1661" s="48"/>
      <c r="CE1661" s="48"/>
      <c r="CF1661" s="48"/>
      <c r="CG1661" s="48"/>
      <c r="CH1661" s="48"/>
      <c r="CI1661" s="48"/>
      <c r="CJ1661" s="48"/>
      <c r="CK1661" s="48"/>
      <c r="CL1661" s="48"/>
      <c r="CM1661" s="48"/>
      <c r="CN1661" s="48"/>
      <c r="CO1661" s="48"/>
      <c r="CP1661" s="48"/>
      <c r="CQ1661" s="48"/>
      <c r="CR1661" s="48"/>
      <c r="CS1661" s="48"/>
      <c r="CT1661" s="48"/>
      <c r="CU1661" s="48"/>
      <c r="CV1661" s="48"/>
      <c r="CW1661" s="48"/>
      <c r="CX1661" s="48"/>
      <c r="CY1661" s="48"/>
      <c r="CZ1661" s="48"/>
      <c r="DA1661" s="48"/>
      <c r="DB1661" s="48"/>
      <c r="DC1661" s="48"/>
      <c r="DD1661" s="48"/>
      <c r="DE1661" s="48"/>
      <c r="DF1661" s="48"/>
      <c r="DG1661" s="48"/>
      <c r="DH1661" s="48"/>
      <c r="DI1661" s="48"/>
      <c r="DJ1661" s="48"/>
      <c r="DK1661" s="48"/>
      <c r="DL1661" s="48"/>
      <c r="DM1661" s="48"/>
      <c r="DN1661" s="48"/>
      <c r="DO1661" s="48"/>
      <c r="DP1661" s="48"/>
      <c r="DQ1661" s="48"/>
    </row>
    <row r="1662" spans="1:121" ht="12.75" hidden="1" customHeight="1" outlineLevel="2">
      <c r="A1662" s="62"/>
      <c r="B1662" s="40"/>
      <c r="C1662" s="10"/>
      <c r="D1662" s="39"/>
      <c r="E1662" s="3"/>
      <c r="F1662" s="35" t="s">
        <v>1762</v>
      </c>
      <c r="G1662" s="28"/>
      <c r="H1662" s="35"/>
      <c r="I1662" s="35"/>
      <c r="J1662" s="46"/>
      <c r="K1662" s="26"/>
      <c r="L1662" s="26"/>
      <c r="M1662" s="66" t="s">
        <v>470</v>
      </c>
      <c r="N1662" s="33" t="s">
        <v>1354</v>
      </c>
      <c r="O1662" s="31">
        <v>0.218</v>
      </c>
      <c r="P1662" s="41"/>
      <c r="Q1662" s="88"/>
      <c r="R1662" s="47"/>
      <c r="S1662" s="47"/>
      <c r="T1662" s="47"/>
      <c r="U1662" s="47"/>
      <c r="V1662" s="47"/>
      <c r="W1662" s="47"/>
      <c r="X1662" s="47"/>
      <c r="Y1662" s="47"/>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c r="BV1662" s="48"/>
      <c r="BW1662" s="48"/>
      <c r="BX1662" s="48"/>
      <c r="BY1662" s="48"/>
      <c r="BZ1662" s="48"/>
      <c r="CA1662" s="48"/>
      <c r="CB1662" s="48"/>
      <c r="CC1662" s="48"/>
      <c r="CD1662" s="48"/>
      <c r="CE1662" s="48"/>
      <c r="CF1662" s="48"/>
      <c r="CG1662" s="48"/>
      <c r="CH1662" s="48"/>
      <c r="CI1662" s="48"/>
      <c r="CJ1662" s="48"/>
      <c r="CK1662" s="48"/>
      <c r="CL1662" s="48"/>
      <c r="CM1662" s="48"/>
      <c r="CN1662" s="48"/>
      <c r="CO1662" s="48"/>
      <c r="CP1662" s="48"/>
      <c r="CQ1662" s="48"/>
      <c r="CR1662" s="48"/>
      <c r="CS1662" s="48"/>
      <c r="CT1662" s="48"/>
      <c r="CU1662" s="48"/>
      <c r="CV1662" s="48"/>
      <c r="CW1662" s="48"/>
      <c r="CX1662" s="48"/>
      <c r="CY1662" s="48"/>
      <c r="CZ1662" s="48"/>
      <c r="DA1662" s="48"/>
      <c r="DB1662" s="48"/>
      <c r="DC1662" s="48"/>
      <c r="DD1662" s="48"/>
      <c r="DE1662" s="48"/>
      <c r="DF1662" s="48"/>
      <c r="DG1662" s="48"/>
      <c r="DH1662" s="48"/>
      <c r="DI1662" s="48"/>
      <c r="DJ1662" s="48"/>
      <c r="DK1662" s="48"/>
      <c r="DL1662" s="48"/>
      <c r="DM1662" s="48"/>
      <c r="DN1662" s="48"/>
      <c r="DO1662" s="48"/>
      <c r="DP1662" s="48"/>
      <c r="DQ1662" s="48"/>
    </row>
    <row r="1663" spans="1:121" ht="12.75" hidden="1" customHeight="1" outlineLevel="2">
      <c r="A1663" s="62"/>
      <c r="B1663" s="40"/>
      <c r="C1663" s="10"/>
      <c r="D1663" s="39"/>
      <c r="E1663" s="3"/>
      <c r="F1663" s="35" t="s">
        <v>1763</v>
      </c>
      <c r="G1663" s="28"/>
      <c r="H1663" s="35"/>
      <c r="I1663" s="35"/>
      <c r="J1663" s="46"/>
      <c r="K1663" s="26"/>
      <c r="L1663" s="26"/>
      <c r="M1663" s="66" t="s">
        <v>472</v>
      </c>
      <c r="N1663" s="33" t="s">
        <v>1354</v>
      </c>
      <c r="O1663" s="101">
        <v>0.218</v>
      </c>
      <c r="P1663" s="41"/>
      <c r="Q1663" s="88"/>
      <c r="R1663" s="47"/>
      <c r="S1663" s="47"/>
      <c r="T1663" s="47"/>
      <c r="U1663" s="47"/>
      <c r="V1663" s="47"/>
      <c r="W1663" s="47"/>
      <c r="X1663" s="47"/>
      <c r="Y1663" s="47"/>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c r="BV1663" s="48"/>
      <c r="BW1663" s="48"/>
      <c r="BX1663" s="48"/>
      <c r="BY1663" s="48"/>
      <c r="BZ1663" s="48"/>
      <c r="CA1663" s="48"/>
      <c r="CB1663" s="48"/>
      <c r="CC1663" s="48"/>
      <c r="CD1663" s="48"/>
      <c r="CE1663" s="48"/>
      <c r="CF1663" s="48"/>
      <c r="CG1663" s="48"/>
      <c r="CH1663" s="48"/>
      <c r="CI1663" s="48"/>
      <c r="CJ1663" s="48"/>
      <c r="CK1663" s="48"/>
      <c r="CL1663" s="48"/>
      <c r="CM1663" s="48"/>
      <c r="CN1663" s="48"/>
      <c r="CO1663" s="48"/>
      <c r="CP1663" s="48"/>
      <c r="CQ1663" s="48"/>
      <c r="CR1663" s="48"/>
      <c r="CS1663" s="48"/>
      <c r="CT1663" s="48"/>
      <c r="CU1663" s="48"/>
      <c r="CV1663" s="48"/>
      <c r="CW1663" s="48"/>
      <c r="CX1663" s="48"/>
      <c r="CY1663" s="48"/>
      <c r="CZ1663" s="48"/>
      <c r="DA1663" s="48"/>
      <c r="DB1663" s="48"/>
      <c r="DC1663" s="48"/>
      <c r="DD1663" s="48"/>
      <c r="DE1663" s="48"/>
      <c r="DF1663" s="48"/>
      <c r="DG1663" s="48"/>
      <c r="DH1663" s="48"/>
      <c r="DI1663" s="48"/>
      <c r="DJ1663" s="48"/>
      <c r="DK1663" s="48"/>
      <c r="DL1663" s="48"/>
      <c r="DM1663" s="48"/>
      <c r="DN1663" s="48"/>
      <c r="DO1663" s="48"/>
      <c r="DP1663" s="48"/>
      <c r="DQ1663" s="48"/>
    </row>
    <row r="1664" spans="1:121" ht="12.75" hidden="1" customHeight="1" outlineLevel="2">
      <c r="A1664" s="62"/>
      <c r="B1664" s="40"/>
      <c r="C1664" s="10"/>
      <c r="D1664" s="39"/>
      <c r="E1664" s="3"/>
      <c r="F1664" s="35"/>
      <c r="G1664" s="28"/>
      <c r="H1664" s="35"/>
      <c r="I1664" s="35"/>
      <c r="J1664" s="46"/>
      <c r="K1664" s="26"/>
      <c r="L1664" s="26"/>
      <c r="M1664" s="23" t="s">
        <v>1746</v>
      </c>
      <c r="N1664" s="33" t="s">
        <v>54</v>
      </c>
      <c r="O1664" s="31">
        <v>2</v>
      </c>
      <c r="P1664" s="41"/>
      <c r="Q1664" s="88"/>
      <c r="R1664" s="47"/>
      <c r="S1664" s="47"/>
      <c r="T1664" s="47"/>
      <c r="U1664" s="47"/>
      <c r="V1664" s="47"/>
      <c r="W1664" s="47"/>
      <c r="X1664" s="47"/>
      <c r="Y1664" s="47"/>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c r="BV1664" s="48"/>
      <c r="BW1664" s="48"/>
      <c r="BX1664" s="48"/>
      <c r="BY1664" s="48"/>
      <c r="BZ1664" s="48"/>
      <c r="CA1664" s="48"/>
      <c r="CB1664" s="48"/>
      <c r="CC1664" s="48"/>
      <c r="CD1664" s="48"/>
      <c r="CE1664" s="48"/>
      <c r="CF1664" s="48"/>
      <c r="CG1664" s="48"/>
      <c r="CH1664" s="48"/>
      <c r="CI1664" s="48"/>
      <c r="CJ1664" s="48"/>
      <c r="CK1664" s="48"/>
      <c r="CL1664" s="48"/>
      <c r="CM1664" s="48"/>
      <c r="CN1664" s="48"/>
      <c r="CO1664" s="48"/>
      <c r="CP1664" s="48"/>
      <c r="CQ1664" s="48"/>
      <c r="CR1664" s="48"/>
      <c r="CS1664" s="48"/>
      <c r="CT1664" s="48"/>
      <c r="CU1664" s="48"/>
      <c r="CV1664" s="48"/>
      <c r="CW1664" s="48"/>
      <c r="CX1664" s="48"/>
      <c r="CY1664" s="48"/>
      <c r="CZ1664" s="48"/>
      <c r="DA1664" s="48"/>
      <c r="DB1664" s="48"/>
      <c r="DC1664" s="48"/>
      <c r="DD1664" s="48"/>
      <c r="DE1664" s="48"/>
      <c r="DF1664" s="48"/>
      <c r="DG1664" s="48"/>
      <c r="DH1664" s="48"/>
      <c r="DI1664" s="48"/>
      <c r="DJ1664" s="48"/>
      <c r="DK1664" s="48"/>
      <c r="DL1664" s="48"/>
      <c r="DM1664" s="48"/>
      <c r="DN1664" s="48"/>
      <c r="DO1664" s="48"/>
      <c r="DP1664" s="48"/>
      <c r="DQ1664" s="48"/>
    </row>
    <row r="1665" spans="1:121" ht="157.5" customHeight="1" outlineLevel="1" collapsed="1">
      <c r="A1665" s="27" t="s">
        <v>208</v>
      </c>
      <c r="B1665" s="27">
        <v>0.4</v>
      </c>
      <c r="C1665" s="27" t="s">
        <v>1349</v>
      </c>
      <c r="D1665" s="27" t="s">
        <v>1350</v>
      </c>
      <c r="E1665" s="28" t="s">
        <v>1772</v>
      </c>
      <c r="F1665" s="35" t="s">
        <v>1776</v>
      </c>
      <c r="G1665" s="28"/>
      <c r="H1665" s="28" t="s">
        <v>1444</v>
      </c>
      <c r="I1665" s="28" t="s">
        <v>1538</v>
      </c>
      <c r="J1665" s="26" t="s">
        <v>33</v>
      </c>
      <c r="K1665" s="26" t="s">
        <v>55</v>
      </c>
      <c r="L1665" s="26" t="s">
        <v>490</v>
      </c>
      <c r="M1665" s="32" t="str">
        <f>M1666&amp;" "&amp;O1666&amp;N1666&amp;" "&amp;M1667&amp;" "&amp;O1667&amp;N1667&amp;" "&amp;M1668&amp;" "&amp;O1668&amp;N1668&amp;" "&amp;M1669&amp;" "&amp;O1669&amp;N1669&amp;" "&amp;M1670&amp;" "&amp;O1670&amp;N1670&amp;" "&amp;M1671&amp;" "&amp;O1671&amp;N1671&amp;" "</f>
        <v xml:space="preserve">Демонтаж опор 2шт Установка опор 2шт Демонтаж провода (по трассе) 0,026км Монтаж провода (по трассе) 0,026км Замена ответвлений к зданиям 6шт Устройство повторного заземления 1шт </v>
      </c>
      <c r="N1665" s="276"/>
      <c r="O1665" s="277"/>
      <c r="P1665" s="41"/>
      <c r="Q1665" s="88"/>
      <c r="R1665" s="47"/>
      <c r="S1665" s="47"/>
      <c r="T1665" s="47"/>
      <c r="U1665" s="47"/>
      <c r="V1665" s="47"/>
      <c r="W1665" s="47"/>
      <c r="X1665" s="47"/>
      <c r="Y1665" s="47"/>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c r="BV1665" s="48"/>
      <c r="BW1665" s="48"/>
      <c r="BX1665" s="48"/>
      <c r="BY1665" s="48"/>
      <c r="BZ1665" s="48"/>
      <c r="CA1665" s="48"/>
      <c r="CB1665" s="48"/>
      <c r="CC1665" s="48"/>
      <c r="CD1665" s="48"/>
      <c r="CE1665" s="48"/>
      <c r="CF1665" s="48"/>
      <c r="CG1665" s="48"/>
      <c r="CH1665" s="48"/>
      <c r="CI1665" s="48"/>
      <c r="CJ1665" s="48"/>
      <c r="CK1665" s="48"/>
      <c r="CL1665" s="48"/>
      <c r="CM1665" s="48"/>
      <c r="CN1665" s="48"/>
      <c r="CO1665" s="48"/>
      <c r="CP1665" s="48"/>
      <c r="CQ1665" s="48"/>
      <c r="CR1665" s="48"/>
      <c r="CS1665" s="48"/>
      <c r="CT1665" s="48"/>
      <c r="CU1665" s="48"/>
      <c r="CV1665" s="48"/>
      <c r="CW1665" s="48"/>
      <c r="CX1665" s="48"/>
      <c r="CY1665" s="48"/>
      <c r="CZ1665" s="48"/>
      <c r="DA1665" s="48"/>
      <c r="DB1665" s="48"/>
      <c r="DC1665" s="48"/>
      <c r="DD1665" s="48"/>
      <c r="DE1665" s="48"/>
      <c r="DF1665" s="48"/>
      <c r="DG1665" s="48"/>
      <c r="DH1665" s="48"/>
      <c r="DI1665" s="48"/>
      <c r="DJ1665" s="48"/>
      <c r="DK1665" s="48"/>
      <c r="DL1665" s="48"/>
      <c r="DM1665" s="48"/>
      <c r="DN1665" s="48"/>
      <c r="DO1665" s="48"/>
      <c r="DP1665" s="48"/>
      <c r="DQ1665" s="48"/>
    </row>
    <row r="1666" spans="1:121" ht="12.75" hidden="1" customHeight="1" outlineLevel="2">
      <c r="A1666" s="62"/>
      <c r="B1666" s="40"/>
      <c r="C1666" s="10"/>
      <c r="D1666" s="39"/>
      <c r="E1666" s="3"/>
      <c r="F1666" s="35" t="s">
        <v>1774</v>
      </c>
      <c r="G1666" s="28"/>
      <c r="H1666" s="35"/>
      <c r="I1666" s="35"/>
      <c r="J1666" s="46"/>
      <c r="K1666" s="26"/>
      <c r="L1666" s="26"/>
      <c r="M1666" s="66" t="s">
        <v>581</v>
      </c>
      <c r="N1666" s="33" t="s">
        <v>54</v>
      </c>
      <c r="O1666" s="31">
        <v>2</v>
      </c>
      <c r="P1666" s="41"/>
      <c r="Q1666" s="88"/>
      <c r="R1666" s="47"/>
      <c r="S1666" s="47"/>
      <c r="T1666" s="47"/>
      <c r="U1666" s="47"/>
      <c r="V1666" s="47"/>
      <c r="W1666" s="47"/>
      <c r="X1666" s="47"/>
      <c r="Y1666" s="47"/>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c r="BV1666" s="48"/>
      <c r="BW1666" s="48"/>
      <c r="BX1666" s="48"/>
      <c r="BY1666" s="48"/>
      <c r="BZ1666" s="48"/>
      <c r="CA1666" s="48"/>
      <c r="CB1666" s="48"/>
      <c r="CC1666" s="48"/>
      <c r="CD1666" s="48"/>
      <c r="CE1666" s="48"/>
      <c r="CF1666" s="48"/>
      <c r="CG1666" s="48"/>
      <c r="CH1666" s="48"/>
      <c r="CI1666" s="48"/>
      <c r="CJ1666" s="48"/>
      <c r="CK1666" s="48"/>
      <c r="CL1666" s="48"/>
      <c r="CM1666" s="48"/>
      <c r="CN1666" s="48"/>
      <c r="CO1666" s="48"/>
      <c r="CP1666" s="48"/>
      <c r="CQ1666" s="48"/>
      <c r="CR1666" s="48"/>
      <c r="CS1666" s="48"/>
      <c r="CT1666" s="48"/>
      <c r="CU1666" s="48"/>
      <c r="CV1666" s="48"/>
      <c r="CW1666" s="48"/>
      <c r="CX1666" s="48"/>
      <c r="CY1666" s="48"/>
      <c r="CZ1666" s="48"/>
      <c r="DA1666" s="48"/>
      <c r="DB1666" s="48"/>
      <c r="DC1666" s="48"/>
      <c r="DD1666" s="48"/>
      <c r="DE1666" s="48"/>
      <c r="DF1666" s="48"/>
      <c r="DG1666" s="48"/>
      <c r="DH1666" s="48"/>
      <c r="DI1666" s="48"/>
      <c r="DJ1666" s="48"/>
      <c r="DK1666" s="48"/>
      <c r="DL1666" s="48"/>
      <c r="DM1666" s="48"/>
      <c r="DN1666" s="48"/>
      <c r="DO1666" s="48"/>
      <c r="DP1666" s="48"/>
      <c r="DQ1666" s="48"/>
    </row>
    <row r="1667" spans="1:121" ht="12.75" hidden="1" customHeight="1" outlineLevel="2">
      <c r="A1667" s="62"/>
      <c r="B1667" s="40"/>
      <c r="C1667" s="10"/>
      <c r="D1667" s="39"/>
      <c r="E1667" s="3"/>
      <c r="F1667" s="35" t="s">
        <v>1775</v>
      </c>
      <c r="G1667" s="28"/>
      <c r="H1667" s="35"/>
      <c r="I1667" s="35"/>
      <c r="J1667" s="46"/>
      <c r="K1667" s="26"/>
      <c r="L1667" s="26"/>
      <c r="M1667" s="23" t="s">
        <v>477</v>
      </c>
      <c r="N1667" s="33" t="s">
        <v>54</v>
      </c>
      <c r="O1667" s="31">
        <v>2</v>
      </c>
      <c r="P1667" s="41"/>
      <c r="Q1667" s="88"/>
      <c r="R1667" s="47"/>
      <c r="S1667" s="47"/>
      <c r="T1667" s="47"/>
      <c r="U1667" s="47"/>
      <c r="V1667" s="47"/>
      <c r="W1667" s="47"/>
      <c r="X1667" s="47"/>
      <c r="Y1667" s="47"/>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c r="BV1667" s="48"/>
      <c r="BW1667" s="48"/>
      <c r="BX1667" s="48"/>
      <c r="BY1667" s="48"/>
      <c r="BZ1667" s="48"/>
      <c r="CA1667" s="48"/>
      <c r="CB1667" s="48"/>
      <c r="CC1667" s="48"/>
      <c r="CD1667" s="48"/>
      <c r="CE1667" s="48"/>
      <c r="CF1667" s="48"/>
      <c r="CG1667" s="48"/>
      <c r="CH1667" s="48"/>
      <c r="CI1667" s="48"/>
      <c r="CJ1667" s="48"/>
      <c r="CK1667" s="48"/>
      <c r="CL1667" s="48"/>
      <c r="CM1667" s="48"/>
      <c r="CN1667" s="48"/>
      <c r="CO1667" s="48"/>
      <c r="CP1667" s="48"/>
      <c r="CQ1667" s="48"/>
      <c r="CR1667" s="48"/>
      <c r="CS1667" s="48"/>
      <c r="CT1667" s="48"/>
      <c r="CU1667" s="48"/>
      <c r="CV1667" s="48"/>
      <c r="CW1667" s="48"/>
      <c r="CX1667" s="48"/>
      <c r="CY1667" s="48"/>
      <c r="CZ1667" s="48"/>
      <c r="DA1667" s="48"/>
      <c r="DB1667" s="48"/>
      <c r="DC1667" s="48"/>
      <c r="DD1667" s="48"/>
      <c r="DE1667" s="48"/>
      <c r="DF1667" s="48"/>
      <c r="DG1667" s="48"/>
      <c r="DH1667" s="48"/>
      <c r="DI1667" s="48"/>
      <c r="DJ1667" s="48"/>
      <c r="DK1667" s="48"/>
      <c r="DL1667" s="48"/>
      <c r="DM1667" s="48"/>
      <c r="DN1667" s="48"/>
      <c r="DO1667" s="48"/>
      <c r="DP1667" s="48"/>
      <c r="DQ1667" s="48"/>
    </row>
    <row r="1668" spans="1:121" ht="12.75" hidden="1" customHeight="1" outlineLevel="2">
      <c r="A1668" s="62"/>
      <c r="B1668" s="40"/>
      <c r="C1668" s="10"/>
      <c r="D1668" s="39"/>
      <c r="E1668" s="3"/>
      <c r="F1668" s="35" t="s">
        <v>1762</v>
      </c>
      <c r="G1668" s="28"/>
      <c r="H1668" s="35"/>
      <c r="I1668" s="35"/>
      <c r="J1668" s="46"/>
      <c r="K1668" s="26"/>
      <c r="L1668" s="26"/>
      <c r="M1668" s="66" t="s">
        <v>470</v>
      </c>
      <c r="N1668" s="33" t="s">
        <v>1354</v>
      </c>
      <c r="O1668" s="31">
        <v>2.5999999999999999E-2</v>
      </c>
      <c r="P1668" s="41"/>
      <c r="Q1668" s="88"/>
      <c r="R1668" s="47"/>
      <c r="S1668" s="47"/>
      <c r="T1668" s="47"/>
      <c r="U1668" s="47"/>
      <c r="V1668" s="47"/>
      <c r="W1668" s="47"/>
      <c r="X1668" s="47"/>
      <c r="Y1668" s="47"/>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c r="BV1668" s="48"/>
      <c r="BW1668" s="48"/>
      <c r="BX1668" s="48"/>
      <c r="BY1668" s="48"/>
      <c r="BZ1668" s="48"/>
      <c r="CA1668" s="48"/>
      <c r="CB1668" s="48"/>
      <c r="CC1668" s="48"/>
      <c r="CD1668" s="48"/>
      <c r="CE1668" s="48"/>
      <c r="CF1668" s="48"/>
      <c r="CG1668" s="48"/>
      <c r="CH1668" s="48"/>
      <c r="CI1668" s="48"/>
      <c r="CJ1668" s="48"/>
      <c r="CK1668" s="48"/>
      <c r="CL1668" s="48"/>
      <c r="CM1668" s="48"/>
      <c r="CN1668" s="48"/>
      <c r="CO1668" s="48"/>
      <c r="CP1668" s="48"/>
      <c r="CQ1668" s="48"/>
      <c r="CR1668" s="48"/>
      <c r="CS1668" s="48"/>
      <c r="CT1668" s="48"/>
      <c r="CU1668" s="48"/>
      <c r="CV1668" s="48"/>
      <c r="CW1668" s="48"/>
      <c r="CX1668" s="48"/>
      <c r="CY1668" s="48"/>
      <c r="CZ1668" s="48"/>
      <c r="DA1668" s="48"/>
      <c r="DB1668" s="48"/>
      <c r="DC1668" s="48"/>
      <c r="DD1668" s="48"/>
      <c r="DE1668" s="48"/>
      <c r="DF1668" s="48"/>
      <c r="DG1668" s="48"/>
      <c r="DH1668" s="48"/>
      <c r="DI1668" s="48"/>
      <c r="DJ1668" s="48"/>
      <c r="DK1668" s="48"/>
      <c r="DL1668" s="48"/>
      <c r="DM1668" s="48"/>
      <c r="DN1668" s="48"/>
      <c r="DO1668" s="48"/>
      <c r="DP1668" s="48"/>
      <c r="DQ1668" s="48"/>
    </row>
    <row r="1669" spans="1:121" ht="12.75" hidden="1" customHeight="1" outlineLevel="2">
      <c r="A1669" s="62"/>
      <c r="B1669" s="40"/>
      <c r="C1669" s="10"/>
      <c r="D1669" s="39"/>
      <c r="E1669" s="3"/>
      <c r="F1669" s="35" t="s">
        <v>1763</v>
      </c>
      <c r="G1669" s="28"/>
      <c r="H1669" s="35"/>
      <c r="I1669" s="35"/>
      <c r="J1669" s="46"/>
      <c r="K1669" s="26"/>
      <c r="L1669" s="26"/>
      <c r="M1669" s="66" t="s">
        <v>472</v>
      </c>
      <c r="N1669" s="33" t="s">
        <v>1354</v>
      </c>
      <c r="O1669" s="101">
        <v>2.5999999999999999E-2</v>
      </c>
      <c r="P1669" s="41"/>
      <c r="Q1669" s="88"/>
      <c r="R1669" s="47"/>
      <c r="S1669" s="47"/>
      <c r="T1669" s="47"/>
      <c r="U1669" s="47"/>
      <c r="V1669" s="47"/>
      <c r="W1669" s="47"/>
      <c r="X1669" s="47"/>
      <c r="Y1669" s="47"/>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c r="BV1669" s="48"/>
      <c r="BW1669" s="48"/>
      <c r="BX1669" s="48"/>
      <c r="BY1669" s="48"/>
      <c r="BZ1669" s="48"/>
      <c r="CA1669" s="48"/>
      <c r="CB1669" s="48"/>
      <c r="CC1669" s="48"/>
      <c r="CD1669" s="48"/>
      <c r="CE1669" s="48"/>
      <c r="CF1669" s="48"/>
      <c r="CG1669" s="48"/>
      <c r="CH1669" s="48"/>
      <c r="CI1669" s="48"/>
      <c r="CJ1669" s="48"/>
      <c r="CK1669" s="48"/>
      <c r="CL1669" s="48"/>
      <c r="CM1669" s="48"/>
      <c r="CN1669" s="48"/>
      <c r="CO1669" s="48"/>
      <c r="CP1669" s="48"/>
      <c r="CQ1669" s="48"/>
      <c r="CR1669" s="48"/>
      <c r="CS1669" s="48"/>
      <c r="CT1669" s="48"/>
      <c r="CU1669" s="48"/>
      <c r="CV1669" s="48"/>
      <c r="CW1669" s="48"/>
      <c r="CX1669" s="48"/>
      <c r="CY1669" s="48"/>
      <c r="CZ1669" s="48"/>
      <c r="DA1669" s="48"/>
      <c r="DB1669" s="48"/>
      <c r="DC1669" s="48"/>
      <c r="DD1669" s="48"/>
      <c r="DE1669" s="48"/>
      <c r="DF1669" s="48"/>
      <c r="DG1669" s="48"/>
      <c r="DH1669" s="48"/>
      <c r="DI1669" s="48"/>
      <c r="DJ1669" s="48"/>
      <c r="DK1669" s="48"/>
      <c r="DL1669" s="48"/>
      <c r="DM1669" s="48"/>
      <c r="DN1669" s="48"/>
      <c r="DO1669" s="48"/>
      <c r="DP1669" s="48"/>
      <c r="DQ1669" s="48"/>
    </row>
    <row r="1670" spans="1:121" ht="12.75" hidden="1" customHeight="1" outlineLevel="2">
      <c r="A1670" s="62"/>
      <c r="B1670" s="40"/>
      <c r="C1670" s="10"/>
      <c r="D1670" s="39"/>
      <c r="E1670" s="3"/>
      <c r="F1670" s="35" t="s">
        <v>1777</v>
      </c>
      <c r="G1670" s="28"/>
      <c r="H1670" s="35"/>
      <c r="I1670" s="35"/>
      <c r="J1670" s="46"/>
      <c r="K1670" s="26"/>
      <c r="L1670" s="26"/>
      <c r="M1670" s="23" t="s">
        <v>676</v>
      </c>
      <c r="N1670" s="276" t="s">
        <v>54</v>
      </c>
      <c r="O1670" s="31">
        <v>6</v>
      </c>
      <c r="P1670" s="41"/>
      <c r="Q1670" s="88"/>
      <c r="R1670" s="47"/>
      <c r="S1670" s="47"/>
      <c r="T1670" s="47"/>
      <c r="U1670" s="47"/>
      <c r="V1670" s="47"/>
      <c r="W1670" s="47"/>
      <c r="X1670" s="47"/>
      <c r="Y1670" s="47"/>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c r="BV1670" s="48"/>
      <c r="BW1670" s="48"/>
      <c r="BX1670" s="48"/>
      <c r="BY1670" s="48"/>
      <c r="BZ1670" s="48"/>
      <c r="CA1670" s="48"/>
      <c r="CB1670" s="48"/>
      <c r="CC1670" s="48"/>
      <c r="CD1670" s="48"/>
      <c r="CE1670" s="48"/>
      <c r="CF1670" s="48"/>
      <c r="CG1670" s="48"/>
      <c r="CH1670" s="48"/>
      <c r="CI1670" s="48"/>
      <c r="CJ1670" s="48"/>
      <c r="CK1670" s="48"/>
      <c r="CL1670" s="48"/>
      <c r="CM1670" s="48"/>
      <c r="CN1670" s="48"/>
      <c r="CO1670" s="48"/>
      <c r="CP1670" s="48"/>
      <c r="CQ1670" s="48"/>
      <c r="CR1670" s="48"/>
      <c r="CS1670" s="48"/>
      <c r="CT1670" s="48"/>
      <c r="CU1670" s="48"/>
      <c r="CV1670" s="48"/>
      <c r="CW1670" s="48"/>
      <c r="CX1670" s="48"/>
      <c r="CY1670" s="48"/>
      <c r="CZ1670" s="48"/>
      <c r="DA1670" s="48"/>
      <c r="DB1670" s="48"/>
      <c r="DC1670" s="48"/>
      <c r="DD1670" s="48"/>
      <c r="DE1670" s="48"/>
      <c r="DF1670" s="48"/>
      <c r="DG1670" s="48"/>
      <c r="DH1670" s="48"/>
      <c r="DI1670" s="48"/>
      <c r="DJ1670" s="48"/>
      <c r="DK1670" s="48"/>
      <c r="DL1670" s="48"/>
      <c r="DM1670" s="48"/>
      <c r="DN1670" s="48"/>
      <c r="DO1670" s="48"/>
      <c r="DP1670" s="48"/>
      <c r="DQ1670" s="48"/>
    </row>
    <row r="1671" spans="1:121" ht="12.75" hidden="1" customHeight="1" outlineLevel="2">
      <c r="A1671" s="62"/>
      <c r="B1671" s="40"/>
      <c r="C1671" s="10"/>
      <c r="D1671" s="39"/>
      <c r="E1671" s="3"/>
      <c r="F1671" s="35"/>
      <c r="G1671" s="28"/>
      <c r="H1671" s="35"/>
      <c r="I1671" s="35"/>
      <c r="J1671" s="46"/>
      <c r="K1671" s="26"/>
      <c r="L1671" s="26"/>
      <c r="M1671" s="23" t="s">
        <v>1746</v>
      </c>
      <c r="N1671" s="33" t="s">
        <v>54</v>
      </c>
      <c r="O1671" s="31">
        <v>1</v>
      </c>
      <c r="P1671" s="41"/>
      <c r="Q1671" s="88"/>
      <c r="R1671" s="47"/>
      <c r="S1671" s="47"/>
      <c r="T1671" s="47"/>
      <c r="U1671" s="47"/>
      <c r="V1671" s="47"/>
      <c r="W1671" s="47"/>
      <c r="X1671" s="47"/>
      <c r="Y1671" s="47"/>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c r="BV1671" s="48"/>
      <c r="BW1671" s="48"/>
      <c r="BX1671" s="48"/>
      <c r="BY1671" s="48"/>
      <c r="BZ1671" s="48"/>
      <c r="CA1671" s="48"/>
      <c r="CB1671" s="48"/>
      <c r="CC1671" s="48"/>
      <c r="CD1671" s="48"/>
      <c r="CE1671" s="48"/>
      <c r="CF1671" s="48"/>
      <c r="CG1671" s="48"/>
      <c r="CH1671" s="48"/>
      <c r="CI1671" s="48"/>
      <c r="CJ1671" s="48"/>
      <c r="CK1671" s="48"/>
      <c r="CL1671" s="48"/>
      <c r="CM1671" s="48"/>
      <c r="CN1671" s="48"/>
      <c r="CO1671" s="48"/>
      <c r="CP1671" s="48"/>
      <c r="CQ1671" s="48"/>
      <c r="CR1671" s="48"/>
      <c r="CS1671" s="48"/>
      <c r="CT1671" s="48"/>
      <c r="CU1671" s="48"/>
      <c r="CV1671" s="48"/>
      <c r="CW1671" s="48"/>
      <c r="CX1671" s="48"/>
      <c r="CY1671" s="48"/>
      <c r="CZ1671" s="48"/>
      <c r="DA1671" s="48"/>
      <c r="DB1671" s="48"/>
      <c r="DC1671" s="48"/>
      <c r="DD1671" s="48"/>
      <c r="DE1671" s="48"/>
      <c r="DF1671" s="48"/>
      <c r="DG1671" s="48"/>
      <c r="DH1671" s="48"/>
      <c r="DI1671" s="48"/>
      <c r="DJ1671" s="48"/>
      <c r="DK1671" s="48"/>
      <c r="DL1671" s="48"/>
      <c r="DM1671" s="48"/>
      <c r="DN1671" s="48"/>
      <c r="DO1671" s="48"/>
      <c r="DP1671" s="48"/>
      <c r="DQ1671" s="48"/>
    </row>
    <row r="1672" spans="1:121" ht="157.5" customHeight="1" outlineLevel="1" collapsed="1">
      <c r="A1672" s="27" t="s">
        <v>209</v>
      </c>
      <c r="B1672" s="27">
        <v>0.4</v>
      </c>
      <c r="C1672" s="27" t="s">
        <v>1349</v>
      </c>
      <c r="D1672" s="27" t="s">
        <v>1350</v>
      </c>
      <c r="E1672" s="28" t="s">
        <v>1778</v>
      </c>
      <c r="F1672" s="35" t="s">
        <v>1779</v>
      </c>
      <c r="G1672" s="28"/>
      <c r="H1672" s="28" t="s">
        <v>1444</v>
      </c>
      <c r="I1672" s="28" t="s">
        <v>1538</v>
      </c>
      <c r="J1672" s="26" t="s">
        <v>33</v>
      </c>
      <c r="K1672" s="26" t="s">
        <v>55</v>
      </c>
      <c r="L1672" s="26" t="s">
        <v>490</v>
      </c>
      <c r="M1672" s="32" t="str">
        <f>M1673&amp;" "&amp;O1673&amp;N1673&amp;" "&amp;M1674&amp;" "&amp;O1674&amp;N1674&amp;" "&amp;M1675&amp;" "&amp;O1675&amp;N1675&amp;" "&amp;M1676&amp;" "&amp;O1676&amp;N1676&amp;" "&amp;M1677&amp;" "&amp;O1677&amp;N1677&amp;" "</f>
        <v xml:space="preserve">Демонтаж опор 2шт Установка опор 1шт Демонтаж провода (по трассе) 0,034км Монтаж провода (по трассе) 0,044км Устройство повторного заземления 1шт </v>
      </c>
      <c r="N1672" s="276"/>
      <c r="O1672" s="277"/>
      <c r="P1672" s="41"/>
      <c r="Q1672" s="88"/>
      <c r="R1672" s="47"/>
      <c r="S1672" s="47"/>
      <c r="T1672" s="47"/>
      <c r="U1672" s="47"/>
      <c r="V1672" s="47"/>
      <c r="W1672" s="47"/>
      <c r="X1672" s="47"/>
      <c r="Y1672" s="47"/>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c r="BV1672" s="48"/>
      <c r="BW1672" s="48"/>
      <c r="BX1672" s="48"/>
      <c r="BY1672" s="48"/>
      <c r="BZ1672" s="48"/>
      <c r="CA1672" s="48"/>
      <c r="CB1672" s="48"/>
      <c r="CC1672" s="48"/>
      <c r="CD1672" s="48"/>
      <c r="CE1672" s="48"/>
      <c r="CF1672" s="48"/>
      <c r="CG1672" s="48"/>
      <c r="CH1672" s="48"/>
      <c r="CI1672" s="48"/>
      <c r="CJ1672" s="48"/>
      <c r="CK1672" s="48"/>
      <c r="CL1672" s="48"/>
      <c r="CM1672" s="48"/>
      <c r="CN1672" s="48"/>
      <c r="CO1672" s="48"/>
      <c r="CP1672" s="48"/>
      <c r="CQ1672" s="48"/>
      <c r="CR1672" s="48"/>
      <c r="CS1672" s="48"/>
      <c r="CT1672" s="48"/>
      <c r="CU1672" s="48"/>
      <c r="CV1672" s="48"/>
      <c r="CW1672" s="48"/>
      <c r="CX1672" s="48"/>
      <c r="CY1672" s="48"/>
      <c r="CZ1672" s="48"/>
      <c r="DA1672" s="48"/>
      <c r="DB1672" s="48"/>
      <c r="DC1672" s="48"/>
      <c r="DD1672" s="48"/>
      <c r="DE1672" s="48"/>
      <c r="DF1672" s="48"/>
      <c r="DG1672" s="48"/>
      <c r="DH1672" s="48"/>
      <c r="DI1672" s="48"/>
      <c r="DJ1672" s="48"/>
      <c r="DK1672" s="48"/>
      <c r="DL1672" s="48"/>
      <c r="DM1672" s="48"/>
      <c r="DN1672" s="48"/>
      <c r="DO1672" s="48"/>
      <c r="DP1672" s="48"/>
      <c r="DQ1672" s="48"/>
    </row>
    <row r="1673" spans="1:121" ht="12.75" hidden="1" customHeight="1" outlineLevel="2">
      <c r="A1673" s="62"/>
      <c r="B1673" s="40"/>
      <c r="C1673" s="10"/>
      <c r="D1673" s="39"/>
      <c r="E1673" s="3"/>
      <c r="F1673" s="35" t="s">
        <v>1774</v>
      </c>
      <c r="G1673" s="28"/>
      <c r="H1673" s="35"/>
      <c r="I1673" s="35"/>
      <c r="J1673" s="46"/>
      <c r="K1673" s="26"/>
      <c r="L1673" s="26"/>
      <c r="M1673" s="66" t="s">
        <v>581</v>
      </c>
      <c r="N1673" s="33" t="s">
        <v>54</v>
      </c>
      <c r="O1673" s="31">
        <v>2</v>
      </c>
      <c r="P1673" s="41"/>
      <c r="Q1673" s="88"/>
      <c r="R1673" s="47"/>
      <c r="S1673" s="47"/>
      <c r="T1673" s="47"/>
      <c r="U1673" s="47"/>
      <c r="V1673" s="47"/>
      <c r="W1673" s="47"/>
      <c r="X1673" s="47"/>
      <c r="Y1673" s="47"/>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c r="BV1673" s="48"/>
      <c r="BW1673" s="48"/>
      <c r="BX1673" s="48"/>
      <c r="BY1673" s="48"/>
      <c r="BZ1673" s="48"/>
      <c r="CA1673" s="48"/>
      <c r="CB1673" s="48"/>
      <c r="CC1673" s="48"/>
      <c r="CD1673" s="48"/>
      <c r="CE1673" s="48"/>
      <c r="CF1673" s="48"/>
      <c r="CG1673" s="48"/>
      <c r="CH1673" s="48"/>
      <c r="CI1673" s="48"/>
      <c r="CJ1673" s="48"/>
      <c r="CK1673" s="48"/>
      <c r="CL1673" s="48"/>
      <c r="CM1673" s="48"/>
      <c r="CN1673" s="48"/>
      <c r="CO1673" s="48"/>
      <c r="CP1673" s="48"/>
      <c r="CQ1673" s="48"/>
      <c r="CR1673" s="48"/>
      <c r="CS1673" s="48"/>
      <c r="CT1673" s="48"/>
      <c r="CU1673" s="48"/>
      <c r="CV1673" s="48"/>
      <c r="CW1673" s="48"/>
      <c r="CX1673" s="48"/>
      <c r="CY1673" s="48"/>
      <c r="CZ1673" s="48"/>
      <c r="DA1673" s="48"/>
      <c r="DB1673" s="48"/>
      <c r="DC1673" s="48"/>
      <c r="DD1673" s="48"/>
      <c r="DE1673" s="48"/>
      <c r="DF1673" s="48"/>
      <c r="DG1673" s="48"/>
      <c r="DH1673" s="48"/>
      <c r="DI1673" s="48"/>
      <c r="DJ1673" s="48"/>
      <c r="DK1673" s="48"/>
      <c r="DL1673" s="48"/>
      <c r="DM1673" s="48"/>
      <c r="DN1673" s="48"/>
      <c r="DO1673" s="48"/>
      <c r="DP1673" s="48"/>
      <c r="DQ1673" s="48"/>
    </row>
    <row r="1674" spans="1:121" ht="12.75" hidden="1" customHeight="1" outlineLevel="2">
      <c r="A1674" s="62"/>
      <c r="B1674" s="40"/>
      <c r="C1674" s="10"/>
      <c r="D1674" s="39"/>
      <c r="E1674" s="3"/>
      <c r="F1674" s="35" t="s">
        <v>1775</v>
      </c>
      <c r="G1674" s="28"/>
      <c r="H1674" s="35"/>
      <c r="I1674" s="35"/>
      <c r="J1674" s="46"/>
      <c r="K1674" s="26"/>
      <c r="L1674" s="26"/>
      <c r="M1674" s="23" t="s">
        <v>477</v>
      </c>
      <c r="N1674" s="33" t="s">
        <v>54</v>
      </c>
      <c r="O1674" s="31">
        <v>1</v>
      </c>
      <c r="P1674" s="41"/>
      <c r="Q1674" s="88"/>
      <c r="R1674" s="47"/>
      <c r="S1674" s="47"/>
      <c r="T1674" s="47"/>
      <c r="U1674" s="47"/>
      <c r="V1674" s="47"/>
      <c r="W1674" s="47"/>
      <c r="X1674" s="47"/>
      <c r="Y1674" s="47"/>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c r="BV1674" s="48"/>
      <c r="BW1674" s="48"/>
      <c r="BX1674" s="48"/>
      <c r="BY1674" s="48"/>
      <c r="BZ1674" s="48"/>
      <c r="CA1674" s="48"/>
      <c r="CB1674" s="48"/>
      <c r="CC1674" s="48"/>
      <c r="CD1674" s="48"/>
      <c r="CE1674" s="48"/>
      <c r="CF1674" s="48"/>
      <c r="CG1674" s="48"/>
      <c r="CH1674" s="48"/>
      <c r="CI1674" s="48"/>
      <c r="CJ1674" s="48"/>
      <c r="CK1674" s="48"/>
      <c r="CL1674" s="48"/>
      <c r="CM1674" s="48"/>
      <c r="CN1674" s="48"/>
      <c r="CO1674" s="48"/>
      <c r="CP1674" s="48"/>
      <c r="CQ1674" s="48"/>
      <c r="CR1674" s="48"/>
      <c r="CS1674" s="48"/>
      <c r="CT1674" s="48"/>
      <c r="CU1674" s="48"/>
      <c r="CV1674" s="48"/>
      <c r="CW1674" s="48"/>
      <c r="CX1674" s="48"/>
      <c r="CY1674" s="48"/>
      <c r="CZ1674" s="48"/>
      <c r="DA1674" s="48"/>
      <c r="DB1674" s="48"/>
      <c r="DC1674" s="48"/>
      <c r="DD1674" s="48"/>
      <c r="DE1674" s="48"/>
      <c r="DF1674" s="48"/>
      <c r="DG1674" s="48"/>
      <c r="DH1674" s="48"/>
      <c r="DI1674" s="48"/>
      <c r="DJ1674" s="48"/>
      <c r="DK1674" s="48"/>
      <c r="DL1674" s="48"/>
      <c r="DM1674" s="48"/>
      <c r="DN1674" s="48"/>
      <c r="DO1674" s="48"/>
      <c r="DP1674" s="48"/>
      <c r="DQ1674" s="48"/>
    </row>
    <row r="1675" spans="1:121" ht="12.75" hidden="1" customHeight="1" outlineLevel="2">
      <c r="A1675" s="62"/>
      <c r="B1675" s="40"/>
      <c r="C1675" s="10"/>
      <c r="D1675" s="39"/>
      <c r="E1675" s="3"/>
      <c r="F1675" s="35" t="s">
        <v>678</v>
      </c>
      <c r="G1675" s="28"/>
      <c r="H1675" s="35"/>
      <c r="I1675" s="35"/>
      <c r="J1675" s="46"/>
      <c r="K1675" s="26"/>
      <c r="L1675" s="26"/>
      <c r="M1675" s="66" t="s">
        <v>470</v>
      </c>
      <c r="N1675" s="33" t="s">
        <v>1354</v>
      </c>
      <c r="O1675" s="31">
        <v>3.4000000000000002E-2</v>
      </c>
      <c r="P1675" s="41"/>
      <c r="Q1675" s="88"/>
      <c r="R1675" s="47"/>
      <c r="S1675" s="47"/>
      <c r="T1675" s="47"/>
      <c r="U1675" s="47"/>
      <c r="V1675" s="47"/>
      <c r="W1675" s="47"/>
      <c r="X1675" s="47"/>
      <c r="Y1675" s="47"/>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c r="BV1675" s="48"/>
      <c r="BW1675" s="48"/>
      <c r="BX1675" s="48"/>
      <c r="BY1675" s="48"/>
      <c r="BZ1675" s="48"/>
      <c r="CA1675" s="48"/>
      <c r="CB1675" s="48"/>
      <c r="CC1675" s="48"/>
      <c r="CD1675" s="48"/>
      <c r="CE1675" s="48"/>
      <c r="CF1675" s="48"/>
      <c r="CG1675" s="48"/>
      <c r="CH1675" s="48"/>
      <c r="CI1675" s="48"/>
      <c r="CJ1675" s="48"/>
      <c r="CK1675" s="48"/>
      <c r="CL1675" s="48"/>
      <c r="CM1675" s="48"/>
      <c r="CN1675" s="48"/>
      <c r="CO1675" s="48"/>
      <c r="CP1675" s="48"/>
      <c r="CQ1675" s="48"/>
      <c r="CR1675" s="48"/>
      <c r="CS1675" s="48"/>
      <c r="CT1675" s="48"/>
      <c r="CU1675" s="48"/>
      <c r="CV1675" s="48"/>
      <c r="CW1675" s="48"/>
      <c r="CX1675" s="48"/>
      <c r="CY1675" s="48"/>
      <c r="CZ1675" s="48"/>
      <c r="DA1675" s="48"/>
      <c r="DB1675" s="48"/>
      <c r="DC1675" s="48"/>
      <c r="DD1675" s="48"/>
      <c r="DE1675" s="48"/>
      <c r="DF1675" s="48"/>
      <c r="DG1675" s="48"/>
      <c r="DH1675" s="48"/>
      <c r="DI1675" s="48"/>
      <c r="DJ1675" s="48"/>
      <c r="DK1675" s="48"/>
      <c r="DL1675" s="48"/>
      <c r="DM1675" s="48"/>
      <c r="DN1675" s="48"/>
      <c r="DO1675" s="48"/>
      <c r="DP1675" s="48"/>
      <c r="DQ1675" s="48"/>
    </row>
    <row r="1676" spans="1:121" ht="12.75" hidden="1" customHeight="1" outlineLevel="2">
      <c r="A1676" s="62"/>
      <c r="B1676" s="40"/>
      <c r="C1676" s="10"/>
      <c r="D1676" s="39"/>
      <c r="E1676" s="3"/>
      <c r="F1676" s="35" t="s">
        <v>1763</v>
      </c>
      <c r="G1676" s="28"/>
      <c r="H1676" s="35"/>
      <c r="I1676" s="35"/>
      <c r="J1676" s="46"/>
      <c r="K1676" s="26"/>
      <c r="L1676" s="26"/>
      <c r="M1676" s="66" t="s">
        <v>472</v>
      </c>
      <c r="N1676" s="33" t="s">
        <v>1354</v>
      </c>
      <c r="O1676" s="101">
        <v>4.3999999999999997E-2</v>
      </c>
      <c r="P1676" s="41"/>
      <c r="Q1676" s="88"/>
      <c r="R1676" s="47"/>
      <c r="S1676" s="47"/>
      <c r="T1676" s="47"/>
      <c r="U1676" s="47"/>
      <c r="V1676" s="47"/>
      <c r="W1676" s="47"/>
      <c r="X1676" s="47"/>
      <c r="Y1676" s="47"/>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c r="BV1676" s="48"/>
      <c r="BW1676" s="48"/>
      <c r="BX1676" s="48"/>
      <c r="BY1676" s="48"/>
      <c r="BZ1676" s="48"/>
      <c r="CA1676" s="48"/>
      <c r="CB1676" s="48"/>
      <c r="CC1676" s="48"/>
      <c r="CD1676" s="48"/>
      <c r="CE1676" s="48"/>
      <c r="CF1676" s="48"/>
      <c r="CG1676" s="48"/>
      <c r="CH1676" s="48"/>
      <c r="CI1676" s="48"/>
      <c r="CJ1676" s="48"/>
      <c r="CK1676" s="48"/>
      <c r="CL1676" s="48"/>
      <c r="CM1676" s="48"/>
      <c r="CN1676" s="48"/>
      <c r="CO1676" s="48"/>
      <c r="CP1676" s="48"/>
      <c r="CQ1676" s="48"/>
      <c r="CR1676" s="48"/>
      <c r="CS1676" s="48"/>
      <c r="CT1676" s="48"/>
      <c r="CU1676" s="48"/>
      <c r="CV1676" s="48"/>
      <c r="CW1676" s="48"/>
      <c r="CX1676" s="48"/>
      <c r="CY1676" s="48"/>
      <c r="CZ1676" s="48"/>
      <c r="DA1676" s="48"/>
      <c r="DB1676" s="48"/>
      <c r="DC1676" s="48"/>
      <c r="DD1676" s="48"/>
      <c r="DE1676" s="48"/>
      <c r="DF1676" s="48"/>
      <c r="DG1676" s="48"/>
      <c r="DH1676" s="48"/>
      <c r="DI1676" s="48"/>
      <c r="DJ1676" s="48"/>
      <c r="DK1676" s="48"/>
      <c r="DL1676" s="48"/>
      <c r="DM1676" s="48"/>
      <c r="DN1676" s="48"/>
      <c r="DO1676" s="48"/>
      <c r="DP1676" s="48"/>
      <c r="DQ1676" s="48"/>
    </row>
    <row r="1677" spans="1:121" ht="12.75" hidden="1" customHeight="1" outlineLevel="2">
      <c r="A1677" s="62"/>
      <c r="B1677" s="40"/>
      <c r="C1677" s="10"/>
      <c r="D1677" s="39"/>
      <c r="E1677" s="3"/>
      <c r="F1677" s="35"/>
      <c r="G1677" s="28"/>
      <c r="H1677" s="35"/>
      <c r="I1677" s="35"/>
      <c r="J1677" s="46"/>
      <c r="K1677" s="26"/>
      <c r="L1677" s="26"/>
      <c r="M1677" s="23" t="s">
        <v>1746</v>
      </c>
      <c r="N1677" s="33" t="s">
        <v>54</v>
      </c>
      <c r="O1677" s="31">
        <v>1</v>
      </c>
      <c r="P1677" s="41"/>
      <c r="Q1677" s="88"/>
      <c r="R1677" s="47"/>
      <c r="S1677" s="47"/>
      <c r="T1677" s="47"/>
      <c r="U1677" s="47"/>
      <c r="V1677" s="47"/>
      <c r="W1677" s="47"/>
      <c r="X1677" s="47"/>
      <c r="Y1677" s="47"/>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c r="BV1677" s="48"/>
      <c r="BW1677" s="48"/>
      <c r="BX1677" s="48"/>
      <c r="BY1677" s="48"/>
      <c r="BZ1677" s="48"/>
      <c r="CA1677" s="48"/>
      <c r="CB1677" s="48"/>
      <c r="CC1677" s="48"/>
      <c r="CD1677" s="48"/>
      <c r="CE1677" s="48"/>
      <c r="CF1677" s="48"/>
      <c r="CG1677" s="48"/>
      <c r="CH1677" s="48"/>
      <c r="CI1677" s="48"/>
      <c r="CJ1677" s="48"/>
      <c r="CK1677" s="48"/>
      <c r="CL1677" s="48"/>
      <c r="CM1677" s="48"/>
      <c r="CN1677" s="48"/>
      <c r="CO1677" s="48"/>
      <c r="CP1677" s="48"/>
      <c r="CQ1677" s="48"/>
      <c r="CR1677" s="48"/>
      <c r="CS1677" s="48"/>
      <c r="CT1677" s="48"/>
      <c r="CU1677" s="48"/>
      <c r="CV1677" s="48"/>
      <c r="CW1677" s="48"/>
      <c r="CX1677" s="48"/>
      <c r="CY1677" s="48"/>
      <c r="CZ1677" s="48"/>
      <c r="DA1677" s="48"/>
      <c r="DB1677" s="48"/>
      <c r="DC1677" s="48"/>
      <c r="DD1677" s="48"/>
      <c r="DE1677" s="48"/>
      <c r="DF1677" s="48"/>
      <c r="DG1677" s="48"/>
      <c r="DH1677" s="48"/>
      <c r="DI1677" s="48"/>
      <c r="DJ1677" s="48"/>
      <c r="DK1677" s="48"/>
      <c r="DL1677" s="48"/>
      <c r="DM1677" s="48"/>
      <c r="DN1677" s="48"/>
      <c r="DO1677" s="48"/>
      <c r="DP1677" s="48"/>
      <c r="DQ1677" s="48"/>
    </row>
    <row r="1678" spans="1:121" ht="157.5" customHeight="1" outlineLevel="1" collapsed="1">
      <c r="A1678" s="27" t="s">
        <v>210</v>
      </c>
      <c r="B1678" s="27">
        <v>0.4</v>
      </c>
      <c r="C1678" s="27" t="s">
        <v>1349</v>
      </c>
      <c r="D1678" s="27" t="s">
        <v>1350</v>
      </c>
      <c r="E1678" s="28" t="s">
        <v>1778</v>
      </c>
      <c r="F1678" s="35" t="s">
        <v>1780</v>
      </c>
      <c r="G1678" s="28"/>
      <c r="H1678" s="28" t="s">
        <v>1444</v>
      </c>
      <c r="I1678" s="28" t="s">
        <v>1538</v>
      </c>
      <c r="J1678" s="26" t="s">
        <v>33</v>
      </c>
      <c r="K1678" s="26" t="s">
        <v>55</v>
      </c>
      <c r="L1678" s="26" t="s">
        <v>490</v>
      </c>
      <c r="M1678" s="32" t="str">
        <f>M1679&amp;" "&amp;O1679&amp;N1679&amp;" "&amp;" "&amp;M1680&amp;" "&amp;O1680&amp;N1680&amp;" "&amp;M1681&amp;" "&amp;O1681&amp;N1681&amp;" "&amp;M1682&amp;" "&amp;O1682&amp;N1682&amp;" "&amp;M1683&amp;" "&amp;O1683&amp;N1683&amp;" "</f>
        <v xml:space="preserve">Установка опор 7шт  Демонтаж провода (по трассе) 0,182км Монтаж провода (по трассе) 0,182км Замена ответвлений к зданиям 2шт Устройство повторного заземления 2шт </v>
      </c>
      <c r="N1678" s="276"/>
      <c r="O1678" s="277"/>
      <c r="P1678" s="41"/>
      <c r="Q1678" s="88"/>
      <c r="R1678" s="47"/>
      <c r="S1678" s="47"/>
      <c r="T1678" s="47"/>
      <c r="U1678" s="47"/>
      <c r="V1678" s="47"/>
      <c r="W1678" s="47"/>
      <c r="X1678" s="47"/>
      <c r="Y1678" s="47"/>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c r="BV1678" s="48"/>
      <c r="BW1678" s="48"/>
      <c r="BX1678" s="48"/>
      <c r="BY1678" s="48"/>
      <c r="BZ1678" s="48"/>
      <c r="CA1678" s="48"/>
      <c r="CB1678" s="48"/>
      <c r="CC1678" s="48"/>
      <c r="CD1678" s="48"/>
      <c r="CE1678" s="48"/>
      <c r="CF1678" s="48"/>
      <c r="CG1678" s="48"/>
      <c r="CH1678" s="48"/>
      <c r="CI1678" s="48"/>
      <c r="CJ1678" s="48"/>
      <c r="CK1678" s="48"/>
      <c r="CL1678" s="48"/>
      <c r="CM1678" s="48"/>
      <c r="CN1678" s="48"/>
      <c r="CO1678" s="48"/>
      <c r="CP1678" s="48"/>
      <c r="CQ1678" s="48"/>
      <c r="CR1678" s="48"/>
      <c r="CS1678" s="48"/>
      <c r="CT1678" s="48"/>
      <c r="CU1678" s="48"/>
      <c r="CV1678" s="48"/>
      <c r="CW1678" s="48"/>
      <c r="CX1678" s="48"/>
      <c r="CY1678" s="48"/>
      <c r="CZ1678" s="48"/>
      <c r="DA1678" s="48"/>
      <c r="DB1678" s="48"/>
      <c r="DC1678" s="48"/>
      <c r="DD1678" s="48"/>
      <c r="DE1678" s="48"/>
      <c r="DF1678" s="48"/>
      <c r="DG1678" s="48"/>
      <c r="DH1678" s="48"/>
      <c r="DI1678" s="48"/>
      <c r="DJ1678" s="48"/>
      <c r="DK1678" s="48"/>
      <c r="DL1678" s="48"/>
      <c r="DM1678" s="48"/>
      <c r="DN1678" s="48"/>
      <c r="DO1678" s="48"/>
      <c r="DP1678" s="48"/>
      <c r="DQ1678" s="48"/>
    </row>
    <row r="1679" spans="1:121" ht="22.5" hidden="1" customHeight="1" outlineLevel="2">
      <c r="A1679" s="62"/>
      <c r="B1679" s="40"/>
      <c r="C1679" s="10"/>
      <c r="D1679" s="39"/>
      <c r="E1679" s="3"/>
      <c r="F1679" s="35" t="s">
        <v>1781</v>
      </c>
      <c r="G1679" s="28"/>
      <c r="H1679" s="35"/>
      <c r="I1679" s="35"/>
      <c r="J1679" s="46"/>
      <c r="K1679" s="26"/>
      <c r="L1679" s="26"/>
      <c r="M1679" s="66" t="s">
        <v>477</v>
      </c>
      <c r="N1679" s="33" t="s">
        <v>54</v>
      </c>
      <c r="O1679" s="31">
        <v>7</v>
      </c>
      <c r="P1679" s="41"/>
      <c r="Q1679" s="88"/>
      <c r="R1679" s="47"/>
      <c r="S1679" s="47"/>
      <c r="T1679" s="47"/>
      <c r="U1679" s="47"/>
      <c r="V1679" s="47"/>
      <c r="W1679" s="47"/>
      <c r="X1679" s="47"/>
      <c r="Y1679" s="47"/>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c r="BV1679" s="48"/>
      <c r="BW1679" s="48"/>
      <c r="BX1679" s="48"/>
      <c r="BY1679" s="48"/>
      <c r="BZ1679" s="48"/>
      <c r="CA1679" s="48"/>
      <c r="CB1679" s="48"/>
      <c r="CC1679" s="48"/>
      <c r="CD1679" s="48"/>
      <c r="CE1679" s="48"/>
      <c r="CF1679" s="48"/>
      <c r="CG1679" s="48"/>
      <c r="CH1679" s="48"/>
      <c r="CI1679" s="48"/>
      <c r="CJ1679" s="48"/>
      <c r="CK1679" s="48"/>
      <c r="CL1679" s="48"/>
      <c r="CM1679" s="48"/>
      <c r="CN1679" s="48"/>
      <c r="CO1679" s="48"/>
      <c r="CP1679" s="48"/>
      <c r="CQ1679" s="48"/>
      <c r="CR1679" s="48"/>
      <c r="CS1679" s="48"/>
      <c r="CT1679" s="48"/>
      <c r="CU1679" s="48"/>
      <c r="CV1679" s="48"/>
      <c r="CW1679" s="48"/>
      <c r="CX1679" s="48"/>
      <c r="CY1679" s="48"/>
      <c r="CZ1679" s="48"/>
      <c r="DA1679" s="48"/>
      <c r="DB1679" s="48"/>
      <c r="DC1679" s="48"/>
      <c r="DD1679" s="48"/>
      <c r="DE1679" s="48"/>
      <c r="DF1679" s="48"/>
      <c r="DG1679" s="48"/>
      <c r="DH1679" s="48"/>
      <c r="DI1679" s="48"/>
      <c r="DJ1679" s="48"/>
      <c r="DK1679" s="48"/>
      <c r="DL1679" s="48"/>
      <c r="DM1679" s="48"/>
      <c r="DN1679" s="48"/>
      <c r="DO1679" s="48"/>
      <c r="DP1679" s="48"/>
      <c r="DQ1679" s="48"/>
    </row>
    <row r="1680" spans="1:121" ht="12.75" hidden="1" customHeight="1" outlineLevel="2">
      <c r="A1680" s="62"/>
      <c r="B1680" s="40"/>
      <c r="C1680" s="10"/>
      <c r="D1680" s="39"/>
      <c r="E1680" s="3"/>
      <c r="F1680" s="35" t="s">
        <v>1762</v>
      </c>
      <c r="G1680" s="28"/>
      <c r="H1680" s="35"/>
      <c r="I1680" s="35"/>
      <c r="J1680" s="46"/>
      <c r="K1680" s="26"/>
      <c r="L1680" s="26"/>
      <c r="M1680" s="66" t="s">
        <v>470</v>
      </c>
      <c r="N1680" s="33" t="s">
        <v>1354</v>
      </c>
      <c r="O1680" s="31">
        <v>0.182</v>
      </c>
      <c r="P1680" s="41"/>
      <c r="Q1680" s="88"/>
      <c r="R1680" s="47"/>
      <c r="S1680" s="47"/>
      <c r="T1680" s="47"/>
      <c r="U1680" s="47"/>
      <c r="V1680" s="47"/>
      <c r="W1680" s="47"/>
      <c r="X1680" s="47"/>
      <c r="Y1680" s="47"/>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c r="BV1680" s="48"/>
      <c r="BW1680" s="48"/>
      <c r="BX1680" s="48"/>
      <c r="BY1680" s="48"/>
      <c r="BZ1680" s="48"/>
      <c r="CA1680" s="48"/>
      <c r="CB1680" s="48"/>
      <c r="CC1680" s="48"/>
      <c r="CD1680" s="48"/>
      <c r="CE1680" s="48"/>
      <c r="CF1680" s="48"/>
      <c r="CG1680" s="48"/>
      <c r="CH1680" s="48"/>
      <c r="CI1680" s="48"/>
      <c r="CJ1680" s="48"/>
      <c r="CK1680" s="48"/>
      <c r="CL1680" s="48"/>
      <c r="CM1680" s="48"/>
      <c r="CN1680" s="48"/>
      <c r="CO1680" s="48"/>
      <c r="CP1680" s="48"/>
      <c r="CQ1680" s="48"/>
      <c r="CR1680" s="48"/>
      <c r="CS1680" s="48"/>
      <c r="CT1680" s="48"/>
      <c r="CU1680" s="48"/>
      <c r="CV1680" s="48"/>
      <c r="CW1680" s="48"/>
      <c r="CX1680" s="48"/>
      <c r="CY1680" s="48"/>
      <c r="CZ1680" s="48"/>
      <c r="DA1680" s="48"/>
      <c r="DB1680" s="48"/>
      <c r="DC1680" s="48"/>
      <c r="DD1680" s="48"/>
      <c r="DE1680" s="48"/>
      <c r="DF1680" s="48"/>
      <c r="DG1680" s="48"/>
      <c r="DH1680" s="48"/>
      <c r="DI1680" s="48"/>
      <c r="DJ1680" s="48"/>
      <c r="DK1680" s="48"/>
      <c r="DL1680" s="48"/>
      <c r="DM1680" s="48"/>
      <c r="DN1680" s="48"/>
      <c r="DO1680" s="48"/>
      <c r="DP1680" s="48"/>
      <c r="DQ1680" s="48"/>
    </row>
    <row r="1681" spans="1:121" ht="12.75" hidden="1" customHeight="1" outlineLevel="2">
      <c r="A1681" s="62"/>
      <c r="B1681" s="40"/>
      <c r="C1681" s="10"/>
      <c r="D1681" s="39"/>
      <c r="E1681" s="3"/>
      <c r="F1681" s="35" t="s">
        <v>1763</v>
      </c>
      <c r="G1681" s="28"/>
      <c r="H1681" s="35"/>
      <c r="I1681" s="35"/>
      <c r="J1681" s="46"/>
      <c r="K1681" s="26"/>
      <c r="L1681" s="26"/>
      <c r="M1681" s="66" t="s">
        <v>472</v>
      </c>
      <c r="N1681" s="33" t="s">
        <v>1354</v>
      </c>
      <c r="O1681" s="101">
        <v>0.182</v>
      </c>
      <c r="P1681" s="41"/>
      <c r="Q1681" s="88"/>
      <c r="R1681" s="47"/>
      <c r="S1681" s="47"/>
      <c r="T1681" s="47"/>
      <c r="U1681" s="47"/>
      <c r="V1681" s="47"/>
      <c r="W1681" s="47"/>
      <c r="X1681" s="47"/>
      <c r="Y1681" s="47"/>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c r="BV1681" s="48"/>
      <c r="BW1681" s="48"/>
      <c r="BX1681" s="48"/>
      <c r="BY1681" s="48"/>
      <c r="BZ1681" s="48"/>
      <c r="CA1681" s="48"/>
      <c r="CB1681" s="48"/>
      <c r="CC1681" s="48"/>
      <c r="CD1681" s="48"/>
      <c r="CE1681" s="48"/>
      <c r="CF1681" s="48"/>
      <c r="CG1681" s="48"/>
      <c r="CH1681" s="48"/>
      <c r="CI1681" s="48"/>
      <c r="CJ1681" s="48"/>
      <c r="CK1681" s="48"/>
      <c r="CL1681" s="48"/>
      <c r="CM1681" s="48"/>
      <c r="CN1681" s="48"/>
      <c r="CO1681" s="48"/>
      <c r="CP1681" s="48"/>
      <c r="CQ1681" s="48"/>
      <c r="CR1681" s="48"/>
      <c r="CS1681" s="48"/>
      <c r="CT1681" s="48"/>
      <c r="CU1681" s="48"/>
      <c r="CV1681" s="48"/>
      <c r="CW1681" s="48"/>
      <c r="CX1681" s="48"/>
      <c r="CY1681" s="48"/>
      <c r="CZ1681" s="48"/>
      <c r="DA1681" s="48"/>
      <c r="DB1681" s="48"/>
      <c r="DC1681" s="48"/>
      <c r="DD1681" s="48"/>
      <c r="DE1681" s="48"/>
      <c r="DF1681" s="48"/>
      <c r="DG1681" s="48"/>
      <c r="DH1681" s="48"/>
      <c r="DI1681" s="48"/>
      <c r="DJ1681" s="48"/>
      <c r="DK1681" s="48"/>
      <c r="DL1681" s="48"/>
      <c r="DM1681" s="48"/>
      <c r="DN1681" s="48"/>
      <c r="DO1681" s="48"/>
      <c r="DP1681" s="48"/>
      <c r="DQ1681" s="48"/>
    </row>
    <row r="1682" spans="1:121" ht="12.75" hidden="1" customHeight="1" outlineLevel="2">
      <c r="A1682" s="62"/>
      <c r="B1682" s="40"/>
      <c r="C1682" s="10"/>
      <c r="D1682" s="39"/>
      <c r="E1682" s="3"/>
      <c r="F1682" s="35" t="s">
        <v>1782</v>
      </c>
      <c r="G1682" s="28"/>
      <c r="H1682" s="35"/>
      <c r="I1682" s="35"/>
      <c r="J1682" s="46"/>
      <c r="K1682" s="26"/>
      <c r="L1682" s="26"/>
      <c r="M1682" s="23" t="s">
        <v>676</v>
      </c>
      <c r="N1682" s="276" t="s">
        <v>54</v>
      </c>
      <c r="O1682" s="31">
        <v>2</v>
      </c>
      <c r="P1682" s="41"/>
      <c r="Q1682" s="88"/>
      <c r="R1682" s="47"/>
      <c r="S1682" s="47"/>
      <c r="T1682" s="47"/>
      <c r="U1682" s="47"/>
      <c r="V1682" s="47"/>
      <c r="W1682" s="47"/>
      <c r="X1682" s="47"/>
      <c r="Y1682" s="47"/>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c r="BV1682" s="48"/>
      <c r="BW1682" s="48"/>
      <c r="BX1682" s="48"/>
      <c r="BY1682" s="48"/>
      <c r="BZ1682" s="48"/>
      <c r="CA1682" s="48"/>
      <c r="CB1682" s="48"/>
      <c r="CC1682" s="48"/>
      <c r="CD1682" s="48"/>
      <c r="CE1682" s="48"/>
      <c r="CF1682" s="48"/>
      <c r="CG1682" s="48"/>
      <c r="CH1682" s="48"/>
      <c r="CI1682" s="48"/>
      <c r="CJ1682" s="48"/>
      <c r="CK1682" s="48"/>
      <c r="CL1682" s="48"/>
      <c r="CM1682" s="48"/>
      <c r="CN1682" s="48"/>
      <c r="CO1682" s="48"/>
      <c r="CP1682" s="48"/>
      <c r="CQ1682" s="48"/>
      <c r="CR1682" s="48"/>
      <c r="CS1682" s="48"/>
      <c r="CT1682" s="48"/>
      <c r="CU1682" s="48"/>
      <c r="CV1682" s="48"/>
      <c r="CW1682" s="48"/>
      <c r="CX1682" s="48"/>
      <c r="CY1682" s="48"/>
      <c r="CZ1682" s="48"/>
      <c r="DA1682" s="48"/>
      <c r="DB1682" s="48"/>
      <c r="DC1682" s="48"/>
      <c r="DD1682" s="48"/>
      <c r="DE1682" s="48"/>
      <c r="DF1682" s="48"/>
      <c r="DG1682" s="48"/>
      <c r="DH1682" s="48"/>
      <c r="DI1682" s="48"/>
      <c r="DJ1682" s="48"/>
      <c r="DK1682" s="48"/>
      <c r="DL1682" s="48"/>
      <c r="DM1682" s="48"/>
      <c r="DN1682" s="48"/>
      <c r="DO1682" s="48"/>
      <c r="DP1682" s="48"/>
      <c r="DQ1682" s="48"/>
    </row>
    <row r="1683" spans="1:121" ht="12.75" hidden="1" customHeight="1" outlineLevel="2">
      <c r="A1683" s="62"/>
      <c r="B1683" s="40"/>
      <c r="C1683" s="10"/>
      <c r="D1683" s="39"/>
      <c r="E1683" s="3"/>
      <c r="F1683" s="35"/>
      <c r="G1683" s="28"/>
      <c r="H1683" s="35"/>
      <c r="I1683" s="35"/>
      <c r="J1683" s="46"/>
      <c r="K1683" s="26"/>
      <c r="L1683" s="26"/>
      <c r="M1683" s="23" t="s">
        <v>1746</v>
      </c>
      <c r="N1683" s="33" t="s">
        <v>54</v>
      </c>
      <c r="O1683" s="31">
        <v>2</v>
      </c>
      <c r="P1683" s="41"/>
      <c r="Q1683" s="88"/>
      <c r="R1683" s="47"/>
      <c r="S1683" s="47"/>
      <c r="T1683" s="47"/>
      <c r="U1683" s="47"/>
      <c r="V1683" s="47"/>
      <c r="W1683" s="47"/>
      <c r="X1683" s="47"/>
      <c r="Y1683" s="47"/>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c r="BV1683" s="48"/>
      <c r="BW1683" s="48"/>
      <c r="BX1683" s="48"/>
      <c r="BY1683" s="48"/>
      <c r="BZ1683" s="48"/>
      <c r="CA1683" s="48"/>
      <c r="CB1683" s="48"/>
      <c r="CC1683" s="48"/>
      <c r="CD1683" s="48"/>
      <c r="CE1683" s="48"/>
      <c r="CF1683" s="48"/>
      <c r="CG1683" s="48"/>
      <c r="CH1683" s="48"/>
      <c r="CI1683" s="48"/>
      <c r="CJ1683" s="48"/>
      <c r="CK1683" s="48"/>
      <c r="CL1683" s="48"/>
      <c r="CM1683" s="48"/>
      <c r="CN1683" s="48"/>
      <c r="CO1683" s="48"/>
      <c r="CP1683" s="48"/>
      <c r="CQ1683" s="48"/>
      <c r="CR1683" s="48"/>
      <c r="CS1683" s="48"/>
      <c r="CT1683" s="48"/>
      <c r="CU1683" s="48"/>
      <c r="CV1683" s="48"/>
      <c r="CW1683" s="48"/>
      <c r="CX1683" s="48"/>
      <c r="CY1683" s="48"/>
      <c r="CZ1683" s="48"/>
      <c r="DA1683" s="48"/>
      <c r="DB1683" s="48"/>
      <c r="DC1683" s="48"/>
      <c r="DD1683" s="48"/>
      <c r="DE1683" s="48"/>
      <c r="DF1683" s="48"/>
      <c r="DG1683" s="48"/>
      <c r="DH1683" s="48"/>
      <c r="DI1683" s="48"/>
      <c r="DJ1683" s="48"/>
      <c r="DK1683" s="48"/>
      <c r="DL1683" s="48"/>
      <c r="DM1683" s="48"/>
      <c r="DN1683" s="48"/>
      <c r="DO1683" s="48"/>
      <c r="DP1683" s="48"/>
      <c r="DQ1683" s="48"/>
    </row>
    <row r="1684" spans="1:121" ht="157.5" customHeight="1" outlineLevel="1" collapsed="1">
      <c r="A1684" s="27" t="s">
        <v>198</v>
      </c>
      <c r="B1684" s="27">
        <v>0.4</v>
      </c>
      <c r="C1684" s="27" t="s">
        <v>1349</v>
      </c>
      <c r="D1684" s="27" t="s">
        <v>1350</v>
      </c>
      <c r="E1684" s="28" t="s">
        <v>1783</v>
      </c>
      <c r="F1684" s="35" t="s">
        <v>1784</v>
      </c>
      <c r="G1684" s="28"/>
      <c r="H1684" s="28" t="s">
        <v>1444</v>
      </c>
      <c r="I1684" s="28" t="s">
        <v>1538</v>
      </c>
      <c r="J1684" s="26" t="s">
        <v>33</v>
      </c>
      <c r="K1684" s="26" t="s">
        <v>55</v>
      </c>
      <c r="L1684" s="26" t="s">
        <v>490</v>
      </c>
      <c r="M1684" s="32" t="str">
        <f>M1685&amp;" "&amp;O1685&amp;N1685&amp;" "&amp;" "&amp;M1686&amp;" "&amp;O1686&amp;N1686&amp;" "&amp;M1687&amp;" "&amp;O1687&amp;N1687&amp;" "&amp;M1688&amp;" "&amp;O1688&amp;N1688&amp;" "&amp;M1689&amp;" "&amp;O1689&amp;N1689&amp;" "</f>
        <v xml:space="preserve">Демонтаж опор 5шт  Установка опор 9шт Демонтаж провода (по трассе) 0,3км Монтаж провода (по трассе) 0,315км Замена ответвлений к зданиям 8шт </v>
      </c>
      <c r="N1684" s="276"/>
      <c r="O1684" s="277"/>
      <c r="P1684" s="41"/>
      <c r="Q1684" s="88"/>
      <c r="R1684" s="47"/>
      <c r="S1684" s="47"/>
      <c r="T1684" s="47"/>
      <c r="U1684" s="47"/>
      <c r="V1684" s="47"/>
      <c r="W1684" s="47"/>
      <c r="X1684" s="47"/>
      <c r="Y1684" s="47"/>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c r="BV1684" s="48"/>
      <c r="BW1684" s="48"/>
      <c r="BX1684" s="48"/>
      <c r="BY1684" s="48"/>
      <c r="BZ1684" s="48"/>
      <c r="CA1684" s="48"/>
      <c r="CB1684" s="48"/>
      <c r="CC1684" s="48"/>
      <c r="CD1684" s="48"/>
      <c r="CE1684" s="48"/>
      <c r="CF1684" s="48"/>
      <c r="CG1684" s="48"/>
      <c r="CH1684" s="48"/>
      <c r="CI1684" s="48"/>
      <c r="CJ1684" s="48"/>
      <c r="CK1684" s="48"/>
      <c r="CL1684" s="48"/>
      <c r="CM1684" s="48"/>
      <c r="CN1684" s="48"/>
      <c r="CO1684" s="48"/>
      <c r="CP1684" s="48"/>
      <c r="CQ1684" s="48"/>
      <c r="CR1684" s="48"/>
      <c r="CS1684" s="48"/>
      <c r="CT1684" s="48"/>
      <c r="CU1684" s="48"/>
      <c r="CV1684" s="48"/>
      <c r="CW1684" s="48"/>
      <c r="CX1684" s="48"/>
      <c r="CY1684" s="48"/>
      <c r="CZ1684" s="48"/>
      <c r="DA1684" s="48"/>
      <c r="DB1684" s="48"/>
      <c r="DC1684" s="48"/>
      <c r="DD1684" s="48"/>
      <c r="DE1684" s="48"/>
      <c r="DF1684" s="48"/>
      <c r="DG1684" s="48"/>
      <c r="DH1684" s="48"/>
      <c r="DI1684" s="48"/>
      <c r="DJ1684" s="48"/>
      <c r="DK1684" s="48"/>
      <c r="DL1684" s="48"/>
      <c r="DM1684" s="48"/>
      <c r="DN1684" s="48"/>
      <c r="DO1684" s="48"/>
      <c r="DP1684" s="48"/>
      <c r="DQ1684" s="48"/>
    </row>
    <row r="1685" spans="1:121" ht="22.5" hidden="1" customHeight="1" outlineLevel="2">
      <c r="A1685" s="62"/>
      <c r="B1685" s="40"/>
      <c r="C1685" s="10"/>
      <c r="D1685" s="39"/>
      <c r="E1685" s="3"/>
      <c r="F1685" s="35" t="s">
        <v>1785</v>
      </c>
      <c r="G1685" s="28"/>
      <c r="H1685" s="35"/>
      <c r="I1685" s="35"/>
      <c r="J1685" s="46"/>
      <c r="K1685" s="26"/>
      <c r="L1685" s="26"/>
      <c r="M1685" s="66" t="s">
        <v>581</v>
      </c>
      <c r="N1685" s="33" t="s">
        <v>54</v>
      </c>
      <c r="O1685" s="31">
        <v>5</v>
      </c>
      <c r="P1685" s="41"/>
      <c r="Q1685" s="88"/>
      <c r="R1685" s="47"/>
      <c r="S1685" s="47"/>
      <c r="T1685" s="47"/>
      <c r="U1685" s="47"/>
      <c r="V1685" s="47"/>
      <c r="W1685" s="47"/>
      <c r="X1685" s="47"/>
      <c r="Y1685" s="47"/>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c r="BV1685" s="48"/>
      <c r="BW1685" s="48"/>
      <c r="BX1685" s="48"/>
      <c r="BY1685" s="48"/>
      <c r="BZ1685" s="48"/>
      <c r="CA1685" s="48"/>
      <c r="CB1685" s="48"/>
      <c r="CC1685" s="48"/>
      <c r="CD1685" s="48"/>
      <c r="CE1685" s="48"/>
      <c r="CF1685" s="48"/>
      <c r="CG1685" s="48"/>
      <c r="CH1685" s="48"/>
      <c r="CI1685" s="48"/>
      <c r="CJ1685" s="48"/>
      <c r="CK1685" s="48"/>
      <c r="CL1685" s="48"/>
      <c r="CM1685" s="48"/>
      <c r="CN1685" s="48"/>
      <c r="CO1685" s="48"/>
      <c r="CP1685" s="48"/>
      <c r="CQ1685" s="48"/>
      <c r="CR1685" s="48"/>
      <c r="CS1685" s="48"/>
      <c r="CT1685" s="48"/>
      <c r="CU1685" s="48"/>
      <c r="CV1685" s="48"/>
      <c r="CW1685" s="48"/>
      <c r="CX1685" s="48"/>
      <c r="CY1685" s="48"/>
      <c r="CZ1685" s="48"/>
      <c r="DA1685" s="48"/>
      <c r="DB1685" s="48"/>
      <c r="DC1685" s="48"/>
      <c r="DD1685" s="48"/>
      <c r="DE1685" s="48"/>
      <c r="DF1685" s="48"/>
      <c r="DG1685" s="48"/>
      <c r="DH1685" s="48"/>
      <c r="DI1685" s="48"/>
      <c r="DJ1685" s="48"/>
      <c r="DK1685" s="48"/>
      <c r="DL1685" s="48"/>
      <c r="DM1685" s="48"/>
      <c r="DN1685" s="48"/>
      <c r="DO1685" s="48"/>
      <c r="DP1685" s="48"/>
      <c r="DQ1685" s="48"/>
    </row>
    <row r="1686" spans="1:121" ht="33.75" hidden="1" customHeight="1" outlineLevel="2">
      <c r="A1686" s="62"/>
      <c r="B1686" s="40"/>
      <c r="C1686" s="10"/>
      <c r="D1686" s="39"/>
      <c r="E1686" s="3"/>
      <c r="F1686" s="35" t="s">
        <v>1786</v>
      </c>
      <c r="G1686" s="28"/>
      <c r="H1686" s="35"/>
      <c r="I1686" s="35"/>
      <c r="J1686" s="46"/>
      <c r="K1686" s="26"/>
      <c r="L1686" s="26"/>
      <c r="M1686" s="66" t="s">
        <v>477</v>
      </c>
      <c r="N1686" s="33" t="s">
        <v>54</v>
      </c>
      <c r="O1686" s="31">
        <v>9</v>
      </c>
      <c r="P1686" s="41"/>
      <c r="Q1686" s="88"/>
      <c r="R1686" s="47"/>
      <c r="S1686" s="47"/>
      <c r="T1686" s="47"/>
      <c r="U1686" s="47"/>
      <c r="V1686" s="47"/>
      <c r="W1686" s="47"/>
      <c r="X1686" s="47"/>
      <c r="Y1686" s="47"/>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c r="BV1686" s="48"/>
      <c r="BW1686" s="48"/>
      <c r="BX1686" s="48"/>
      <c r="BY1686" s="48"/>
      <c r="BZ1686" s="48"/>
      <c r="CA1686" s="48"/>
      <c r="CB1686" s="48"/>
      <c r="CC1686" s="48"/>
      <c r="CD1686" s="48"/>
      <c r="CE1686" s="48"/>
      <c r="CF1686" s="48"/>
      <c r="CG1686" s="48"/>
      <c r="CH1686" s="48"/>
      <c r="CI1686" s="48"/>
      <c r="CJ1686" s="48"/>
      <c r="CK1686" s="48"/>
      <c r="CL1686" s="48"/>
      <c r="CM1686" s="48"/>
      <c r="CN1686" s="48"/>
      <c r="CO1686" s="48"/>
      <c r="CP1686" s="48"/>
      <c r="CQ1686" s="48"/>
      <c r="CR1686" s="48"/>
      <c r="CS1686" s="48"/>
      <c r="CT1686" s="48"/>
      <c r="CU1686" s="48"/>
      <c r="CV1686" s="48"/>
      <c r="CW1686" s="48"/>
      <c r="CX1686" s="48"/>
      <c r="CY1686" s="48"/>
      <c r="CZ1686" s="48"/>
      <c r="DA1686" s="48"/>
      <c r="DB1686" s="48"/>
      <c r="DC1686" s="48"/>
      <c r="DD1686" s="48"/>
      <c r="DE1686" s="48"/>
      <c r="DF1686" s="48"/>
      <c r="DG1686" s="48"/>
      <c r="DH1686" s="48"/>
      <c r="DI1686" s="48"/>
      <c r="DJ1686" s="48"/>
      <c r="DK1686" s="48"/>
      <c r="DL1686" s="48"/>
      <c r="DM1686" s="48"/>
      <c r="DN1686" s="48"/>
      <c r="DO1686" s="48"/>
      <c r="DP1686" s="48"/>
      <c r="DQ1686" s="48"/>
    </row>
    <row r="1687" spans="1:121" ht="12.75" hidden="1" customHeight="1" outlineLevel="2">
      <c r="A1687" s="62"/>
      <c r="B1687" s="40"/>
      <c r="C1687" s="10"/>
      <c r="D1687" s="39"/>
      <c r="E1687" s="3"/>
      <c r="F1687" s="35" t="s">
        <v>1762</v>
      </c>
      <c r="G1687" s="28"/>
      <c r="H1687" s="35"/>
      <c r="I1687" s="35"/>
      <c r="J1687" s="46"/>
      <c r="K1687" s="26"/>
      <c r="L1687" s="26"/>
      <c r="M1687" s="66" t="s">
        <v>470</v>
      </c>
      <c r="N1687" s="33" t="s">
        <v>1354</v>
      </c>
      <c r="O1687" s="31">
        <v>0.3</v>
      </c>
      <c r="P1687" s="41"/>
      <c r="Q1687" s="88"/>
      <c r="R1687" s="47"/>
      <c r="S1687" s="47"/>
      <c r="T1687" s="47"/>
      <c r="U1687" s="47"/>
      <c r="V1687" s="47"/>
      <c r="W1687" s="47"/>
      <c r="X1687" s="47"/>
      <c r="Y1687" s="47"/>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c r="BV1687" s="48"/>
      <c r="BW1687" s="48"/>
      <c r="BX1687" s="48"/>
      <c r="BY1687" s="48"/>
      <c r="BZ1687" s="48"/>
      <c r="CA1687" s="48"/>
      <c r="CB1687" s="48"/>
      <c r="CC1687" s="48"/>
      <c r="CD1687" s="48"/>
      <c r="CE1687" s="48"/>
      <c r="CF1687" s="48"/>
      <c r="CG1687" s="48"/>
      <c r="CH1687" s="48"/>
      <c r="CI1687" s="48"/>
      <c r="CJ1687" s="48"/>
      <c r="CK1687" s="48"/>
      <c r="CL1687" s="48"/>
      <c r="CM1687" s="48"/>
      <c r="CN1687" s="48"/>
      <c r="CO1687" s="48"/>
      <c r="CP1687" s="48"/>
      <c r="CQ1687" s="48"/>
      <c r="CR1687" s="48"/>
      <c r="CS1687" s="48"/>
      <c r="CT1687" s="48"/>
      <c r="CU1687" s="48"/>
      <c r="CV1687" s="48"/>
      <c r="CW1687" s="48"/>
      <c r="CX1687" s="48"/>
      <c r="CY1687" s="48"/>
      <c r="CZ1687" s="48"/>
      <c r="DA1687" s="48"/>
      <c r="DB1687" s="48"/>
      <c r="DC1687" s="48"/>
      <c r="DD1687" s="48"/>
      <c r="DE1687" s="48"/>
      <c r="DF1687" s="48"/>
      <c r="DG1687" s="48"/>
      <c r="DH1687" s="48"/>
      <c r="DI1687" s="48"/>
      <c r="DJ1687" s="48"/>
      <c r="DK1687" s="48"/>
      <c r="DL1687" s="48"/>
      <c r="DM1687" s="48"/>
      <c r="DN1687" s="48"/>
      <c r="DO1687" s="48"/>
      <c r="DP1687" s="48"/>
      <c r="DQ1687" s="48"/>
    </row>
    <row r="1688" spans="1:121" ht="12.75" hidden="1" customHeight="1" outlineLevel="2">
      <c r="A1688" s="62"/>
      <c r="B1688" s="40"/>
      <c r="C1688" s="10"/>
      <c r="D1688" s="39"/>
      <c r="E1688" s="3"/>
      <c r="F1688" s="35" t="s">
        <v>1763</v>
      </c>
      <c r="G1688" s="28"/>
      <c r="H1688" s="35"/>
      <c r="I1688" s="35"/>
      <c r="J1688" s="46"/>
      <c r="K1688" s="26"/>
      <c r="L1688" s="26"/>
      <c r="M1688" s="66" t="s">
        <v>472</v>
      </c>
      <c r="N1688" s="33" t="s">
        <v>1354</v>
      </c>
      <c r="O1688" s="101">
        <v>0.315</v>
      </c>
      <c r="P1688" s="41"/>
      <c r="Q1688" s="88"/>
      <c r="R1688" s="47"/>
      <c r="S1688" s="47"/>
      <c r="T1688" s="47"/>
      <c r="U1688" s="47"/>
      <c r="V1688" s="47"/>
      <c r="W1688" s="47"/>
      <c r="X1688" s="47"/>
      <c r="Y1688" s="47"/>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c r="BV1688" s="48"/>
      <c r="BW1688" s="48"/>
      <c r="BX1688" s="48"/>
      <c r="BY1688" s="48"/>
      <c r="BZ1688" s="48"/>
      <c r="CA1688" s="48"/>
      <c r="CB1688" s="48"/>
      <c r="CC1688" s="48"/>
      <c r="CD1688" s="48"/>
      <c r="CE1688" s="48"/>
      <c r="CF1688" s="48"/>
      <c r="CG1688" s="48"/>
      <c r="CH1688" s="48"/>
      <c r="CI1688" s="48"/>
      <c r="CJ1688" s="48"/>
      <c r="CK1688" s="48"/>
      <c r="CL1688" s="48"/>
      <c r="CM1688" s="48"/>
      <c r="CN1688" s="48"/>
      <c r="CO1688" s="48"/>
      <c r="CP1688" s="48"/>
      <c r="CQ1688" s="48"/>
      <c r="CR1688" s="48"/>
      <c r="CS1688" s="48"/>
      <c r="CT1688" s="48"/>
      <c r="CU1688" s="48"/>
      <c r="CV1688" s="48"/>
      <c r="CW1688" s="48"/>
      <c r="CX1688" s="48"/>
      <c r="CY1688" s="48"/>
      <c r="CZ1688" s="48"/>
      <c r="DA1688" s="48"/>
      <c r="DB1688" s="48"/>
      <c r="DC1688" s="48"/>
      <c r="DD1688" s="48"/>
      <c r="DE1688" s="48"/>
      <c r="DF1688" s="48"/>
      <c r="DG1688" s="48"/>
      <c r="DH1688" s="48"/>
      <c r="DI1688" s="48"/>
      <c r="DJ1688" s="48"/>
      <c r="DK1688" s="48"/>
      <c r="DL1688" s="48"/>
      <c r="DM1688" s="48"/>
      <c r="DN1688" s="48"/>
      <c r="DO1688" s="48"/>
      <c r="DP1688" s="48"/>
      <c r="DQ1688" s="48"/>
    </row>
    <row r="1689" spans="1:121" ht="12.75" hidden="1" customHeight="1" outlineLevel="2">
      <c r="A1689" s="62"/>
      <c r="B1689" s="40"/>
      <c r="C1689" s="10"/>
      <c r="D1689" s="39"/>
      <c r="E1689" s="3"/>
      <c r="F1689" s="35" t="s">
        <v>1737</v>
      </c>
      <c r="G1689" s="28"/>
      <c r="H1689" s="35"/>
      <c r="I1689" s="35"/>
      <c r="J1689" s="46"/>
      <c r="K1689" s="26"/>
      <c r="L1689" s="26"/>
      <c r="M1689" s="23" t="s">
        <v>676</v>
      </c>
      <c r="N1689" s="276" t="s">
        <v>54</v>
      </c>
      <c r="O1689" s="31">
        <v>8</v>
      </c>
      <c r="P1689" s="41"/>
      <c r="Q1689" s="88"/>
      <c r="R1689" s="47"/>
      <c r="S1689" s="47"/>
      <c r="T1689" s="47"/>
      <c r="U1689" s="47"/>
      <c r="V1689" s="47"/>
      <c r="W1689" s="47"/>
      <c r="X1689" s="47"/>
      <c r="Y1689" s="47"/>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c r="BV1689" s="48"/>
      <c r="BW1689" s="48"/>
      <c r="BX1689" s="48"/>
      <c r="BY1689" s="48"/>
      <c r="BZ1689" s="48"/>
      <c r="CA1689" s="48"/>
      <c r="CB1689" s="48"/>
      <c r="CC1689" s="48"/>
      <c r="CD1689" s="48"/>
      <c r="CE1689" s="48"/>
      <c r="CF1689" s="48"/>
      <c r="CG1689" s="48"/>
      <c r="CH1689" s="48"/>
      <c r="CI1689" s="48"/>
      <c r="CJ1689" s="48"/>
      <c r="CK1689" s="48"/>
      <c r="CL1689" s="48"/>
      <c r="CM1689" s="48"/>
      <c r="CN1689" s="48"/>
      <c r="CO1689" s="48"/>
      <c r="CP1689" s="48"/>
      <c r="CQ1689" s="48"/>
      <c r="CR1689" s="48"/>
      <c r="CS1689" s="48"/>
      <c r="CT1689" s="48"/>
      <c r="CU1689" s="48"/>
      <c r="CV1689" s="48"/>
      <c r="CW1689" s="48"/>
      <c r="CX1689" s="48"/>
      <c r="CY1689" s="48"/>
      <c r="CZ1689" s="48"/>
      <c r="DA1689" s="48"/>
      <c r="DB1689" s="48"/>
      <c r="DC1689" s="48"/>
      <c r="DD1689" s="48"/>
      <c r="DE1689" s="48"/>
      <c r="DF1689" s="48"/>
      <c r="DG1689" s="48"/>
      <c r="DH1689" s="48"/>
      <c r="DI1689" s="48"/>
      <c r="DJ1689" s="48"/>
      <c r="DK1689" s="48"/>
      <c r="DL1689" s="48"/>
      <c r="DM1689" s="48"/>
      <c r="DN1689" s="48"/>
      <c r="DO1689" s="48"/>
      <c r="DP1689" s="48"/>
      <c r="DQ1689" s="48"/>
    </row>
    <row r="1690" spans="1:121" ht="157.5" customHeight="1" outlineLevel="1" collapsed="1">
      <c r="A1690" s="27" t="s">
        <v>199</v>
      </c>
      <c r="B1690" s="27">
        <v>0.4</v>
      </c>
      <c r="C1690" s="27" t="s">
        <v>1349</v>
      </c>
      <c r="D1690" s="27" t="s">
        <v>1350</v>
      </c>
      <c r="E1690" s="28" t="s">
        <v>1783</v>
      </c>
      <c r="F1690" s="35" t="s">
        <v>1787</v>
      </c>
      <c r="G1690" s="28"/>
      <c r="H1690" s="28" t="s">
        <v>1444</v>
      </c>
      <c r="I1690" s="28" t="s">
        <v>1538</v>
      </c>
      <c r="J1690" s="26" t="s">
        <v>33</v>
      </c>
      <c r="K1690" s="26" t="s">
        <v>55</v>
      </c>
      <c r="L1690" s="26" t="s">
        <v>490</v>
      </c>
      <c r="M1690" s="32" t="str">
        <f>M1691&amp;" "&amp;O1691&amp;N1691&amp;" "&amp;M1692&amp;" "&amp;O1692&amp;N1692&amp;" "&amp;M1693&amp;" "&amp;O1693&amp;N1693&amp;" "&amp;M1694&amp;" "&amp;O1694&amp;N1694&amp;" "&amp;M1695&amp;" "&amp;O1695&amp;N1695&amp;" "</f>
        <v xml:space="preserve">Демонтаж опор 11шт Установка опор 12шт Демонтаж провода (по трассе) 0,38км Монтаж провода (по трассе) 0,395км Замена ответвлений к зданиям 9шт </v>
      </c>
      <c r="N1690" s="276"/>
      <c r="O1690" s="277"/>
      <c r="P1690" s="41"/>
      <c r="Q1690" s="88"/>
      <c r="R1690" s="47"/>
      <c r="S1690" s="47"/>
      <c r="T1690" s="47"/>
      <c r="U1690" s="47"/>
      <c r="V1690" s="47"/>
      <c r="W1690" s="47"/>
      <c r="X1690" s="47"/>
      <c r="Y1690" s="47"/>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c r="BV1690" s="48"/>
      <c r="BW1690" s="48"/>
      <c r="BX1690" s="48"/>
      <c r="BY1690" s="48"/>
      <c r="BZ1690" s="48"/>
      <c r="CA1690" s="48"/>
      <c r="CB1690" s="48"/>
      <c r="CC1690" s="48"/>
      <c r="CD1690" s="48"/>
      <c r="CE1690" s="48"/>
      <c r="CF1690" s="48"/>
      <c r="CG1690" s="48"/>
      <c r="CH1690" s="48"/>
      <c r="CI1690" s="48"/>
      <c r="CJ1690" s="48"/>
      <c r="CK1690" s="48"/>
      <c r="CL1690" s="48"/>
      <c r="CM1690" s="48"/>
      <c r="CN1690" s="48"/>
      <c r="CO1690" s="48"/>
      <c r="CP1690" s="48"/>
      <c r="CQ1690" s="48"/>
      <c r="CR1690" s="48"/>
      <c r="CS1690" s="48"/>
      <c r="CT1690" s="48"/>
      <c r="CU1690" s="48"/>
      <c r="CV1690" s="48"/>
      <c r="CW1690" s="48"/>
      <c r="CX1690" s="48"/>
      <c r="CY1690" s="48"/>
      <c r="CZ1690" s="48"/>
      <c r="DA1690" s="48"/>
      <c r="DB1690" s="48"/>
      <c r="DC1690" s="48"/>
      <c r="DD1690" s="48"/>
      <c r="DE1690" s="48"/>
      <c r="DF1690" s="48"/>
      <c r="DG1690" s="48"/>
      <c r="DH1690" s="48"/>
      <c r="DI1690" s="48"/>
      <c r="DJ1690" s="48"/>
      <c r="DK1690" s="48"/>
      <c r="DL1690" s="48"/>
      <c r="DM1690" s="48"/>
      <c r="DN1690" s="48"/>
      <c r="DO1690" s="48"/>
      <c r="DP1690" s="48"/>
      <c r="DQ1690" s="48"/>
    </row>
    <row r="1691" spans="1:121" ht="22.5" hidden="1" customHeight="1" outlineLevel="2">
      <c r="A1691" s="62"/>
      <c r="B1691" s="40"/>
      <c r="C1691" s="10"/>
      <c r="D1691" s="39"/>
      <c r="E1691" s="3"/>
      <c r="F1691" s="35" t="s">
        <v>1788</v>
      </c>
      <c r="G1691" s="28"/>
      <c r="H1691" s="35"/>
      <c r="I1691" s="35"/>
      <c r="J1691" s="46"/>
      <c r="K1691" s="26"/>
      <c r="L1691" s="26"/>
      <c r="M1691" s="66" t="s">
        <v>581</v>
      </c>
      <c r="N1691" s="33" t="s">
        <v>54</v>
      </c>
      <c r="O1691" s="31">
        <v>11</v>
      </c>
      <c r="P1691" s="41"/>
      <c r="Q1691" s="88"/>
      <c r="R1691" s="47"/>
      <c r="S1691" s="47"/>
      <c r="T1691" s="47"/>
      <c r="U1691" s="47"/>
      <c r="V1691" s="47"/>
      <c r="W1691" s="47"/>
      <c r="X1691" s="47"/>
      <c r="Y1691" s="47"/>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c r="BV1691" s="48"/>
      <c r="BW1691" s="48"/>
      <c r="BX1691" s="48"/>
      <c r="BY1691" s="48"/>
      <c r="BZ1691" s="48"/>
      <c r="CA1691" s="48"/>
      <c r="CB1691" s="48"/>
      <c r="CC1691" s="48"/>
      <c r="CD1691" s="48"/>
      <c r="CE1691" s="48"/>
      <c r="CF1691" s="48"/>
      <c r="CG1691" s="48"/>
      <c r="CH1691" s="48"/>
      <c r="CI1691" s="48"/>
      <c r="CJ1691" s="48"/>
      <c r="CK1691" s="48"/>
      <c r="CL1691" s="48"/>
      <c r="CM1691" s="48"/>
      <c r="CN1691" s="48"/>
      <c r="CO1691" s="48"/>
      <c r="CP1691" s="48"/>
      <c r="CQ1691" s="48"/>
      <c r="CR1691" s="48"/>
      <c r="CS1691" s="48"/>
      <c r="CT1691" s="48"/>
      <c r="CU1691" s="48"/>
      <c r="CV1691" s="48"/>
      <c r="CW1691" s="48"/>
      <c r="CX1691" s="48"/>
      <c r="CY1691" s="48"/>
      <c r="CZ1691" s="48"/>
      <c r="DA1691" s="48"/>
      <c r="DB1691" s="48"/>
      <c r="DC1691" s="48"/>
      <c r="DD1691" s="48"/>
      <c r="DE1691" s="48"/>
      <c r="DF1691" s="48"/>
      <c r="DG1691" s="48"/>
      <c r="DH1691" s="48"/>
      <c r="DI1691" s="48"/>
      <c r="DJ1691" s="48"/>
      <c r="DK1691" s="48"/>
      <c r="DL1691" s="48"/>
      <c r="DM1691" s="48"/>
      <c r="DN1691" s="48"/>
      <c r="DO1691" s="48"/>
      <c r="DP1691" s="48"/>
      <c r="DQ1691" s="48"/>
    </row>
    <row r="1692" spans="1:121" ht="22.5" hidden="1" customHeight="1" outlineLevel="2">
      <c r="A1692" s="62"/>
      <c r="B1692" s="40"/>
      <c r="C1692" s="10"/>
      <c r="D1692" s="39"/>
      <c r="E1692" s="3"/>
      <c r="F1692" s="35" t="s">
        <v>1789</v>
      </c>
      <c r="G1692" s="28"/>
      <c r="H1692" s="35"/>
      <c r="I1692" s="35"/>
      <c r="J1692" s="46"/>
      <c r="K1692" s="26"/>
      <c r="L1692" s="26"/>
      <c r="M1692" s="66" t="s">
        <v>477</v>
      </c>
      <c r="N1692" s="33" t="s">
        <v>54</v>
      </c>
      <c r="O1692" s="31">
        <v>12</v>
      </c>
      <c r="P1692" s="41"/>
      <c r="Q1692" s="88"/>
      <c r="R1692" s="47"/>
      <c r="S1692" s="47"/>
      <c r="T1692" s="47"/>
      <c r="U1692" s="47"/>
      <c r="V1692" s="47"/>
      <c r="W1692" s="47"/>
      <c r="X1692" s="47"/>
      <c r="Y1692" s="47"/>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c r="BV1692" s="48"/>
      <c r="BW1692" s="48"/>
      <c r="BX1692" s="48"/>
      <c r="BY1692" s="48"/>
      <c r="BZ1692" s="48"/>
      <c r="CA1692" s="48"/>
      <c r="CB1692" s="48"/>
      <c r="CC1692" s="48"/>
      <c r="CD1692" s="48"/>
      <c r="CE1692" s="48"/>
      <c r="CF1692" s="48"/>
      <c r="CG1692" s="48"/>
      <c r="CH1692" s="48"/>
      <c r="CI1692" s="48"/>
      <c r="CJ1692" s="48"/>
      <c r="CK1692" s="48"/>
      <c r="CL1692" s="48"/>
      <c r="CM1692" s="48"/>
      <c r="CN1692" s="48"/>
      <c r="CO1692" s="48"/>
      <c r="CP1692" s="48"/>
      <c r="CQ1692" s="48"/>
      <c r="CR1692" s="48"/>
      <c r="CS1692" s="48"/>
      <c r="CT1692" s="48"/>
      <c r="CU1692" s="48"/>
      <c r="CV1692" s="48"/>
      <c r="CW1692" s="48"/>
      <c r="CX1692" s="48"/>
      <c r="CY1692" s="48"/>
      <c r="CZ1692" s="48"/>
      <c r="DA1692" s="48"/>
      <c r="DB1692" s="48"/>
      <c r="DC1692" s="48"/>
      <c r="DD1692" s="48"/>
      <c r="DE1692" s="48"/>
      <c r="DF1692" s="48"/>
      <c r="DG1692" s="48"/>
      <c r="DH1692" s="48"/>
      <c r="DI1692" s="48"/>
      <c r="DJ1692" s="48"/>
      <c r="DK1692" s="48"/>
      <c r="DL1692" s="48"/>
      <c r="DM1692" s="48"/>
      <c r="DN1692" s="48"/>
      <c r="DO1692" s="48"/>
      <c r="DP1692" s="48"/>
      <c r="DQ1692" s="48"/>
    </row>
    <row r="1693" spans="1:121" ht="12.75" hidden="1" customHeight="1" outlineLevel="2">
      <c r="A1693" s="62"/>
      <c r="B1693" s="40"/>
      <c r="C1693" s="10"/>
      <c r="D1693" s="39"/>
      <c r="E1693" s="3"/>
      <c r="F1693" s="35" t="s">
        <v>1762</v>
      </c>
      <c r="G1693" s="28"/>
      <c r="H1693" s="35"/>
      <c r="I1693" s="35"/>
      <c r="J1693" s="46"/>
      <c r="K1693" s="26"/>
      <c r="L1693" s="26"/>
      <c r="M1693" s="66" t="s">
        <v>470</v>
      </c>
      <c r="N1693" s="33" t="s">
        <v>1354</v>
      </c>
      <c r="O1693" s="31">
        <v>0.38</v>
      </c>
      <c r="P1693" s="41"/>
      <c r="Q1693" s="88"/>
      <c r="R1693" s="47"/>
      <c r="S1693" s="47"/>
      <c r="T1693" s="47"/>
      <c r="U1693" s="47"/>
      <c r="V1693" s="47"/>
      <c r="W1693" s="47"/>
      <c r="X1693" s="47"/>
      <c r="Y1693" s="47"/>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c r="BV1693" s="48"/>
      <c r="BW1693" s="48"/>
      <c r="BX1693" s="48"/>
      <c r="BY1693" s="48"/>
      <c r="BZ1693" s="48"/>
      <c r="CA1693" s="48"/>
      <c r="CB1693" s="48"/>
      <c r="CC1693" s="48"/>
      <c r="CD1693" s="48"/>
      <c r="CE1693" s="48"/>
      <c r="CF1693" s="48"/>
      <c r="CG1693" s="48"/>
      <c r="CH1693" s="48"/>
      <c r="CI1693" s="48"/>
      <c r="CJ1693" s="48"/>
      <c r="CK1693" s="48"/>
      <c r="CL1693" s="48"/>
      <c r="CM1693" s="48"/>
      <c r="CN1693" s="48"/>
      <c r="CO1693" s="48"/>
      <c r="CP1693" s="48"/>
      <c r="CQ1693" s="48"/>
      <c r="CR1693" s="48"/>
      <c r="CS1693" s="48"/>
      <c r="CT1693" s="48"/>
      <c r="CU1693" s="48"/>
      <c r="CV1693" s="48"/>
      <c r="CW1693" s="48"/>
      <c r="CX1693" s="48"/>
      <c r="CY1693" s="48"/>
      <c r="CZ1693" s="48"/>
      <c r="DA1693" s="48"/>
      <c r="DB1693" s="48"/>
      <c r="DC1693" s="48"/>
      <c r="DD1693" s="48"/>
      <c r="DE1693" s="48"/>
      <c r="DF1693" s="48"/>
      <c r="DG1693" s="48"/>
      <c r="DH1693" s="48"/>
      <c r="DI1693" s="48"/>
      <c r="DJ1693" s="48"/>
      <c r="DK1693" s="48"/>
      <c r="DL1693" s="48"/>
      <c r="DM1693" s="48"/>
      <c r="DN1693" s="48"/>
      <c r="DO1693" s="48"/>
      <c r="DP1693" s="48"/>
      <c r="DQ1693" s="48"/>
    </row>
    <row r="1694" spans="1:121" ht="12.75" hidden="1" customHeight="1" outlineLevel="2">
      <c r="A1694" s="62"/>
      <c r="B1694" s="40"/>
      <c r="C1694" s="10"/>
      <c r="D1694" s="39"/>
      <c r="E1694" s="3"/>
      <c r="F1694" s="35" t="s">
        <v>1763</v>
      </c>
      <c r="G1694" s="28"/>
      <c r="H1694" s="35"/>
      <c r="I1694" s="35"/>
      <c r="J1694" s="46"/>
      <c r="K1694" s="26"/>
      <c r="L1694" s="26"/>
      <c r="M1694" s="66" t="s">
        <v>472</v>
      </c>
      <c r="N1694" s="33" t="s">
        <v>1354</v>
      </c>
      <c r="O1694" s="101">
        <v>0.39500000000000002</v>
      </c>
      <c r="P1694" s="41"/>
      <c r="Q1694" s="88"/>
      <c r="R1694" s="47"/>
      <c r="S1694" s="47"/>
      <c r="T1694" s="47"/>
      <c r="U1694" s="47"/>
      <c r="V1694" s="47"/>
      <c r="W1694" s="47"/>
      <c r="X1694" s="47"/>
      <c r="Y1694" s="47"/>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c r="BV1694" s="48"/>
      <c r="BW1694" s="48"/>
      <c r="BX1694" s="48"/>
      <c r="BY1694" s="48"/>
      <c r="BZ1694" s="48"/>
      <c r="CA1694" s="48"/>
      <c r="CB1694" s="48"/>
      <c r="CC1694" s="48"/>
      <c r="CD1694" s="48"/>
      <c r="CE1694" s="48"/>
      <c r="CF1694" s="48"/>
      <c r="CG1694" s="48"/>
      <c r="CH1694" s="48"/>
      <c r="CI1694" s="48"/>
      <c r="CJ1694" s="48"/>
      <c r="CK1694" s="48"/>
      <c r="CL1694" s="48"/>
      <c r="CM1694" s="48"/>
      <c r="CN1694" s="48"/>
      <c r="CO1694" s="48"/>
      <c r="CP1694" s="48"/>
      <c r="CQ1694" s="48"/>
      <c r="CR1694" s="48"/>
      <c r="CS1694" s="48"/>
      <c r="CT1694" s="48"/>
      <c r="CU1694" s="48"/>
      <c r="CV1694" s="48"/>
      <c r="CW1694" s="48"/>
      <c r="CX1694" s="48"/>
      <c r="CY1694" s="48"/>
      <c r="CZ1694" s="48"/>
      <c r="DA1694" s="48"/>
      <c r="DB1694" s="48"/>
      <c r="DC1694" s="48"/>
      <c r="DD1694" s="48"/>
      <c r="DE1694" s="48"/>
      <c r="DF1694" s="48"/>
      <c r="DG1694" s="48"/>
      <c r="DH1694" s="48"/>
      <c r="DI1694" s="48"/>
      <c r="DJ1694" s="48"/>
      <c r="DK1694" s="48"/>
      <c r="DL1694" s="48"/>
      <c r="DM1694" s="48"/>
      <c r="DN1694" s="48"/>
      <c r="DO1694" s="48"/>
      <c r="DP1694" s="48"/>
      <c r="DQ1694" s="48"/>
    </row>
    <row r="1695" spans="1:121" ht="12.75" hidden="1" customHeight="1" outlineLevel="2">
      <c r="A1695" s="62"/>
      <c r="B1695" s="40"/>
      <c r="C1695" s="10"/>
      <c r="D1695" s="39"/>
      <c r="E1695" s="3"/>
      <c r="F1695" s="35" t="s">
        <v>1737</v>
      </c>
      <c r="G1695" s="28"/>
      <c r="H1695" s="35"/>
      <c r="I1695" s="35"/>
      <c r="J1695" s="46"/>
      <c r="K1695" s="26"/>
      <c r="L1695" s="26"/>
      <c r="M1695" s="23" t="s">
        <v>676</v>
      </c>
      <c r="N1695" s="276" t="s">
        <v>54</v>
      </c>
      <c r="O1695" s="31">
        <v>9</v>
      </c>
      <c r="P1695" s="41"/>
      <c r="Q1695" s="88"/>
      <c r="R1695" s="47"/>
      <c r="S1695" s="47"/>
      <c r="T1695" s="47"/>
      <c r="U1695" s="47"/>
      <c r="V1695" s="47"/>
      <c r="W1695" s="47"/>
      <c r="X1695" s="47"/>
      <c r="Y1695" s="47"/>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c r="BV1695" s="48"/>
      <c r="BW1695" s="48"/>
      <c r="BX1695" s="48"/>
      <c r="BY1695" s="48"/>
      <c r="BZ1695" s="48"/>
      <c r="CA1695" s="48"/>
      <c r="CB1695" s="48"/>
      <c r="CC1695" s="48"/>
      <c r="CD1695" s="48"/>
      <c r="CE1695" s="48"/>
      <c r="CF1695" s="48"/>
      <c r="CG1695" s="48"/>
      <c r="CH1695" s="48"/>
      <c r="CI1695" s="48"/>
      <c r="CJ1695" s="48"/>
      <c r="CK1695" s="48"/>
      <c r="CL1695" s="48"/>
      <c r="CM1695" s="48"/>
      <c r="CN1695" s="48"/>
      <c r="CO1695" s="48"/>
      <c r="CP1695" s="48"/>
      <c r="CQ1695" s="48"/>
      <c r="CR1695" s="48"/>
      <c r="CS1695" s="48"/>
      <c r="CT1695" s="48"/>
      <c r="CU1695" s="48"/>
      <c r="CV1695" s="48"/>
      <c r="CW1695" s="48"/>
      <c r="CX1695" s="48"/>
      <c r="CY1695" s="48"/>
      <c r="CZ1695" s="48"/>
      <c r="DA1695" s="48"/>
      <c r="DB1695" s="48"/>
      <c r="DC1695" s="48"/>
      <c r="DD1695" s="48"/>
      <c r="DE1695" s="48"/>
      <c r="DF1695" s="48"/>
      <c r="DG1695" s="48"/>
      <c r="DH1695" s="48"/>
      <c r="DI1695" s="48"/>
      <c r="DJ1695" s="48"/>
      <c r="DK1695" s="48"/>
      <c r="DL1695" s="48"/>
      <c r="DM1695" s="48"/>
      <c r="DN1695" s="48"/>
      <c r="DO1695" s="48"/>
      <c r="DP1695" s="48"/>
      <c r="DQ1695" s="48"/>
    </row>
    <row r="1696" spans="1:121" ht="157.5" customHeight="1" outlineLevel="1" collapsed="1">
      <c r="A1696" s="27" t="s">
        <v>200</v>
      </c>
      <c r="B1696" s="27">
        <v>0.4</v>
      </c>
      <c r="C1696" s="27" t="s">
        <v>1349</v>
      </c>
      <c r="D1696" s="27" t="s">
        <v>1350</v>
      </c>
      <c r="E1696" s="28" t="s">
        <v>1790</v>
      </c>
      <c r="F1696" s="35" t="s">
        <v>1791</v>
      </c>
      <c r="G1696" s="28"/>
      <c r="H1696" s="28" t="s">
        <v>1444</v>
      </c>
      <c r="I1696" s="28" t="s">
        <v>1538</v>
      </c>
      <c r="J1696" s="26" t="s">
        <v>33</v>
      </c>
      <c r="K1696" s="26" t="s">
        <v>55</v>
      </c>
      <c r="L1696" s="26" t="s">
        <v>490</v>
      </c>
      <c r="M1696" s="32" t="str">
        <f>M1697&amp;" "&amp;O1697&amp;N1697&amp;" "&amp;M1698&amp;" "&amp;O1698&amp;N1698&amp;" "&amp;M1699&amp;" "&amp;O1699&amp;N1699&amp;" "&amp;M1700&amp;" "&amp;O1700&amp;N1700&amp;" "&amp;M1701&amp;" "&amp;O1701&amp;N1701&amp;" "</f>
        <v xml:space="preserve">Демонтаж опор 2шт Установка опор 1шт Демонтаж провода (по трассе) 0,11км Монтаж провода (по трассе) 0,066км Замена ответвлений к зданиям 4шт </v>
      </c>
      <c r="N1696" s="276"/>
      <c r="O1696" s="277"/>
      <c r="P1696" s="41"/>
      <c r="Q1696" s="88"/>
      <c r="R1696" s="47"/>
      <c r="S1696" s="47"/>
      <c r="T1696" s="47"/>
      <c r="U1696" s="47"/>
      <c r="V1696" s="47"/>
      <c r="W1696" s="47"/>
      <c r="X1696" s="47"/>
      <c r="Y1696" s="47"/>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c r="BV1696" s="48"/>
      <c r="BW1696" s="48"/>
      <c r="BX1696" s="48"/>
      <c r="BY1696" s="48"/>
      <c r="BZ1696" s="48"/>
      <c r="CA1696" s="48"/>
      <c r="CB1696" s="48"/>
      <c r="CC1696" s="48"/>
      <c r="CD1696" s="48"/>
      <c r="CE1696" s="48"/>
      <c r="CF1696" s="48"/>
      <c r="CG1696" s="48"/>
      <c r="CH1696" s="48"/>
      <c r="CI1696" s="48"/>
      <c r="CJ1696" s="48"/>
      <c r="CK1696" s="48"/>
      <c r="CL1696" s="48"/>
      <c r="CM1696" s="48"/>
      <c r="CN1696" s="48"/>
      <c r="CO1696" s="48"/>
      <c r="CP1696" s="48"/>
      <c r="CQ1696" s="48"/>
      <c r="CR1696" s="48"/>
      <c r="CS1696" s="48"/>
      <c r="CT1696" s="48"/>
      <c r="CU1696" s="48"/>
      <c r="CV1696" s="48"/>
      <c r="CW1696" s="48"/>
      <c r="CX1696" s="48"/>
      <c r="CY1696" s="48"/>
      <c r="CZ1696" s="48"/>
      <c r="DA1696" s="48"/>
      <c r="DB1696" s="48"/>
      <c r="DC1696" s="48"/>
      <c r="DD1696" s="48"/>
      <c r="DE1696" s="48"/>
      <c r="DF1696" s="48"/>
      <c r="DG1696" s="48"/>
      <c r="DH1696" s="48"/>
      <c r="DI1696" s="48"/>
      <c r="DJ1696" s="48"/>
      <c r="DK1696" s="48"/>
      <c r="DL1696" s="48"/>
      <c r="DM1696" s="48"/>
      <c r="DN1696" s="48"/>
      <c r="DO1696" s="48"/>
      <c r="DP1696" s="48"/>
      <c r="DQ1696" s="48"/>
    </row>
    <row r="1697" spans="1:121" ht="12.75" hidden="1" customHeight="1" outlineLevel="2">
      <c r="A1697" s="62"/>
      <c r="B1697" s="40"/>
      <c r="C1697" s="10"/>
      <c r="D1697" s="39"/>
      <c r="E1697" s="3"/>
      <c r="F1697" s="35" t="s">
        <v>1774</v>
      </c>
      <c r="G1697" s="28"/>
      <c r="H1697" s="35"/>
      <c r="I1697" s="35"/>
      <c r="J1697" s="46"/>
      <c r="K1697" s="26"/>
      <c r="L1697" s="26"/>
      <c r="M1697" s="66" t="s">
        <v>581</v>
      </c>
      <c r="N1697" s="33" t="s">
        <v>54</v>
      </c>
      <c r="O1697" s="31">
        <v>2</v>
      </c>
      <c r="P1697" s="41"/>
      <c r="Q1697" s="88"/>
      <c r="R1697" s="47"/>
      <c r="S1697" s="47"/>
      <c r="T1697" s="47"/>
      <c r="U1697" s="47"/>
      <c r="V1697" s="47"/>
      <c r="W1697" s="47"/>
      <c r="X1697" s="47"/>
      <c r="Y1697" s="47"/>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c r="BV1697" s="48"/>
      <c r="BW1697" s="48"/>
      <c r="BX1697" s="48"/>
      <c r="BY1697" s="48"/>
      <c r="BZ1697" s="48"/>
      <c r="CA1697" s="48"/>
      <c r="CB1697" s="48"/>
      <c r="CC1697" s="48"/>
      <c r="CD1697" s="48"/>
      <c r="CE1697" s="48"/>
      <c r="CF1697" s="48"/>
      <c r="CG1697" s="48"/>
      <c r="CH1697" s="48"/>
      <c r="CI1697" s="48"/>
      <c r="CJ1697" s="48"/>
      <c r="CK1697" s="48"/>
      <c r="CL1697" s="48"/>
      <c r="CM1697" s="48"/>
      <c r="CN1697" s="48"/>
      <c r="CO1697" s="48"/>
      <c r="CP1697" s="48"/>
      <c r="CQ1697" s="48"/>
      <c r="CR1697" s="48"/>
      <c r="CS1697" s="48"/>
      <c r="CT1697" s="48"/>
      <c r="CU1697" s="48"/>
      <c r="CV1697" s="48"/>
      <c r="CW1697" s="48"/>
      <c r="CX1697" s="48"/>
      <c r="CY1697" s="48"/>
      <c r="CZ1697" s="48"/>
      <c r="DA1697" s="48"/>
      <c r="DB1697" s="48"/>
      <c r="DC1697" s="48"/>
      <c r="DD1697" s="48"/>
      <c r="DE1697" s="48"/>
      <c r="DF1697" s="48"/>
      <c r="DG1697" s="48"/>
      <c r="DH1697" s="48"/>
      <c r="DI1697" s="48"/>
      <c r="DJ1697" s="48"/>
      <c r="DK1697" s="48"/>
      <c r="DL1697" s="48"/>
      <c r="DM1697" s="48"/>
      <c r="DN1697" s="48"/>
      <c r="DO1697" s="48"/>
      <c r="DP1697" s="48"/>
      <c r="DQ1697" s="48"/>
    </row>
    <row r="1698" spans="1:121" ht="12.75" hidden="1" customHeight="1" outlineLevel="2">
      <c r="A1698" s="62"/>
      <c r="B1698" s="40"/>
      <c r="C1698" s="10"/>
      <c r="D1698" s="39"/>
      <c r="E1698" s="3"/>
      <c r="F1698" s="35" t="s">
        <v>1775</v>
      </c>
      <c r="G1698" s="28"/>
      <c r="H1698" s="35"/>
      <c r="I1698" s="35"/>
      <c r="J1698" s="46"/>
      <c r="K1698" s="26"/>
      <c r="L1698" s="26"/>
      <c r="M1698" s="23" t="s">
        <v>477</v>
      </c>
      <c r="N1698" s="33" t="s">
        <v>54</v>
      </c>
      <c r="O1698" s="31">
        <v>1</v>
      </c>
      <c r="P1698" s="41"/>
      <c r="Q1698" s="88"/>
      <c r="R1698" s="47"/>
      <c r="S1698" s="47"/>
      <c r="T1698" s="47"/>
      <c r="U1698" s="47"/>
      <c r="V1698" s="47"/>
      <c r="W1698" s="47"/>
      <c r="X1698" s="47"/>
      <c r="Y1698" s="47"/>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c r="BV1698" s="48"/>
      <c r="BW1698" s="48"/>
      <c r="BX1698" s="48"/>
      <c r="BY1698" s="48"/>
      <c r="BZ1698" s="48"/>
      <c r="CA1698" s="48"/>
      <c r="CB1698" s="48"/>
      <c r="CC1698" s="48"/>
      <c r="CD1698" s="48"/>
      <c r="CE1698" s="48"/>
      <c r="CF1698" s="48"/>
      <c r="CG1698" s="48"/>
      <c r="CH1698" s="48"/>
      <c r="CI1698" s="48"/>
      <c r="CJ1698" s="48"/>
      <c r="CK1698" s="48"/>
      <c r="CL1698" s="48"/>
      <c r="CM1698" s="48"/>
      <c r="CN1698" s="48"/>
      <c r="CO1698" s="48"/>
      <c r="CP1698" s="48"/>
      <c r="CQ1698" s="48"/>
      <c r="CR1698" s="48"/>
      <c r="CS1698" s="48"/>
      <c r="CT1698" s="48"/>
      <c r="CU1698" s="48"/>
      <c r="CV1698" s="48"/>
      <c r="CW1698" s="48"/>
      <c r="CX1698" s="48"/>
      <c r="CY1698" s="48"/>
      <c r="CZ1698" s="48"/>
      <c r="DA1698" s="48"/>
      <c r="DB1698" s="48"/>
      <c r="DC1698" s="48"/>
      <c r="DD1698" s="48"/>
      <c r="DE1698" s="48"/>
      <c r="DF1698" s="48"/>
      <c r="DG1698" s="48"/>
      <c r="DH1698" s="48"/>
      <c r="DI1698" s="48"/>
      <c r="DJ1698" s="48"/>
      <c r="DK1698" s="48"/>
      <c r="DL1698" s="48"/>
      <c r="DM1698" s="48"/>
      <c r="DN1698" s="48"/>
      <c r="DO1698" s="48"/>
      <c r="DP1698" s="48"/>
      <c r="DQ1698" s="48"/>
    </row>
    <row r="1699" spans="1:121" ht="12.75" hidden="1" customHeight="1" outlineLevel="2">
      <c r="A1699" s="62"/>
      <c r="B1699" s="40"/>
      <c r="C1699" s="10"/>
      <c r="D1699" s="39"/>
      <c r="E1699" s="3"/>
      <c r="F1699" s="35" t="s">
        <v>1762</v>
      </c>
      <c r="G1699" s="28"/>
      <c r="H1699" s="35"/>
      <c r="I1699" s="35"/>
      <c r="J1699" s="46"/>
      <c r="K1699" s="26"/>
      <c r="L1699" s="26"/>
      <c r="M1699" s="66" t="s">
        <v>470</v>
      </c>
      <c r="N1699" s="33" t="s">
        <v>1354</v>
      </c>
      <c r="O1699" s="31">
        <v>0.11</v>
      </c>
      <c r="P1699" s="41"/>
      <c r="Q1699" s="88"/>
      <c r="R1699" s="47"/>
      <c r="S1699" s="47"/>
      <c r="T1699" s="47"/>
      <c r="U1699" s="47"/>
      <c r="V1699" s="47"/>
      <c r="W1699" s="47"/>
      <c r="X1699" s="47"/>
      <c r="Y1699" s="47"/>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c r="BV1699" s="48"/>
      <c r="BW1699" s="48"/>
      <c r="BX1699" s="48"/>
      <c r="BY1699" s="48"/>
      <c r="BZ1699" s="48"/>
      <c r="CA1699" s="48"/>
      <c r="CB1699" s="48"/>
      <c r="CC1699" s="48"/>
      <c r="CD1699" s="48"/>
      <c r="CE1699" s="48"/>
      <c r="CF1699" s="48"/>
      <c r="CG1699" s="48"/>
      <c r="CH1699" s="48"/>
      <c r="CI1699" s="48"/>
      <c r="CJ1699" s="48"/>
      <c r="CK1699" s="48"/>
      <c r="CL1699" s="48"/>
      <c r="CM1699" s="48"/>
      <c r="CN1699" s="48"/>
      <c r="CO1699" s="48"/>
      <c r="CP1699" s="48"/>
      <c r="CQ1699" s="48"/>
      <c r="CR1699" s="48"/>
      <c r="CS1699" s="48"/>
      <c r="CT1699" s="48"/>
      <c r="CU1699" s="48"/>
      <c r="CV1699" s="48"/>
      <c r="CW1699" s="48"/>
      <c r="CX1699" s="48"/>
      <c r="CY1699" s="48"/>
      <c r="CZ1699" s="48"/>
      <c r="DA1699" s="48"/>
      <c r="DB1699" s="48"/>
      <c r="DC1699" s="48"/>
      <c r="DD1699" s="48"/>
      <c r="DE1699" s="48"/>
      <c r="DF1699" s="48"/>
      <c r="DG1699" s="48"/>
      <c r="DH1699" s="48"/>
      <c r="DI1699" s="48"/>
      <c r="DJ1699" s="48"/>
      <c r="DK1699" s="48"/>
      <c r="DL1699" s="48"/>
      <c r="DM1699" s="48"/>
      <c r="DN1699" s="48"/>
      <c r="DO1699" s="48"/>
      <c r="DP1699" s="48"/>
      <c r="DQ1699" s="48"/>
    </row>
    <row r="1700" spans="1:121" ht="12.75" hidden="1" customHeight="1" outlineLevel="2">
      <c r="A1700" s="62"/>
      <c r="B1700" s="40"/>
      <c r="C1700" s="10"/>
      <c r="D1700" s="39"/>
      <c r="E1700" s="3"/>
      <c r="F1700" s="35" t="s">
        <v>1763</v>
      </c>
      <c r="G1700" s="28"/>
      <c r="H1700" s="35"/>
      <c r="I1700" s="35"/>
      <c r="J1700" s="46"/>
      <c r="K1700" s="26"/>
      <c r="L1700" s="26"/>
      <c r="M1700" s="66" t="s">
        <v>472</v>
      </c>
      <c r="N1700" s="33" t="s">
        <v>1354</v>
      </c>
      <c r="O1700" s="101">
        <v>6.6000000000000003E-2</v>
      </c>
      <c r="P1700" s="41"/>
      <c r="Q1700" s="88"/>
      <c r="R1700" s="47"/>
      <c r="S1700" s="47"/>
      <c r="T1700" s="47"/>
      <c r="U1700" s="47"/>
      <c r="V1700" s="47"/>
      <c r="W1700" s="47"/>
      <c r="X1700" s="47"/>
      <c r="Y1700" s="47"/>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c r="BV1700" s="48"/>
      <c r="BW1700" s="48"/>
      <c r="BX1700" s="48"/>
      <c r="BY1700" s="48"/>
      <c r="BZ1700" s="48"/>
      <c r="CA1700" s="48"/>
      <c r="CB1700" s="48"/>
      <c r="CC1700" s="48"/>
      <c r="CD1700" s="48"/>
      <c r="CE1700" s="48"/>
      <c r="CF1700" s="48"/>
      <c r="CG1700" s="48"/>
      <c r="CH1700" s="48"/>
      <c r="CI1700" s="48"/>
      <c r="CJ1700" s="48"/>
      <c r="CK1700" s="48"/>
      <c r="CL1700" s="48"/>
      <c r="CM1700" s="48"/>
      <c r="CN1700" s="48"/>
      <c r="CO1700" s="48"/>
      <c r="CP1700" s="48"/>
      <c r="CQ1700" s="48"/>
      <c r="CR1700" s="48"/>
      <c r="CS1700" s="48"/>
      <c r="CT1700" s="48"/>
      <c r="CU1700" s="48"/>
      <c r="CV1700" s="48"/>
      <c r="CW1700" s="48"/>
      <c r="CX1700" s="48"/>
      <c r="CY1700" s="48"/>
      <c r="CZ1700" s="48"/>
      <c r="DA1700" s="48"/>
      <c r="DB1700" s="48"/>
      <c r="DC1700" s="48"/>
      <c r="DD1700" s="48"/>
      <c r="DE1700" s="48"/>
      <c r="DF1700" s="48"/>
      <c r="DG1700" s="48"/>
      <c r="DH1700" s="48"/>
      <c r="DI1700" s="48"/>
      <c r="DJ1700" s="48"/>
      <c r="DK1700" s="48"/>
      <c r="DL1700" s="48"/>
      <c r="DM1700" s="48"/>
      <c r="DN1700" s="48"/>
      <c r="DO1700" s="48"/>
      <c r="DP1700" s="48"/>
      <c r="DQ1700" s="48"/>
    </row>
    <row r="1701" spans="1:121" ht="12.75" hidden="1" customHeight="1" outlineLevel="2">
      <c r="A1701" s="62"/>
      <c r="B1701" s="40"/>
      <c r="C1701" s="10"/>
      <c r="D1701" s="39"/>
      <c r="E1701" s="3"/>
      <c r="F1701" s="35" t="s">
        <v>1737</v>
      </c>
      <c r="G1701" s="28"/>
      <c r="H1701" s="35"/>
      <c r="I1701" s="35"/>
      <c r="J1701" s="46"/>
      <c r="K1701" s="26"/>
      <c r="L1701" s="26"/>
      <c r="M1701" s="23" t="s">
        <v>676</v>
      </c>
      <c r="N1701" s="276" t="s">
        <v>54</v>
      </c>
      <c r="O1701" s="31">
        <v>4</v>
      </c>
      <c r="P1701" s="41"/>
      <c r="Q1701" s="88"/>
      <c r="R1701" s="47"/>
      <c r="S1701" s="47"/>
      <c r="T1701" s="47"/>
      <c r="U1701" s="47"/>
      <c r="V1701" s="47"/>
      <c r="W1701" s="47"/>
      <c r="X1701" s="47"/>
      <c r="Y1701" s="47"/>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c r="BV1701" s="48"/>
      <c r="BW1701" s="48"/>
      <c r="BX1701" s="48"/>
      <c r="BY1701" s="48"/>
      <c r="BZ1701" s="48"/>
      <c r="CA1701" s="48"/>
      <c r="CB1701" s="48"/>
      <c r="CC1701" s="48"/>
      <c r="CD1701" s="48"/>
      <c r="CE1701" s="48"/>
      <c r="CF1701" s="48"/>
      <c r="CG1701" s="48"/>
      <c r="CH1701" s="48"/>
      <c r="CI1701" s="48"/>
      <c r="CJ1701" s="48"/>
      <c r="CK1701" s="48"/>
      <c r="CL1701" s="48"/>
      <c r="CM1701" s="48"/>
      <c r="CN1701" s="48"/>
      <c r="CO1701" s="48"/>
      <c r="CP1701" s="48"/>
      <c r="CQ1701" s="48"/>
      <c r="CR1701" s="48"/>
      <c r="CS1701" s="48"/>
      <c r="CT1701" s="48"/>
      <c r="CU1701" s="48"/>
      <c r="CV1701" s="48"/>
      <c r="CW1701" s="48"/>
      <c r="CX1701" s="48"/>
      <c r="CY1701" s="48"/>
      <c r="CZ1701" s="48"/>
      <c r="DA1701" s="48"/>
      <c r="DB1701" s="48"/>
      <c r="DC1701" s="48"/>
      <c r="DD1701" s="48"/>
      <c r="DE1701" s="48"/>
      <c r="DF1701" s="48"/>
      <c r="DG1701" s="48"/>
      <c r="DH1701" s="48"/>
      <c r="DI1701" s="48"/>
      <c r="DJ1701" s="48"/>
      <c r="DK1701" s="48"/>
      <c r="DL1701" s="48"/>
      <c r="DM1701" s="48"/>
      <c r="DN1701" s="48"/>
      <c r="DO1701" s="48"/>
      <c r="DP1701" s="48"/>
      <c r="DQ1701" s="48"/>
    </row>
    <row r="1702" spans="1:121" ht="157.5" customHeight="1" outlineLevel="1" collapsed="1">
      <c r="A1702" s="27" t="s">
        <v>201</v>
      </c>
      <c r="B1702" s="27">
        <v>0.4</v>
      </c>
      <c r="C1702" s="27" t="s">
        <v>1349</v>
      </c>
      <c r="D1702" s="27" t="s">
        <v>1350</v>
      </c>
      <c r="E1702" s="28" t="s">
        <v>1790</v>
      </c>
      <c r="F1702" s="35" t="s">
        <v>1792</v>
      </c>
      <c r="G1702" s="28"/>
      <c r="H1702" s="28" t="s">
        <v>1444</v>
      </c>
      <c r="I1702" s="28" t="s">
        <v>1538</v>
      </c>
      <c r="J1702" s="26" t="s">
        <v>33</v>
      </c>
      <c r="K1702" s="26" t="s">
        <v>55</v>
      </c>
      <c r="L1702" s="26" t="s">
        <v>490</v>
      </c>
      <c r="M1702" s="32" t="str">
        <f>M1703&amp;" "&amp;O1703&amp;N1703&amp;" "&amp;M1704&amp;" "&amp;O1704&amp;N1704&amp;" "&amp;M1705&amp;" "&amp;O1705&amp;N1705&amp;" "&amp;M1706&amp;" "&amp;O1706&amp;N1706&amp;" "&amp;M1707&amp;" "&amp;O1707&amp;N1707&amp;" "&amp;M1708&amp;" "&amp;O1708&amp;N1708&amp;" "&amp;M1709&amp;" "&amp;O1709&amp;N1709&amp;" "</f>
        <v xml:space="preserve">Демонтаж опор 20шт Установка опор 24шт Демонтаж провода (по трассе) 0,42км Монтаж провода (по трассе) 0,72км Замена ответвлений к зданиям 22шт Устройство вводов 3шт Устройство повторного заземления 4шт </v>
      </c>
      <c r="N1702" s="276"/>
      <c r="O1702" s="277"/>
      <c r="P1702" s="41"/>
      <c r="Q1702" s="88"/>
      <c r="R1702" s="47"/>
      <c r="S1702" s="47"/>
      <c r="T1702" s="47"/>
      <c r="U1702" s="47"/>
      <c r="V1702" s="47"/>
      <c r="W1702" s="47"/>
      <c r="X1702" s="47"/>
      <c r="Y1702" s="47"/>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c r="BV1702" s="48"/>
      <c r="BW1702" s="48"/>
      <c r="BX1702" s="48"/>
      <c r="BY1702" s="48"/>
      <c r="BZ1702" s="48"/>
      <c r="CA1702" s="48"/>
      <c r="CB1702" s="48"/>
      <c r="CC1702" s="48"/>
      <c r="CD1702" s="48"/>
      <c r="CE1702" s="48"/>
      <c r="CF1702" s="48"/>
      <c r="CG1702" s="48"/>
      <c r="CH1702" s="48"/>
      <c r="CI1702" s="48"/>
      <c r="CJ1702" s="48"/>
      <c r="CK1702" s="48"/>
      <c r="CL1702" s="48"/>
      <c r="CM1702" s="48"/>
      <c r="CN1702" s="48"/>
      <c r="CO1702" s="48"/>
      <c r="CP1702" s="48"/>
      <c r="CQ1702" s="48"/>
      <c r="CR1702" s="48"/>
      <c r="CS1702" s="48"/>
      <c r="CT1702" s="48"/>
      <c r="CU1702" s="48"/>
      <c r="CV1702" s="48"/>
      <c r="CW1702" s="48"/>
      <c r="CX1702" s="48"/>
      <c r="CY1702" s="48"/>
      <c r="CZ1702" s="48"/>
      <c r="DA1702" s="48"/>
      <c r="DB1702" s="48"/>
      <c r="DC1702" s="48"/>
      <c r="DD1702" s="48"/>
      <c r="DE1702" s="48"/>
      <c r="DF1702" s="48"/>
      <c r="DG1702" s="48"/>
      <c r="DH1702" s="48"/>
      <c r="DI1702" s="48"/>
      <c r="DJ1702" s="48"/>
      <c r="DK1702" s="48"/>
      <c r="DL1702" s="48"/>
      <c r="DM1702" s="48"/>
      <c r="DN1702" s="48"/>
      <c r="DO1702" s="48"/>
      <c r="DP1702" s="48"/>
      <c r="DQ1702" s="48"/>
    </row>
    <row r="1703" spans="1:121" ht="22.5" hidden="1" customHeight="1" outlineLevel="2">
      <c r="A1703" s="62"/>
      <c r="B1703" s="40"/>
      <c r="C1703" s="10"/>
      <c r="D1703" s="39"/>
      <c r="E1703" s="3"/>
      <c r="F1703" s="35" t="s">
        <v>1793</v>
      </c>
      <c r="G1703" s="28"/>
      <c r="H1703" s="35"/>
      <c r="I1703" s="35"/>
      <c r="J1703" s="46"/>
      <c r="K1703" s="26"/>
      <c r="L1703" s="26"/>
      <c r="M1703" s="66" t="s">
        <v>581</v>
      </c>
      <c r="N1703" s="33" t="s">
        <v>54</v>
      </c>
      <c r="O1703" s="31">
        <v>20</v>
      </c>
      <c r="P1703" s="41"/>
      <c r="Q1703" s="88"/>
      <c r="R1703" s="47"/>
      <c r="S1703" s="47"/>
      <c r="T1703" s="47"/>
      <c r="U1703" s="47"/>
      <c r="V1703" s="47"/>
      <c r="W1703" s="47"/>
      <c r="X1703" s="47"/>
      <c r="Y1703" s="47"/>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c r="BV1703" s="48"/>
      <c r="BW1703" s="48"/>
      <c r="BX1703" s="48"/>
      <c r="BY1703" s="48"/>
      <c r="BZ1703" s="48"/>
      <c r="CA1703" s="48"/>
      <c r="CB1703" s="48"/>
      <c r="CC1703" s="48"/>
      <c r="CD1703" s="48"/>
      <c r="CE1703" s="48"/>
      <c r="CF1703" s="48"/>
      <c r="CG1703" s="48"/>
      <c r="CH1703" s="48"/>
      <c r="CI1703" s="48"/>
      <c r="CJ1703" s="48"/>
      <c r="CK1703" s="48"/>
      <c r="CL1703" s="48"/>
      <c r="CM1703" s="48"/>
      <c r="CN1703" s="48"/>
      <c r="CO1703" s="48"/>
      <c r="CP1703" s="48"/>
      <c r="CQ1703" s="48"/>
      <c r="CR1703" s="48"/>
      <c r="CS1703" s="48"/>
      <c r="CT1703" s="48"/>
      <c r="CU1703" s="48"/>
      <c r="CV1703" s="48"/>
      <c r="CW1703" s="48"/>
      <c r="CX1703" s="48"/>
      <c r="CY1703" s="48"/>
      <c r="CZ1703" s="48"/>
      <c r="DA1703" s="48"/>
      <c r="DB1703" s="48"/>
      <c r="DC1703" s="48"/>
      <c r="DD1703" s="48"/>
      <c r="DE1703" s="48"/>
      <c r="DF1703" s="48"/>
      <c r="DG1703" s="48"/>
      <c r="DH1703" s="48"/>
      <c r="DI1703" s="48"/>
      <c r="DJ1703" s="48"/>
      <c r="DK1703" s="48"/>
      <c r="DL1703" s="48"/>
      <c r="DM1703" s="48"/>
      <c r="DN1703" s="48"/>
      <c r="DO1703" s="48"/>
      <c r="DP1703" s="48"/>
      <c r="DQ1703" s="48"/>
    </row>
    <row r="1704" spans="1:121" ht="33.75" hidden="1" customHeight="1" outlineLevel="2">
      <c r="A1704" s="62"/>
      <c r="B1704" s="40"/>
      <c r="C1704" s="10"/>
      <c r="D1704" s="39"/>
      <c r="E1704" s="3"/>
      <c r="F1704" s="35" t="s">
        <v>1794</v>
      </c>
      <c r="G1704" s="28"/>
      <c r="H1704" s="35"/>
      <c r="I1704" s="35"/>
      <c r="J1704" s="46"/>
      <c r="K1704" s="26"/>
      <c r="L1704" s="26"/>
      <c r="M1704" s="66" t="s">
        <v>477</v>
      </c>
      <c r="N1704" s="33" t="s">
        <v>54</v>
      </c>
      <c r="O1704" s="31">
        <v>24</v>
      </c>
      <c r="P1704" s="41"/>
      <c r="Q1704" s="88"/>
      <c r="R1704" s="47"/>
      <c r="S1704" s="47"/>
      <c r="T1704" s="47"/>
      <c r="U1704" s="47"/>
      <c r="V1704" s="47"/>
      <c r="W1704" s="47"/>
      <c r="X1704" s="47"/>
      <c r="Y1704" s="47"/>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c r="BV1704" s="48"/>
      <c r="BW1704" s="48"/>
      <c r="BX1704" s="48"/>
      <c r="BY1704" s="48"/>
      <c r="BZ1704" s="48"/>
      <c r="CA1704" s="48"/>
      <c r="CB1704" s="48"/>
      <c r="CC1704" s="48"/>
      <c r="CD1704" s="48"/>
      <c r="CE1704" s="48"/>
      <c r="CF1704" s="48"/>
      <c r="CG1704" s="48"/>
      <c r="CH1704" s="48"/>
      <c r="CI1704" s="48"/>
      <c r="CJ1704" s="48"/>
      <c r="CK1704" s="48"/>
      <c r="CL1704" s="48"/>
      <c r="CM1704" s="48"/>
      <c r="CN1704" s="48"/>
      <c r="CO1704" s="48"/>
      <c r="CP1704" s="48"/>
      <c r="CQ1704" s="48"/>
      <c r="CR1704" s="48"/>
      <c r="CS1704" s="48"/>
      <c r="CT1704" s="48"/>
      <c r="CU1704" s="48"/>
      <c r="CV1704" s="48"/>
      <c r="CW1704" s="48"/>
      <c r="CX1704" s="48"/>
      <c r="CY1704" s="48"/>
      <c r="CZ1704" s="48"/>
      <c r="DA1704" s="48"/>
      <c r="DB1704" s="48"/>
      <c r="DC1704" s="48"/>
      <c r="DD1704" s="48"/>
      <c r="DE1704" s="48"/>
      <c r="DF1704" s="48"/>
      <c r="DG1704" s="48"/>
      <c r="DH1704" s="48"/>
      <c r="DI1704" s="48"/>
      <c r="DJ1704" s="48"/>
      <c r="DK1704" s="48"/>
      <c r="DL1704" s="48"/>
      <c r="DM1704" s="48"/>
      <c r="DN1704" s="48"/>
      <c r="DO1704" s="48"/>
      <c r="DP1704" s="48"/>
      <c r="DQ1704" s="48"/>
    </row>
    <row r="1705" spans="1:121" ht="12.75" hidden="1" customHeight="1" outlineLevel="2">
      <c r="A1705" s="62"/>
      <c r="B1705" s="40"/>
      <c r="C1705" s="10"/>
      <c r="D1705" s="39"/>
      <c r="E1705" s="3"/>
      <c r="F1705" s="35" t="s">
        <v>1762</v>
      </c>
      <c r="G1705" s="28"/>
      <c r="H1705" s="35"/>
      <c r="I1705" s="35"/>
      <c r="J1705" s="46"/>
      <c r="K1705" s="26"/>
      <c r="L1705" s="26"/>
      <c r="M1705" s="66" t="s">
        <v>470</v>
      </c>
      <c r="N1705" s="33" t="s">
        <v>1354</v>
      </c>
      <c r="O1705" s="31">
        <v>0.42</v>
      </c>
      <c r="P1705" s="41"/>
      <c r="Q1705" s="88"/>
      <c r="R1705" s="47"/>
      <c r="S1705" s="47"/>
      <c r="T1705" s="47"/>
      <c r="U1705" s="47"/>
      <c r="V1705" s="47"/>
      <c r="W1705" s="47"/>
      <c r="X1705" s="47"/>
      <c r="Y1705" s="47"/>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c r="BV1705" s="48"/>
      <c r="BW1705" s="48"/>
      <c r="BX1705" s="48"/>
      <c r="BY1705" s="48"/>
      <c r="BZ1705" s="48"/>
      <c r="CA1705" s="48"/>
      <c r="CB1705" s="48"/>
      <c r="CC1705" s="48"/>
      <c r="CD1705" s="48"/>
      <c r="CE1705" s="48"/>
      <c r="CF1705" s="48"/>
      <c r="CG1705" s="48"/>
      <c r="CH1705" s="48"/>
      <c r="CI1705" s="48"/>
      <c r="CJ1705" s="48"/>
      <c r="CK1705" s="48"/>
      <c r="CL1705" s="48"/>
      <c r="CM1705" s="48"/>
      <c r="CN1705" s="48"/>
      <c r="CO1705" s="48"/>
      <c r="CP1705" s="48"/>
      <c r="CQ1705" s="48"/>
      <c r="CR1705" s="48"/>
      <c r="CS1705" s="48"/>
      <c r="CT1705" s="48"/>
      <c r="CU1705" s="48"/>
      <c r="CV1705" s="48"/>
      <c r="CW1705" s="48"/>
      <c r="CX1705" s="48"/>
      <c r="CY1705" s="48"/>
      <c r="CZ1705" s="48"/>
      <c r="DA1705" s="48"/>
      <c r="DB1705" s="48"/>
      <c r="DC1705" s="48"/>
      <c r="DD1705" s="48"/>
      <c r="DE1705" s="48"/>
      <c r="DF1705" s="48"/>
      <c r="DG1705" s="48"/>
      <c r="DH1705" s="48"/>
      <c r="DI1705" s="48"/>
      <c r="DJ1705" s="48"/>
      <c r="DK1705" s="48"/>
      <c r="DL1705" s="48"/>
      <c r="DM1705" s="48"/>
      <c r="DN1705" s="48"/>
      <c r="DO1705" s="48"/>
      <c r="DP1705" s="48"/>
      <c r="DQ1705" s="48"/>
    </row>
    <row r="1706" spans="1:121" ht="12.75" hidden="1" customHeight="1" outlineLevel="2">
      <c r="A1706" s="62"/>
      <c r="B1706" s="40"/>
      <c r="C1706" s="10"/>
      <c r="D1706" s="39"/>
      <c r="E1706" s="3"/>
      <c r="F1706" s="35" t="s">
        <v>1763</v>
      </c>
      <c r="G1706" s="28"/>
      <c r="H1706" s="35"/>
      <c r="I1706" s="35"/>
      <c r="J1706" s="46"/>
      <c r="K1706" s="26"/>
      <c r="L1706" s="26"/>
      <c r="M1706" s="66" t="s">
        <v>472</v>
      </c>
      <c r="N1706" s="33" t="s">
        <v>1354</v>
      </c>
      <c r="O1706" s="101">
        <v>0.72</v>
      </c>
      <c r="P1706" s="41"/>
      <c r="Q1706" s="88"/>
      <c r="R1706" s="47"/>
      <c r="S1706" s="47"/>
      <c r="T1706" s="47"/>
      <c r="U1706" s="47"/>
      <c r="V1706" s="47"/>
      <c r="W1706" s="47"/>
      <c r="X1706" s="47"/>
      <c r="Y1706" s="47"/>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c r="BV1706" s="48"/>
      <c r="BW1706" s="48"/>
      <c r="BX1706" s="48"/>
      <c r="BY1706" s="48"/>
      <c r="BZ1706" s="48"/>
      <c r="CA1706" s="48"/>
      <c r="CB1706" s="48"/>
      <c r="CC1706" s="48"/>
      <c r="CD1706" s="48"/>
      <c r="CE1706" s="48"/>
      <c r="CF1706" s="48"/>
      <c r="CG1706" s="48"/>
      <c r="CH1706" s="48"/>
      <c r="CI1706" s="48"/>
      <c r="CJ1706" s="48"/>
      <c r="CK1706" s="48"/>
      <c r="CL1706" s="48"/>
      <c r="CM1706" s="48"/>
      <c r="CN1706" s="48"/>
      <c r="CO1706" s="48"/>
      <c r="CP1706" s="48"/>
      <c r="CQ1706" s="48"/>
      <c r="CR1706" s="48"/>
      <c r="CS1706" s="48"/>
      <c r="CT1706" s="48"/>
      <c r="CU1706" s="48"/>
      <c r="CV1706" s="48"/>
      <c r="CW1706" s="48"/>
      <c r="CX1706" s="48"/>
      <c r="CY1706" s="48"/>
      <c r="CZ1706" s="48"/>
      <c r="DA1706" s="48"/>
      <c r="DB1706" s="48"/>
      <c r="DC1706" s="48"/>
      <c r="DD1706" s="48"/>
      <c r="DE1706" s="48"/>
      <c r="DF1706" s="48"/>
      <c r="DG1706" s="48"/>
      <c r="DH1706" s="48"/>
      <c r="DI1706" s="48"/>
      <c r="DJ1706" s="48"/>
      <c r="DK1706" s="48"/>
      <c r="DL1706" s="48"/>
      <c r="DM1706" s="48"/>
      <c r="DN1706" s="48"/>
      <c r="DO1706" s="48"/>
      <c r="DP1706" s="48"/>
      <c r="DQ1706" s="48"/>
    </row>
    <row r="1707" spans="1:121" ht="12.75" hidden="1" customHeight="1" outlineLevel="2">
      <c r="A1707" s="62"/>
      <c r="B1707" s="40"/>
      <c r="C1707" s="10"/>
      <c r="D1707" s="39"/>
      <c r="E1707" s="3"/>
      <c r="F1707" s="35" t="s">
        <v>1737</v>
      </c>
      <c r="G1707" s="28"/>
      <c r="H1707" s="35"/>
      <c r="I1707" s="35"/>
      <c r="J1707" s="46"/>
      <c r="K1707" s="26"/>
      <c r="L1707" s="26"/>
      <c r="M1707" s="23" t="s">
        <v>676</v>
      </c>
      <c r="N1707" s="276" t="s">
        <v>54</v>
      </c>
      <c r="O1707" s="31">
        <v>22</v>
      </c>
      <c r="P1707" s="41"/>
      <c r="Q1707" s="88"/>
      <c r="R1707" s="47"/>
      <c r="S1707" s="47"/>
      <c r="T1707" s="47"/>
      <c r="U1707" s="47"/>
      <c r="V1707" s="47"/>
      <c r="W1707" s="47"/>
      <c r="X1707" s="47"/>
      <c r="Y1707" s="47"/>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c r="BV1707" s="48"/>
      <c r="BW1707" s="48"/>
      <c r="BX1707" s="48"/>
      <c r="BY1707" s="48"/>
      <c r="BZ1707" s="48"/>
      <c r="CA1707" s="48"/>
      <c r="CB1707" s="48"/>
      <c r="CC1707" s="48"/>
      <c r="CD1707" s="48"/>
      <c r="CE1707" s="48"/>
      <c r="CF1707" s="48"/>
      <c r="CG1707" s="48"/>
      <c r="CH1707" s="48"/>
      <c r="CI1707" s="48"/>
      <c r="CJ1707" s="48"/>
      <c r="CK1707" s="48"/>
      <c r="CL1707" s="48"/>
      <c r="CM1707" s="48"/>
      <c r="CN1707" s="48"/>
      <c r="CO1707" s="48"/>
      <c r="CP1707" s="48"/>
      <c r="CQ1707" s="48"/>
      <c r="CR1707" s="48"/>
      <c r="CS1707" s="48"/>
      <c r="CT1707" s="48"/>
      <c r="CU1707" s="48"/>
      <c r="CV1707" s="48"/>
      <c r="CW1707" s="48"/>
      <c r="CX1707" s="48"/>
      <c r="CY1707" s="48"/>
      <c r="CZ1707" s="48"/>
      <c r="DA1707" s="48"/>
      <c r="DB1707" s="48"/>
      <c r="DC1707" s="48"/>
      <c r="DD1707" s="48"/>
      <c r="DE1707" s="48"/>
      <c r="DF1707" s="48"/>
      <c r="DG1707" s="48"/>
      <c r="DH1707" s="48"/>
      <c r="DI1707" s="48"/>
      <c r="DJ1707" s="48"/>
      <c r="DK1707" s="48"/>
      <c r="DL1707" s="48"/>
      <c r="DM1707" s="48"/>
      <c r="DN1707" s="48"/>
      <c r="DO1707" s="48"/>
      <c r="DP1707" s="48"/>
      <c r="DQ1707" s="48"/>
    </row>
    <row r="1708" spans="1:121" ht="12.75" hidden="1" customHeight="1" outlineLevel="2">
      <c r="A1708" s="62"/>
      <c r="B1708" s="40"/>
      <c r="C1708" s="10"/>
      <c r="D1708" s="39"/>
      <c r="E1708" s="3"/>
      <c r="F1708" s="35"/>
      <c r="G1708" s="28"/>
      <c r="H1708" s="35"/>
      <c r="I1708" s="35"/>
      <c r="J1708" s="46"/>
      <c r="K1708" s="26"/>
      <c r="L1708" s="26"/>
      <c r="M1708" s="23" t="s">
        <v>2704</v>
      </c>
      <c r="N1708" s="276" t="s">
        <v>54</v>
      </c>
      <c r="O1708" s="31">
        <v>3</v>
      </c>
      <c r="P1708" s="41"/>
      <c r="Q1708" s="88"/>
      <c r="R1708" s="47"/>
      <c r="S1708" s="47"/>
      <c r="T1708" s="47"/>
      <c r="U1708" s="47"/>
      <c r="V1708" s="47"/>
      <c r="W1708" s="47"/>
      <c r="X1708" s="47"/>
      <c r="Y1708" s="47"/>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c r="BV1708" s="48"/>
      <c r="BW1708" s="48"/>
      <c r="BX1708" s="48"/>
      <c r="BY1708" s="48"/>
      <c r="BZ1708" s="48"/>
      <c r="CA1708" s="48"/>
      <c r="CB1708" s="48"/>
      <c r="CC1708" s="48"/>
      <c r="CD1708" s="48"/>
      <c r="CE1708" s="48"/>
      <c r="CF1708" s="48"/>
      <c r="CG1708" s="48"/>
      <c r="CH1708" s="48"/>
      <c r="CI1708" s="48"/>
      <c r="CJ1708" s="48"/>
      <c r="CK1708" s="48"/>
      <c r="CL1708" s="48"/>
      <c r="CM1708" s="48"/>
      <c r="CN1708" s="48"/>
      <c r="CO1708" s="48"/>
      <c r="CP1708" s="48"/>
      <c r="CQ1708" s="48"/>
      <c r="CR1708" s="48"/>
      <c r="CS1708" s="48"/>
      <c r="CT1708" s="48"/>
      <c r="CU1708" s="48"/>
      <c r="CV1708" s="48"/>
      <c r="CW1708" s="48"/>
      <c r="CX1708" s="48"/>
      <c r="CY1708" s="48"/>
      <c r="CZ1708" s="48"/>
      <c r="DA1708" s="48"/>
      <c r="DB1708" s="48"/>
      <c r="DC1708" s="48"/>
      <c r="DD1708" s="48"/>
      <c r="DE1708" s="48"/>
      <c r="DF1708" s="48"/>
      <c r="DG1708" s="48"/>
      <c r="DH1708" s="48"/>
      <c r="DI1708" s="48"/>
      <c r="DJ1708" s="48"/>
      <c r="DK1708" s="48"/>
      <c r="DL1708" s="48"/>
      <c r="DM1708" s="48"/>
      <c r="DN1708" s="48"/>
      <c r="DO1708" s="48"/>
      <c r="DP1708" s="48"/>
      <c r="DQ1708" s="48"/>
    </row>
    <row r="1709" spans="1:121" ht="12.75" hidden="1" customHeight="1" outlineLevel="2">
      <c r="A1709" s="62"/>
      <c r="B1709" s="40"/>
      <c r="C1709" s="10"/>
      <c r="D1709" s="39"/>
      <c r="E1709" s="3"/>
      <c r="F1709" s="35"/>
      <c r="G1709" s="28"/>
      <c r="H1709" s="35"/>
      <c r="I1709" s="35"/>
      <c r="J1709" s="46"/>
      <c r="K1709" s="26"/>
      <c r="L1709" s="26"/>
      <c r="M1709" s="23" t="s">
        <v>1746</v>
      </c>
      <c r="N1709" s="33" t="s">
        <v>54</v>
      </c>
      <c r="O1709" s="31">
        <v>4</v>
      </c>
      <c r="P1709" s="41"/>
      <c r="Q1709" s="88"/>
      <c r="R1709" s="47"/>
      <c r="S1709" s="47"/>
      <c r="T1709" s="47"/>
      <c r="U1709" s="47"/>
      <c r="V1709" s="47"/>
      <c r="W1709" s="47"/>
      <c r="X1709" s="47"/>
      <c r="Y1709" s="47"/>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c r="BV1709" s="48"/>
      <c r="BW1709" s="48"/>
      <c r="BX1709" s="48"/>
      <c r="BY1709" s="48"/>
      <c r="BZ1709" s="48"/>
      <c r="CA1709" s="48"/>
      <c r="CB1709" s="48"/>
      <c r="CC1709" s="48"/>
      <c r="CD1709" s="48"/>
      <c r="CE1709" s="48"/>
      <c r="CF1709" s="48"/>
      <c r="CG1709" s="48"/>
      <c r="CH1709" s="48"/>
      <c r="CI1709" s="48"/>
      <c r="CJ1709" s="48"/>
      <c r="CK1709" s="48"/>
      <c r="CL1709" s="48"/>
      <c r="CM1709" s="48"/>
      <c r="CN1709" s="48"/>
      <c r="CO1709" s="48"/>
      <c r="CP1709" s="48"/>
      <c r="CQ1709" s="48"/>
      <c r="CR1709" s="48"/>
      <c r="CS1709" s="48"/>
      <c r="CT1709" s="48"/>
      <c r="CU1709" s="48"/>
      <c r="CV1709" s="48"/>
      <c r="CW1709" s="48"/>
      <c r="CX1709" s="48"/>
      <c r="CY1709" s="48"/>
      <c r="CZ1709" s="48"/>
      <c r="DA1709" s="48"/>
      <c r="DB1709" s="48"/>
      <c r="DC1709" s="48"/>
      <c r="DD1709" s="48"/>
      <c r="DE1709" s="48"/>
      <c r="DF1709" s="48"/>
      <c r="DG1709" s="48"/>
      <c r="DH1709" s="48"/>
      <c r="DI1709" s="48"/>
      <c r="DJ1709" s="48"/>
      <c r="DK1709" s="48"/>
      <c r="DL1709" s="48"/>
      <c r="DM1709" s="48"/>
      <c r="DN1709" s="48"/>
      <c r="DO1709" s="48"/>
      <c r="DP1709" s="48"/>
      <c r="DQ1709" s="48"/>
    </row>
    <row r="1710" spans="1:121" ht="157.5" customHeight="1" outlineLevel="1" collapsed="1">
      <c r="A1710" s="27" t="s">
        <v>202</v>
      </c>
      <c r="B1710" s="27">
        <v>0.4</v>
      </c>
      <c r="C1710" s="27" t="s">
        <v>1349</v>
      </c>
      <c r="D1710" s="27" t="s">
        <v>1350</v>
      </c>
      <c r="E1710" s="28" t="s">
        <v>1790</v>
      </c>
      <c r="F1710" s="35" t="s">
        <v>1795</v>
      </c>
      <c r="G1710" s="28"/>
      <c r="H1710" s="28" t="s">
        <v>1444</v>
      </c>
      <c r="I1710" s="28" t="s">
        <v>1538</v>
      </c>
      <c r="J1710" s="26" t="s">
        <v>33</v>
      </c>
      <c r="K1710" s="26" t="s">
        <v>55</v>
      </c>
      <c r="L1710" s="26" t="s">
        <v>490</v>
      </c>
      <c r="M1710" s="32" t="str">
        <f>M1711&amp;" "&amp;O1711&amp;N1711&amp;" "&amp;M1712&amp;" "&amp;O1712&amp;N1712&amp;" "&amp;M1713&amp;" "&amp;O1713&amp;N1713&amp;" "&amp;M1714&amp;" "&amp;O1714&amp;N1714&amp;" "&amp;M1715&amp;" "&amp;O1715&amp;N1715&amp;" "&amp;M1716&amp;" "&amp;O1716&amp;N1716&amp;" "</f>
        <v xml:space="preserve">Демонтаж опор 20шт Установка опор 21шт Демонтаж провода (по трассе) 0,99км Монтаж провода (по трассе) 0,84км Замена ответвлений к зданиям 15шт Устройство повторного заземления 2шт </v>
      </c>
      <c r="N1710" s="276"/>
      <c r="O1710" s="277"/>
      <c r="P1710" s="41"/>
      <c r="Q1710" s="88"/>
      <c r="R1710" s="47"/>
      <c r="S1710" s="47"/>
      <c r="T1710" s="47"/>
      <c r="U1710" s="47"/>
      <c r="V1710" s="47"/>
      <c r="W1710" s="47"/>
      <c r="X1710" s="47"/>
      <c r="Y1710" s="47"/>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c r="BV1710" s="48"/>
      <c r="BW1710" s="48"/>
      <c r="BX1710" s="48"/>
      <c r="BY1710" s="48"/>
      <c r="BZ1710" s="48"/>
      <c r="CA1710" s="48"/>
      <c r="CB1710" s="48"/>
      <c r="CC1710" s="48"/>
      <c r="CD1710" s="48"/>
      <c r="CE1710" s="48"/>
      <c r="CF1710" s="48"/>
      <c r="CG1710" s="48"/>
      <c r="CH1710" s="48"/>
      <c r="CI1710" s="48"/>
      <c r="CJ1710" s="48"/>
      <c r="CK1710" s="48"/>
      <c r="CL1710" s="48"/>
      <c r="CM1710" s="48"/>
      <c r="CN1710" s="48"/>
      <c r="CO1710" s="48"/>
      <c r="CP1710" s="48"/>
      <c r="CQ1710" s="48"/>
      <c r="CR1710" s="48"/>
      <c r="CS1710" s="48"/>
      <c r="CT1710" s="48"/>
      <c r="CU1710" s="48"/>
      <c r="CV1710" s="48"/>
      <c r="CW1710" s="48"/>
      <c r="CX1710" s="48"/>
      <c r="CY1710" s="48"/>
      <c r="CZ1710" s="48"/>
      <c r="DA1710" s="48"/>
      <c r="DB1710" s="48"/>
      <c r="DC1710" s="48"/>
      <c r="DD1710" s="48"/>
      <c r="DE1710" s="48"/>
      <c r="DF1710" s="48"/>
      <c r="DG1710" s="48"/>
      <c r="DH1710" s="48"/>
      <c r="DI1710" s="48"/>
      <c r="DJ1710" s="48"/>
      <c r="DK1710" s="48"/>
      <c r="DL1710" s="48"/>
      <c r="DM1710" s="48"/>
      <c r="DN1710" s="48"/>
      <c r="DO1710" s="48"/>
      <c r="DP1710" s="48"/>
      <c r="DQ1710" s="48"/>
    </row>
    <row r="1711" spans="1:121" ht="23.25" hidden="1" customHeight="1" outlineLevel="2">
      <c r="A1711" s="62"/>
      <c r="B1711" s="40"/>
      <c r="C1711" s="10"/>
      <c r="D1711" s="39"/>
      <c r="E1711" s="3"/>
      <c r="F1711" s="35" t="s">
        <v>1796</v>
      </c>
      <c r="G1711" s="28"/>
      <c r="H1711" s="35"/>
      <c r="I1711" s="35"/>
      <c r="J1711" s="46"/>
      <c r="K1711" s="26"/>
      <c r="L1711" s="26"/>
      <c r="M1711" s="66" t="s">
        <v>581</v>
      </c>
      <c r="N1711" s="33" t="s">
        <v>54</v>
      </c>
      <c r="O1711" s="31">
        <v>20</v>
      </c>
      <c r="P1711" s="41"/>
      <c r="Q1711" s="88"/>
      <c r="R1711" s="47"/>
      <c r="S1711" s="47"/>
      <c r="T1711" s="47"/>
      <c r="U1711" s="47"/>
      <c r="V1711" s="47"/>
      <c r="W1711" s="47"/>
      <c r="X1711" s="47"/>
      <c r="Y1711" s="47"/>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c r="BV1711" s="48"/>
      <c r="BW1711" s="48"/>
      <c r="BX1711" s="48"/>
      <c r="BY1711" s="48"/>
      <c r="BZ1711" s="48"/>
      <c r="CA1711" s="48"/>
      <c r="CB1711" s="48"/>
      <c r="CC1711" s="48"/>
      <c r="CD1711" s="48"/>
      <c r="CE1711" s="48"/>
      <c r="CF1711" s="48"/>
      <c r="CG1711" s="48"/>
      <c r="CH1711" s="48"/>
      <c r="CI1711" s="48"/>
      <c r="CJ1711" s="48"/>
      <c r="CK1711" s="48"/>
      <c r="CL1711" s="48"/>
      <c r="CM1711" s="48"/>
      <c r="CN1711" s="48"/>
      <c r="CO1711" s="48"/>
      <c r="CP1711" s="48"/>
      <c r="CQ1711" s="48"/>
      <c r="CR1711" s="48"/>
      <c r="CS1711" s="48"/>
      <c r="CT1711" s="48"/>
      <c r="CU1711" s="48"/>
      <c r="CV1711" s="48"/>
      <c r="CW1711" s="48"/>
      <c r="CX1711" s="48"/>
      <c r="CY1711" s="48"/>
      <c r="CZ1711" s="48"/>
      <c r="DA1711" s="48"/>
      <c r="DB1711" s="48"/>
      <c r="DC1711" s="48"/>
      <c r="DD1711" s="48"/>
      <c r="DE1711" s="48"/>
      <c r="DF1711" s="48"/>
      <c r="DG1711" s="48"/>
      <c r="DH1711" s="48"/>
      <c r="DI1711" s="48"/>
      <c r="DJ1711" s="48"/>
      <c r="DK1711" s="48"/>
      <c r="DL1711" s="48"/>
      <c r="DM1711" s="48"/>
      <c r="DN1711" s="48"/>
      <c r="DO1711" s="48"/>
      <c r="DP1711" s="48"/>
      <c r="DQ1711" s="48"/>
    </row>
    <row r="1712" spans="1:121" ht="33.75" hidden="1" customHeight="1" outlineLevel="2">
      <c r="A1712" s="62"/>
      <c r="B1712" s="40"/>
      <c r="C1712" s="10"/>
      <c r="D1712" s="39"/>
      <c r="E1712" s="3"/>
      <c r="F1712" s="35" t="s">
        <v>1797</v>
      </c>
      <c r="G1712" s="28"/>
      <c r="H1712" s="35"/>
      <c r="I1712" s="35"/>
      <c r="J1712" s="46"/>
      <c r="K1712" s="26"/>
      <c r="L1712" s="26"/>
      <c r="M1712" s="66" t="s">
        <v>477</v>
      </c>
      <c r="N1712" s="33" t="s">
        <v>54</v>
      </c>
      <c r="O1712" s="31">
        <v>21</v>
      </c>
      <c r="P1712" s="41"/>
      <c r="Q1712" s="88"/>
      <c r="R1712" s="47"/>
      <c r="S1712" s="47"/>
      <c r="T1712" s="47"/>
      <c r="U1712" s="47"/>
      <c r="V1712" s="47"/>
      <c r="W1712" s="47"/>
      <c r="X1712" s="47"/>
      <c r="Y1712" s="47"/>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c r="BV1712" s="48"/>
      <c r="BW1712" s="48"/>
      <c r="BX1712" s="48"/>
      <c r="BY1712" s="48"/>
      <c r="BZ1712" s="48"/>
      <c r="CA1712" s="48"/>
      <c r="CB1712" s="48"/>
      <c r="CC1712" s="48"/>
      <c r="CD1712" s="48"/>
      <c r="CE1712" s="48"/>
      <c r="CF1712" s="48"/>
      <c r="CG1712" s="48"/>
      <c r="CH1712" s="48"/>
      <c r="CI1712" s="48"/>
      <c r="CJ1712" s="48"/>
      <c r="CK1712" s="48"/>
      <c r="CL1712" s="48"/>
      <c r="CM1712" s="48"/>
      <c r="CN1712" s="48"/>
      <c r="CO1712" s="48"/>
      <c r="CP1712" s="48"/>
      <c r="CQ1712" s="48"/>
      <c r="CR1712" s="48"/>
      <c r="CS1712" s="48"/>
      <c r="CT1712" s="48"/>
      <c r="CU1712" s="48"/>
      <c r="CV1712" s="48"/>
      <c r="CW1712" s="48"/>
      <c r="CX1712" s="48"/>
      <c r="CY1712" s="48"/>
      <c r="CZ1712" s="48"/>
      <c r="DA1712" s="48"/>
      <c r="DB1712" s="48"/>
      <c r="DC1712" s="48"/>
      <c r="DD1712" s="48"/>
      <c r="DE1712" s="48"/>
      <c r="DF1712" s="48"/>
      <c r="DG1712" s="48"/>
      <c r="DH1712" s="48"/>
      <c r="DI1712" s="48"/>
      <c r="DJ1712" s="48"/>
      <c r="DK1712" s="48"/>
      <c r="DL1712" s="48"/>
      <c r="DM1712" s="48"/>
      <c r="DN1712" s="48"/>
      <c r="DO1712" s="48"/>
      <c r="DP1712" s="48"/>
      <c r="DQ1712" s="48"/>
    </row>
    <row r="1713" spans="1:121" ht="12.75" hidden="1" customHeight="1" outlineLevel="2">
      <c r="A1713" s="62"/>
      <c r="B1713" s="40"/>
      <c r="C1713" s="10"/>
      <c r="D1713" s="39"/>
      <c r="E1713" s="3"/>
      <c r="F1713" s="35" t="s">
        <v>1762</v>
      </c>
      <c r="G1713" s="28"/>
      <c r="H1713" s="35"/>
      <c r="I1713" s="35"/>
      <c r="J1713" s="46"/>
      <c r="K1713" s="26"/>
      <c r="L1713" s="26"/>
      <c r="M1713" s="66" t="s">
        <v>470</v>
      </c>
      <c r="N1713" s="33" t="s">
        <v>1354</v>
      </c>
      <c r="O1713" s="31">
        <v>0.99</v>
      </c>
      <c r="P1713" s="41"/>
      <c r="Q1713" s="88"/>
      <c r="R1713" s="47"/>
      <c r="S1713" s="47"/>
      <c r="T1713" s="47"/>
      <c r="U1713" s="47"/>
      <c r="V1713" s="47"/>
      <c r="W1713" s="47"/>
      <c r="X1713" s="47"/>
      <c r="Y1713" s="47"/>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c r="BV1713" s="48"/>
      <c r="BW1713" s="48"/>
      <c r="BX1713" s="48"/>
      <c r="BY1713" s="48"/>
      <c r="BZ1713" s="48"/>
      <c r="CA1713" s="48"/>
      <c r="CB1713" s="48"/>
      <c r="CC1713" s="48"/>
      <c r="CD1713" s="48"/>
      <c r="CE1713" s="48"/>
      <c r="CF1713" s="48"/>
      <c r="CG1713" s="48"/>
      <c r="CH1713" s="48"/>
      <c r="CI1713" s="48"/>
      <c r="CJ1713" s="48"/>
      <c r="CK1713" s="48"/>
      <c r="CL1713" s="48"/>
      <c r="CM1713" s="48"/>
      <c r="CN1713" s="48"/>
      <c r="CO1713" s="48"/>
      <c r="CP1713" s="48"/>
      <c r="CQ1713" s="48"/>
      <c r="CR1713" s="48"/>
      <c r="CS1713" s="48"/>
      <c r="CT1713" s="48"/>
      <c r="CU1713" s="48"/>
      <c r="CV1713" s="48"/>
      <c r="CW1713" s="48"/>
      <c r="CX1713" s="48"/>
      <c r="CY1713" s="48"/>
      <c r="CZ1713" s="48"/>
      <c r="DA1713" s="48"/>
      <c r="DB1713" s="48"/>
      <c r="DC1713" s="48"/>
      <c r="DD1713" s="48"/>
      <c r="DE1713" s="48"/>
      <c r="DF1713" s="48"/>
      <c r="DG1713" s="48"/>
      <c r="DH1713" s="48"/>
      <c r="DI1713" s="48"/>
      <c r="DJ1713" s="48"/>
      <c r="DK1713" s="48"/>
      <c r="DL1713" s="48"/>
      <c r="DM1713" s="48"/>
      <c r="DN1713" s="48"/>
      <c r="DO1713" s="48"/>
      <c r="DP1713" s="48"/>
      <c r="DQ1713" s="48"/>
    </row>
    <row r="1714" spans="1:121" ht="12.75" hidden="1" customHeight="1" outlineLevel="2">
      <c r="A1714" s="62"/>
      <c r="B1714" s="40"/>
      <c r="C1714" s="10"/>
      <c r="D1714" s="39"/>
      <c r="E1714" s="3"/>
      <c r="F1714" s="35" t="s">
        <v>1763</v>
      </c>
      <c r="G1714" s="28"/>
      <c r="H1714" s="35"/>
      <c r="I1714" s="35"/>
      <c r="J1714" s="46"/>
      <c r="K1714" s="26"/>
      <c r="L1714" s="26"/>
      <c r="M1714" s="66" t="s">
        <v>472</v>
      </c>
      <c r="N1714" s="33" t="s">
        <v>1354</v>
      </c>
      <c r="O1714" s="101">
        <v>0.84</v>
      </c>
      <c r="P1714" s="41"/>
      <c r="Q1714" s="88"/>
      <c r="R1714" s="47"/>
      <c r="S1714" s="47"/>
      <c r="T1714" s="47"/>
      <c r="U1714" s="47"/>
      <c r="V1714" s="47"/>
      <c r="W1714" s="47"/>
      <c r="X1714" s="47"/>
      <c r="Y1714" s="47"/>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c r="BV1714" s="48"/>
      <c r="BW1714" s="48"/>
      <c r="BX1714" s="48"/>
      <c r="BY1714" s="48"/>
      <c r="BZ1714" s="48"/>
      <c r="CA1714" s="48"/>
      <c r="CB1714" s="48"/>
      <c r="CC1714" s="48"/>
      <c r="CD1714" s="48"/>
      <c r="CE1714" s="48"/>
      <c r="CF1714" s="48"/>
      <c r="CG1714" s="48"/>
      <c r="CH1714" s="48"/>
      <c r="CI1714" s="48"/>
      <c r="CJ1714" s="48"/>
      <c r="CK1714" s="48"/>
      <c r="CL1714" s="48"/>
      <c r="CM1714" s="48"/>
      <c r="CN1714" s="48"/>
      <c r="CO1714" s="48"/>
      <c r="CP1714" s="48"/>
      <c r="CQ1714" s="48"/>
      <c r="CR1714" s="48"/>
      <c r="CS1714" s="48"/>
      <c r="CT1714" s="48"/>
      <c r="CU1714" s="48"/>
      <c r="CV1714" s="48"/>
      <c r="CW1714" s="48"/>
      <c r="CX1714" s="48"/>
      <c r="CY1714" s="48"/>
      <c r="CZ1714" s="48"/>
      <c r="DA1714" s="48"/>
      <c r="DB1714" s="48"/>
      <c r="DC1714" s="48"/>
      <c r="DD1714" s="48"/>
      <c r="DE1714" s="48"/>
      <c r="DF1714" s="48"/>
      <c r="DG1714" s="48"/>
      <c r="DH1714" s="48"/>
      <c r="DI1714" s="48"/>
      <c r="DJ1714" s="48"/>
      <c r="DK1714" s="48"/>
      <c r="DL1714" s="48"/>
      <c r="DM1714" s="48"/>
      <c r="DN1714" s="48"/>
      <c r="DO1714" s="48"/>
      <c r="DP1714" s="48"/>
      <c r="DQ1714" s="48"/>
    </row>
    <row r="1715" spans="1:121" ht="12.75" hidden="1" customHeight="1" outlineLevel="2">
      <c r="A1715" s="62"/>
      <c r="B1715" s="40"/>
      <c r="C1715" s="10"/>
      <c r="D1715" s="39"/>
      <c r="E1715" s="3"/>
      <c r="F1715" s="35" t="s">
        <v>1737</v>
      </c>
      <c r="G1715" s="28"/>
      <c r="H1715" s="35"/>
      <c r="I1715" s="35"/>
      <c r="J1715" s="46"/>
      <c r="K1715" s="26"/>
      <c r="L1715" s="26"/>
      <c r="M1715" s="23" t="s">
        <v>676</v>
      </c>
      <c r="N1715" s="276" t="s">
        <v>54</v>
      </c>
      <c r="O1715" s="31">
        <v>15</v>
      </c>
      <c r="P1715" s="41"/>
      <c r="Q1715" s="88"/>
      <c r="R1715" s="47"/>
      <c r="S1715" s="47"/>
      <c r="T1715" s="47"/>
      <c r="U1715" s="47"/>
      <c r="V1715" s="47"/>
      <c r="W1715" s="47"/>
      <c r="X1715" s="47"/>
      <c r="Y1715" s="47"/>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c r="BV1715" s="48"/>
      <c r="BW1715" s="48"/>
      <c r="BX1715" s="48"/>
      <c r="BY1715" s="48"/>
      <c r="BZ1715" s="48"/>
      <c r="CA1715" s="48"/>
      <c r="CB1715" s="48"/>
      <c r="CC1715" s="48"/>
      <c r="CD1715" s="48"/>
      <c r="CE1715" s="48"/>
      <c r="CF1715" s="48"/>
      <c r="CG1715" s="48"/>
      <c r="CH1715" s="48"/>
      <c r="CI1715" s="48"/>
      <c r="CJ1715" s="48"/>
      <c r="CK1715" s="48"/>
      <c r="CL1715" s="48"/>
      <c r="CM1715" s="48"/>
      <c r="CN1715" s="48"/>
      <c r="CO1715" s="48"/>
      <c r="CP1715" s="48"/>
      <c r="CQ1715" s="48"/>
      <c r="CR1715" s="48"/>
      <c r="CS1715" s="48"/>
      <c r="CT1715" s="48"/>
      <c r="CU1715" s="48"/>
      <c r="CV1715" s="48"/>
      <c r="CW1715" s="48"/>
      <c r="CX1715" s="48"/>
      <c r="CY1715" s="48"/>
      <c r="CZ1715" s="48"/>
      <c r="DA1715" s="48"/>
      <c r="DB1715" s="48"/>
      <c r="DC1715" s="48"/>
      <c r="DD1715" s="48"/>
      <c r="DE1715" s="48"/>
      <c r="DF1715" s="48"/>
      <c r="DG1715" s="48"/>
      <c r="DH1715" s="48"/>
      <c r="DI1715" s="48"/>
      <c r="DJ1715" s="48"/>
      <c r="DK1715" s="48"/>
      <c r="DL1715" s="48"/>
      <c r="DM1715" s="48"/>
      <c r="DN1715" s="48"/>
      <c r="DO1715" s="48"/>
      <c r="DP1715" s="48"/>
      <c r="DQ1715" s="48"/>
    </row>
    <row r="1716" spans="1:121" ht="12.75" hidden="1" customHeight="1" outlineLevel="2">
      <c r="A1716" s="62"/>
      <c r="B1716" s="40"/>
      <c r="C1716" s="10"/>
      <c r="D1716" s="39"/>
      <c r="E1716" s="3"/>
      <c r="F1716" s="35"/>
      <c r="G1716" s="28"/>
      <c r="H1716" s="35"/>
      <c r="I1716" s="35"/>
      <c r="J1716" s="46"/>
      <c r="K1716" s="26"/>
      <c r="L1716" s="26"/>
      <c r="M1716" s="23" t="s">
        <v>1746</v>
      </c>
      <c r="N1716" s="33" t="s">
        <v>54</v>
      </c>
      <c r="O1716" s="31">
        <v>2</v>
      </c>
      <c r="P1716" s="41"/>
      <c r="Q1716" s="88"/>
      <c r="R1716" s="47"/>
      <c r="S1716" s="47"/>
      <c r="T1716" s="47"/>
      <c r="U1716" s="47"/>
      <c r="V1716" s="47"/>
      <c r="W1716" s="47"/>
      <c r="X1716" s="47"/>
      <c r="Y1716" s="47"/>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c r="BV1716" s="48"/>
      <c r="BW1716" s="48"/>
      <c r="BX1716" s="48"/>
      <c r="BY1716" s="48"/>
      <c r="BZ1716" s="48"/>
      <c r="CA1716" s="48"/>
      <c r="CB1716" s="48"/>
      <c r="CC1716" s="48"/>
      <c r="CD1716" s="48"/>
      <c r="CE1716" s="48"/>
      <c r="CF1716" s="48"/>
      <c r="CG1716" s="48"/>
      <c r="CH1716" s="48"/>
      <c r="CI1716" s="48"/>
      <c r="CJ1716" s="48"/>
      <c r="CK1716" s="48"/>
      <c r="CL1716" s="48"/>
      <c r="CM1716" s="48"/>
      <c r="CN1716" s="48"/>
      <c r="CO1716" s="48"/>
      <c r="CP1716" s="48"/>
      <c r="CQ1716" s="48"/>
      <c r="CR1716" s="48"/>
      <c r="CS1716" s="48"/>
      <c r="CT1716" s="48"/>
      <c r="CU1716" s="48"/>
      <c r="CV1716" s="48"/>
      <c r="CW1716" s="48"/>
      <c r="CX1716" s="48"/>
      <c r="CY1716" s="48"/>
      <c r="CZ1716" s="48"/>
      <c r="DA1716" s="48"/>
      <c r="DB1716" s="48"/>
      <c r="DC1716" s="48"/>
      <c r="DD1716" s="48"/>
      <c r="DE1716" s="48"/>
      <c r="DF1716" s="48"/>
      <c r="DG1716" s="48"/>
      <c r="DH1716" s="48"/>
      <c r="DI1716" s="48"/>
      <c r="DJ1716" s="48"/>
      <c r="DK1716" s="48"/>
      <c r="DL1716" s="48"/>
      <c r="DM1716" s="48"/>
      <c r="DN1716" s="48"/>
      <c r="DO1716" s="48"/>
      <c r="DP1716" s="48"/>
      <c r="DQ1716" s="48"/>
    </row>
    <row r="1717" spans="1:121" ht="56.25" customHeight="1" outlineLevel="1" collapsed="1">
      <c r="A1717" s="27" t="s">
        <v>203</v>
      </c>
      <c r="B1717" s="27">
        <v>0.4</v>
      </c>
      <c r="C1717" s="28" t="s">
        <v>1548</v>
      </c>
      <c r="D1717" s="27" t="s">
        <v>1350</v>
      </c>
      <c r="E1717" s="28" t="s">
        <v>1798</v>
      </c>
      <c r="F1717" s="35" t="s">
        <v>1799</v>
      </c>
      <c r="G1717" s="28"/>
      <c r="H1717" s="28" t="s">
        <v>59</v>
      </c>
      <c r="I1717" s="28"/>
      <c r="J1717" s="26" t="s">
        <v>33</v>
      </c>
      <c r="K1717" s="26" t="s">
        <v>53</v>
      </c>
      <c r="L1717" s="26" t="s">
        <v>57</v>
      </c>
      <c r="M1717" s="32" t="str">
        <f>M1718&amp;" "&amp;O1718&amp;N1718&amp;" "&amp;M1719&amp;" "&amp;O1719&amp;N1719&amp;" "&amp;M1720&amp;" "&amp;O1720&amp;N1720&amp;" "&amp;M1721&amp;" "&amp;O1721&amp;N1721&amp;" "&amp;M1722&amp;" "&amp;O1722&amp;N1722&amp;" "&amp;M1723&amp;" "&amp;O1723&amp;N1723&amp;" "</f>
        <v xml:space="preserve">Замена опор 43шт Демонтаж провода (по трассе) 0,78км Монтаж провода (по трассе) 0,78км Замена ответвлений к зданиям 5шт Устройство повторного заземления 5шт Ручная расчистка 0,03га. </v>
      </c>
      <c r="N1717" s="26"/>
      <c r="O1717" s="31"/>
      <c r="P1717" s="41"/>
      <c r="Q1717" s="88"/>
      <c r="R1717" s="47"/>
      <c r="S1717" s="47"/>
      <c r="T1717" s="47"/>
      <c r="U1717" s="47"/>
      <c r="V1717" s="47"/>
      <c r="W1717" s="47"/>
      <c r="X1717" s="47"/>
      <c r="Y1717" s="47"/>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c r="BV1717" s="48"/>
      <c r="BW1717" s="48"/>
      <c r="BX1717" s="48"/>
      <c r="BY1717" s="48"/>
      <c r="BZ1717" s="48"/>
      <c r="CA1717" s="48"/>
      <c r="CB1717" s="48"/>
      <c r="CC1717" s="48"/>
      <c r="CD1717" s="48"/>
      <c r="CE1717" s="48"/>
      <c r="CF1717" s="48"/>
      <c r="CG1717" s="48"/>
      <c r="CH1717" s="48"/>
      <c r="CI1717" s="48"/>
      <c r="CJ1717" s="48"/>
      <c r="CK1717" s="48"/>
      <c r="CL1717" s="48"/>
      <c r="CM1717" s="48"/>
      <c r="CN1717" s="48"/>
      <c r="CO1717" s="48"/>
      <c r="CP1717" s="48"/>
      <c r="CQ1717" s="48"/>
      <c r="CR1717" s="48"/>
      <c r="CS1717" s="48"/>
      <c r="CT1717" s="48"/>
      <c r="CU1717" s="48"/>
      <c r="CV1717" s="48"/>
      <c r="CW1717" s="48"/>
      <c r="CX1717" s="48"/>
      <c r="CY1717" s="48"/>
      <c r="CZ1717" s="48"/>
      <c r="DA1717" s="48"/>
      <c r="DB1717" s="48"/>
      <c r="DC1717" s="48"/>
      <c r="DD1717" s="48"/>
      <c r="DE1717" s="48"/>
      <c r="DF1717" s="48"/>
      <c r="DG1717" s="48"/>
      <c r="DH1717" s="48"/>
      <c r="DI1717" s="48"/>
      <c r="DJ1717" s="48"/>
      <c r="DK1717" s="48"/>
      <c r="DL1717" s="48"/>
      <c r="DM1717" s="48"/>
      <c r="DN1717" s="48"/>
      <c r="DO1717" s="48"/>
      <c r="DP1717" s="48"/>
      <c r="DQ1717" s="48"/>
    </row>
    <row r="1718" spans="1:121" ht="33.75" hidden="1" customHeight="1" outlineLevel="2">
      <c r="A1718" s="70"/>
      <c r="B1718" s="40"/>
      <c r="C1718" s="27"/>
      <c r="D1718" s="27"/>
      <c r="E1718" s="39"/>
      <c r="F1718" s="35" t="s">
        <v>1800</v>
      </c>
      <c r="G1718" s="28"/>
      <c r="H1718" s="35"/>
      <c r="I1718" s="35"/>
      <c r="J1718" s="46"/>
      <c r="K1718" s="26"/>
      <c r="L1718" s="26"/>
      <c r="M1718" s="66" t="s">
        <v>468</v>
      </c>
      <c r="N1718" s="33" t="s">
        <v>54</v>
      </c>
      <c r="O1718" s="31">
        <v>43</v>
      </c>
      <c r="P1718" s="41"/>
      <c r="Q1718" s="88"/>
      <c r="R1718" s="47"/>
      <c r="S1718" s="47"/>
      <c r="T1718" s="47"/>
      <c r="U1718" s="47"/>
      <c r="V1718" s="47"/>
      <c r="W1718" s="47"/>
      <c r="X1718" s="47"/>
      <c r="Y1718" s="47"/>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c r="BV1718" s="48"/>
      <c r="BW1718" s="48"/>
      <c r="BX1718" s="48"/>
      <c r="BY1718" s="48"/>
      <c r="BZ1718" s="48"/>
      <c r="CA1718" s="48"/>
      <c r="CB1718" s="48"/>
      <c r="CC1718" s="48"/>
      <c r="CD1718" s="48"/>
      <c r="CE1718" s="48"/>
      <c r="CF1718" s="48"/>
      <c r="CG1718" s="48"/>
      <c r="CH1718" s="48"/>
      <c r="CI1718" s="48"/>
      <c r="CJ1718" s="48"/>
      <c r="CK1718" s="48"/>
      <c r="CL1718" s="48"/>
      <c r="CM1718" s="48"/>
      <c r="CN1718" s="48"/>
      <c r="CO1718" s="48"/>
      <c r="CP1718" s="48"/>
      <c r="CQ1718" s="48"/>
      <c r="CR1718" s="48"/>
      <c r="CS1718" s="48"/>
      <c r="CT1718" s="48"/>
      <c r="CU1718" s="48"/>
      <c r="CV1718" s="48"/>
      <c r="CW1718" s="48"/>
      <c r="CX1718" s="48"/>
      <c r="CY1718" s="48"/>
      <c r="CZ1718" s="48"/>
      <c r="DA1718" s="48"/>
      <c r="DB1718" s="48"/>
      <c r="DC1718" s="48"/>
      <c r="DD1718" s="48"/>
      <c r="DE1718" s="48"/>
      <c r="DF1718" s="48"/>
      <c r="DG1718" s="48"/>
      <c r="DH1718" s="48"/>
      <c r="DI1718" s="48"/>
      <c r="DJ1718" s="48"/>
      <c r="DK1718" s="48"/>
      <c r="DL1718" s="48"/>
      <c r="DM1718" s="48"/>
      <c r="DN1718" s="48"/>
      <c r="DO1718" s="48"/>
      <c r="DP1718" s="48"/>
      <c r="DQ1718" s="48"/>
    </row>
    <row r="1719" spans="1:121" ht="12.75" hidden="1" customHeight="1" outlineLevel="2">
      <c r="A1719" s="70"/>
      <c r="B1719" s="40"/>
      <c r="C1719" s="27"/>
      <c r="D1719" s="27"/>
      <c r="E1719" s="39"/>
      <c r="F1719" s="35"/>
      <c r="G1719" s="28"/>
      <c r="H1719" s="35"/>
      <c r="I1719" s="35"/>
      <c r="J1719" s="46"/>
      <c r="K1719" s="26"/>
      <c r="L1719" s="26"/>
      <c r="M1719" s="66" t="s">
        <v>470</v>
      </c>
      <c r="N1719" s="33" t="s">
        <v>1354</v>
      </c>
      <c r="O1719" s="31">
        <v>0.78</v>
      </c>
      <c r="P1719" s="41"/>
      <c r="Q1719" s="88"/>
      <c r="R1719" s="47"/>
      <c r="S1719" s="47"/>
      <c r="T1719" s="47"/>
      <c r="U1719" s="47"/>
      <c r="V1719" s="47"/>
      <c r="W1719" s="47"/>
      <c r="X1719" s="47"/>
      <c r="Y1719" s="47"/>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c r="BV1719" s="48"/>
      <c r="BW1719" s="48"/>
      <c r="BX1719" s="48"/>
      <c r="BY1719" s="48"/>
      <c r="BZ1719" s="48"/>
      <c r="CA1719" s="48"/>
      <c r="CB1719" s="48"/>
      <c r="CC1719" s="48"/>
      <c r="CD1719" s="48"/>
      <c r="CE1719" s="48"/>
      <c r="CF1719" s="48"/>
      <c r="CG1719" s="48"/>
      <c r="CH1719" s="48"/>
      <c r="CI1719" s="48"/>
      <c r="CJ1719" s="48"/>
      <c r="CK1719" s="48"/>
      <c r="CL1719" s="48"/>
      <c r="CM1719" s="48"/>
      <c r="CN1719" s="48"/>
      <c r="CO1719" s="48"/>
      <c r="CP1719" s="48"/>
      <c r="CQ1719" s="48"/>
      <c r="CR1719" s="48"/>
      <c r="CS1719" s="48"/>
      <c r="CT1719" s="48"/>
      <c r="CU1719" s="48"/>
      <c r="CV1719" s="48"/>
      <c r="CW1719" s="48"/>
      <c r="CX1719" s="48"/>
      <c r="CY1719" s="48"/>
      <c r="CZ1719" s="48"/>
      <c r="DA1719" s="48"/>
      <c r="DB1719" s="48"/>
      <c r="DC1719" s="48"/>
      <c r="DD1719" s="48"/>
      <c r="DE1719" s="48"/>
      <c r="DF1719" s="48"/>
      <c r="DG1719" s="48"/>
      <c r="DH1719" s="48"/>
      <c r="DI1719" s="48"/>
      <c r="DJ1719" s="48"/>
      <c r="DK1719" s="48"/>
      <c r="DL1719" s="48"/>
      <c r="DM1719" s="48"/>
      <c r="DN1719" s="48"/>
      <c r="DO1719" s="48"/>
      <c r="DP1719" s="48"/>
      <c r="DQ1719" s="48"/>
    </row>
    <row r="1720" spans="1:121" ht="12.75" hidden="1" customHeight="1" outlineLevel="2">
      <c r="A1720" s="70"/>
      <c r="B1720" s="40"/>
      <c r="C1720" s="27"/>
      <c r="D1720" s="27"/>
      <c r="E1720" s="39"/>
      <c r="F1720" s="35"/>
      <c r="G1720" s="28"/>
      <c r="H1720" s="35"/>
      <c r="I1720" s="35"/>
      <c r="J1720" s="46"/>
      <c r="K1720" s="26"/>
      <c r="L1720" s="26"/>
      <c r="M1720" s="66" t="s">
        <v>472</v>
      </c>
      <c r="N1720" s="33" t="s">
        <v>1354</v>
      </c>
      <c r="O1720" s="101">
        <v>0.78</v>
      </c>
      <c r="P1720" s="41"/>
      <c r="Q1720" s="88"/>
      <c r="R1720" s="47"/>
      <c r="S1720" s="47"/>
      <c r="T1720" s="47"/>
      <c r="U1720" s="47"/>
      <c r="V1720" s="47"/>
      <c r="W1720" s="47"/>
      <c r="X1720" s="47"/>
      <c r="Y1720" s="47"/>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c r="BV1720" s="48"/>
      <c r="BW1720" s="48"/>
      <c r="BX1720" s="48"/>
      <c r="BY1720" s="48"/>
      <c r="BZ1720" s="48"/>
      <c r="CA1720" s="48"/>
      <c r="CB1720" s="48"/>
      <c r="CC1720" s="48"/>
      <c r="CD1720" s="48"/>
      <c r="CE1720" s="48"/>
      <c r="CF1720" s="48"/>
      <c r="CG1720" s="48"/>
      <c r="CH1720" s="48"/>
      <c r="CI1720" s="48"/>
      <c r="CJ1720" s="48"/>
      <c r="CK1720" s="48"/>
      <c r="CL1720" s="48"/>
      <c r="CM1720" s="48"/>
      <c r="CN1720" s="48"/>
      <c r="CO1720" s="48"/>
      <c r="CP1720" s="48"/>
      <c r="CQ1720" s="48"/>
      <c r="CR1720" s="48"/>
      <c r="CS1720" s="48"/>
      <c r="CT1720" s="48"/>
      <c r="CU1720" s="48"/>
      <c r="CV1720" s="48"/>
      <c r="CW1720" s="48"/>
      <c r="CX1720" s="48"/>
      <c r="CY1720" s="48"/>
      <c r="CZ1720" s="48"/>
      <c r="DA1720" s="48"/>
      <c r="DB1720" s="48"/>
      <c r="DC1720" s="48"/>
      <c r="DD1720" s="48"/>
      <c r="DE1720" s="48"/>
      <c r="DF1720" s="48"/>
      <c r="DG1720" s="48"/>
      <c r="DH1720" s="48"/>
      <c r="DI1720" s="48"/>
      <c r="DJ1720" s="48"/>
      <c r="DK1720" s="48"/>
      <c r="DL1720" s="48"/>
      <c r="DM1720" s="48"/>
      <c r="DN1720" s="48"/>
      <c r="DO1720" s="48"/>
      <c r="DP1720" s="48"/>
      <c r="DQ1720" s="48"/>
    </row>
    <row r="1721" spans="1:121" ht="12.75" hidden="1" customHeight="1" outlineLevel="2">
      <c r="A1721" s="70"/>
      <c r="B1721" s="40"/>
      <c r="C1721" s="27"/>
      <c r="D1721" s="27"/>
      <c r="E1721" s="39"/>
      <c r="F1721" s="35"/>
      <c r="G1721" s="28"/>
      <c r="H1721" s="35"/>
      <c r="I1721" s="35"/>
      <c r="J1721" s="46"/>
      <c r="K1721" s="26"/>
      <c r="L1721" s="26"/>
      <c r="M1721" s="66" t="s">
        <v>676</v>
      </c>
      <c r="N1721" s="33" t="s">
        <v>54</v>
      </c>
      <c r="O1721" s="31">
        <v>5</v>
      </c>
      <c r="P1721" s="41"/>
      <c r="Q1721" s="88"/>
      <c r="R1721" s="47"/>
      <c r="S1721" s="47"/>
      <c r="T1721" s="47"/>
      <c r="U1721" s="47"/>
      <c r="V1721" s="47"/>
      <c r="W1721" s="47"/>
      <c r="X1721" s="47"/>
      <c r="Y1721" s="47"/>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c r="BV1721" s="48"/>
      <c r="BW1721" s="48"/>
      <c r="BX1721" s="48"/>
      <c r="BY1721" s="48"/>
      <c r="BZ1721" s="48"/>
      <c r="CA1721" s="48"/>
      <c r="CB1721" s="48"/>
      <c r="CC1721" s="48"/>
      <c r="CD1721" s="48"/>
      <c r="CE1721" s="48"/>
      <c r="CF1721" s="48"/>
      <c r="CG1721" s="48"/>
      <c r="CH1721" s="48"/>
      <c r="CI1721" s="48"/>
      <c r="CJ1721" s="48"/>
      <c r="CK1721" s="48"/>
      <c r="CL1721" s="48"/>
      <c r="CM1721" s="48"/>
      <c r="CN1721" s="48"/>
      <c r="CO1721" s="48"/>
      <c r="CP1721" s="48"/>
      <c r="CQ1721" s="48"/>
      <c r="CR1721" s="48"/>
      <c r="CS1721" s="48"/>
      <c r="CT1721" s="48"/>
      <c r="CU1721" s="48"/>
      <c r="CV1721" s="48"/>
      <c r="CW1721" s="48"/>
      <c r="CX1721" s="48"/>
      <c r="CY1721" s="48"/>
      <c r="CZ1721" s="48"/>
      <c r="DA1721" s="48"/>
      <c r="DB1721" s="48"/>
      <c r="DC1721" s="48"/>
      <c r="DD1721" s="48"/>
      <c r="DE1721" s="48"/>
      <c r="DF1721" s="48"/>
      <c r="DG1721" s="48"/>
      <c r="DH1721" s="48"/>
      <c r="DI1721" s="48"/>
      <c r="DJ1721" s="48"/>
      <c r="DK1721" s="48"/>
      <c r="DL1721" s="48"/>
      <c r="DM1721" s="48"/>
      <c r="DN1721" s="48"/>
      <c r="DO1721" s="48"/>
      <c r="DP1721" s="48"/>
      <c r="DQ1721" s="48"/>
    </row>
    <row r="1722" spans="1:121" ht="12.75" hidden="1" customHeight="1" outlineLevel="2">
      <c r="A1722" s="70"/>
      <c r="B1722" s="40"/>
      <c r="C1722" s="27"/>
      <c r="D1722" s="27"/>
      <c r="E1722" s="39"/>
      <c r="F1722" s="35"/>
      <c r="G1722" s="28"/>
      <c r="H1722" s="35"/>
      <c r="I1722" s="35"/>
      <c r="J1722" s="46"/>
      <c r="K1722" s="26"/>
      <c r="L1722" s="26"/>
      <c r="M1722" s="23" t="s">
        <v>1746</v>
      </c>
      <c r="N1722" s="33" t="s">
        <v>54</v>
      </c>
      <c r="O1722" s="31">
        <v>5</v>
      </c>
      <c r="P1722" s="41"/>
      <c r="Q1722" s="88"/>
      <c r="R1722" s="47"/>
      <c r="S1722" s="47"/>
      <c r="T1722" s="47"/>
      <c r="U1722" s="47"/>
      <c r="V1722" s="47"/>
      <c r="W1722" s="47"/>
      <c r="X1722" s="47"/>
      <c r="Y1722" s="47"/>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c r="BV1722" s="48"/>
      <c r="BW1722" s="48"/>
      <c r="BX1722" s="48"/>
      <c r="BY1722" s="48"/>
      <c r="BZ1722" s="48"/>
      <c r="CA1722" s="48"/>
      <c r="CB1722" s="48"/>
      <c r="CC1722" s="48"/>
      <c r="CD1722" s="48"/>
      <c r="CE1722" s="48"/>
      <c r="CF1722" s="48"/>
      <c r="CG1722" s="48"/>
      <c r="CH1722" s="48"/>
      <c r="CI1722" s="48"/>
      <c r="CJ1722" s="48"/>
      <c r="CK1722" s="48"/>
      <c r="CL1722" s="48"/>
      <c r="CM1722" s="48"/>
      <c r="CN1722" s="48"/>
      <c r="CO1722" s="48"/>
      <c r="CP1722" s="48"/>
      <c r="CQ1722" s="48"/>
      <c r="CR1722" s="48"/>
      <c r="CS1722" s="48"/>
      <c r="CT1722" s="48"/>
      <c r="CU1722" s="48"/>
      <c r="CV1722" s="48"/>
      <c r="CW1722" s="48"/>
      <c r="CX1722" s="48"/>
      <c r="CY1722" s="48"/>
      <c r="CZ1722" s="48"/>
      <c r="DA1722" s="48"/>
      <c r="DB1722" s="48"/>
      <c r="DC1722" s="48"/>
      <c r="DD1722" s="48"/>
      <c r="DE1722" s="48"/>
      <c r="DF1722" s="48"/>
      <c r="DG1722" s="48"/>
      <c r="DH1722" s="48"/>
      <c r="DI1722" s="48"/>
      <c r="DJ1722" s="48"/>
      <c r="DK1722" s="48"/>
      <c r="DL1722" s="48"/>
      <c r="DM1722" s="48"/>
      <c r="DN1722" s="48"/>
      <c r="DO1722" s="48"/>
      <c r="DP1722" s="48"/>
      <c r="DQ1722" s="48"/>
    </row>
    <row r="1723" spans="1:121" ht="12.75" hidden="1" customHeight="1" outlineLevel="2">
      <c r="A1723" s="70"/>
      <c r="B1723" s="40"/>
      <c r="C1723" s="27"/>
      <c r="D1723" s="27"/>
      <c r="E1723" s="39"/>
      <c r="F1723" s="35"/>
      <c r="G1723" s="28"/>
      <c r="H1723" s="35"/>
      <c r="I1723" s="35"/>
      <c r="J1723" s="46"/>
      <c r="K1723" s="26"/>
      <c r="L1723" s="26"/>
      <c r="M1723" s="23" t="s">
        <v>481</v>
      </c>
      <c r="N1723" s="33" t="s">
        <v>482</v>
      </c>
      <c r="O1723" s="31">
        <v>0.03</v>
      </c>
      <c r="P1723" s="41"/>
      <c r="Q1723" s="88"/>
      <c r="R1723" s="47"/>
      <c r="S1723" s="47"/>
      <c r="T1723" s="47"/>
      <c r="U1723" s="47"/>
      <c r="V1723" s="47"/>
      <c r="W1723" s="47"/>
      <c r="X1723" s="47"/>
      <c r="Y1723" s="47"/>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c r="BV1723" s="48"/>
      <c r="BW1723" s="48"/>
      <c r="BX1723" s="48"/>
      <c r="BY1723" s="48"/>
      <c r="BZ1723" s="48"/>
      <c r="CA1723" s="48"/>
      <c r="CB1723" s="48"/>
      <c r="CC1723" s="48"/>
      <c r="CD1723" s="48"/>
      <c r="CE1723" s="48"/>
      <c r="CF1723" s="48"/>
      <c r="CG1723" s="48"/>
      <c r="CH1723" s="48"/>
      <c r="CI1723" s="48"/>
      <c r="CJ1723" s="48"/>
      <c r="CK1723" s="48"/>
      <c r="CL1723" s="48"/>
      <c r="CM1723" s="48"/>
      <c r="CN1723" s="48"/>
      <c r="CO1723" s="48"/>
      <c r="CP1723" s="48"/>
      <c r="CQ1723" s="48"/>
      <c r="CR1723" s="48"/>
      <c r="CS1723" s="48"/>
      <c r="CT1723" s="48"/>
      <c r="CU1723" s="48"/>
      <c r="CV1723" s="48"/>
      <c r="CW1723" s="48"/>
      <c r="CX1723" s="48"/>
      <c r="CY1723" s="48"/>
      <c r="CZ1723" s="48"/>
      <c r="DA1723" s="48"/>
      <c r="DB1723" s="48"/>
      <c r="DC1723" s="48"/>
      <c r="DD1723" s="48"/>
      <c r="DE1723" s="48"/>
      <c r="DF1723" s="48"/>
      <c r="DG1723" s="48"/>
      <c r="DH1723" s="48"/>
      <c r="DI1723" s="48"/>
      <c r="DJ1723" s="48"/>
      <c r="DK1723" s="48"/>
      <c r="DL1723" s="48"/>
      <c r="DM1723" s="48"/>
      <c r="DN1723" s="48"/>
      <c r="DO1723" s="48"/>
      <c r="DP1723" s="48"/>
      <c r="DQ1723" s="48"/>
    </row>
    <row r="1724" spans="1:121" ht="42" customHeight="1" outlineLevel="1" collapsed="1">
      <c r="A1724" s="27" t="s">
        <v>204</v>
      </c>
      <c r="B1724" s="27">
        <v>0.4</v>
      </c>
      <c r="C1724" s="28" t="s">
        <v>1548</v>
      </c>
      <c r="D1724" s="27" t="s">
        <v>1350</v>
      </c>
      <c r="E1724" s="28" t="s">
        <v>1801</v>
      </c>
      <c r="F1724" s="35" t="s">
        <v>1802</v>
      </c>
      <c r="G1724" s="28"/>
      <c r="H1724" s="28" t="s">
        <v>59</v>
      </c>
      <c r="I1724" s="28"/>
      <c r="J1724" s="26" t="s">
        <v>33</v>
      </c>
      <c r="K1724" s="26" t="s">
        <v>55</v>
      </c>
      <c r="L1724" s="26" t="s">
        <v>56</v>
      </c>
      <c r="M1724" s="32" t="str">
        <f>M1725&amp;" "&amp;O1725&amp;N1725&amp;" "&amp;M1726&amp;" "&amp;O1726&amp;N1726&amp;" "&amp;M1727&amp;" "&amp;O1727&amp;N1727&amp;" "&amp;M1728&amp;" "&amp;O1728&amp;N1728&amp;" "</f>
        <v xml:space="preserve">Замена опор 6шт Замена ответвлений к зданиям 35шт Демонтаж провода (по трассе) 0,784км Монтаж провода (по трассе) 0,784км </v>
      </c>
      <c r="N1724" s="26"/>
      <c r="O1724" s="31"/>
      <c r="P1724" s="41"/>
      <c r="Q1724" s="88"/>
      <c r="R1724" s="47"/>
      <c r="S1724" s="47"/>
      <c r="T1724" s="47"/>
      <c r="U1724" s="47"/>
      <c r="V1724" s="47"/>
      <c r="W1724" s="47"/>
      <c r="X1724" s="47"/>
      <c r="Y1724" s="47"/>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c r="BV1724" s="48"/>
      <c r="BW1724" s="48"/>
      <c r="BX1724" s="48"/>
      <c r="BY1724" s="48"/>
      <c r="BZ1724" s="48"/>
      <c r="CA1724" s="48"/>
      <c r="CB1724" s="48"/>
      <c r="CC1724" s="48"/>
      <c r="CD1724" s="48"/>
      <c r="CE1724" s="48"/>
      <c r="CF1724" s="48"/>
      <c r="CG1724" s="48"/>
      <c r="CH1724" s="48"/>
      <c r="CI1724" s="48"/>
      <c r="CJ1724" s="48"/>
      <c r="CK1724" s="48"/>
      <c r="CL1724" s="48"/>
      <c r="CM1724" s="48"/>
      <c r="CN1724" s="48"/>
      <c r="CO1724" s="48"/>
      <c r="CP1724" s="48"/>
      <c r="CQ1724" s="48"/>
      <c r="CR1724" s="48"/>
      <c r="CS1724" s="48"/>
      <c r="CT1724" s="48"/>
      <c r="CU1724" s="48"/>
      <c r="CV1724" s="48"/>
      <c r="CW1724" s="48"/>
      <c r="CX1724" s="48"/>
      <c r="CY1724" s="48"/>
      <c r="CZ1724" s="48"/>
      <c r="DA1724" s="48"/>
      <c r="DB1724" s="48"/>
      <c r="DC1724" s="48"/>
      <c r="DD1724" s="48"/>
      <c r="DE1724" s="48"/>
      <c r="DF1724" s="48"/>
      <c r="DG1724" s="48"/>
      <c r="DH1724" s="48"/>
      <c r="DI1724" s="48"/>
      <c r="DJ1724" s="48"/>
      <c r="DK1724" s="48"/>
      <c r="DL1724" s="48"/>
      <c r="DM1724" s="48"/>
      <c r="DN1724" s="48"/>
      <c r="DO1724" s="48"/>
      <c r="DP1724" s="48"/>
      <c r="DQ1724" s="48"/>
    </row>
    <row r="1725" spans="1:121" ht="78.75" hidden="1" customHeight="1" outlineLevel="2">
      <c r="A1725" s="62"/>
      <c r="B1725" s="40"/>
      <c r="C1725" s="27"/>
      <c r="D1725" s="27"/>
      <c r="E1725" s="39"/>
      <c r="F1725" s="35" t="s">
        <v>2783</v>
      </c>
      <c r="G1725" s="28"/>
      <c r="H1725" s="35"/>
      <c r="I1725" s="75"/>
      <c r="J1725" s="46"/>
      <c r="K1725" s="26"/>
      <c r="L1725" s="26"/>
      <c r="M1725" s="66" t="s">
        <v>468</v>
      </c>
      <c r="N1725" s="33" t="s">
        <v>54</v>
      </c>
      <c r="O1725" s="31">
        <v>6</v>
      </c>
      <c r="P1725" s="41"/>
      <c r="Q1725" s="88"/>
      <c r="R1725" s="47"/>
      <c r="S1725" s="47"/>
      <c r="T1725" s="47"/>
      <c r="U1725" s="47"/>
      <c r="V1725" s="47"/>
      <c r="W1725" s="47"/>
      <c r="X1725" s="47"/>
      <c r="Y1725" s="47"/>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c r="BV1725" s="48"/>
      <c r="BW1725" s="48"/>
      <c r="BX1725" s="48"/>
      <c r="BY1725" s="48"/>
      <c r="BZ1725" s="48"/>
      <c r="CA1725" s="48"/>
      <c r="CB1725" s="48"/>
      <c r="CC1725" s="48"/>
      <c r="CD1725" s="48"/>
      <c r="CE1725" s="48"/>
      <c r="CF1725" s="48"/>
      <c r="CG1725" s="48"/>
      <c r="CH1725" s="48"/>
      <c r="CI1725" s="48"/>
      <c r="CJ1725" s="48"/>
      <c r="CK1725" s="48"/>
      <c r="CL1725" s="48"/>
      <c r="CM1725" s="48"/>
      <c r="CN1725" s="48"/>
      <c r="CO1725" s="48"/>
      <c r="CP1725" s="48"/>
      <c r="CQ1725" s="48"/>
      <c r="CR1725" s="48"/>
      <c r="CS1725" s="48"/>
      <c r="CT1725" s="48"/>
      <c r="CU1725" s="48"/>
      <c r="CV1725" s="48"/>
      <c r="CW1725" s="48"/>
      <c r="CX1725" s="48"/>
      <c r="CY1725" s="48"/>
      <c r="CZ1725" s="48"/>
      <c r="DA1725" s="48"/>
      <c r="DB1725" s="48"/>
      <c r="DC1725" s="48"/>
      <c r="DD1725" s="48"/>
      <c r="DE1725" s="48"/>
      <c r="DF1725" s="48"/>
      <c r="DG1725" s="48"/>
      <c r="DH1725" s="48"/>
      <c r="DI1725" s="48"/>
      <c r="DJ1725" s="48"/>
      <c r="DK1725" s="48"/>
      <c r="DL1725" s="48"/>
      <c r="DM1725" s="48"/>
      <c r="DN1725" s="48"/>
      <c r="DO1725" s="48"/>
      <c r="DP1725" s="48"/>
      <c r="DQ1725" s="48"/>
    </row>
    <row r="1726" spans="1:121" ht="12.75" hidden="1" customHeight="1" outlineLevel="2">
      <c r="A1726" s="62"/>
      <c r="B1726" s="40"/>
      <c r="C1726" s="27"/>
      <c r="D1726" s="27"/>
      <c r="E1726" s="39"/>
      <c r="F1726" s="35"/>
      <c r="G1726" s="28"/>
      <c r="H1726" s="35"/>
      <c r="I1726" s="35"/>
      <c r="J1726" s="46"/>
      <c r="K1726" s="26"/>
      <c r="L1726" s="26"/>
      <c r="M1726" s="23" t="s">
        <v>676</v>
      </c>
      <c r="N1726" s="33" t="s">
        <v>54</v>
      </c>
      <c r="O1726" s="31">
        <v>35</v>
      </c>
      <c r="P1726" s="41"/>
      <c r="Q1726" s="88"/>
      <c r="R1726" s="47"/>
      <c r="S1726" s="47"/>
      <c r="T1726" s="47"/>
      <c r="U1726" s="47"/>
      <c r="V1726" s="47"/>
      <c r="W1726" s="47"/>
      <c r="X1726" s="47"/>
      <c r="Y1726" s="47"/>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c r="BV1726" s="48"/>
      <c r="BW1726" s="48"/>
      <c r="BX1726" s="48"/>
      <c r="BY1726" s="48"/>
      <c r="BZ1726" s="48"/>
      <c r="CA1726" s="48"/>
      <c r="CB1726" s="48"/>
      <c r="CC1726" s="48"/>
      <c r="CD1726" s="48"/>
      <c r="CE1726" s="48"/>
      <c r="CF1726" s="48"/>
      <c r="CG1726" s="48"/>
      <c r="CH1726" s="48"/>
      <c r="CI1726" s="48"/>
      <c r="CJ1726" s="48"/>
      <c r="CK1726" s="48"/>
      <c r="CL1726" s="48"/>
      <c r="CM1726" s="48"/>
      <c r="CN1726" s="48"/>
      <c r="CO1726" s="48"/>
      <c r="CP1726" s="48"/>
      <c r="CQ1726" s="48"/>
      <c r="CR1726" s="48"/>
      <c r="CS1726" s="48"/>
      <c r="CT1726" s="48"/>
      <c r="CU1726" s="48"/>
      <c r="CV1726" s="48"/>
      <c r="CW1726" s="48"/>
      <c r="CX1726" s="48"/>
      <c r="CY1726" s="48"/>
      <c r="CZ1726" s="48"/>
      <c r="DA1726" s="48"/>
      <c r="DB1726" s="48"/>
      <c r="DC1726" s="48"/>
      <c r="DD1726" s="48"/>
      <c r="DE1726" s="48"/>
      <c r="DF1726" s="48"/>
      <c r="DG1726" s="48"/>
      <c r="DH1726" s="48"/>
      <c r="DI1726" s="48"/>
      <c r="DJ1726" s="48"/>
      <c r="DK1726" s="48"/>
      <c r="DL1726" s="48"/>
      <c r="DM1726" s="48"/>
      <c r="DN1726" s="48"/>
      <c r="DO1726" s="48"/>
      <c r="DP1726" s="48"/>
      <c r="DQ1726" s="48"/>
    </row>
    <row r="1727" spans="1:121" ht="12.75" hidden="1" customHeight="1" outlineLevel="2">
      <c r="A1727" s="62"/>
      <c r="B1727" s="40"/>
      <c r="C1727" s="27"/>
      <c r="D1727" s="27"/>
      <c r="E1727" s="39"/>
      <c r="F1727" s="35"/>
      <c r="G1727" s="28"/>
      <c r="H1727" s="35"/>
      <c r="I1727" s="35"/>
      <c r="J1727" s="46"/>
      <c r="K1727" s="26"/>
      <c r="L1727" s="26"/>
      <c r="M1727" s="66" t="s">
        <v>470</v>
      </c>
      <c r="N1727" s="33" t="s">
        <v>1354</v>
      </c>
      <c r="O1727" s="29">
        <v>0.78400000000000003</v>
      </c>
      <c r="P1727" s="41"/>
      <c r="Q1727" s="88"/>
      <c r="R1727" s="47"/>
      <c r="S1727" s="47"/>
      <c r="T1727" s="47"/>
      <c r="U1727" s="47"/>
      <c r="V1727" s="47"/>
      <c r="W1727" s="47"/>
      <c r="X1727" s="47"/>
      <c r="Y1727" s="47"/>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c r="BV1727" s="48"/>
      <c r="BW1727" s="48"/>
      <c r="BX1727" s="48"/>
      <c r="BY1727" s="48"/>
      <c r="BZ1727" s="48"/>
      <c r="CA1727" s="48"/>
      <c r="CB1727" s="48"/>
      <c r="CC1727" s="48"/>
      <c r="CD1727" s="48"/>
      <c r="CE1727" s="48"/>
      <c r="CF1727" s="48"/>
      <c r="CG1727" s="48"/>
      <c r="CH1727" s="48"/>
      <c r="CI1727" s="48"/>
      <c r="CJ1727" s="48"/>
      <c r="CK1727" s="48"/>
      <c r="CL1727" s="48"/>
      <c r="CM1727" s="48"/>
      <c r="CN1727" s="48"/>
      <c r="CO1727" s="48"/>
      <c r="CP1727" s="48"/>
      <c r="CQ1727" s="48"/>
      <c r="CR1727" s="48"/>
      <c r="CS1727" s="48"/>
      <c r="CT1727" s="48"/>
      <c r="CU1727" s="48"/>
      <c r="CV1727" s="48"/>
      <c r="CW1727" s="48"/>
      <c r="CX1727" s="48"/>
      <c r="CY1727" s="48"/>
      <c r="CZ1727" s="48"/>
      <c r="DA1727" s="48"/>
      <c r="DB1727" s="48"/>
      <c r="DC1727" s="48"/>
      <c r="DD1727" s="48"/>
      <c r="DE1727" s="48"/>
      <c r="DF1727" s="48"/>
      <c r="DG1727" s="48"/>
      <c r="DH1727" s="48"/>
      <c r="DI1727" s="48"/>
      <c r="DJ1727" s="48"/>
      <c r="DK1727" s="48"/>
      <c r="DL1727" s="48"/>
      <c r="DM1727" s="48"/>
      <c r="DN1727" s="48"/>
      <c r="DO1727" s="48"/>
      <c r="DP1727" s="48"/>
      <c r="DQ1727" s="48"/>
    </row>
    <row r="1728" spans="1:121" ht="12.75" hidden="1" customHeight="1" outlineLevel="2">
      <c r="A1728" s="62"/>
      <c r="B1728" s="40"/>
      <c r="C1728" s="27"/>
      <c r="D1728" s="27"/>
      <c r="E1728" s="39"/>
      <c r="F1728" s="35"/>
      <c r="G1728" s="28"/>
      <c r="H1728" s="35"/>
      <c r="I1728" s="35"/>
      <c r="J1728" s="46"/>
      <c r="K1728" s="26"/>
      <c r="L1728" s="26"/>
      <c r="M1728" s="66" t="s">
        <v>472</v>
      </c>
      <c r="N1728" s="33" t="s">
        <v>1354</v>
      </c>
      <c r="O1728" s="101">
        <v>0.78400000000000003</v>
      </c>
      <c r="P1728" s="41"/>
      <c r="Q1728" s="88"/>
      <c r="R1728" s="47"/>
      <c r="S1728" s="47"/>
      <c r="T1728" s="47"/>
      <c r="U1728" s="47"/>
      <c r="V1728" s="47"/>
      <c r="W1728" s="47"/>
      <c r="X1728" s="47"/>
      <c r="Y1728" s="47"/>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c r="BV1728" s="48"/>
      <c r="BW1728" s="48"/>
      <c r="BX1728" s="48"/>
      <c r="BY1728" s="48"/>
      <c r="BZ1728" s="48"/>
      <c r="CA1728" s="48"/>
      <c r="CB1728" s="48"/>
      <c r="CC1728" s="48"/>
      <c r="CD1728" s="48"/>
      <c r="CE1728" s="48"/>
      <c r="CF1728" s="48"/>
      <c r="CG1728" s="48"/>
      <c r="CH1728" s="48"/>
      <c r="CI1728" s="48"/>
      <c r="CJ1728" s="48"/>
      <c r="CK1728" s="48"/>
      <c r="CL1728" s="48"/>
      <c r="CM1728" s="48"/>
      <c r="CN1728" s="48"/>
      <c r="CO1728" s="48"/>
      <c r="CP1728" s="48"/>
      <c r="CQ1728" s="48"/>
      <c r="CR1728" s="48"/>
      <c r="CS1728" s="48"/>
      <c r="CT1728" s="48"/>
      <c r="CU1728" s="48"/>
      <c r="CV1728" s="48"/>
      <c r="CW1728" s="48"/>
      <c r="CX1728" s="48"/>
      <c r="CY1728" s="48"/>
      <c r="CZ1728" s="48"/>
      <c r="DA1728" s="48"/>
      <c r="DB1728" s="48"/>
      <c r="DC1728" s="48"/>
      <c r="DD1728" s="48"/>
      <c r="DE1728" s="48"/>
      <c r="DF1728" s="48"/>
      <c r="DG1728" s="48"/>
      <c r="DH1728" s="48"/>
      <c r="DI1728" s="48"/>
      <c r="DJ1728" s="48"/>
      <c r="DK1728" s="48"/>
      <c r="DL1728" s="48"/>
      <c r="DM1728" s="48"/>
      <c r="DN1728" s="48"/>
      <c r="DO1728" s="48"/>
      <c r="DP1728" s="48"/>
      <c r="DQ1728" s="48"/>
    </row>
    <row r="1729" spans="1:121" ht="65.25" customHeight="1" outlineLevel="1" collapsed="1">
      <c r="A1729" s="27" t="s">
        <v>205</v>
      </c>
      <c r="B1729" s="27">
        <v>0.4</v>
      </c>
      <c r="C1729" s="27" t="s">
        <v>1575</v>
      </c>
      <c r="D1729" s="27" t="s">
        <v>1350</v>
      </c>
      <c r="E1729" s="39" t="s">
        <v>2775</v>
      </c>
      <c r="F1729" s="35" t="s">
        <v>2776</v>
      </c>
      <c r="G1729" s="28"/>
      <c r="H1729" s="28" t="s">
        <v>59</v>
      </c>
      <c r="I1729" s="35" t="s">
        <v>1641</v>
      </c>
      <c r="J1729" s="26" t="s">
        <v>33</v>
      </c>
      <c r="K1729" s="26" t="s">
        <v>56</v>
      </c>
      <c r="L1729" s="26" t="s">
        <v>57</v>
      </c>
      <c r="M1729" s="32" t="str">
        <f>M1730&amp;" "&amp;O1730&amp;N1730&amp;" "&amp;M1731&amp;" "&amp;O1731&amp;N1731&amp;" "&amp;M1732&amp;" "&amp;O1732&amp;N1732&amp;" "&amp;M1733&amp;" "&amp;O1733&amp;N1733&amp;" "&amp;M1734&amp;" "&amp;O1734&amp;N1734&amp;" "&amp;M1735&amp;" "&amp;O1735&amp;N1735&amp;" "&amp;M1736&amp;" "&amp;O1736&amp;N1736&amp;" "&amp;M1737&amp;" "&amp;O1737&amp;N1737&amp;" "</f>
        <v xml:space="preserve">Замена опор 4шт Установка подкоса 2шт Установка опор 1шт Демонтаж провода (по трассе) 0,844км Монтаж провода (по трассе) 0,844км Устройство повторного заземления 2шт Замена ответвлений к зданиям 28шт Замена ответвлений к зданиям 22шт </v>
      </c>
      <c r="N1729" s="33"/>
      <c r="O1729" s="31"/>
      <c r="P1729" s="41"/>
      <c r="Q1729" s="88"/>
      <c r="R1729" s="47"/>
      <c r="S1729" s="47"/>
      <c r="T1729" s="47"/>
      <c r="U1729" s="47"/>
      <c r="V1729" s="47"/>
      <c r="W1729" s="47"/>
      <c r="X1729" s="47"/>
      <c r="Y1729" s="47"/>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48"/>
      <c r="BJ1729" s="48"/>
      <c r="BK1729" s="48"/>
      <c r="BL1729" s="48"/>
      <c r="BM1729" s="48"/>
      <c r="BN1729" s="48"/>
      <c r="BO1729" s="48"/>
      <c r="BP1729" s="48"/>
      <c r="BQ1729" s="48"/>
      <c r="BR1729" s="48"/>
      <c r="BS1729" s="48"/>
      <c r="BT1729" s="48"/>
      <c r="BU1729" s="48"/>
      <c r="BV1729" s="48"/>
      <c r="BW1729" s="48"/>
      <c r="BX1729" s="48"/>
      <c r="BY1729" s="48"/>
      <c r="BZ1729" s="48"/>
      <c r="CA1729" s="48"/>
      <c r="CB1729" s="48"/>
      <c r="CC1729" s="48"/>
      <c r="CD1729" s="48"/>
      <c r="CE1729" s="48"/>
      <c r="CF1729" s="48"/>
      <c r="CG1729" s="48"/>
      <c r="CH1729" s="48"/>
      <c r="CI1729" s="48"/>
      <c r="CJ1729" s="48"/>
      <c r="CK1729" s="48"/>
      <c r="CL1729" s="48"/>
      <c r="CM1729" s="48"/>
      <c r="CN1729" s="48"/>
      <c r="CO1729" s="48"/>
      <c r="CP1729" s="48"/>
      <c r="CQ1729" s="48"/>
      <c r="CR1729" s="48"/>
      <c r="CS1729" s="48"/>
      <c r="CT1729" s="48"/>
      <c r="CU1729" s="48"/>
      <c r="CV1729" s="48"/>
      <c r="CW1729" s="48"/>
      <c r="CX1729" s="48"/>
      <c r="CY1729" s="48"/>
      <c r="CZ1729" s="48"/>
      <c r="DA1729" s="48"/>
      <c r="DB1729" s="48"/>
      <c r="DC1729" s="48"/>
      <c r="DD1729" s="48"/>
      <c r="DE1729" s="48"/>
      <c r="DF1729" s="48"/>
      <c r="DG1729" s="48"/>
      <c r="DH1729" s="48"/>
      <c r="DI1729" s="48"/>
      <c r="DJ1729" s="48"/>
      <c r="DK1729" s="48"/>
      <c r="DL1729" s="48"/>
      <c r="DM1729" s="48"/>
      <c r="DN1729" s="48"/>
      <c r="DO1729" s="48"/>
      <c r="DP1729" s="48"/>
      <c r="DQ1729" s="48"/>
    </row>
    <row r="1730" spans="1:121" ht="33.75" hidden="1" customHeight="1" outlineLevel="2">
      <c r="A1730" s="62"/>
      <c r="B1730" s="40"/>
      <c r="C1730" s="27"/>
      <c r="D1730" s="27"/>
      <c r="E1730" s="39"/>
      <c r="F1730" s="35" t="s">
        <v>2777</v>
      </c>
      <c r="G1730" s="28"/>
      <c r="H1730" s="35"/>
      <c r="I1730" s="35"/>
      <c r="J1730" s="46"/>
      <c r="K1730" s="26"/>
      <c r="L1730" s="26"/>
      <c r="M1730" s="66" t="s">
        <v>468</v>
      </c>
      <c r="N1730" s="33" t="s">
        <v>54</v>
      </c>
      <c r="O1730" s="31">
        <v>4</v>
      </c>
      <c r="P1730" s="41"/>
      <c r="Q1730" s="88"/>
      <c r="R1730" s="47"/>
      <c r="S1730" s="47"/>
      <c r="T1730" s="47"/>
      <c r="U1730" s="47"/>
      <c r="V1730" s="47"/>
      <c r="W1730" s="47"/>
      <c r="X1730" s="47"/>
      <c r="Y1730" s="47"/>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48"/>
      <c r="BJ1730" s="48"/>
      <c r="BK1730" s="48"/>
      <c r="BL1730" s="48"/>
      <c r="BM1730" s="48"/>
      <c r="BN1730" s="48"/>
      <c r="BO1730" s="48"/>
      <c r="BP1730" s="48"/>
      <c r="BQ1730" s="48"/>
      <c r="BR1730" s="48"/>
      <c r="BS1730" s="48"/>
      <c r="BT1730" s="48"/>
      <c r="BU1730" s="48"/>
      <c r="BV1730" s="48"/>
      <c r="BW1730" s="48"/>
      <c r="BX1730" s="48"/>
      <c r="BY1730" s="48"/>
      <c r="BZ1730" s="48"/>
      <c r="CA1730" s="48"/>
      <c r="CB1730" s="48"/>
      <c r="CC1730" s="48"/>
      <c r="CD1730" s="48"/>
      <c r="CE1730" s="48"/>
      <c r="CF1730" s="48"/>
      <c r="CG1730" s="48"/>
      <c r="CH1730" s="48"/>
      <c r="CI1730" s="48"/>
      <c r="CJ1730" s="48"/>
      <c r="CK1730" s="48"/>
      <c r="CL1730" s="48"/>
      <c r="CM1730" s="48"/>
      <c r="CN1730" s="48"/>
      <c r="CO1730" s="48"/>
      <c r="CP1730" s="48"/>
      <c r="CQ1730" s="48"/>
      <c r="CR1730" s="48"/>
      <c r="CS1730" s="48"/>
      <c r="CT1730" s="48"/>
      <c r="CU1730" s="48"/>
      <c r="CV1730" s="48"/>
      <c r="CW1730" s="48"/>
      <c r="CX1730" s="48"/>
      <c r="CY1730" s="48"/>
      <c r="CZ1730" s="48"/>
      <c r="DA1730" s="48"/>
      <c r="DB1730" s="48"/>
      <c r="DC1730" s="48"/>
      <c r="DD1730" s="48"/>
      <c r="DE1730" s="48"/>
      <c r="DF1730" s="48"/>
      <c r="DG1730" s="48"/>
      <c r="DH1730" s="48"/>
      <c r="DI1730" s="48"/>
      <c r="DJ1730" s="48"/>
      <c r="DK1730" s="48"/>
      <c r="DL1730" s="48"/>
      <c r="DM1730" s="48"/>
      <c r="DN1730" s="48"/>
      <c r="DO1730" s="48"/>
      <c r="DP1730" s="48"/>
      <c r="DQ1730" s="48"/>
    </row>
    <row r="1731" spans="1:121" ht="12.75" hidden="1" customHeight="1" outlineLevel="2">
      <c r="A1731" s="62"/>
      <c r="B1731" s="40"/>
      <c r="C1731" s="27"/>
      <c r="D1731" s="27"/>
      <c r="E1731" s="39"/>
      <c r="F1731" s="35" t="s">
        <v>1581</v>
      </c>
      <c r="G1731" s="28"/>
      <c r="H1731" s="35"/>
      <c r="I1731" s="35"/>
      <c r="J1731" s="46"/>
      <c r="K1731" s="26"/>
      <c r="L1731" s="26"/>
      <c r="M1731" s="23" t="s">
        <v>1582</v>
      </c>
      <c r="N1731" s="33" t="s">
        <v>54</v>
      </c>
      <c r="O1731" s="31">
        <v>2</v>
      </c>
      <c r="P1731" s="41"/>
      <c r="Q1731" s="88"/>
      <c r="R1731" s="47"/>
      <c r="S1731" s="47"/>
      <c r="T1731" s="47"/>
      <c r="U1731" s="47"/>
      <c r="V1731" s="47"/>
      <c r="W1731" s="47"/>
      <c r="X1731" s="47"/>
      <c r="Y1731" s="47"/>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48"/>
      <c r="BJ1731" s="48"/>
      <c r="BK1731" s="48"/>
      <c r="BL1731" s="48"/>
      <c r="BM1731" s="48"/>
      <c r="BN1731" s="48"/>
      <c r="BO1731" s="48"/>
      <c r="BP1731" s="48"/>
      <c r="BQ1731" s="48"/>
      <c r="BR1731" s="48"/>
      <c r="BS1731" s="48"/>
      <c r="BT1731" s="48"/>
      <c r="BU1731" s="48"/>
      <c r="BV1731" s="48"/>
      <c r="BW1731" s="48"/>
      <c r="BX1731" s="48"/>
      <c r="BY1731" s="48"/>
      <c r="BZ1731" s="48"/>
      <c r="CA1731" s="48"/>
      <c r="CB1731" s="48"/>
      <c r="CC1731" s="48"/>
      <c r="CD1731" s="48"/>
      <c r="CE1731" s="48"/>
      <c r="CF1731" s="48"/>
      <c r="CG1731" s="48"/>
      <c r="CH1731" s="48"/>
      <c r="CI1731" s="48"/>
      <c r="CJ1731" s="48"/>
      <c r="CK1731" s="48"/>
      <c r="CL1731" s="48"/>
      <c r="CM1731" s="48"/>
      <c r="CN1731" s="48"/>
      <c r="CO1731" s="48"/>
      <c r="CP1731" s="48"/>
      <c r="CQ1731" s="48"/>
      <c r="CR1731" s="48"/>
      <c r="CS1731" s="48"/>
      <c r="CT1731" s="48"/>
      <c r="CU1731" s="48"/>
      <c r="CV1731" s="48"/>
      <c r="CW1731" s="48"/>
      <c r="CX1731" s="48"/>
      <c r="CY1731" s="48"/>
      <c r="CZ1731" s="48"/>
      <c r="DA1731" s="48"/>
      <c r="DB1731" s="48"/>
      <c r="DC1731" s="48"/>
      <c r="DD1731" s="48"/>
      <c r="DE1731" s="48"/>
      <c r="DF1731" s="48"/>
      <c r="DG1731" s="48"/>
      <c r="DH1731" s="48"/>
      <c r="DI1731" s="48"/>
      <c r="DJ1731" s="48"/>
      <c r="DK1731" s="48"/>
      <c r="DL1731" s="48"/>
      <c r="DM1731" s="48"/>
      <c r="DN1731" s="48"/>
      <c r="DO1731" s="48"/>
      <c r="DP1731" s="48"/>
      <c r="DQ1731" s="48"/>
    </row>
    <row r="1732" spans="1:121" ht="12.75" hidden="1" customHeight="1" outlineLevel="2">
      <c r="A1732" s="62"/>
      <c r="B1732" s="40"/>
      <c r="C1732" s="27"/>
      <c r="D1732" s="27"/>
      <c r="E1732" s="39"/>
      <c r="F1732" s="35" t="s">
        <v>2778</v>
      </c>
      <c r="G1732" s="28"/>
      <c r="H1732" s="35"/>
      <c r="I1732" s="35"/>
      <c r="J1732" s="46"/>
      <c r="K1732" s="26"/>
      <c r="L1732" s="26"/>
      <c r="M1732" s="23" t="s">
        <v>477</v>
      </c>
      <c r="N1732" s="33" t="s">
        <v>54</v>
      </c>
      <c r="O1732" s="31">
        <v>1</v>
      </c>
      <c r="P1732" s="41"/>
      <c r="Q1732" s="88"/>
      <c r="R1732" s="47"/>
      <c r="S1732" s="47"/>
      <c r="T1732" s="47"/>
      <c r="U1732" s="47"/>
      <c r="V1732" s="47"/>
      <c r="W1732" s="47"/>
      <c r="X1732" s="47"/>
      <c r="Y1732" s="47"/>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48"/>
      <c r="BJ1732" s="48"/>
      <c r="BK1732" s="48"/>
      <c r="BL1732" s="48"/>
      <c r="BM1732" s="48"/>
      <c r="BN1732" s="48"/>
      <c r="BO1732" s="48"/>
      <c r="BP1732" s="48"/>
      <c r="BQ1732" s="48"/>
      <c r="BR1732" s="48"/>
      <c r="BS1732" s="48"/>
      <c r="BT1732" s="48"/>
      <c r="BU1732" s="48"/>
      <c r="BV1732" s="48"/>
      <c r="BW1732" s="48"/>
      <c r="BX1732" s="48"/>
      <c r="BY1732" s="48"/>
      <c r="BZ1732" s="48"/>
      <c r="CA1732" s="48"/>
      <c r="CB1732" s="48"/>
      <c r="CC1732" s="48"/>
      <c r="CD1732" s="48"/>
      <c r="CE1732" s="48"/>
      <c r="CF1732" s="48"/>
      <c r="CG1732" s="48"/>
      <c r="CH1732" s="48"/>
      <c r="CI1732" s="48"/>
      <c r="CJ1732" s="48"/>
      <c r="CK1732" s="48"/>
      <c r="CL1732" s="48"/>
      <c r="CM1732" s="48"/>
      <c r="CN1732" s="48"/>
      <c r="CO1732" s="48"/>
      <c r="CP1732" s="48"/>
      <c r="CQ1732" s="48"/>
      <c r="CR1732" s="48"/>
      <c r="CS1732" s="48"/>
      <c r="CT1732" s="48"/>
      <c r="CU1732" s="48"/>
      <c r="CV1732" s="48"/>
      <c r="CW1732" s="48"/>
      <c r="CX1732" s="48"/>
      <c r="CY1732" s="48"/>
      <c r="CZ1732" s="48"/>
      <c r="DA1732" s="48"/>
      <c r="DB1732" s="48"/>
      <c r="DC1732" s="48"/>
      <c r="DD1732" s="48"/>
      <c r="DE1732" s="48"/>
      <c r="DF1732" s="48"/>
      <c r="DG1732" s="48"/>
      <c r="DH1732" s="48"/>
      <c r="DI1732" s="48"/>
      <c r="DJ1732" s="48"/>
      <c r="DK1732" s="48"/>
      <c r="DL1732" s="48"/>
      <c r="DM1732" s="48"/>
      <c r="DN1732" s="48"/>
      <c r="DO1732" s="48"/>
      <c r="DP1732" s="48"/>
      <c r="DQ1732" s="48"/>
    </row>
    <row r="1733" spans="1:121" ht="12.75" hidden="1" customHeight="1" outlineLevel="2">
      <c r="A1733" s="62"/>
      <c r="B1733" s="40"/>
      <c r="C1733" s="27"/>
      <c r="D1733" s="27"/>
      <c r="E1733" s="39"/>
      <c r="F1733" s="35" t="s">
        <v>2779</v>
      </c>
      <c r="G1733" s="28"/>
      <c r="H1733" s="35"/>
      <c r="I1733" s="35"/>
      <c r="J1733" s="46"/>
      <c r="K1733" s="26"/>
      <c r="L1733" s="26"/>
      <c r="M1733" s="66" t="s">
        <v>470</v>
      </c>
      <c r="N1733" s="33" t="s">
        <v>1354</v>
      </c>
      <c r="O1733" s="31">
        <f>0.591+0.253</f>
        <v>0.84399999999999997</v>
      </c>
      <c r="P1733" s="41"/>
      <c r="Q1733" s="88"/>
      <c r="R1733" s="47"/>
      <c r="S1733" s="47"/>
      <c r="T1733" s="47"/>
      <c r="U1733" s="47"/>
      <c r="V1733" s="47"/>
      <c r="W1733" s="47"/>
      <c r="X1733" s="47"/>
      <c r="Y1733" s="47"/>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48"/>
      <c r="BJ1733" s="48"/>
      <c r="BK1733" s="48"/>
      <c r="BL1733" s="48"/>
      <c r="BM1733" s="48"/>
      <c r="BN1733" s="48"/>
      <c r="BO1733" s="48"/>
      <c r="BP1733" s="48"/>
      <c r="BQ1733" s="48"/>
      <c r="BR1733" s="48"/>
      <c r="BS1733" s="48"/>
      <c r="BT1733" s="48"/>
      <c r="BU1733" s="48"/>
      <c r="BV1733" s="48"/>
      <c r="BW1733" s="48"/>
      <c r="BX1733" s="48"/>
      <c r="BY1733" s="48"/>
      <c r="BZ1733" s="48"/>
      <c r="CA1733" s="48"/>
      <c r="CB1733" s="48"/>
      <c r="CC1733" s="48"/>
      <c r="CD1733" s="48"/>
      <c r="CE1733" s="48"/>
      <c r="CF1733" s="48"/>
      <c r="CG1733" s="48"/>
      <c r="CH1733" s="48"/>
      <c r="CI1733" s="48"/>
      <c r="CJ1733" s="48"/>
      <c r="CK1733" s="48"/>
      <c r="CL1733" s="48"/>
      <c r="CM1733" s="48"/>
      <c r="CN1733" s="48"/>
      <c r="CO1733" s="48"/>
      <c r="CP1733" s="48"/>
      <c r="CQ1733" s="48"/>
      <c r="CR1733" s="48"/>
      <c r="CS1733" s="48"/>
      <c r="CT1733" s="48"/>
      <c r="CU1733" s="48"/>
      <c r="CV1733" s="48"/>
      <c r="CW1733" s="48"/>
      <c r="CX1733" s="48"/>
      <c r="CY1733" s="48"/>
      <c r="CZ1733" s="48"/>
      <c r="DA1733" s="48"/>
      <c r="DB1733" s="48"/>
      <c r="DC1733" s="48"/>
      <c r="DD1733" s="48"/>
      <c r="DE1733" s="48"/>
      <c r="DF1733" s="48"/>
      <c r="DG1733" s="48"/>
      <c r="DH1733" s="48"/>
      <c r="DI1733" s="48"/>
      <c r="DJ1733" s="48"/>
      <c r="DK1733" s="48"/>
      <c r="DL1733" s="48"/>
      <c r="DM1733" s="48"/>
      <c r="DN1733" s="48"/>
      <c r="DO1733" s="48"/>
      <c r="DP1733" s="48"/>
      <c r="DQ1733" s="48"/>
    </row>
    <row r="1734" spans="1:121" ht="12.75" hidden="1" customHeight="1" outlineLevel="2">
      <c r="A1734" s="62"/>
      <c r="B1734" s="40"/>
      <c r="C1734" s="27"/>
      <c r="D1734" s="27"/>
      <c r="E1734" s="39"/>
      <c r="F1734" s="35" t="s">
        <v>2780</v>
      </c>
      <c r="G1734" s="28"/>
      <c r="H1734" s="35"/>
      <c r="I1734" s="35"/>
      <c r="J1734" s="46"/>
      <c r="K1734" s="26"/>
      <c r="L1734" s="26"/>
      <c r="M1734" s="66" t="s">
        <v>472</v>
      </c>
      <c r="N1734" s="33" t="s">
        <v>1354</v>
      </c>
      <c r="O1734" s="101">
        <f>0.11+0.446+0.253+0.035</f>
        <v>0.84400000000000008</v>
      </c>
      <c r="P1734" s="41"/>
      <c r="Q1734" s="88"/>
      <c r="R1734" s="47"/>
      <c r="S1734" s="47"/>
      <c r="T1734" s="47"/>
      <c r="U1734" s="47"/>
      <c r="V1734" s="47"/>
      <c r="W1734" s="47"/>
      <c r="X1734" s="47"/>
      <c r="Y1734" s="47"/>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48"/>
      <c r="BJ1734" s="48"/>
      <c r="BK1734" s="48"/>
      <c r="BL1734" s="48"/>
      <c r="BM1734" s="48"/>
      <c r="BN1734" s="48"/>
      <c r="BO1734" s="48"/>
      <c r="BP1734" s="48"/>
      <c r="BQ1734" s="48"/>
      <c r="BR1734" s="48"/>
      <c r="BS1734" s="48"/>
      <c r="BT1734" s="48"/>
      <c r="BU1734" s="48"/>
      <c r="BV1734" s="48"/>
      <c r="BW1734" s="48"/>
      <c r="BX1734" s="48"/>
      <c r="BY1734" s="48"/>
      <c r="BZ1734" s="48"/>
      <c r="CA1734" s="48"/>
      <c r="CB1734" s="48"/>
      <c r="CC1734" s="48"/>
      <c r="CD1734" s="48"/>
      <c r="CE1734" s="48"/>
      <c r="CF1734" s="48"/>
      <c r="CG1734" s="48"/>
      <c r="CH1734" s="48"/>
      <c r="CI1734" s="48"/>
      <c r="CJ1734" s="48"/>
      <c r="CK1734" s="48"/>
      <c r="CL1734" s="48"/>
      <c r="CM1734" s="48"/>
      <c r="CN1734" s="48"/>
      <c r="CO1734" s="48"/>
      <c r="CP1734" s="48"/>
      <c r="CQ1734" s="48"/>
      <c r="CR1734" s="48"/>
      <c r="CS1734" s="48"/>
      <c r="CT1734" s="48"/>
      <c r="CU1734" s="48"/>
      <c r="CV1734" s="48"/>
      <c r="CW1734" s="48"/>
      <c r="CX1734" s="48"/>
      <c r="CY1734" s="48"/>
      <c r="CZ1734" s="48"/>
      <c r="DA1734" s="48"/>
      <c r="DB1734" s="48"/>
      <c r="DC1734" s="48"/>
      <c r="DD1734" s="48"/>
      <c r="DE1734" s="48"/>
      <c r="DF1734" s="48"/>
      <c r="DG1734" s="48"/>
      <c r="DH1734" s="48"/>
      <c r="DI1734" s="48"/>
      <c r="DJ1734" s="48"/>
      <c r="DK1734" s="48"/>
      <c r="DL1734" s="48"/>
      <c r="DM1734" s="48"/>
      <c r="DN1734" s="48"/>
      <c r="DO1734" s="48"/>
      <c r="DP1734" s="48"/>
      <c r="DQ1734" s="48"/>
    </row>
    <row r="1735" spans="1:121" ht="12.75" hidden="1" customHeight="1" outlineLevel="2">
      <c r="A1735" s="62"/>
      <c r="B1735" s="40"/>
      <c r="C1735" s="27"/>
      <c r="D1735" s="27"/>
      <c r="E1735" s="39"/>
      <c r="F1735" s="35"/>
      <c r="G1735" s="28"/>
      <c r="H1735" s="35"/>
      <c r="I1735" s="35"/>
      <c r="J1735" s="46"/>
      <c r="K1735" s="26"/>
      <c r="L1735" s="26"/>
      <c r="M1735" s="23" t="s">
        <v>1746</v>
      </c>
      <c r="N1735" s="33" t="s">
        <v>54</v>
      </c>
      <c r="O1735" s="31">
        <v>2</v>
      </c>
      <c r="P1735" s="41"/>
      <c r="Q1735" s="88"/>
      <c r="R1735" s="47"/>
      <c r="S1735" s="47"/>
      <c r="T1735" s="47"/>
      <c r="U1735" s="47"/>
      <c r="V1735" s="47"/>
      <c r="W1735" s="47"/>
      <c r="X1735" s="47"/>
      <c r="Y1735" s="47"/>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48"/>
      <c r="BJ1735" s="48"/>
      <c r="BK1735" s="48"/>
      <c r="BL1735" s="48"/>
      <c r="BM1735" s="48"/>
      <c r="BN1735" s="48"/>
      <c r="BO1735" s="48"/>
      <c r="BP1735" s="48"/>
      <c r="BQ1735" s="48"/>
      <c r="BR1735" s="48"/>
      <c r="BS1735" s="48"/>
      <c r="BT1735" s="48"/>
      <c r="BU1735" s="48"/>
      <c r="BV1735" s="48"/>
      <c r="BW1735" s="48"/>
      <c r="BX1735" s="48"/>
      <c r="BY1735" s="48"/>
      <c r="BZ1735" s="48"/>
      <c r="CA1735" s="48"/>
      <c r="CB1735" s="48"/>
      <c r="CC1735" s="48"/>
      <c r="CD1735" s="48"/>
      <c r="CE1735" s="48"/>
      <c r="CF1735" s="48"/>
      <c r="CG1735" s="48"/>
      <c r="CH1735" s="48"/>
      <c r="CI1735" s="48"/>
      <c r="CJ1735" s="48"/>
      <c r="CK1735" s="48"/>
      <c r="CL1735" s="48"/>
      <c r="CM1735" s="48"/>
      <c r="CN1735" s="48"/>
      <c r="CO1735" s="48"/>
      <c r="CP1735" s="48"/>
      <c r="CQ1735" s="48"/>
      <c r="CR1735" s="48"/>
      <c r="CS1735" s="48"/>
      <c r="CT1735" s="48"/>
      <c r="CU1735" s="48"/>
      <c r="CV1735" s="48"/>
      <c r="CW1735" s="48"/>
      <c r="CX1735" s="48"/>
      <c r="CY1735" s="48"/>
      <c r="CZ1735" s="48"/>
      <c r="DA1735" s="48"/>
      <c r="DB1735" s="48"/>
      <c r="DC1735" s="48"/>
      <c r="DD1735" s="48"/>
      <c r="DE1735" s="48"/>
      <c r="DF1735" s="48"/>
      <c r="DG1735" s="48"/>
      <c r="DH1735" s="48"/>
      <c r="DI1735" s="48"/>
      <c r="DJ1735" s="48"/>
      <c r="DK1735" s="48"/>
      <c r="DL1735" s="48"/>
      <c r="DM1735" s="48"/>
      <c r="DN1735" s="48"/>
      <c r="DO1735" s="48"/>
      <c r="DP1735" s="48"/>
      <c r="DQ1735" s="48"/>
    </row>
    <row r="1736" spans="1:121" ht="12.75" hidden="1" customHeight="1" outlineLevel="2">
      <c r="A1736" s="62"/>
      <c r="B1736" s="40"/>
      <c r="C1736" s="27"/>
      <c r="D1736" s="27"/>
      <c r="E1736" s="39"/>
      <c r="F1736" s="35" t="s">
        <v>2781</v>
      </c>
      <c r="G1736" s="28"/>
      <c r="H1736" s="35"/>
      <c r="I1736" s="35"/>
      <c r="J1736" s="46"/>
      <c r="K1736" s="26"/>
      <c r="L1736" s="26"/>
      <c r="M1736" s="23" t="s">
        <v>676</v>
      </c>
      <c r="N1736" s="33" t="s">
        <v>54</v>
      </c>
      <c r="O1736" s="31">
        <v>28</v>
      </c>
      <c r="P1736" s="41"/>
      <c r="Q1736" s="88"/>
      <c r="R1736" s="47"/>
      <c r="S1736" s="47"/>
      <c r="T1736" s="47"/>
      <c r="U1736" s="47"/>
      <c r="V1736" s="47"/>
      <c r="W1736" s="47"/>
      <c r="X1736" s="47"/>
      <c r="Y1736" s="47"/>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48"/>
      <c r="BJ1736" s="48"/>
      <c r="BK1736" s="48"/>
      <c r="BL1736" s="48"/>
      <c r="BM1736" s="48"/>
      <c r="BN1736" s="48"/>
      <c r="BO1736" s="48"/>
      <c r="BP1736" s="48"/>
      <c r="BQ1736" s="48"/>
      <c r="BR1736" s="48"/>
      <c r="BS1736" s="48"/>
      <c r="BT1736" s="48"/>
      <c r="BU1736" s="48"/>
      <c r="BV1736" s="48"/>
      <c r="BW1736" s="48"/>
      <c r="BX1736" s="48"/>
      <c r="BY1736" s="48"/>
      <c r="BZ1736" s="48"/>
      <c r="CA1736" s="48"/>
      <c r="CB1736" s="48"/>
      <c r="CC1736" s="48"/>
      <c r="CD1736" s="48"/>
      <c r="CE1736" s="48"/>
      <c r="CF1736" s="48"/>
      <c r="CG1736" s="48"/>
      <c r="CH1736" s="48"/>
      <c r="CI1736" s="48"/>
      <c r="CJ1736" s="48"/>
      <c r="CK1736" s="48"/>
      <c r="CL1736" s="48"/>
      <c r="CM1736" s="48"/>
      <c r="CN1736" s="48"/>
      <c r="CO1736" s="48"/>
      <c r="CP1736" s="48"/>
      <c r="CQ1736" s="48"/>
      <c r="CR1736" s="48"/>
      <c r="CS1736" s="48"/>
      <c r="CT1736" s="48"/>
      <c r="CU1736" s="48"/>
      <c r="CV1736" s="48"/>
      <c r="CW1736" s="48"/>
      <c r="CX1736" s="48"/>
      <c r="CY1736" s="48"/>
      <c r="CZ1736" s="48"/>
      <c r="DA1736" s="48"/>
      <c r="DB1736" s="48"/>
      <c r="DC1736" s="48"/>
      <c r="DD1736" s="48"/>
      <c r="DE1736" s="48"/>
      <c r="DF1736" s="48"/>
      <c r="DG1736" s="48"/>
      <c r="DH1736" s="48"/>
      <c r="DI1736" s="48"/>
      <c r="DJ1736" s="48"/>
      <c r="DK1736" s="48"/>
      <c r="DL1736" s="48"/>
      <c r="DM1736" s="48"/>
      <c r="DN1736" s="48"/>
      <c r="DO1736" s="48"/>
      <c r="DP1736" s="48"/>
      <c r="DQ1736" s="48"/>
    </row>
    <row r="1737" spans="1:121" ht="12.75" hidden="1" customHeight="1" outlineLevel="2">
      <c r="A1737" s="62"/>
      <c r="B1737" s="40"/>
      <c r="C1737" s="27"/>
      <c r="D1737" s="27"/>
      <c r="E1737" s="39"/>
      <c r="F1737" s="35" t="s">
        <v>2782</v>
      </c>
      <c r="G1737" s="28"/>
      <c r="H1737" s="35"/>
      <c r="I1737" s="35"/>
      <c r="J1737" s="46"/>
      <c r="K1737" s="26"/>
      <c r="L1737" s="26"/>
      <c r="M1737" s="23" t="s">
        <v>676</v>
      </c>
      <c r="N1737" s="33" t="s">
        <v>54</v>
      </c>
      <c r="O1737" s="31">
        <v>22</v>
      </c>
      <c r="P1737" s="41"/>
      <c r="Q1737" s="88"/>
      <c r="R1737" s="47"/>
      <c r="S1737" s="47"/>
      <c r="T1737" s="47"/>
      <c r="U1737" s="47"/>
      <c r="V1737" s="47"/>
      <c r="W1737" s="47"/>
      <c r="X1737" s="47"/>
      <c r="Y1737" s="47"/>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48"/>
      <c r="BJ1737" s="48"/>
      <c r="BK1737" s="48"/>
      <c r="BL1737" s="48"/>
      <c r="BM1737" s="48"/>
      <c r="BN1737" s="48"/>
      <c r="BO1737" s="48"/>
      <c r="BP1737" s="48"/>
      <c r="BQ1737" s="48"/>
      <c r="BR1737" s="48"/>
      <c r="BS1737" s="48"/>
      <c r="BT1737" s="48"/>
      <c r="BU1737" s="48"/>
      <c r="BV1737" s="48"/>
      <c r="BW1737" s="48"/>
      <c r="BX1737" s="48"/>
      <c r="BY1737" s="48"/>
      <c r="BZ1737" s="48"/>
      <c r="CA1737" s="48"/>
      <c r="CB1737" s="48"/>
      <c r="CC1737" s="48"/>
      <c r="CD1737" s="48"/>
      <c r="CE1737" s="48"/>
      <c r="CF1737" s="48"/>
      <c r="CG1737" s="48"/>
      <c r="CH1737" s="48"/>
      <c r="CI1737" s="48"/>
      <c r="CJ1737" s="48"/>
      <c r="CK1737" s="48"/>
      <c r="CL1737" s="48"/>
      <c r="CM1737" s="48"/>
      <c r="CN1737" s="48"/>
      <c r="CO1737" s="48"/>
      <c r="CP1737" s="48"/>
      <c r="CQ1737" s="48"/>
      <c r="CR1737" s="48"/>
      <c r="CS1737" s="48"/>
      <c r="CT1737" s="48"/>
      <c r="CU1737" s="48"/>
      <c r="CV1737" s="48"/>
      <c r="CW1737" s="48"/>
      <c r="CX1737" s="48"/>
      <c r="CY1737" s="48"/>
      <c r="CZ1737" s="48"/>
      <c r="DA1737" s="48"/>
      <c r="DB1737" s="48"/>
      <c r="DC1737" s="48"/>
      <c r="DD1737" s="48"/>
      <c r="DE1737" s="48"/>
      <c r="DF1737" s="48"/>
      <c r="DG1737" s="48"/>
      <c r="DH1737" s="48"/>
      <c r="DI1737" s="48"/>
      <c r="DJ1737" s="48"/>
      <c r="DK1737" s="48"/>
      <c r="DL1737" s="48"/>
      <c r="DM1737" s="48"/>
      <c r="DN1737" s="48"/>
      <c r="DO1737" s="48"/>
      <c r="DP1737" s="48"/>
      <c r="DQ1737" s="48"/>
    </row>
    <row r="1738" spans="1:121" ht="12.75" customHeight="1" outlineLevel="1" collapsed="1">
      <c r="A1738" s="62"/>
      <c r="B1738" s="40"/>
      <c r="C1738" s="27"/>
      <c r="D1738" s="27"/>
      <c r="E1738" s="39"/>
      <c r="F1738" s="35"/>
      <c r="G1738" s="28"/>
      <c r="H1738" s="35"/>
      <c r="I1738" s="35"/>
      <c r="J1738" s="46"/>
      <c r="K1738" s="26"/>
      <c r="L1738" s="26"/>
      <c r="M1738" s="23"/>
      <c r="N1738" s="33"/>
      <c r="O1738" s="31"/>
      <c r="P1738" s="41"/>
      <c r="Q1738" s="88"/>
      <c r="R1738" s="47"/>
      <c r="S1738" s="47"/>
      <c r="T1738" s="47"/>
      <c r="U1738" s="47"/>
      <c r="V1738" s="47"/>
      <c r="W1738" s="47"/>
      <c r="X1738" s="47"/>
      <c r="Y1738" s="47"/>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48"/>
      <c r="BJ1738" s="48"/>
      <c r="BK1738" s="48"/>
      <c r="BL1738" s="48"/>
      <c r="BM1738" s="48"/>
      <c r="BN1738" s="48"/>
      <c r="BO1738" s="48"/>
      <c r="BP1738" s="48"/>
      <c r="BQ1738" s="48"/>
      <c r="BR1738" s="48"/>
      <c r="BS1738" s="48"/>
      <c r="BT1738" s="48"/>
      <c r="BU1738" s="48"/>
      <c r="BV1738" s="48"/>
      <c r="BW1738" s="48"/>
      <c r="BX1738" s="48"/>
      <c r="BY1738" s="48"/>
      <c r="BZ1738" s="48"/>
      <c r="CA1738" s="48"/>
      <c r="CB1738" s="48"/>
      <c r="CC1738" s="48"/>
      <c r="CD1738" s="48"/>
      <c r="CE1738" s="48"/>
      <c r="CF1738" s="48"/>
      <c r="CG1738" s="48"/>
      <c r="CH1738" s="48"/>
      <c r="CI1738" s="48"/>
      <c r="CJ1738" s="48"/>
      <c r="CK1738" s="48"/>
      <c r="CL1738" s="48"/>
      <c r="CM1738" s="48"/>
      <c r="CN1738" s="48"/>
      <c r="CO1738" s="48"/>
      <c r="CP1738" s="48"/>
      <c r="CQ1738" s="48"/>
      <c r="CR1738" s="48"/>
      <c r="CS1738" s="48"/>
      <c r="CT1738" s="48"/>
      <c r="CU1738" s="48"/>
      <c r="CV1738" s="48"/>
      <c r="CW1738" s="48"/>
      <c r="CX1738" s="48"/>
      <c r="CY1738" s="48"/>
      <c r="CZ1738" s="48"/>
      <c r="DA1738" s="48"/>
      <c r="DB1738" s="48"/>
      <c r="DC1738" s="48"/>
      <c r="DD1738" s="48"/>
      <c r="DE1738" s="48"/>
      <c r="DF1738" s="48"/>
      <c r="DG1738" s="48"/>
      <c r="DH1738" s="48"/>
      <c r="DI1738" s="48"/>
      <c r="DJ1738" s="48"/>
      <c r="DK1738" s="48"/>
      <c r="DL1738" s="48"/>
      <c r="DM1738" s="48"/>
      <c r="DN1738" s="48"/>
      <c r="DO1738" s="48"/>
      <c r="DP1738" s="48"/>
      <c r="DQ1738" s="48"/>
    </row>
    <row r="1739" spans="1:121">
      <c r="A1739" s="62" t="s">
        <v>1154</v>
      </c>
      <c r="B1739" s="40"/>
      <c r="C1739" s="35"/>
      <c r="D1739" s="39"/>
      <c r="E1739" s="3"/>
      <c r="F1739" s="35" t="s">
        <v>1155</v>
      </c>
      <c r="G1739" s="28"/>
      <c r="H1739" s="35"/>
      <c r="I1739" s="35"/>
      <c r="J1739" s="46"/>
      <c r="K1739" s="26"/>
      <c r="L1739" s="26"/>
      <c r="M1739" s="23"/>
      <c r="N1739" s="33"/>
      <c r="O1739" s="277"/>
      <c r="P1739" s="41"/>
      <c r="Q1739" s="88"/>
      <c r="R1739" s="47"/>
      <c r="S1739" s="47"/>
      <c r="T1739" s="47"/>
      <c r="U1739" s="47"/>
      <c r="V1739" s="47"/>
      <c r="W1739" s="47"/>
      <c r="X1739" s="47"/>
      <c r="Y1739" s="47"/>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48"/>
      <c r="BJ1739" s="48"/>
      <c r="BK1739" s="48"/>
      <c r="BL1739" s="48"/>
      <c r="BM1739" s="48"/>
      <c r="BN1739" s="48"/>
      <c r="BO1739" s="48"/>
      <c r="BP1739" s="48"/>
      <c r="BQ1739" s="48"/>
      <c r="BR1739" s="48"/>
      <c r="BS1739" s="48"/>
      <c r="BT1739" s="48"/>
      <c r="BU1739" s="48"/>
      <c r="BV1739" s="48"/>
      <c r="BW1739" s="48"/>
      <c r="BX1739" s="48"/>
      <c r="BY1739" s="48"/>
      <c r="BZ1739" s="48"/>
      <c r="CA1739" s="48"/>
      <c r="CB1739" s="48"/>
      <c r="CC1739" s="48"/>
      <c r="CD1739" s="48"/>
      <c r="CE1739" s="48"/>
      <c r="CF1739" s="48"/>
      <c r="CG1739" s="48"/>
      <c r="CH1739" s="48"/>
      <c r="CI1739" s="48"/>
      <c r="CJ1739" s="48"/>
      <c r="CK1739" s="48"/>
      <c r="CL1739" s="48"/>
      <c r="CM1739" s="48"/>
      <c r="CN1739" s="48"/>
      <c r="CO1739" s="48"/>
      <c r="CP1739" s="48"/>
      <c r="CQ1739" s="48"/>
      <c r="CR1739" s="48"/>
      <c r="CS1739" s="48"/>
      <c r="CT1739" s="48"/>
      <c r="CU1739" s="48"/>
      <c r="CV1739" s="48"/>
      <c r="CW1739" s="48"/>
      <c r="CX1739" s="48"/>
      <c r="CY1739" s="48"/>
      <c r="CZ1739" s="48"/>
      <c r="DA1739" s="48"/>
      <c r="DB1739" s="48"/>
      <c r="DC1739" s="48"/>
      <c r="DD1739" s="48"/>
      <c r="DE1739" s="48"/>
      <c r="DF1739" s="48"/>
      <c r="DG1739" s="48"/>
      <c r="DH1739" s="48"/>
      <c r="DI1739" s="48"/>
      <c r="DJ1739" s="48"/>
      <c r="DK1739" s="48"/>
      <c r="DL1739" s="48"/>
      <c r="DM1739" s="48"/>
      <c r="DN1739" s="48"/>
      <c r="DO1739" s="48"/>
      <c r="DP1739" s="48"/>
      <c r="DQ1739" s="48"/>
    </row>
    <row r="1740" spans="1:121" s="20" customFormat="1" ht="12.75" customHeight="1" outlineLevel="1">
      <c r="A1740" s="27" t="s">
        <v>1157</v>
      </c>
      <c r="B1740" s="27">
        <v>0.4</v>
      </c>
      <c r="C1740" s="28" t="s">
        <v>1548</v>
      </c>
      <c r="D1740" s="27" t="s">
        <v>1350</v>
      </c>
      <c r="E1740" s="28" t="s">
        <v>1803</v>
      </c>
      <c r="F1740" s="35" t="s">
        <v>1804</v>
      </c>
      <c r="G1740" s="28"/>
      <c r="H1740" s="28" t="s">
        <v>59</v>
      </c>
      <c r="I1740" s="28"/>
      <c r="J1740" s="26" t="s">
        <v>33</v>
      </c>
      <c r="K1740" s="26" t="s">
        <v>55</v>
      </c>
      <c r="L1740" s="26" t="s">
        <v>55</v>
      </c>
      <c r="M1740" s="32" t="str">
        <f>M1741&amp;" "&amp;O1741&amp;N1741&amp;" "&amp;M1742&amp;" "&amp;O1742&amp;N1742&amp;" "</f>
        <v xml:space="preserve">Монтаж кабеля 0,09км. Монтаж муфт 3шт. </v>
      </c>
      <c r="N1740" s="26"/>
      <c r="O1740" s="26"/>
      <c r="P1740" s="55"/>
      <c r="Q1740" s="88"/>
      <c r="R1740" s="56"/>
      <c r="S1740" s="56"/>
      <c r="T1740" s="56"/>
      <c r="U1740" s="56"/>
      <c r="V1740" s="56"/>
      <c r="W1740" s="56"/>
      <c r="X1740" s="56"/>
      <c r="Y1740" s="56"/>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c r="BH1740" s="57"/>
      <c r="BI1740" s="57"/>
      <c r="BJ1740" s="57"/>
      <c r="BK1740" s="57"/>
      <c r="BL1740" s="57"/>
      <c r="BM1740" s="57"/>
      <c r="BN1740" s="57"/>
      <c r="BO1740" s="57"/>
      <c r="BP1740" s="57"/>
      <c r="BQ1740" s="57"/>
      <c r="BR1740" s="57"/>
      <c r="BS1740" s="57"/>
      <c r="BT1740" s="57"/>
      <c r="BU1740" s="57"/>
      <c r="BV1740" s="57"/>
      <c r="BW1740" s="57"/>
      <c r="BX1740" s="57"/>
      <c r="BY1740" s="57"/>
      <c r="BZ1740" s="57"/>
      <c r="CA1740" s="57"/>
      <c r="CB1740" s="57"/>
      <c r="CC1740" s="57"/>
      <c r="CD1740" s="57"/>
      <c r="CE1740" s="57"/>
      <c r="CF1740" s="57"/>
      <c r="CG1740" s="57"/>
      <c r="CH1740" s="57"/>
      <c r="CI1740" s="57"/>
      <c r="CJ1740" s="57"/>
      <c r="CK1740" s="57"/>
      <c r="CL1740" s="57"/>
      <c r="CM1740" s="57"/>
      <c r="CN1740" s="57"/>
      <c r="CO1740" s="57"/>
      <c r="CP1740" s="57"/>
      <c r="CQ1740" s="57"/>
      <c r="CR1740" s="57"/>
      <c r="CS1740" s="57"/>
      <c r="CT1740" s="57"/>
      <c r="CU1740" s="57"/>
      <c r="CV1740" s="57"/>
      <c r="CW1740" s="57"/>
      <c r="CX1740" s="57"/>
      <c r="CY1740" s="57"/>
      <c r="CZ1740" s="57"/>
      <c r="DA1740" s="57"/>
      <c r="DB1740" s="57"/>
      <c r="DC1740" s="57"/>
      <c r="DD1740" s="57"/>
      <c r="DE1740" s="57"/>
      <c r="DF1740" s="57"/>
      <c r="DG1740" s="57"/>
      <c r="DH1740" s="57"/>
      <c r="DI1740" s="57"/>
      <c r="DJ1740" s="57"/>
      <c r="DK1740" s="57"/>
      <c r="DL1740" s="57"/>
      <c r="DM1740" s="57"/>
      <c r="DN1740" s="57"/>
      <c r="DO1740" s="57"/>
      <c r="DP1740" s="57"/>
      <c r="DQ1740" s="57"/>
    </row>
    <row r="1741" spans="1:121" s="20" customFormat="1" ht="12.75" hidden="1" customHeight="1" outlineLevel="2">
      <c r="A1741" s="70"/>
      <c r="B1741" s="71"/>
      <c r="C1741" s="49"/>
      <c r="D1741" s="58"/>
      <c r="E1741" s="28"/>
      <c r="F1741" s="35" t="s">
        <v>2697</v>
      </c>
      <c r="G1741" s="28"/>
      <c r="H1741" s="35"/>
      <c r="I1741" s="35"/>
      <c r="J1741" s="26"/>
      <c r="K1741" s="26"/>
      <c r="L1741" s="26"/>
      <c r="M1741" s="23" t="s">
        <v>1159</v>
      </c>
      <c r="N1741" s="33" t="s">
        <v>471</v>
      </c>
      <c r="O1741" s="29">
        <v>0.09</v>
      </c>
      <c r="P1741" s="55"/>
      <c r="Q1741" s="88"/>
      <c r="R1741" s="56"/>
      <c r="S1741" s="56"/>
      <c r="T1741" s="56"/>
      <c r="U1741" s="56"/>
      <c r="V1741" s="56"/>
      <c r="W1741" s="56"/>
      <c r="X1741" s="56"/>
      <c r="Y1741" s="56"/>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c r="BH1741" s="57"/>
      <c r="BI1741" s="57"/>
      <c r="BJ1741" s="57"/>
      <c r="BK1741" s="57"/>
      <c r="BL1741" s="57"/>
      <c r="BM1741" s="57"/>
      <c r="BN1741" s="57"/>
      <c r="BO1741" s="57"/>
      <c r="BP1741" s="57"/>
      <c r="BQ1741" s="57"/>
      <c r="BR1741" s="57"/>
      <c r="BS1741" s="57"/>
      <c r="BT1741" s="57"/>
      <c r="BU1741" s="57"/>
      <c r="BV1741" s="57"/>
      <c r="BW1741" s="57"/>
      <c r="BX1741" s="57"/>
      <c r="BY1741" s="57"/>
      <c r="BZ1741" s="57"/>
      <c r="CA1741" s="57"/>
      <c r="CB1741" s="57"/>
      <c r="CC1741" s="57"/>
      <c r="CD1741" s="57"/>
      <c r="CE1741" s="57"/>
      <c r="CF1741" s="57"/>
      <c r="CG1741" s="57"/>
      <c r="CH1741" s="57"/>
      <c r="CI1741" s="57"/>
      <c r="CJ1741" s="57"/>
      <c r="CK1741" s="57"/>
      <c r="CL1741" s="57"/>
      <c r="CM1741" s="57"/>
      <c r="CN1741" s="57"/>
      <c r="CO1741" s="57"/>
      <c r="CP1741" s="57"/>
      <c r="CQ1741" s="57"/>
      <c r="CR1741" s="57"/>
      <c r="CS1741" s="57"/>
      <c r="CT1741" s="57"/>
      <c r="CU1741" s="57"/>
      <c r="CV1741" s="57"/>
      <c r="CW1741" s="57"/>
      <c r="CX1741" s="57"/>
      <c r="CY1741" s="57"/>
      <c r="CZ1741" s="57"/>
      <c r="DA1741" s="57"/>
      <c r="DB1741" s="57"/>
      <c r="DC1741" s="57"/>
      <c r="DD1741" s="57"/>
      <c r="DE1741" s="57"/>
      <c r="DF1741" s="57"/>
      <c r="DG1741" s="57"/>
      <c r="DH1741" s="57"/>
      <c r="DI1741" s="57"/>
      <c r="DJ1741" s="57"/>
      <c r="DK1741" s="57"/>
      <c r="DL1741" s="57"/>
      <c r="DM1741" s="57"/>
      <c r="DN1741" s="57"/>
      <c r="DO1741" s="57"/>
      <c r="DP1741" s="57"/>
      <c r="DQ1741" s="57"/>
    </row>
    <row r="1742" spans="1:121" s="20" customFormat="1" ht="22.5" hidden="1" customHeight="1" outlineLevel="2">
      <c r="A1742" s="70"/>
      <c r="B1742" s="71"/>
      <c r="C1742" s="49"/>
      <c r="D1742" s="58"/>
      <c r="E1742" s="28"/>
      <c r="F1742" s="35" t="s">
        <v>2698</v>
      </c>
      <c r="G1742" s="28"/>
      <c r="H1742" s="35"/>
      <c r="I1742" s="35"/>
      <c r="J1742" s="26"/>
      <c r="K1742" s="26"/>
      <c r="L1742" s="26"/>
      <c r="M1742" s="23" t="s">
        <v>1158</v>
      </c>
      <c r="N1742" s="33" t="s">
        <v>52</v>
      </c>
      <c r="O1742" s="72">
        <v>3</v>
      </c>
      <c r="P1742" s="55"/>
      <c r="Q1742" s="88"/>
      <c r="R1742" s="56"/>
      <c r="S1742" s="56"/>
      <c r="T1742" s="56"/>
      <c r="U1742" s="56"/>
      <c r="V1742" s="56"/>
      <c r="W1742" s="56"/>
      <c r="X1742" s="56"/>
      <c r="Y1742" s="56"/>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c r="BH1742" s="57"/>
      <c r="BI1742" s="57"/>
      <c r="BJ1742" s="57"/>
      <c r="BK1742" s="57"/>
      <c r="BL1742" s="57"/>
      <c r="BM1742" s="57"/>
      <c r="BN1742" s="57"/>
      <c r="BO1742" s="57"/>
      <c r="BP1742" s="57"/>
      <c r="BQ1742" s="57"/>
      <c r="BR1742" s="57"/>
      <c r="BS1742" s="57"/>
      <c r="BT1742" s="57"/>
      <c r="BU1742" s="57"/>
      <c r="BV1742" s="57"/>
      <c r="BW1742" s="57"/>
      <c r="BX1742" s="57"/>
      <c r="BY1742" s="57"/>
      <c r="BZ1742" s="57"/>
      <c r="CA1742" s="57"/>
      <c r="CB1742" s="57"/>
      <c r="CC1742" s="57"/>
      <c r="CD1742" s="57"/>
      <c r="CE1742" s="57"/>
      <c r="CF1742" s="57"/>
      <c r="CG1742" s="57"/>
      <c r="CH1742" s="57"/>
      <c r="CI1742" s="57"/>
      <c r="CJ1742" s="57"/>
      <c r="CK1742" s="57"/>
      <c r="CL1742" s="57"/>
      <c r="CM1742" s="57"/>
      <c r="CN1742" s="57"/>
      <c r="CO1742" s="57"/>
      <c r="CP1742" s="57"/>
      <c r="CQ1742" s="57"/>
      <c r="CR1742" s="57"/>
      <c r="CS1742" s="57"/>
      <c r="CT1742" s="57"/>
      <c r="CU1742" s="57"/>
      <c r="CV1742" s="57"/>
      <c r="CW1742" s="57"/>
      <c r="CX1742" s="57"/>
      <c r="CY1742" s="57"/>
      <c r="CZ1742" s="57"/>
      <c r="DA1742" s="57"/>
      <c r="DB1742" s="57"/>
      <c r="DC1742" s="57"/>
      <c r="DD1742" s="57"/>
      <c r="DE1742" s="57"/>
      <c r="DF1742" s="57"/>
      <c r="DG1742" s="57"/>
      <c r="DH1742" s="57"/>
      <c r="DI1742" s="57"/>
      <c r="DJ1742" s="57"/>
      <c r="DK1742" s="57"/>
      <c r="DL1742" s="57"/>
      <c r="DM1742" s="57"/>
      <c r="DN1742" s="57"/>
      <c r="DO1742" s="57"/>
      <c r="DP1742" s="57"/>
      <c r="DQ1742" s="57"/>
    </row>
    <row r="1743" spans="1:121" s="20" customFormat="1" ht="22.5" customHeight="1" outlineLevel="1" collapsed="1">
      <c r="A1743" s="27" t="s">
        <v>1162</v>
      </c>
      <c r="B1743" s="27">
        <v>0.4</v>
      </c>
      <c r="C1743" s="28" t="s">
        <v>1548</v>
      </c>
      <c r="D1743" s="27" t="s">
        <v>1350</v>
      </c>
      <c r="E1743" s="28" t="s">
        <v>1805</v>
      </c>
      <c r="F1743" s="35" t="s">
        <v>1806</v>
      </c>
      <c r="G1743" s="28"/>
      <c r="H1743" s="28" t="s">
        <v>59</v>
      </c>
      <c r="I1743" s="28"/>
      <c r="J1743" s="26" t="s">
        <v>33</v>
      </c>
      <c r="K1743" s="26" t="s">
        <v>56</v>
      </c>
      <c r="L1743" s="26" t="s">
        <v>56</v>
      </c>
      <c r="M1743" s="32" t="str">
        <f>M1744&amp;" "&amp;O1744&amp;N1744&amp;" "&amp;M1745&amp;" "&amp;O1745&amp;N1745&amp;" "</f>
        <v xml:space="preserve">Монтаж кабеля 0,01км. Монтаж муфт 2шт. </v>
      </c>
      <c r="N1743" s="26"/>
      <c r="O1743" s="26"/>
      <c r="P1743" s="55"/>
      <c r="Q1743" s="88"/>
      <c r="R1743" s="56"/>
      <c r="S1743" s="56"/>
      <c r="T1743" s="56"/>
      <c r="U1743" s="56"/>
      <c r="V1743" s="56"/>
      <c r="W1743" s="56"/>
      <c r="X1743" s="56"/>
      <c r="Y1743" s="56"/>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c r="BH1743" s="57"/>
      <c r="BI1743" s="57"/>
      <c r="BJ1743" s="57"/>
      <c r="BK1743" s="57"/>
      <c r="BL1743" s="57"/>
      <c r="BM1743" s="57"/>
      <c r="BN1743" s="57"/>
      <c r="BO1743" s="57"/>
      <c r="BP1743" s="57"/>
      <c r="BQ1743" s="57"/>
      <c r="BR1743" s="57"/>
      <c r="BS1743" s="57"/>
      <c r="BT1743" s="57"/>
      <c r="BU1743" s="57"/>
      <c r="BV1743" s="57"/>
      <c r="BW1743" s="57"/>
      <c r="BX1743" s="57"/>
      <c r="BY1743" s="57"/>
      <c r="BZ1743" s="57"/>
      <c r="CA1743" s="57"/>
      <c r="CB1743" s="57"/>
      <c r="CC1743" s="57"/>
      <c r="CD1743" s="57"/>
      <c r="CE1743" s="57"/>
      <c r="CF1743" s="57"/>
      <c r="CG1743" s="57"/>
      <c r="CH1743" s="57"/>
      <c r="CI1743" s="57"/>
      <c r="CJ1743" s="57"/>
      <c r="CK1743" s="57"/>
      <c r="CL1743" s="57"/>
      <c r="CM1743" s="57"/>
      <c r="CN1743" s="57"/>
      <c r="CO1743" s="57"/>
      <c r="CP1743" s="57"/>
      <c r="CQ1743" s="57"/>
      <c r="CR1743" s="57"/>
      <c r="CS1743" s="57"/>
      <c r="CT1743" s="57"/>
      <c r="CU1743" s="57"/>
      <c r="CV1743" s="57"/>
      <c r="CW1743" s="57"/>
      <c r="CX1743" s="57"/>
      <c r="CY1743" s="57"/>
      <c r="CZ1743" s="57"/>
      <c r="DA1743" s="57"/>
      <c r="DB1743" s="57"/>
      <c r="DC1743" s="57"/>
      <c r="DD1743" s="57"/>
      <c r="DE1743" s="57"/>
      <c r="DF1743" s="57"/>
      <c r="DG1743" s="57"/>
      <c r="DH1743" s="57"/>
      <c r="DI1743" s="57"/>
      <c r="DJ1743" s="57"/>
      <c r="DK1743" s="57"/>
      <c r="DL1743" s="57"/>
      <c r="DM1743" s="57"/>
      <c r="DN1743" s="57"/>
      <c r="DO1743" s="57"/>
      <c r="DP1743" s="57"/>
      <c r="DQ1743" s="57"/>
    </row>
    <row r="1744" spans="1:121" s="20" customFormat="1" ht="12.75" hidden="1" customHeight="1" outlineLevel="2">
      <c r="A1744" s="70"/>
      <c r="B1744" s="71"/>
      <c r="C1744" s="49"/>
      <c r="D1744" s="58"/>
      <c r="E1744" s="28"/>
      <c r="F1744" s="35" t="s">
        <v>2699</v>
      </c>
      <c r="G1744" s="28"/>
      <c r="H1744" s="35"/>
      <c r="I1744" s="35"/>
      <c r="J1744" s="26"/>
      <c r="K1744" s="26"/>
      <c r="L1744" s="26"/>
      <c r="M1744" s="23" t="s">
        <v>1159</v>
      </c>
      <c r="N1744" s="33" t="s">
        <v>471</v>
      </c>
      <c r="O1744" s="29">
        <v>0.01</v>
      </c>
      <c r="P1744" s="55"/>
      <c r="Q1744" s="88"/>
      <c r="R1744" s="56"/>
      <c r="S1744" s="56"/>
      <c r="T1744" s="56"/>
      <c r="U1744" s="56"/>
      <c r="V1744" s="56"/>
      <c r="W1744" s="56"/>
      <c r="X1744" s="56"/>
      <c r="Y1744" s="56"/>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c r="BH1744" s="57"/>
      <c r="BI1744" s="57"/>
      <c r="BJ1744" s="57"/>
      <c r="BK1744" s="57"/>
      <c r="BL1744" s="57"/>
      <c r="BM1744" s="57"/>
      <c r="BN1744" s="57"/>
      <c r="BO1744" s="57"/>
      <c r="BP1744" s="57"/>
      <c r="BQ1744" s="57"/>
      <c r="BR1744" s="57"/>
      <c r="BS1744" s="57"/>
      <c r="BT1744" s="57"/>
      <c r="BU1744" s="57"/>
      <c r="BV1744" s="57"/>
      <c r="BW1744" s="57"/>
      <c r="BX1744" s="57"/>
      <c r="BY1744" s="57"/>
      <c r="BZ1744" s="57"/>
      <c r="CA1744" s="57"/>
      <c r="CB1744" s="57"/>
      <c r="CC1744" s="57"/>
      <c r="CD1744" s="57"/>
      <c r="CE1744" s="57"/>
      <c r="CF1744" s="57"/>
      <c r="CG1744" s="57"/>
      <c r="CH1744" s="57"/>
      <c r="CI1744" s="57"/>
      <c r="CJ1744" s="57"/>
      <c r="CK1744" s="57"/>
      <c r="CL1744" s="57"/>
      <c r="CM1744" s="57"/>
      <c r="CN1744" s="57"/>
      <c r="CO1744" s="57"/>
      <c r="CP1744" s="57"/>
      <c r="CQ1744" s="57"/>
      <c r="CR1744" s="57"/>
      <c r="CS1744" s="57"/>
      <c r="CT1744" s="57"/>
      <c r="CU1744" s="57"/>
      <c r="CV1744" s="57"/>
      <c r="CW1744" s="57"/>
      <c r="CX1744" s="57"/>
      <c r="CY1744" s="57"/>
      <c r="CZ1744" s="57"/>
      <c r="DA1744" s="57"/>
      <c r="DB1744" s="57"/>
      <c r="DC1744" s="57"/>
      <c r="DD1744" s="57"/>
      <c r="DE1744" s="57"/>
      <c r="DF1744" s="57"/>
      <c r="DG1744" s="57"/>
      <c r="DH1744" s="57"/>
      <c r="DI1744" s="57"/>
      <c r="DJ1744" s="57"/>
      <c r="DK1744" s="57"/>
      <c r="DL1744" s="57"/>
      <c r="DM1744" s="57"/>
      <c r="DN1744" s="57"/>
      <c r="DO1744" s="57"/>
      <c r="DP1744" s="57"/>
      <c r="DQ1744" s="57"/>
    </row>
    <row r="1745" spans="1:121" s="20" customFormat="1" ht="12.75" hidden="1" customHeight="1" outlineLevel="2">
      <c r="A1745" s="70"/>
      <c r="B1745" s="71"/>
      <c r="C1745" s="49"/>
      <c r="D1745" s="58"/>
      <c r="E1745" s="28"/>
      <c r="F1745" s="35" t="s">
        <v>2700</v>
      </c>
      <c r="G1745" s="28"/>
      <c r="H1745" s="35"/>
      <c r="I1745" s="35"/>
      <c r="J1745" s="26"/>
      <c r="K1745" s="26"/>
      <c r="L1745" s="26"/>
      <c r="M1745" s="23" t="s">
        <v>1158</v>
      </c>
      <c r="N1745" s="33" t="s">
        <v>52</v>
      </c>
      <c r="O1745" s="72">
        <v>2</v>
      </c>
      <c r="P1745" s="55"/>
      <c r="Q1745" s="88"/>
      <c r="R1745" s="56"/>
      <c r="S1745" s="56"/>
      <c r="T1745" s="56"/>
      <c r="U1745" s="56"/>
      <c r="V1745" s="56"/>
      <c r="W1745" s="56"/>
      <c r="X1745" s="56"/>
      <c r="Y1745" s="56"/>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c r="BH1745" s="57"/>
      <c r="BI1745" s="57"/>
      <c r="BJ1745" s="57"/>
      <c r="BK1745" s="57"/>
      <c r="BL1745" s="57"/>
      <c r="BM1745" s="57"/>
      <c r="BN1745" s="57"/>
      <c r="BO1745" s="57"/>
      <c r="BP1745" s="57"/>
      <c r="BQ1745" s="57"/>
      <c r="BR1745" s="57"/>
      <c r="BS1745" s="57"/>
      <c r="BT1745" s="57"/>
      <c r="BU1745" s="57"/>
      <c r="BV1745" s="57"/>
      <c r="BW1745" s="57"/>
      <c r="BX1745" s="57"/>
      <c r="BY1745" s="57"/>
      <c r="BZ1745" s="57"/>
      <c r="CA1745" s="57"/>
      <c r="CB1745" s="57"/>
      <c r="CC1745" s="57"/>
      <c r="CD1745" s="57"/>
      <c r="CE1745" s="57"/>
      <c r="CF1745" s="57"/>
      <c r="CG1745" s="57"/>
      <c r="CH1745" s="57"/>
      <c r="CI1745" s="57"/>
      <c r="CJ1745" s="57"/>
      <c r="CK1745" s="57"/>
      <c r="CL1745" s="57"/>
      <c r="CM1745" s="57"/>
      <c r="CN1745" s="57"/>
      <c r="CO1745" s="57"/>
      <c r="CP1745" s="57"/>
      <c r="CQ1745" s="57"/>
      <c r="CR1745" s="57"/>
      <c r="CS1745" s="57"/>
      <c r="CT1745" s="57"/>
      <c r="CU1745" s="57"/>
      <c r="CV1745" s="57"/>
      <c r="CW1745" s="57"/>
      <c r="CX1745" s="57"/>
      <c r="CY1745" s="57"/>
      <c r="CZ1745" s="57"/>
      <c r="DA1745" s="57"/>
      <c r="DB1745" s="57"/>
      <c r="DC1745" s="57"/>
      <c r="DD1745" s="57"/>
      <c r="DE1745" s="57"/>
      <c r="DF1745" s="57"/>
      <c r="DG1745" s="57"/>
      <c r="DH1745" s="57"/>
      <c r="DI1745" s="57"/>
      <c r="DJ1745" s="57"/>
      <c r="DK1745" s="57"/>
      <c r="DL1745" s="57"/>
      <c r="DM1745" s="57"/>
      <c r="DN1745" s="57"/>
      <c r="DO1745" s="57"/>
      <c r="DP1745" s="57"/>
      <c r="DQ1745" s="57"/>
    </row>
    <row r="1746" spans="1:121" s="20" customFormat="1" ht="12.75" customHeight="1" outlineLevel="1" collapsed="1">
      <c r="A1746" s="27" t="s">
        <v>1163</v>
      </c>
      <c r="B1746" s="27">
        <v>0.4</v>
      </c>
      <c r="C1746" s="28" t="s">
        <v>1548</v>
      </c>
      <c r="D1746" s="27" t="s">
        <v>1350</v>
      </c>
      <c r="E1746" s="28" t="s">
        <v>1807</v>
      </c>
      <c r="F1746" s="35" t="s">
        <v>1808</v>
      </c>
      <c r="G1746" s="28"/>
      <c r="H1746" s="28" t="s">
        <v>59</v>
      </c>
      <c r="I1746" s="28"/>
      <c r="J1746" s="26" t="s">
        <v>33</v>
      </c>
      <c r="K1746" s="26" t="s">
        <v>57</v>
      </c>
      <c r="L1746" s="26" t="s">
        <v>57</v>
      </c>
      <c r="M1746" s="32" t="str">
        <f>M1747&amp;" "&amp;O1747&amp;N1747&amp;" "&amp;M1748&amp;" "&amp;O1748&amp;N1748&amp;" "</f>
        <v xml:space="preserve">Монтаж кабеля 0,01км. Монтаж муфт 2шт. </v>
      </c>
      <c r="N1746" s="26"/>
      <c r="O1746" s="26"/>
      <c r="P1746" s="55"/>
      <c r="Q1746" s="88"/>
      <c r="R1746" s="56"/>
      <c r="S1746" s="56"/>
      <c r="T1746" s="56"/>
      <c r="U1746" s="56"/>
      <c r="V1746" s="56"/>
      <c r="W1746" s="56"/>
      <c r="X1746" s="56"/>
      <c r="Y1746" s="56"/>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c r="BH1746" s="57"/>
      <c r="BI1746" s="57"/>
      <c r="BJ1746" s="57"/>
      <c r="BK1746" s="57"/>
      <c r="BL1746" s="57"/>
      <c r="BM1746" s="57"/>
      <c r="BN1746" s="57"/>
      <c r="BO1746" s="57"/>
      <c r="BP1746" s="57"/>
      <c r="BQ1746" s="57"/>
      <c r="BR1746" s="57"/>
      <c r="BS1746" s="57"/>
      <c r="BT1746" s="57"/>
      <c r="BU1746" s="57"/>
      <c r="BV1746" s="57"/>
      <c r="BW1746" s="57"/>
      <c r="BX1746" s="57"/>
      <c r="BY1746" s="57"/>
      <c r="BZ1746" s="57"/>
      <c r="CA1746" s="57"/>
      <c r="CB1746" s="57"/>
      <c r="CC1746" s="57"/>
      <c r="CD1746" s="57"/>
      <c r="CE1746" s="57"/>
      <c r="CF1746" s="57"/>
      <c r="CG1746" s="57"/>
      <c r="CH1746" s="57"/>
      <c r="CI1746" s="57"/>
      <c r="CJ1746" s="57"/>
      <c r="CK1746" s="57"/>
      <c r="CL1746" s="57"/>
      <c r="CM1746" s="57"/>
      <c r="CN1746" s="57"/>
      <c r="CO1746" s="57"/>
      <c r="CP1746" s="57"/>
      <c r="CQ1746" s="57"/>
      <c r="CR1746" s="57"/>
      <c r="CS1746" s="57"/>
      <c r="CT1746" s="57"/>
      <c r="CU1746" s="57"/>
      <c r="CV1746" s="57"/>
      <c r="CW1746" s="57"/>
      <c r="CX1746" s="57"/>
      <c r="CY1746" s="57"/>
      <c r="CZ1746" s="57"/>
      <c r="DA1746" s="57"/>
      <c r="DB1746" s="57"/>
      <c r="DC1746" s="57"/>
      <c r="DD1746" s="57"/>
      <c r="DE1746" s="57"/>
      <c r="DF1746" s="57"/>
      <c r="DG1746" s="57"/>
      <c r="DH1746" s="57"/>
      <c r="DI1746" s="57"/>
      <c r="DJ1746" s="57"/>
      <c r="DK1746" s="57"/>
      <c r="DL1746" s="57"/>
      <c r="DM1746" s="57"/>
      <c r="DN1746" s="57"/>
      <c r="DO1746" s="57"/>
      <c r="DP1746" s="57"/>
      <c r="DQ1746" s="57"/>
    </row>
    <row r="1747" spans="1:121" s="20" customFormat="1" ht="12.75" hidden="1" customHeight="1" outlineLevel="2">
      <c r="A1747" s="70"/>
      <c r="B1747" s="71"/>
      <c r="C1747" s="49"/>
      <c r="D1747" s="58"/>
      <c r="E1747" s="28"/>
      <c r="F1747" s="35" t="s">
        <v>2701</v>
      </c>
      <c r="G1747" s="28"/>
      <c r="H1747" s="35"/>
      <c r="I1747" s="35"/>
      <c r="J1747" s="26"/>
      <c r="K1747" s="26"/>
      <c r="L1747" s="26"/>
      <c r="M1747" s="23" t="s">
        <v>1159</v>
      </c>
      <c r="N1747" s="33" t="s">
        <v>471</v>
      </c>
      <c r="O1747" s="29">
        <v>0.01</v>
      </c>
      <c r="P1747" s="55"/>
      <c r="Q1747" s="88"/>
      <c r="R1747" s="56"/>
      <c r="S1747" s="56"/>
      <c r="T1747" s="56"/>
      <c r="U1747" s="56"/>
      <c r="V1747" s="56"/>
      <c r="W1747" s="56"/>
      <c r="X1747" s="56"/>
      <c r="Y1747" s="56"/>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c r="BH1747" s="57"/>
      <c r="BI1747" s="57"/>
      <c r="BJ1747" s="57"/>
      <c r="BK1747" s="57"/>
      <c r="BL1747" s="57"/>
      <c r="BM1747" s="57"/>
      <c r="BN1747" s="57"/>
      <c r="BO1747" s="57"/>
      <c r="BP1747" s="57"/>
      <c r="BQ1747" s="57"/>
      <c r="BR1747" s="57"/>
      <c r="BS1747" s="57"/>
      <c r="BT1747" s="57"/>
      <c r="BU1747" s="57"/>
      <c r="BV1747" s="57"/>
      <c r="BW1747" s="57"/>
      <c r="BX1747" s="57"/>
      <c r="BY1747" s="57"/>
      <c r="BZ1747" s="57"/>
      <c r="CA1747" s="57"/>
      <c r="CB1747" s="57"/>
      <c r="CC1747" s="57"/>
      <c r="CD1747" s="57"/>
      <c r="CE1747" s="57"/>
      <c r="CF1747" s="57"/>
      <c r="CG1747" s="57"/>
      <c r="CH1747" s="57"/>
      <c r="CI1747" s="57"/>
      <c r="CJ1747" s="57"/>
      <c r="CK1747" s="57"/>
      <c r="CL1747" s="57"/>
      <c r="CM1747" s="57"/>
      <c r="CN1747" s="57"/>
      <c r="CO1747" s="57"/>
      <c r="CP1747" s="57"/>
      <c r="CQ1747" s="57"/>
      <c r="CR1747" s="57"/>
      <c r="CS1747" s="57"/>
      <c r="CT1747" s="57"/>
      <c r="CU1747" s="57"/>
      <c r="CV1747" s="57"/>
      <c r="CW1747" s="57"/>
      <c r="CX1747" s="57"/>
      <c r="CY1747" s="57"/>
      <c r="CZ1747" s="57"/>
      <c r="DA1747" s="57"/>
      <c r="DB1747" s="57"/>
      <c r="DC1747" s="57"/>
      <c r="DD1747" s="57"/>
      <c r="DE1747" s="57"/>
      <c r="DF1747" s="57"/>
      <c r="DG1747" s="57"/>
      <c r="DH1747" s="57"/>
      <c r="DI1747" s="57"/>
      <c r="DJ1747" s="57"/>
      <c r="DK1747" s="57"/>
      <c r="DL1747" s="57"/>
      <c r="DM1747" s="57"/>
      <c r="DN1747" s="57"/>
      <c r="DO1747" s="57"/>
      <c r="DP1747" s="57"/>
      <c r="DQ1747" s="57"/>
    </row>
    <row r="1748" spans="1:121" s="20" customFormat="1" ht="12.75" hidden="1" customHeight="1" outlineLevel="2">
      <c r="A1748" s="70"/>
      <c r="B1748" s="71"/>
      <c r="C1748" s="49"/>
      <c r="D1748" s="58"/>
      <c r="E1748" s="28"/>
      <c r="F1748" s="35" t="s">
        <v>2702</v>
      </c>
      <c r="G1748" s="28"/>
      <c r="H1748" s="35"/>
      <c r="I1748" s="35"/>
      <c r="J1748" s="26"/>
      <c r="K1748" s="26"/>
      <c r="L1748" s="26"/>
      <c r="M1748" s="23" t="s">
        <v>1158</v>
      </c>
      <c r="N1748" s="33" t="s">
        <v>52</v>
      </c>
      <c r="O1748" s="72">
        <v>2</v>
      </c>
      <c r="P1748" s="55"/>
      <c r="Q1748" s="88"/>
      <c r="R1748" s="56"/>
      <c r="S1748" s="56"/>
      <c r="T1748" s="56"/>
      <c r="U1748" s="56"/>
      <c r="V1748" s="56"/>
      <c r="W1748" s="56"/>
      <c r="X1748" s="56"/>
      <c r="Y1748" s="56"/>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c r="BH1748" s="57"/>
      <c r="BI1748" s="57"/>
      <c r="BJ1748" s="57"/>
      <c r="BK1748" s="57"/>
      <c r="BL1748" s="57"/>
      <c r="BM1748" s="57"/>
      <c r="BN1748" s="57"/>
      <c r="BO1748" s="57"/>
      <c r="BP1748" s="57"/>
      <c r="BQ1748" s="57"/>
      <c r="BR1748" s="57"/>
      <c r="BS1748" s="57"/>
      <c r="BT1748" s="57"/>
      <c r="BU1748" s="57"/>
      <c r="BV1748" s="57"/>
      <c r="BW1748" s="57"/>
      <c r="BX1748" s="57"/>
      <c r="BY1748" s="57"/>
      <c r="BZ1748" s="57"/>
      <c r="CA1748" s="57"/>
      <c r="CB1748" s="57"/>
      <c r="CC1748" s="57"/>
      <c r="CD1748" s="57"/>
      <c r="CE1748" s="57"/>
      <c r="CF1748" s="57"/>
      <c r="CG1748" s="57"/>
      <c r="CH1748" s="57"/>
      <c r="CI1748" s="57"/>
      <c r="CJ1748" s="57"/>
      <c r="CK1748" s="57"/>
      <c r="CL1748" s="57"/>
      <c r="CM1748" s="57"/>
      <c r="CN1748" s="57"/>
      <c r="CO1748" s="57"/>
      <c r="CP1748" s="57"/>
      <c r="CQ1748" s="57"/>
      <c r="CR1748" s="57"/>
      <c r="CS1748" s="57"/>
      <c r="CT1748" s="57"/>
      <c r="CU1748" s="57"/>
      <c r="CV1748" s="57"/>
      <c r="CW1748" s="57"/>
      <c r="CX1748" s="57"/>
      <c r="CY1748" s="57"/>
      <c r="CZ1748" s="57"/>
      <c r="DA1748" s="57"/>
      <c r="DB1748" s="57"/>
      <c r="DC1748" s="57"/>
      <c r="DD1748" s="57"/>
      <c r="DE1748" s="57"/>
      <c r="DF1748" s="57"/>
      <c r="DG1748" s="57"/>
      <c r="DH1748" s="57"/>
      <c r="DI1748" s="57"/>
      <c r="DJ1748" s="57"/>
      <c r="DK1748" s="57"/>
      <c r="DL1748" s="57"/>
      <c r="DM1748" s="57"/>
      <c r="DN1748" s="57"/>
      <c r="DO1748" s="57"/>
      <c r="DP1748" s="57"/>
      <c r="DQ1748" s="57"/>
    </row>
    <row r="1749" spans="1:121" s="20" customFormat="1" ht="12.75" customHeight="1" outlineLevel="1" collapsed="1">
      <c r="A1749" s="27" t="s">
        <v>1164</v>
      </c>
      <c r="B1749" s="27">
        <v>0.4</v>
      </c>
      <c r="C1749" s="28" t="s">
        <v>1548</v>
      </c>
      <c r="D1749" s="27" t="s">
        <v>1350</v>
      </c>
      <c r="E1749" s="28" t="s">
        <v>1809</v>
      </c>
      <c r="F1749" s="35" t="s">
        <v>1810</v>
      </c>
      <c r="G1749" s="28"/>
      <c r="H1749" s="28" t="s">
        <v>59</v>
      </c>
      <c r="I1749" s="28"/>
      <c r="J1749" s="26" t="s">
        <v>33</v>
      </c>
      <c r="K1749" s="26" t="s">
        <v>57</v>
      </c>
      <c r="L1749" s="26" t="s">
        <v>57</v>
      </c>
      <c r="M1749" s="32" t="str">
        <f>M1750&amp;" "&amp;O1750&amp;N1750&amp;" "&amp;M1751&amp;" "&amp;O1751&amp;N1751&amp;" "</f>
        <v xml:space="preserve">Монтаж кабеля 0,01км. Монтаж муфт 2шт. </v>
      </c>
      <c r="N1749" s="26"/>
      <c r="O1749" s="26"/>
      <c r="P1749" s="55"/>
      <c r="Q1749" s="88"/>
      <c r="R1749" s="56"/>
      <c r="S1749" s="56"/>
      <c r="T1749" s="56"/>
      <c r="U1749" s="56"/>
      <c r="V1749" s="56"/>
      <c r="W1749" s="56"/>
      <c r="X1749" s="56"/>
      <c r="Y1749" s="56"/>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c r="BH1749" s="57"/>
      <c r="BI1749" s="57"/>
      <c r="BJ1749" s="57"/>
      <c r="BK1749" s="57"/>
      <c r="BL1749" s="57"/>
      <c r="BM1749" s="57"/>
      <c r="BN1749" s="57"/>
      <c r="BO1749" s="57"/>
      <c r="BP1749" s="57"/>
      <c r="BQ1749" s="57"/>
      <c r="BR1749" s="57"/>
      <c r="BS1749" s="57"/>
      <c r="BT1749" s="57"/>
      <c r="BU1749" s="57"/>
      <c r="BV1749" s="57"/>
      <c r="BW1749" s="57"/>
      <c r="BX1749" s="57"/>
      <c r="BY1749" s="57"/>
      <c r="BZ1749" s="57"/>
      <c r="CA1749" s="57"/>
      <c r="CB1749" s="57"/>
      <c r="CC1749" s="57"/>
      <c r="CD1749" s="57"/>
      <c r="CE1749" s="57"/>
      <c r="CF1749" s="57"/>
      <c r="CG1749" s="57"/>
      <c r="CH1749" s="57"/>
      <c r="CI1749" s="57"/>
      <c r="CJ1749" s="57"/>
      <c r="CK1749" s="57"/>
      <c r="CL1749" s="57"/>
      <c r="CM1749" s="57"/>
      <c r="CN1749" s="57"/>
      <c r="CO1749" s="57"/>
      <c r="CP1749" s="57"/>
      <c r="CQ1749" s="57"/>
      <c r="CR1749" s="57"/>
      <c r="CS1749" s="57"/>
      <c r="CT1749" s="57"/>
      <c r="CU1749" s="57"/>
      <c r="CV1749" s="57"/>
      <c r="CW1749" s="57"/>
      <c r="CX1749" s="57"/>
      <c r="CY1749" s="57"/>
      <c r="CZ1749" s="57"/>
      <c r="DA1749" s="57"/>
      <c r="DB1749" s="57"/>
      <c r="DC1749" s="57"/>
      <c r="DD1749" s="57"/>
      <c r="DE1749" s="57"/>
      <c r="DF1749" s="57"/>
      <c r="DG1749" s="57"/>
      <c r="DH1749" s="57"/>
      <c r="DI1749" s="57"/>
      <c r="DJ1749" s="57"/>
      <c r="DK1749" s="57"/>
      <c r="DL1749" s="57"/>
      <c r="DM1749" s="57"/>
      <c r="DN1749" s="57"/>
      <c r="DO1749" s="57"/>
      <c r="DP1749" s="57"/>
      <c r="DQ1749" s="57"/>
    </row>
    <row r="1750" spans="1:121" s="20" customFormat="1" ht="12.75" hidden="1" customHeight="1" outlineLevel="2">
      <c r="A1750" s="70"/>
      <c r="B1750" s="71"/>
      <c r="C1750" s="49"/>
      <c r="D1750" s="58"/>
      <c r="E1750" s="28"/>
      <c r="F1750" s="35" t="s">
        <v>2701</v>
      </c>
      <c r="G1750" s="28"/>
      <c r="H1750" s="35"/>
      <c r="I1750" s="35"/>
      <c r="J1750" s="26"/>
      <c r="K1750" s="26"/>
      <c r="L1750" s="26"/>
      <c r="M1750" s="23" t="s">
        <v>1159</v>
      </c>
      <c r="N1750" s="33" t="s">
        <v>471</v>
      </c>
      <c r="O1750" s="29">
        <v>0.01</v>
      </c>
      <c r="P1750" s="55"/>
      <c r="Q1750" s="88"/>
      <c r="R1750" s="56"/>
      <c r="S1750" s="56"/>
      <c r="T1750" s="56"/>
      <c r="U1750" s="56"/>
      <c r="V1750" s="56"/>
      <c r="W1750" s="56"/>
      <c r="X1750" s="56"/>
      <c r="Y1750" s="56"/>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c r="BH1750" s="57"/>
      <c r="BI1750" s="57"/>
      <c r="BJ1750" s="57"/>
      <c r="BK1750" s="57"/>
      <c r="BL1750" s="57"/>
      <c r="BM1750" s="57"/>
      <c r="BN1750" s="57"/>
      <c r="BO1750" s="57"/>
      <c r="BP1750" s="57"/>
      <c r="BQ1750" s="57"/>
      <c r="BR1750" s="57"/>
      <c r="BS1750" s="57"/>
      <c r="BT1750" s="57"/>
      <c r="BU1750" s="57"/>
      <c r="BV1750" s="57"/>
      <c r="BW1750" s="57"/>
      <c r="BX1750" s="57"/>
      <c r="BY1750" s="57"/>
      <c r="BZ1750" s="57"/>
      <c r="CA1750" s="57"/>
      <c r="CB1750" s="57"/>
      <c r="CC1750" s="57"/>
      <c r="CD1750" s="57"/>
      <c r="CE1750" s="57"/>
      <c r="CF1750" s="57"/>
      <c r="CG1750" s="57"/>
      <c r="CH1750" s="57"/>
      <c r="CI1750" s="57"/>
      <c r="CJ1750" s="57"/>
      <c r="CK1750" s="57"/>
      <c r="CL1750" s="57"/>
      <c r="CM1750" s="57"/>
      <c r="CN1750" s="57"/>
      <c r="CO1750" s="57"/>
      <c r="CP1750" s="57"/>
      <c r="CQ1750" s="57"/>
      <c r="CR1750" s="57"/>
      <c r="CS1750" s="57"/>
      <c r="CT1750" s="57"/>
      <c r="CU1750" s="57"/>
      <c r="CV1750" s="57"/>
      <c r="CW1750" s="57"/>
      <c r="CX1750" s="57"/>
      <c r="CY1750" s="57"/>
      <c r="CZ1750" s="57"/>
      <c r="DA1750" s="57"/>
      <c r="DB1750" s="57"/>
      <c r="DC1750" s="57"/>
      <c r="DD1750" s="57"/>
      <c r="DE1750" s="57"/>
      <c r="DF1750" s="57"/>
      <c r="DG1750" s="57"/>
      <c r="DH1750" s="57"/>
      <c r="DI1750" s="57"/>
      <c r="DJ1750" s="57"/>
      <c r="DK1750" s="57"/>
      <c r="DL1750" s="57"/>
      <c r="DM1750" s="57"/>
      <c r="DN1750" s="57"/>
      <c r="DO1750" s="57"/>
      <c r="DP1750" s="57"/>
      <c r="DQ1750" s="57"/>
    </row>
    <row r="1751" spans="1:121" s="20" customFormat="1" ht="12.75" hidden="1" customHeight="1" outlineLevel="2">
      <c r="A1751" s="70"/>
      <c r="B1751" s="71"/>
      <c r="C1751" s="49"/>
      <c r="D1751" s="58"/>
      <c r="E1751" s="28"/>
      <c r="F1751" s="35" t="s">
        <v>2702</v>
      </c>
      <c r="G1751" s="28"/>
      <c r="H1751" s="35"/>
      <c r="I1751" s="35"/>
      <c r="J1751" s="26"/>
      <c r="K1751" s="26"/>
      <c r="L1751" s="26"/>
      <c r="M1751" s="23" t="s">
        <v>1158</v>
      </c>
      <c r="N1751" s="33" t="s">
        <v>52</v>
      </c>
      <c r="O1751" s="72">
        <v>2</v>
      </c>
      <c r="P1751" s="55"/>
      <c r="Q1751" s="88"/>
      <c r="R1751" s="56"/>
      <c r="S1751" s="56"/>
      <c r="T1751" s="56"/>
      <c r="U1751" s="56"/>
      <c r="V1751" s="56"/>
      <c r="W1751" s="56"/>
      <c r="X1751" s="56"/>
      <c r="Y1751" s="56"/>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c r="BH1751" s="57"/>
      <c r="BI1751" s="57"/>
      <c r="BJ1751" s="57"/>
      <c r="BK1751" s="57"/>
      <c r="BL1751" s="57"/>
      <c r="BM1751" s="57"/>
      <c r="BN1751" s="57"/>
      <c r="BO1751" s="57"/>
      <c r="BP1751" s="57"/>
      <c r="BQ1751" s="57"/>
      <c r="BR1751" s="57"/>
      <c r="BS1751" s="57"/>
      <c r="BT1751" s="57"/>
      <c r="BU1751" s="57"/>
      <c r="BV1751" s="57"/>
      <c r="BW1751" s="57"/>
      <c r="BX1751" s="57"/>
      <c r="BY1751" s="57"/>
      <c r="BZ1751" s="57"/>
      <c r="CA1751" s="57"/>
      <c r="CB1751" s="57"/>
      <c r="CC1751" s="57"/>
      <c r="CD1751" s="57"/>
      <c r="CE1751" s="57"/>
      <c r="CF1751" s="57"/>
      <c r="CG1751" s="57"/>
      <c r="CH1751" s="57"/>
      <c r="CI1751" s="57"/>
      <c r="CJ1751" s="57"/>
      <c r="CK1751" s="57"/>
      <c r="CL1751" s="57"/>
      <c r="CM1751" s="57"/>
      <c r="CN1751" s="57"/>
      <c r="CO1751" s="57"/>
      <c r="CP1751" s="57"/>
      <c r="CQ1751" s="57"/>
      <c r="CR1751" s="57"/>
      <c r="CS1751" s="57"/>
      <c r="CT1751" s="57"/>
      <c r="CU1751" s="57"/>
      <c r="CV1751" s="57"/>
      <c r="CW1751" s="57"/>
      <c r="CX1751" s="57"/>
      <c r="CY1751" s="57"/>
      <c r="CZ1751" s="57"/>
      <c r="DA1751" s="57"/>
      <c r="DB1751" s="57"/>
      <c r="DC1751" s="57"/>
      <c r="DD1751" s="57"/>
      <c r="DE1751" s="57"/>
      <c r="DF1751" s="57"/>
      <c r="DG1751" s="57"/>
      <c r="DH1751" s="57"/>
      <c r="DI1751" s="57"/>
      <c r="DJ1751" s="57"/>
      <c r="DK1751" s="57"/>
      <c r="DL1751" s="57"/>
      <c r="DM1751" s="57"/>
      <c r="DN1751" s="57"/>
      <c r="DO1751" s="57"/>
      <c r="DP1751" s="57"/>
      <c r="DQ1751" s="57"/>
    </row>
    <row r="1752" spans="1:121" ht="12.75" customHeight="1" outlineLevel="1" collapsed="1">
      <c r="A1752" s="62"/>
      <c r="B1752" s="40"/>
      <c r="C1752" s="59"/>
      <c r="D1752" s="58"/>
      <c r="E1752" s="67"/>
      <c r="F1752" s="59"/>
      <c r="G1752" s="49"/>
      <c r="H1752" s="59"/>
      <c r="I1752" s="59"/>
      <c r="J1752" s="60"/>
      <c r="K1752" s="60"/>
      <c r="L1752" s="60"/>
      <c r="M1752" s="23"/>
      <c r="N1752" s="33"/>
      <c r="O1752" s="26"/>
      <c r="P1752" s="41"/>
      <c r="Q1752" s="88"/>
      <c r="R1752" s="47"/>
      <c r="S1752" s="47"/>
      <c r="T1752" s="47"/>
      <c r="U1752" s="47"/>
      <c r="V1752" s="47"/>
      <c r="W1752" s="47"/>
      <c r="X1752" s="47"/>
      <c r="Y1752" s="47"/>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48"/>
      <c r="BJ1752" s="48"/>
      <c r="BK1752" s="48"/>
      <c r="BL1752" s="48"/>
      <c r="BM1752" s="48"/>
      <c r="BN1752" s="48"/>
      <c r="BO1752" s="48"/>
      <c r="BP1752" s="48"/>
      <c r="BQ1752" s="48"/>
      <c r="BR1752" s="48"/>
      <c r="BS1752" s="48"/>
      <c r="BT1752" s="48"/>
      <c r="BU1752" s="48"/>
      <c r="BV1752" s="48"/>
      <c r="BW1752" s="48"/>
      <c r="BX1752" s="48"/>
      <c r="BY1752" s="48"/>
      <c r="BZ1752" s="48"/>
      <c r="CA1752" s="48"/>
      <c r="CB1752" s="48"/>
      <c r="CC1752" s="48"/>
      <c r="CD1752" s="48"/>
      <c r="CE1752" s="48"/>
      <c r="CF1752" s="48"/>
      <c r="CG1752" s="48"/>
      <c r="CH1752" s="48"/>
      <c r="CI1752" s="48"/>
      <c r="CJ1752" s="48"/>
      <c r="CK1752" s="48"/>
      <c r="CL1752" s="48"/>
      <c r="CM1752" s="48"/>
      <c r="CN1752" s="48"/>
      <c r="CO1752" s="48"/>
      <c r="CP1752" s="48"/>
      <c r="CQ1752" s="48"/>
      <c r="CR1752" s="48"/>
      <c r="CS1752" s="48"/>
      <c r="CT1752" s="48"/>
      <c r="CU1752" s="48"/>
      <c r="CV1752" s="48"/>
      <c r="CW1752" s="48"/>
      <c r="CX1752" s="48"/>
      <c r="CY1752" s="48"/>
      <c r="CZ1752" s="48"/>
      <c r="DA1752" s="48"/>
      <c r="DB1752" s="48"/>
      <c r="DC1752" s="48"/>
      <c r="DD1752" s="48"/>
      <c r="DE1752" s="48"/>
      <c r="DF1752" s="48"/>
      <c r="DG1752" s="48"/>
      <c r="DH1752" s="48"/>
      <c r="DI1752" s="48"/>
      <c r="DJ1752" s="48"/>
      <c r="DK1752" s="48"/>
      <c r="DL1752" s="48"/>
      <c r="DM1752" s="48"/>
      <c r="DN1752" s="48"/>
      <c r="DO1752" s="48"/>
      <c r="DP1752" s="48"/>
      <c r="DQ1752" s="48"/>
    </row>
    <row r="1753" spans="1:121">
      <c r="A1753" s="62" t="s">
        <v>64</v>
      </c>
      <c r="B1753" s="62"/>
      <c r="C1753" s="35"/>
      <c r="D1753" s="27"/>
      <c r="E1753" s="28"/>
      <c r="F1753" s="17" t="s">
        <v>3</v>
      </c>
      <c r="G1753" s="18"/>
      <c r="H1753" s="28"/>
      <c r="I1753" s="28"/>
      <c r="J1753" s="26"/>
      <c r="K1753" s="26"/>
      <c r="L1753" s="26"/>
      <c r="M1753" s="14"/>
      <c r="N1753" s="26"/>
      <c r="O1753" s="31"/>
      <c r="P1753" s="41"/>
      <c r="Q1753" s="88"/>
      <c r="R1753" s="47"/>
      <c r="S1753" s="47"/>
      <c r="T1753" s="47"/>
      <c r="U1753" s="47"/>
      <c r="V1753" s="47"/>
      <c r="W1753" s="47"/>
      <c r="X1753" s="47"/>
      <c r="Y1753" s="47"/>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48"/>
      <c r="BJ1753" s="48"/>
      <c r="BK1753" s="48"/>
      <c r="BL1753" s="48"/>
      <c r="BM1753" s="48"/>
      <c r="BN1753" s="48"/>
      <c r="BO1753" s="48"/>
      <c r="BP1753" s="48"/>
      <c r="BQ1753" s="48"/>
      <c r="BR1753" s="48"/>
      <c r="BS1753" s="48"/>
      <c r="BT1753" s="48"/>
      <c r="BU1753" s="48"/>
      <c r="BV1753" s="48"/>
      <c r="BW1753" s="48"/>
      <c r="BX1753" s="48"/>
      <c r="BY1753" s="48"/>
      <c r="BZ1753" s="48"/>
      <c r="CA1753" s="48"/>
      <c r="CB1753" s="48"/>
      <c r="CC1753" s="48"/>
      <c r="CD1753" s="48"/>
      <c r="CE1753" s="48"/>
      <c r="CF1753" s="48"/>
      <c r="CG1753" s="48"/>
      <c r="CH1753" s="48"/>
      <c r="CI1753" s="48"/>
      <c r="CJ1753" s="48"/>
      <c r="CK1753" s="48"/>
      <c r="CL1753" s="48"/>
      <c r="CM1753" s="48"/>
      <c r="CN1753" s="48"/>
      <c r="CO1753" s="48"/>
      <c r="CP1753" s="48"/>
      <c r="CQ1753" s="48"/>
      <c r="CR1753" s="48"/>
      <c r="CS1753" s="48"/>
      <c r="CT1753" s="48"/>
      <c r="CU1753" s="48"/>
      <c r="CV1753" s="48"/>
      <c r="CW1753" s="48"/>
      <c r="CX1753" s="48"/>
      <c r="CY1753" s="48"/>
      <c r="CZ1753" s="48"/>
      <c r="DA1753" s="48"/>
      <c r="DB1753" s="48"/>
      <c r="DC1753" s="48"/>
      <c r="DD1753" s="48"/>
      <c r="DE1753" s="48"/>
      <c r="DF1753" s="48"/>
      <c r="DG1753" s="48"/>
      <c r="DH1753" s="48"/>
      <c r="DI1753" s="48"/>
      <c r="DJ1753" s="48"/>
      <c r="DK1753" s="48"/>
      <c r="DL1753" s="48"/>
      <c r="DM1753" s="48"/>
      <c r="DN1753" s="48"/>
      <c r="DO1753" s="48"/>
      <c r="DP1753" s="48"/>
      <c r="DQ1753" s="48"/>
    </row>
    <row r="1754" spans="1:121">
      <c r="A1754" s="62" t="s">
        <v>14</v>
      </c>
      <c r="B1754" s="62"/>
      <c r="C1754" s="35"/>
      <c r="D1754" s="27"/>
      <c r="E1754" s="28"/>
      <c r="F1754" s="35" t="s">
        <v>36</v>
      </c>
      <c r="G1754" s="28"/>
      <c r="H1754" s="28"/>
      <c r="I1754" s="28"/>
      <c r="J1754" s="26"/>
      <c r="K1754" s="26"/>
      <c r="L1754" s="26"/>
      <c r="M1754" s="14"/>
      <c r="N1754" s="26"/>
      <c r="O1754" s="31"/>
      <c r="P1754" s="41"/>
      <c r="Q1754" s="88"/>
      <c r="R1754" s="90"/>
      <c r="S1754" s="47"/>
      <c r="T1754" s="47"/>
      <c r="U1754" s="47"/>
      <c r="V1754" s="47"/>
      <c r="W1754" s="47"/>
      <c r="X1754" s="47"/>
      <c r="Y1754" s="47"/>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48"/>
      <c r="BJ1754" s="48"/>
      <c r="BK1754" s="48"/>
      <c r="BL1754" s="48"/>
      <c r="BM1754" s="48"/>
      <c r="BN1754" s="48"/>
      <c r="BO1754" s="48"/>
      <c r="BP1754" s="48"/>
      <c r="BQ1754" s="48"/>
      <c r="BR1754" s="48"/>
      <c r="BS1754" s="48"/>
      <c r="BT1754" s="48"/>
      <c r="BU1754" s="48"/>
      <c r="BV1754" s="48"/>
      <c r="BW1754" s="48"/>
      <c r="BX1754" s="48"/>
      <c r="BY1754" s="48"/>
      <c r="BZ1754" s="48"/>
      <c r="CA1754" s="48"/>
      <c r="CB1754" s="48"/>
      <c r="CC1754" s="48"/>
      <c r="CD1754" s="48"/>
      <c r="CE1754" s="48"/>
      <c r="CF1754" s="48"/>
      <c r="CG1754" s="48"/>
      <c r="CH1754" s="48"/>
      <c r="CI1754" s="48"/>
      <c r="CJ1754" s="48"/>
      <c r="CK1754" s="48"/>
      <c r="CL1754" s="48"/>
      <c r="CM1754" s="48"/>
      <c r="CN1754" s="48"/>
      <c r="CO1754" s="48"/>
      <c r="CP1754" s="48"/>
      <c r="CQ1754" s="48"/>
      <c r="CR1754" s="48"/>
      <c r="CS1754" s="48"/>
      <c r="CT1754" s="48"/>
      <c r="CU1754" s="48"/>
      <c r="CV1754" s="48"/>
      <c r="CW1754" s="48"/>
      <c r="CX1754" s="48"/>
      <c r="CY1754" s="48"/>
      <c r="CZ1754" s="48"/>
      <c r="DA1754" s="48"/>
      <c r="DB1754" s="48"/>
      <c r="DC1754" s="48"/>
      <c r="DD1754" s="48"/>
      <c r="DE1754" s="48"/>
      <c r="DF1754" s="48"/>
      <c r="DG1754" s="48"/>
      <c r="DH1754" s="48"/>
      <c r="DI1754" s="48"/>
      <c r="DJ1754" s="48"/>
      <c r="DK1754" s="48"/>
      <c r="DL1754" s="48"/>
      <c r="DM1754" s="48"/>
      <c r="DN1754" s="48"/>
      <c r="DO1754" s="48"/>
      <c r="DP1754" s="48"/>
      <c r="DQ1754" s="48"/>
    </row>
    <row r="1755" spans="1:121" s="234" customFormat="1" ht="123.75" customHeight="1" outlineLevel="1">
      <c r="A1755" s="84" t="s">
        <v>75</v>
      </c>
      <c r="B1755" s="84">
        <v>110</v>
      </c>
      <c r="C1755" s="84" t="s">
        <v>1349</v>
      </c>
      <c r="D1755" s="84" t="s">
        <v>1350</v>
      </c>
      <c r="E1755" s="169" t="s">
        <v>1811</v>
      </c>
      <c r="F1755" s="168" t="s">
        <v>1812</v>
      </c>
      <c r="G1755" s="169"/>
      <c r="H1755" s="169" t="s">
        <v>1813</v>
      </c>
      <c r="I1755" s="28" t="s">
        <v>2582</v>
      </c>
      <c r="J1755" s="184" t="s">
        <v>33</v>
      </c>
      <c r="K1755" s="278" t="s">
        <v>53</v>
      </c>
      <c r="L1755" s="278" t="s">
        <v>57</v>
      </c>
      <c r="M1755" s="208" t="str">
        <f>M1756&amp;" "&amp;O1756&amp;N1756&amp;" "&amp;M1757&amp;" "&amp;O1757&amp;N1757&amp;" "&amp;M1758&amp;" "&amp;O1758&amp;N1758&amp;" "&amp;M1759&amp;" "&amp;O1759&amp;N1759&amp;" "&amp;M1760&amp;" "&amp;O1760&amp;N1760&amp;" "</f>
        <v xml:space="preserve">Замена портала 1шт. Демонтаж провода (по трассе) 0,01км Монтаж провода (по трассе) 0,01км Установка разъединителя 110 кВ 2шт. Установка опорно-стержневых изоляторов 110 кВ 13шт. </v>
      </c>
      <c r="N1755" s="186"/>
      <c r="O1755" s="187"/>
      <c r="P1755" s="279"/>
      <c r="Q1755" s="88"/>
      <c r="R1755" s="94"/>
      <c r="S1755" s="94"/>
      <c r="T1755" s="94"/>
      <c r="U1755" s="94"/>
      <c r="V1755" s="94"/>
      <c r="W1755" s="94"/>
      <c r="X1755" s="94"/>
      <c r="Y1755" s="94"/>
      <c r="Z1755" s="95"/>
      <c r="AA1755" s="95"/>
      <c r="AB1755" s="95"/>
      <c r="AC1755" s="95"/>
      <c r="AD1755" s="95"/>
      <c r="AE1755" s="95"/>
      <c r="AF1755" s="95"/>
      <c r="AG1755" s="95"/>
      <c r="AH1755" s="95"/>
      <c r="AI1755" s="95"/>
      <c r="AJ1755" s="95"/>
      <c r="AK1755" s="95"/>
      <c r="AL1755" s="95"/>
      <c r="AM1755" s="95"/>
      <c r="AN1755" s="95"/>
      <c r="AO1755" s="95"/>
      <c r="AP1755" s="95"/>
      <c r="AQ1755" s="95"/>
      <c r="AR1755" s="95"/>
      <c r="AS1755" s="95"/>
      <c r="AT1755" s="95"/>
      <c r="AU1755" s="95"/>
      <c r="AV1755" s="95"/>
      <c r="AW1755" s="95"/>
      <c r="AX1755" s="95"/>
      <c r="AY1755" s="95"/>
      <c r="AZ1755" s="95"/>
      <c r="BA1755" s="95"/>
      <c r="BB1755" s="95"/>
      <c r="BC1755" s="95"/>
      <c r="BD1755" s="95"/>
      <c r="BE1755" s="95"/>
      <c r="BF1755" s="95"/>
      <c r="BG1755" s="95"/>
      <c r="BH1755" s="95"/>
      <c r="BI1755" s="95"/>
      <c r="BJ1755" s="95"/>
      <c r="BK1755" s="95"/>
      <c r="BL1755" s="95"/>
      <c r="BM1755" s="95"/>
      <c r="BN1755" s="95"/>
      <c r="BO1755" s="95"/>
      <c r="BP1755" s="95"/>
      <c r="BQ1755" s="95"/>
      <c r="BR1755" s="95"/>
      <c r="BS1755" s="95"/>
      <c r="BT1755" s="95"/>
      <c r="BU1755" s="95"/>
      <c r="BV1755" s="95"/>
      <c r="BW1755" s="95"/>
      <c r="BX1755" s="95"/>
      <c r="BY1755" s="95"/>
      <c r="BZ1755" s="95"/>
      <c r="CA1755" s="95"/>
      <c r="CB1755" s="95"/>
      <c r="CC1755" s="95"/>
      <c r="CD1755" s="95"/>
      <c r="CE1755" s="95"/>
      <c r="CF1755" s="95"/>
      <c r="CG1755" s="95"/>
      <c r="CH1755" s="95"/>
      <c r="CI1755" s="95"/>
      <c r="CJ1755" s="95"/>
      <c r="CK1755" s="95"/>
      <c r="CL1755" s="95"/>
      <c r="CM1755" s="95"/>
      <c r="CN1755" s="95"/>
      <c r="CO1755" s="95"/>
      <c r="CP1755" s="95"/>
      <c r="CQ1755" s="95"/>
      <c r="CR1755" s="95"/>
      <c r="CS1755" s="95"/>
      <c r="CT1755" s="95"/>
      <c r="CU1755" s="95"/>
      <c r="CV1755" s="95"/>
      <c r="CW1755" s="95"/>
      <c r="CX1755" s="95"/>
      <c r="CY1755" s="95"/>
      <c r="CZ1755" s="95"/>
      <c r="DA1755" s="95"/>
      <c r="DB1755" s="95"/>
      <c r="DC1755" s="95"/>
      <c r="DD1755" s="95"/>
      <c r="DE1755" s="95"/>
      <c r="DF1755" s="95"/>
      <c r="DG1755" s="95"/>
      <c r="DH1755" s="95"/>
      <c r="DI1755" s="95"/>
      <c r="DJ1755" s="95"/>
      <c r="DK1755" s="95"/>
      <c r="DL1755" s="95"/>
      <c r="DM1755" s="95"/>
      <c r="DN1755" s="95"/>
      <c r="DO1755" s="95"/>
      <c r="DP1755" s="95"/>
      <c r="DQ1755" s="95"/>
    </row>
    <row r="1756" spans="1:121" s="240" customFormat="1" ht="12.75" hidden="1" customHeight="1" outlineLevel="2">
      <c r="A1756" s="84"/>
      <c r="B1756" s="84"/>
      <c r="C1756" s="84"/>
      <c r="D1756" s="84"/>
      <c r="E1756" s="84"/>
      <c r="F1756" s="280"/>
      <c r="G1756" s="254"/>
      <c r="H1756" s="168"/>
      <c r="I1756" s="168"/>
      <c r="J1756" s="184"/>
      <c r="K1756" s="184"/>
      <c r="L1756" s="184"/>
      <c r="M1756" s="23" t="s">
        <v>2709</v>
      </c>
      <c r="N1756" s="186" t="s">
        <v>52</v>
      </c>
      <c r="O1756" s="255">
        <v>1</v>
      </c>
      <c r="P1756" s="281"/>
      <c r="Q1756" s="88"/>
      <c r="R1756" s="96"/>
      <c r="S1756" s="96"/>
      <c r="T1756" s="96"/>
      <c r="U1756" s="96"/>
      <c r="V1756" s="96"/>
      <c r="W1756" s="96"/>
      <c r="X1756" s="96"/>
      <c r="Y1756" s="96"/>
      <c r="Z1756" s="97"/>
      <c r="AA1756" s="97"/>
      <c r="AB1756" s="97"/>
      <c r="AC1756" s="97"/>
      <c r="AD1756" s="97"/>
      <c r="AE1756" s="97"/>
      <c r="AF1756" s="97"/>
      <c r="AG1756" s="97"/>
      <c r="AH1756" s="97"/>
      <c r="AI1756" s="97"/>
      <c r="AJ1756" s="97"/>
      <c r="AK1756" s="97"/>
      <c r="AL1756" s="97"/>
      <c r="AM1756" s="97"/>
      <c r="AN1756" s="97"/>
      <c r="AO1756" s="97"/>
      <c r="AP1756" s="97"/>
      <c r="AQ1756" s="97"/>
      <c r="AR1756" s="97"/>
      <c r="AS1756" s="97"/>
      <c r="AT1756" s="97"/>
      <c r="AU1756" s="97"/>
      <c r="AV1756" s="97"/>
      <c r="AW1756" s="97"/>
      <c r="AX1756" s="97"/>
      <c r="AY1756" s="97"/>
      <c r="AZ1756" s="97"/>
      <c r="BA1756" s="97"/>
      <c r="BB1756" s="97"/>
      <c r="BC1756" s="97"/>
      <c r="BD1756" s="97"/>
      <c r="BE1756" s="97"/>
      <c r="BF1756" s="97"/>
      <c r="BG1756" s="97"/>
      <c r="BH1756" s="97"/>
      <c r="BI1756" s="97"/>
      <c r="BJ1756" s="97"/>
      <c r="BK1756" s="97"/>
      <c r="BL1756" s="97"/>
      <c r="BM1756" s="97"/>
      <c r="BN1756" s="97"/>
      <c r="BO1756" s="97"/>
      <c r="BP1756" s="97"/>
      <c r="BQ1756" s="97"/>
      <c r="BR1756" s="97"/>
      <c r="BS1756" s="97"/>
      <c r="BT1756" s="97"/>
      <c r="BU1756" s="97"/>
      <c r="BV1756" s="97"/>
      <c r="BW1756" s="97"/>
      <c r="BX1756" s="97"/>
      <c r="BY1756" s="97"/>
      <c r="BZ1756" s="97"/>
      <c r="CA1756" s="97"/>
      <c r="CB1756" s="97"/>
      <c r="CC1756" s="97"/>
      <c r="CD1756" s="97"/>
      <c r="CE1756" s="97"/>
      <c r="CF1756" s="97"/>
      <c r="CG1756" s="97"/>
      <c r="CH1756" s="97"/>
      <c r="CI1756" s="97"/>
      <c r="CJ1756" s="97"/>
      <c r="CK1756" s="97"/>
      <c r="CL1756" s="97"/>
      <c r="CM1756" s="97"/>
      <c r="CN1756" s="97"/>
      <c r="CO1756" s="97"/>
      <c r="CP1756" s="97"/>
      <c r="CQ1756" s="97"/>
      <c r="CR1756" s="97"/>
      <c r="CS1756" s="97"/>
      <c r="CT1756" s="97"/>
      <c r="CU1756" s="97"/>
      <c r="CV1756" s="97"/>
      <c r="CW1756" s="97"/>
      <c r="CX1756" s="97"/>
      <c r="CY1756" s="97"/>
      <c r="CZ1756" s="97"/>
      <c r="DA1756" s="97"/>
      <c r="DB1756" s="97"/>
      <c r="DC1756" s="97"/>
      <c r="DD1756" s="97"/>
      <c r="DE1756" s="97"/>
      <c r="DF1756" s="97"/>
      <c r="DG1756" s="97"/>
      <c r="DH1756" s="97"/>
      <c r="DI1756" s="97"/>
      <c r="DJ1756" s="97"/>
      <c r="DK1756" s="97"/>
      <c r="DL1756" s="97"/>
      <c r="DM1756" s="97"/>
      <c r="DN1756" s="97"/>
      <c r="DO1756" s="97"/>
      <c r="DP1756" s="97"/>
      <c r="DQ1756" s="97"/>
    </row>
    <row r="1757" spans="1:121" s="240" customFormat="1" ht="12.75" hidden="1" customHeight="1" outlineLevel="2">
      <c r="A1757" s="84"/>
      <c r="B1757" s="84"/>
      <c r="C1757" s="84"/>
      <c r="D1757" s="84"/>
      <c r="E1757" s="84"/>
      <c r="F1757" s="168"/>
      <c r="G1757" s="169"/>
      <c r="H1757" s="168"/>
      <c r="I1757" s="168"/>
      <c r="J1757" s="282"/>
      <c r="K1757" s="184"/>
      <c r="L1757" s="184"/>
      <c r="M1757" s="185" t="s">
        <v>470</v>
      </c>
      <c r="N1757" s="186" t="s">
        <v>1354</v>
      </c>
      <c r="O1757" s="283">
        <v>0.01</v>
      </c>
      <c r="P1757" s="281"/>
      <c r="Q1757" s="88"/>
      <c r="R1757" s="96"/>
      <c r="S1757" s="96"/>
      <c r="T1757" s="96"/>
      <c r="U1757" s="96"/>
      <c r="V1757" s="96"/>
      <c r="W1757" s="96"/>
      <c r="X1757" s="96"/>
      <c r="Y1757" s="96"/>
      <c r="Z1757" s="97"/>
      <c r="AA1757" s="97"/>
      <c r="AB1757" s="97"/>
      <c r="AC1757" s="97"/>
      <c r="AD1757" s="97"/>
      <c r="AE1757" s="97"/>
      <c r="AF1757" s="97"/>
      <c r="AG1757" s="97"/>
      <c r="AH1757" s="97"/>
      <c r="AI1757" s="97"/>
      <c r="AJ1757" s="97"/>
      <c r="AK1757" s="97"/>
      <c r="AL1757" s="97"/>
      <c r="AM1757" s="97"/>
      <c r="AN1757" s="97"/>
      <c r="AO1757" s="97"/>
      <c r="AP1757" s="97"/>
      <c r="AQ1757" s="97"/>
      <c r="AR1757" s="97"/>
      <c r="AS1757" s="97"/>
      <c r="AT1757" s="97"/>
      <c r="AU1757" s="97"/>
      <c r="AV1757" s="97"/>
      <c r="AW1757" s="97"/>
      <c r="AX1757" s="97"/>
      <c r="AY1757" s="97"/>
      <c r="AZ1757" s="97"/>
      <c r="BA1757" s="97"/>
      <c r="BB1757" s="97"/>
      <c r="BC1757" s="97"/>
      <c r="BD1757" s="97"/>
      <c r="BE1757" s="97"/>
      <c r="BF1757" s="97"/>
      <c r="BG1757" s="97"/>
      <c r="BH1757" s="97"/>
      <c r="BI1757" s="97"/>
      <c r="BJ1757" s="97"/>
      <c r="BK1757" s="97"/>
      <c r="BL1757" s="97"/>
      <c r="BM1757" s="97"/>
      <c r="BN1757" s="97"/>
      <c r="BO1757" s="97"/>
      <c r="BP1757" s="97"/>
      <c r="BQ1757" s="97"/>
      <c r="BR1757" s="97"/>
      <c r="BS1757" s="97"/>
      <c r="BT1757" s="97"/>
      <c r="BU1757" s="97"/>
      <c r="BV1757" s="97"/>
      <c r="BW1757" s="97"/>
      <c r="BX1757" s="97"/>
      <c r="BY1757" s="97"/>
      <c r="BZ1757" s="97"/>
      <c r="CA1757" s="97"/>
      <c r="CB1757" s="97"/>
      <c r="CC1757" s="97"/>
      <c r="CD1757" s="97"/>
      <c r="CE1757" s="97"/>
      <c r="CF1757" s="97"/>
      <c r="CG1757" s="97"/>
      <c r="CH1757" s="97"/>
      <c r="CI1757" s="97"/>
      <c r="CJ1757" s="97"/>
      <c r="CK1757" s="97"/>
      <c r="CL1757" s="97"/>
      <c r="CM1757" s="97"/>
      <c r="CN1757" s="97"/>
      <c r="CO1757" s="97"/>
      <c r="CP1757" s="97"/>
      <c r="CQ1757" s="97"/>
      <c r="CR1757" s="97"/>
      <c r="CS1757" s="97"/>
      <c r="CT1757" s="97"/>
      <c r="CU1757" s="97"/>
      <c r="CV1757" s="97"/>
      <c r="CW1757" s="97"/>
      <c r="CX1757" s="97"/>
      <c r="CY1757" s="97"/>
      <c r="CZ1757" s="97"/>
      <c r="DA1757" s="97"/>
      <c r="DB1757" s="97"/>
      <c r="DC1757" s="97"/>
      <c r="DD1757" s="97"/>
      <c r="DE1757" s="97"/>
      <c r="DF1757" s="97"/>
      <c r="DG1757" s="97"/>
      <c r="DH1757" s="97"/>
      <c r="DI1757" s="97"/>
      <c r="DJ1757" s="97"/>
      <c r="DK1757" s="97"/>
      <c r="DL1757" s="97"/>
      <c r="DM1757" s="97"/>
      <c r="DN1757" s="97"/>
      <c r="DO1757" s="97"/>
      <c r="DP1757" s="97"/>
      <c r="DQ1757" s="97"/>
    </row>
    <row r="1758" spans="1:121" s="240" customFormat="1" ht="12.75" hidden="1" customHeight="1" outlineLevel="2">
      <c r="A1758" s="84"/>
      <c r="B1758" s="84"/>
      <c r="C1758" s="84"/>
      <c r="D1758" s="84"/>
      <c r="E1758" s="84"/>
      <c r="F1758" s="168" t="s">
        <v>1355</v>
      </c>
      <c r="G1758" s="169"/>
      <c r="H1758" s="168"/>
      <c r="I1758" s="168"/>
      <c r="J1758" s="282"/>
      <c r="K1758" s="184"/>
      <c r="L1758" s="184"/>
      <c r="M1758" s="185" t="s">
        <v>472</v>
      </c>
      <c r="N1758" s="186" t="s">
        <v>1354</v>
      </c>
      <c r="O1758" s="255">
        <v>0.01</v>
      </c>
      <c r="P1758" s="281"/>
      <c r="Q1758" s="88"/>
      <c r="R1758" s="96"/>
      <c r="S1758" s="96"/>
      <c r="T1758" s="96"/>
      <c r="U1758" s="96"/>
      <c r="V1758" s="96"/>
      <c r="W1758" s="96"/>
      <c r="X1758" s="96"/>
      <c r="Y1758" s="96"/>
      <c r="Z1758" s="97"/>
      <c r="AA1758" s="97"/>
      <c r="AB1758" s="97"/>
      <c r="AC1758" s="97"/>
      <c r="AD1758" s="97"/>
      <c r="AE1758" s="97"/>
      <c r="AF1758" s="97"/>
      <c r="AG1758" s="97"/>
      <c r="AH1758" s="97"/>
      <c r="AI1758" s="97"/>
      <c r="AJ1758" s="97"/>
      <c r="AK1758" s="97"/>
      <c r="AL1758" s="97"/>
      <c r="AM1758" s="97"/>
      <c r="AN1758" s="97"/>
      <c r="AO1758" s="97"/>
      <c r="AP1758" s="97"/>
      <c r="AQ1758" s="97"/>
      <c r="AR1758" s="97"/>
      <c r="AS1758" s="97"/>
      <c r="AT1758" s="97"/>
      <c r="AU1758" s="97"/>
      <c r="AV1758" s="97"/>
      <c r="AW1758" s="97"/>
      <c r="AX1758" s="97"/>
      <c r="AY1758" s="97"/>
      <c r="AZ1758" s="97"/>
      <c r="BA1758" s="97"/>
      <c r="BB1758" s="97"/>
      <c r="BC1758" s="97"/>
      <c r="BD1758" s="97"/>
      <c r="BE1758" s="97"/>
      <c r="BF1758" s="97"/>
      <c r="BG1758" s="97"/>
      <c r="BH1758" s="97"/>
      <c r="BI1758" s="97"/>
      <c r="BJ1758" s="97"/>
      <c r="BK1758" s="97"/>
      <c r="BL1758" s="97"/>
      <c r="BM1758" s="97"/>
      <c r="BN1758" s="97"/>
      <c r="BO1758" s="97"/>
      <c r="BP1758" s="97"/>
      <c r="BQ1758" s="97"/>
      <c r="BR1758" s="97"/>
      <c r="BS1758" s="97"/>
      <c r="BT1758" s="97"/>
      <c r="BU1758" s="97"/>
      <c r="BV1758" s="97"/>
      <c r="BW1758" s="97"/>
      <c r="BX1758" s="97"/>
      <c r="BY1758" s="97"/>
      <c r="BZ1758" s="97"/>
      <c r="CA1758" s="97"/>
      <c r="CB1758" s="97"/>
      <c r="CC1758" s="97"/>
      <c r="CD1758" s="97"/>
      <c r="CE1758" s="97"/>
      <c r="CF1758" s="97"/>
      <c r="CG1758" s="97"/>
      <c r="CH1758" s="97"/>
      <c r="CI1758" s="97"/>
      <c r="CJ1758" s="97"/>
      <c r="CK1758" s="97"/>
      <c r="CL1758" s="97"/>
      <c r="CM1758" s="97"/>
      <c r="CN1758" s="97"/>
      <c r="CO1758" s="97"/>
      <c r="CP1758" s="97"/>
      <c r="CQ1758" s="97"/>
      <c r="CR1758" s="97"/>
      <c r="CS1758" s="97"/>
      <c r="CT1758" s="97"/>
      <c r="CU1758" s="97"/>
      <c r="CV1758" s="97"/>
      <c r="CW1758" s="97"/>
      <c r="CX1758" s="97"/>
      <c r="CY1758" s="97"/>
      <c r="CZ1758" s="97"/>
      <c r="DA1758" s="97"/>
      <c r="DB1758" s="97"/>
      <c r="DC1758" s="97"/>
      <c r="DD1758" s="97"/>
      <c r="DE1758" s="97"/>
      <c r="DF1758" s="97"/>
      <c r="DG1758" s="97"/>
      <c r="DH1758" s="97"/>
      <c r="DI1758" s="97"/>
      <c r="DJ1758" s="97"/>
      <c r="DK1758" s="97"/>
      <c r="DL1758" s="97"/>
      <c r="DM1758" s="97"/>
      <c r="DN1758" s="97"/>
      <c r="DO1758" s="97"/>
      <c r="DP1758" s="97"/>
      <c r="DQ1758" s="97"/>
    </row>
    <row r="1759" spans="1:121" s="240" customFormat="1" ht="12.75" hidden="1" customHeight="1" outlineLevel="2">
      <c r="A1759" s="84"/>
      <c r="B1759" s="84"/>
      <c r="C1759" s="84"/>
      <c r="D1759" s="84"/>
      <c r="E1759" s="84"/>
      <c r="F1759" s="168" t="s">
        <v>1814</v>
      </c>
      <c r="G1759" s="169"/>
      <c r="H1759" s="168"/>
      <c r="I1759" s="168"/>
      <c r="J1759" s="282"/>
      <c r="K1759" s="184"/>
      <c r="L1759" s="184"/>
      <c r="M1759" s="185" t="s">
        <v>1815</v>
      </c>
      <c r="N1759" s="186" t="s">
        <v>52</v>
      </c>
      <c r="O1759" s="284">
        <v>2</v>
      </c>
      <c r="P1759" s="281"/>
      <c r="Q1759" s="88"/>
      <c r="R1759" s="96"/>
      <c r="S1759" s="96"/>
      <c r="T1759" s="96"/>
      <c r="U1759" s="96"/>
      <c r="V1759" s="96"/>
      <c r="W1759" s="96"/>
      <c r="X1759" s="96"/>
      <c r="Y1759" s="96"/>
      <c r="Z1759" s="97"/>
      <c r="AA1759" s="97"/>
      <c r="AB1759" s="97"/>
      <c r="AC1759" s="97"/>
      <c r="AD1759" s="97"/>
      <c r="AE1759" s="97"/>
      <c r="AF1759" s="97"/>
      <c r="AG1759" s="97"/>
      <c r="AH1759" s="97"/>
      <c r="AI1759" s="97"/>
      <c r="AJ1759" s="97"/>
      <c r="AK1759" s="97"/>
      <c r="AL1759" s="97"/>
      <c r="AM1759" s="97"/>
      <c r="AN1759" s="97"/>
      <c r="AO1759" s="97"/>
      <c r="AP1759" s="97"/>
      <c r="AQ1759" s="97"/>
      <c r="AR1759" s="97"/>
      <c r="AS1759" s="97"/>
      <c r="AT1759" s="97"/>
      <c r="AU1759" s="97"/>
      <c r="AV1759" s="97"/>
      <c r="AW1759" s="97"/>
      <c r="AX1759" s="97"/>
      <c r="AY1759" s="97"/>
      <c r="AZ1759" s="97"/>
      <c r="BA1759" s="97"/>
      <c r="BB1759" s="97"/>
      <c r="BC1759" s="97"/>
      <c r="BD1759" s="97"/>
      <c r="BE1759" s="97"/>
      <c r="BF1759" s="97"/>
      <c r="BG1759" s="97"/>
      <c r="BH1759" s="97"/>
      <c r="BI1759" s="97"/>
      <c r="BJ1759" s="97"/>
      <c r="BK1759" s="97"/>
      <c r="BL1759" s="97"/>
      <c r="BM1759" s="97"/>
      <c r="BN1759" s="97"/>
      <c r="BO1759" s="97"/>
      <c r="BP1759" s="97"/>
      <c r="BQ1759" s="97"/>
      <c r="BR1759" s="97"/>
      <c r="BS1759" s="97"/>
      <c r="BT1759" s="97"/>
      <c r="BU1759" s="97"/>
      <c r="BV1759" s="97"/>
      <c r="BW1759" s="97"/>
      <c r="BX1759" s="97"/>
      <c r="BY1759" s="97"/>
      <c r="BZ1759" s="97"/>
      <c r="CA1759" s="97"/>
      <c r="CB1759" s="97"/>
      <c r="CC1759" s="97"/>
      <c r="CD1759" s="97"/>
      <c r="CE1759" s="97"/>
      <c r="CF1759" s="97"/>
      <c r="CG1759" s="97"/>
      <c r="CH1759" s="97"/>
      <c r="CI1759" s="97"/>
      <c r="CJ1759" s="97"/>
      <c r="CK1759" s="97"/>
      <c r="CL1759" s="97"/>
      <c r="CM1759" s="97"/>
      <c r="CN1759" s="97"/>
      <c r="CO1759" s="97"/>
      <c r="CP1759" s="97"/>
      <c r="CQ1759" s="97"/>
      <c r="CR1759" s="97"/>
      <c r="CS1759" s="97"/>
      <c r="CT1759" s="97"/>
      <c r="CU1759" s="97"/>
      <c r="CV1759" s="97"/>
      <c r="CW1759" s="97"/>
      <c r="CX1759" s="97"/>
      <c r="CY1759" s="97"/>
      <c r="CZ1759" s="97"/>
      <c r="DA1759" s="97"/>
      <c r="DB1759" s="97"/>
      <c r="DC1759" s="97"/>
      <c r="DD1759" s="97"/>
      <c r="DE1759" s="97"/>
      <c r="DF1759" s="97"/>
      <c r="DG1759" s="97"/>
      <c r="DH1759" s="97"/>
      <c r="DI1759" s="97"/>
      <c r="DJ1759" s="97"/>
      <c r="DK1759" s="97"/>
      <c r="DL1759" s="97"/>
      <c r="DM1759" s="97"/>
      <c r="DN1759" s="97"/>
      <c r="DO1759" s="97"/>
      <c r="DP1759" s="97"/>
      <c r="DQ1759" s="97"/>
    </row>
    <row r="1760" spans="1:121" s="240" customFormat="1" ht="22.5" hidden="1" customHeight="1" outlineLevel="2">
      <c r="A1760" s="84"/>
      <c r="B1760" s="84"/>
      <c r="C1760" s="84"/>
      <c r="D1760" s="84"/>
      <c r="E1760" s="84"/>
      <c r="F1760" s="168"/>
      <c r="G1760" s="169"/>
      <c r="H1760" s="168"/>
      <c r="I1760" s="168"/>
      <c r="J1760" s="282"/>
      <c r="K1760" s="184"/>
      <c r="L1760" s="184"/>
      <c r="M1760" s="185" t="s">
        <v>1816</v>
      </c>
      <c r="N1760" s="186" t="s">
        <v>52</v>
      </c>
      <c r="O1760" s="284">
        <v>13</v>
      </c>
      <c r="P1760" s="281"/>
      <c r="Q1760" s="88"/>
      <c r="R1760" s="96"/>
      <c r="S1760" s="96"/>
      <c r="T1760" s="96"/>
      <c r="U1760" s="96"/>
      <c r="V1760" s="96"/>
      <c r="W1760" s="96"/>
      <c r="X1760" s="96"/>
      <c r="Y1760" s="96"/>
      <c r="Z1760" s="97"/>
      <c r="AA1760" s="97"/>
      <c r="AB1760" s="97"/>
      <c r="AC1760" s="97"/>
      <c r="AD1760" s="97"/>
      <c r="AE1760" s="97"/>
      <c r="AF1760" s="97"/>
      <c r="AG1760" s="97"/>
      <c r="AH1760" s="97"/>
      <c r="AI1760" s="97"/>
      <c r="AJ1760" s="97"/>
      <c r="AK1760" s="97"/>
      <c r="AL1760" s="97"/>
      <c r="AM1760" s="97"/>
      <c r="AN1760" s="97"/>
      <c r="AO1760" s="97"/>
      <c r="AP1760" s="97"/>
      <c r="AQ1760" s="97"/>
      <c r="AR1760" s="97"/>
      <c r="AS1760" s="97"/>
      <c r="AT1760" s="97"/>
      <c r="AU1760" s="97"/>
      <c r="AV1760" s="97"/>
      <c r="AW1760" s="97"/>
      <c r="AX1760" s="97"/>
      <c r="AY1760" s="97"/>
      <c r="AZ1760" s="97"/>
      <c r="BA1760" s="97"/>
      <c r="BB1760" s="97"/>
      <c r="BC1760" s="97"/>
      <c r="BD1760" s="97"/>
      <c r="BE1760" s="97"/>
      <c r="BF1760" s="97"/>
      <c r="BG1760" s="97"/>
      <c r="BH1760" s="97"/>
      <c r="BI1760" s="97"/>
      <c r="BJ1760" s="97"/>
      <c r="BK1760" s="97"/>
      <c r="BL1760" s="97"/>
      <c r="BM1760" s="97"/>
      <c r="BN1760" s="97"/>
      <c r="BO1760" s="97"/>
      <c r="BP1760" s="97"/>
      <c r="BQ1760" s="97"/>
      <c r="BR1760" s="97"/>
      <c r="BS1760" s="97"/>
      <c r="BT1760" s="97"/>
      <c r="BU1760" s="97"/>
      <c r="BV1760" s="97"/>
      <c r="BW1760" s="97"/>
      <c r="BX1760" s="97"/>
      <c r="BY1760" s="97"/>
      <c r="BZ1760" s="97"/>
      <c r="CA1760" s="97"/>
      <c r="CB1760" s="97"/>
      <c r="CC1760" s="97"/>
      <c r="CD1760" s="97"/>
      <c r="CE1760" s="97"/>
      <c r="CF1760" s="97"/>
      <c r="CG1760" s="97"/>
      <c r="CH1760" s="97"/>
      <c r="CI1760" s="97"/>
      <c r="CJ1760" s="97"/>
      <c r="CK1760" s="97"/>
      <c r="CL1760" s="97"/>
      <c r="CM1760" s="97"/>
      <c r="CN1760" s="97"/>
      <c r="CO1760" s="97"/>
      <c r="CP1760" s="97"/>
      <c r="CQ1760" s="97"/>
      <c r="CR1760" s="97"/>
      <c r="CS1760" s="97"/>
      <c r="CT1760" s="97"/>
      <c r="CU1760" s="97"/>
      <c r="CV1760" s="97"/>
      <c r="CW1760" s="97"/>
      <c r="CX1760" s="97"/>
      <c r="CY1760" s="97"/>
      <c r="CZ1760" s="97"/>
      <c r="DA1760" s="97"/>
      <c r="DB1760" s="97"/>
      <c r="DC1760" s="97"/>
      <c r="DD1760" s="97"/>
      <c r="DE1760" s="97"/>
      <c r="DF1760" s="97"/>
      <c r="DG1760" s="97"/>
      <c r="DH1760" s="97"/>
      <c r="DI1760" s="97"/>
      <c r="DJ1760" s="97"/>
      <c r="DK1760" s="97"/>
      <c r="DL1760" s="97"/>
      <c r="DM1760" s="97"/>
      <c r="DN1760" s="97"/>
      <c r="DO1760" s="97"/>
      <c r="DP1760" s="97"/>
      <c r="DQ1760" s="97"/>
    </row>
    <row r="1761" spans="1:121" ht="33.75" customHeight="1" outlineLevel="1" collapsed="1">
      <c r="A1761" s="36" t="s">
        <v>77</v>
      </c>
      <c r="B1761" s="78">
        <v>35</v>
      </c>
      <c r="C1761" s="6" t="s">
        <v>1817</v>
      </c>
      <c r="D1761" s="36" t="s">
        <v>1350</v>
      </c>
      <c r="E1761" s="6" t="s">
        <v>1818</v>
      </c>
      <c r="F1761" s="35" t="s">
        <v>1819</v>
      </c>
      <c r="G1761" s="28"/>
      <c r="H1761" s="76" t="s">
        <v>59</v>
      </c>
      <c r="I1761" s="28"/>
      <c r="J1761" s="28" t="s">
        <v>33</v>
      </c>
      <c r="K1761" s="26" t="s">
        <v>57</v>
      </c>
      <c r="L1761" s="5" t="s">
        <v>57</v>
      </c>
      <c r="M1761" s="285" t="str">
        <f>M1762&amp;" "&amp;O1762&amp;N1762&amp;" "&amp;M1763&amp;" "&amp;O1763&amp;N1763&amp;" "</f>
        <v xml:space="preserve">Капитальный ремонт разъединителей (ОД и КЗ)  35 кВ 3групп Замена опорно-стержневых изоляторов разъединителей 35 кВ 18шт. </v>
      </c>
      <c r="N1761" s="286"/>
      <c r="O1761" s="287"/>
      <c r="P1761" s="41"/>
      <c r="Q1761" s="88"/>
      <c r="R1761" s="47"/>
      <c r="S1761" s="47"/>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48"/>
      <c r="BJ1761" s="48"/>
      <c r="BK1761" s="48"/>
      <c r="BL1761" s="48"/>
      <c r="BM1761" s="48"/>
      <c r="BN1761" s="48"/>
      <c r="BO1761" s="48"/>
      <c r="BP1761" s="48"/>
      <c r="BQ1761" s="48"/>
      <c r="BR1761" s="48"/>
      <c r="BS1761" s="48"/>
      <c r="BT1761" s="48"/>
      <c r="BU1761" s="48"/>
      <c r="BV1761" s="48"/>
      <c r="BW1761" s="48"/>
      <c r="BX1761" s="48"/>
      <c r="BY1761" s="48"/>
      <c r="BZ1761" s="48"/>
      <c r="CA1761" s="48"/>
      <c r="CB1761" s="48"/>
      <c r="CC1761" s="48"/>
      <c r="CD1761" s="48"/>
      <c r="CE1761" s="48"/>
      <c r="CF1761" s="48"/>
      <c r="CG1761" s="48"/>
      <c r="CH1761" s="48"/>
      <c r="CI1761" s="48"/>
      <c r="CJ1761" s="48"/>
      <c r="CK1761" s="48"/>
      <c r="CL1761" s="48"/>
      <c r="CM1761" s="48"/>
      <c r="CN1761" s="48"/>
      <c r="CO1761" s="48"/>
      <c r="CP1761" s="48"/>
      <c r="CQ1761" s="48"/>
      <c r="CR1761" s="48"/>
      <c r="CS1761" s="48"/>
      <c r="CT1761" s="48"/>
      <c r="CU1761" s="48"/>
      <c r="CV1761" s="48"/>
      <c r="CW1761" s="48"/>
      <c r="CX1761" s="48"/>
      <c r="CY1761" s="48"/>
      <c r="CZ1761" s="48"/>
      <c r="DA1761" s="48"/>
      <c r="DB1761" s="48"/>
      <c r="DC1761" s="48"/>
      <c r="DD1761" s="48"/>
      <c r="DE1761" s="48"/>
      <c r="DF1761" s="48"/>
      <c r="DG1761" s="48"/>
      <c r="DH1761" s="48"/>
      <c r="DI1761" s="48"/>
      <c r="DJ1761" s="48"/>
      <c r="DK1761" s="48"/>
      <c r="DL1761" s="48"/>
      <c r="DM1761" s="48"/>
      <c r="DN1761" s="48"/>
      <c r="DO1761" s="48"/>
      <c r="DP1761" s="48"/>
      <c r="DQ1761" s="48"/>
    </row>
    <row r="1762" spans="1:121" ht="22.5" hidden="1" customHeight="1" outlineLevel="2">
      <c r="A1762" s="36"/>
      <c r="B1762" s="36"/>
      <c r="C1762" s="6"/>
      <c r="D1762" s="36"/>
      <c r="E1762" s="6"/>
      <c r="F1762" s="35" t="s">
        <v>1820</v>
      </c>
      <c r="G1762" s="28"/>
      <c r="H1762" s="28"/>
      <c r="I1762" s="28"/>
      <c r="J1762" s="28"/>
      <c r="K1762" s="264"/>
      <c r="L1762" s="288"/>
      <c r="M1762" s="285" t="s">
        <v>1821</v>
      </c>
      <c r="N1762" s="286" t="s">
        <v>76</v>
      </c>
      <c r="O1762" s="287">
        <v>3</v>
      </c>
      <c r="P1762" s="41"/>
      <c r="Q1762" s="88"/>
      <c r="R1762" s="47"/>
      <c r="S1762" s="47"/>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48"/>
      <c r="BJ1762" s="48"/>
      <c r="BK1762" s="48"/>
      <c r="BL1762" s="48"/>
      <c r="BM1762" s="48"/>
      <c r="BN1762" s="48"/>
      <c r="BO1762" s="48"/>
      <c r="BP1762" s="48"/>
      <c r="BQ1762" s="48"/>
      <c r="BR1762" s="48"/>
      <c r="BS1762" s="48"/>
      <c r="BT1762" s="48"/>
      <c r="BU1762" s="48"/>
      <c r="BV1762" s="48"/>
      <c r="BW1762" s="48"/>
      <c r="BX1762" s="48"/>
      <c r="BY1762" s="48"/>
      <c r="BZ1762" s="48"/>
      <c r="CA1762" s="48"/>
      <c r="CB1762" s="48"/>
      <c r="CC1762" s="48"/>
      <c r="CD1762" s="48"/>
      <c r="CE1762" s="48"/>
      <c r="CF1762" s="48"/>
      <c r="CG1762" s="48"/>
      <c r="CH1762" s="48"/>
      <c r="CI1762" s="48"/>
      <c r="CJ1762" s="48"/>
      <c r="CK1762" s="48"/>
      <c r="CL1762" s="48"/>
      <c r="CM1762" s="48"/>
      <c r="CN1762" s="48"/>
      <c r="CO1762" s="48"/>
      <c r="CP1762" s="48"/>
      <c r="CQ1762" s="48"/>
      <c r="CR1762" s="48"/>
      <c r="CS1762" s="48"/>
      <c r="CT1762" s="48"/>
      <c r="CU1762" s="48"/>
      <c r="CV1762" s="48"/>
      <c r="CW1762" s="48"/>
      <c r="CX1762" s="48"/>
      <c r="CY1762" s="48"/>
      <c r="CZ1762" s="48"/>
      <c r="DA1762" s="48"/>
      <c r="DB1762" s="48"/>
      <c r="DC1762" s="48"/>
      <c r="DD1762" s="48"/>
      <c r="DE1762" s="48"/>
      <c r="DF1762" s="48"/>
      <c r="DG1762" s="48"/>
      <c r="DH1762" s="48"/>
      <c r="DI1762" s="48"/>
      <c r="DJ1762" s="48"/>
      <c r="DK1762" s="48"/>
      <c r="DL1762" s="48"/>
      <c r="DM1762" s="48"/>
      <c r="DN1762" s="48"/>
      <c r="DO1762" s="48"/>
      <c r="DP1762" s="48"/>
      <c r="DQ1762" s="48"/>
    </row>
    <row r="1763" spans="1:121" ht="22.5" hidden="1" customHeight="1" outlineLevel="2">
      <c r="A1763" s="36"/>
      <c r="B1763" s="36"/>
      <c r="C1763" s="6"/>
      <c r="D1763" s="36"/>
      <c r="E1763" s="6"/>
      <c r="F1763" s="35" t="s">
        <v>1820</v>
      </c>
      <c r="G1763" s="28"/>
      <c r="H1763" s="28"/>
      <c r="I1763" s="28"/>
      <c r="J1763" s="28"/>
      <c r="K1763" s="264"/>
      <c r="L1763" s="288"/>
      <c r="M1763" s="285" t="s">
        <v>80</v>
      </c>
      <c r="N1763" s="286" t="s">
        <v>52</v>
      </c>
      <c r="O1763" s="287">
        <v>18</v>
      </c>
      <c r="P1763" s="41"/>
      <c r="Q1763" s="88"/>
      <c r="R1763" s="47"/>
      <c r="S1763" s="47"/>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48"/>
      <c r="BJ1763" s="48"/>
      <c r="BK1763" s="48"/>
      <c r="BL1763" s="48"/>
      <c r="BM1763" s="48"/>
      <c r="BN1763" s="48"/>
      <c r="BO1763" s="48"/>
      <c r="BP1763" s="48"/>
      <c r="BQ1763" s="48"/>
      <c r="BR1763" s="48"/>
      <c r="BS1763" s="48"/>
      <c r="BT1763" s="48"/>
      <c r="BU1763" s="48"/>
      <c r="BV1763" s="48"/>
      <c r="BW1763" s="48"/>
      <c r="BX1763" s="48"/>
      <c r="BY1763" s="48"/>
      <c r="BZ1763" s="48"/>
      <c r="CA1763" s="48"/>
      <c r="CB1763" s="48"/>
      <c r="CC1763" s="48"/>
      <c r="CD1763" s="48"/>
      <c r="CE1763" s="48"/>
      <c r="CF1763" s="48"/>
      <c r="CG1763" s="48"/>
      <c r="CH1763" s="48"/>
      <c r="CI1763" s="48"/>
      <c r="CJ1763" s="48"/>
      <c r="CK1763" s="48"/>
      <c r="CL1763" s="48"/>
      <c r="CM1763" s="48"/>
      <c r="CN1763" s="48"/>
      <c r="CO1763" s="48"/>
      <c r="CP1763" s="48"/>
      <c r="CQ1763" s="48"/>
      <c r="CR1763" s="48"/>
      <c r="CS1763" s="48"/>
      <c r="CT1763" s="48"/>
      <c r="CU1763" s="48"/>
      <c r="CV1763" s="48"/>
      <c r="CW1763" s="48"/>
      <c r="CX1763" s="48"/>
      <c r="CY1763" s="48"/>
      <c r="CZ1763" s="48"/>
      <c r="DA1763" s="48"/>
      <c r="DB1763" s="48"/>
      <c r="DC1763" s="48"/>
      <c r="DD1763" s="48"/>
      <c r="DE1763" s="48"/>
      <c r="DF1763" s="48"/>
      <c r="DG1763" s="48"/>
      <c r="DH1763" s="48"/>
      <c r="DI1763" s="48"/>
      <c r="DJ1763" s="48"/>
      <c r="DK1763" s="48"/>
      <c r="DL1763" s="48"/>
      <c r="DM1763" s="48"/>
      <c r="DN1763" s="48"/>
      <c r="DO1763" s="48"/>
      <c r="DP1763" s="48"/>
      <c r="DQ1763" s="48"/>
    </row>
    <row r="1764" spans="1:121" ht="57" customHeight="1" outlineLevel="1" collapsed="1">
      <c r="A1764" s="36" t="s">
        <v>1268</v>
      </c>
      <c r="B1764" s="78">
        <v>35</v>
      </c>
      <c r="C1764" s="6" t="s">
        <v>1817</v>
      </c>
      <c r="D1764" s="36" t="s">
        <v>1350</v>
      </c>
      <c r="E1764" s="289" t="s">
        <v>1822</v>
      </c>
      <c r="F1764" s="35" t="s">
        <v>1823</v>
      </c>
      <c r="G1764" s="28"/>
      <c r="H1764" s="76" t="s">
        <v>59</v>
      </c>
      <c r="I1764" s="28"/>
      <c r="J1764" s="28" t="s">
        <v>33</v>
      </c>
      <c r="K1764" s="99" t="s">
        <v>55</v>
      </c>
      <c r="L1764" s="100" t="s">
        <v>55</v>
      </c>
      <c r="M1764" s="285" t="str">
        <f>M1765&amp;" "&amp;O1765&amp;N1765&amp;" "&amp;M1766&amp;" "&amp;O1766&amp;N1766&amp;" "</f>
        <v xml:space="preserve">Капитальный ремонт выключателей 35 кВ 4шт. Капитальный ремонт разъединителей (ОД и КЗ)  35 кВ 11групп </v>
      </c>
      <c r="N1764" s="286"/>
      <c r="O1764" s="287"/>
      <c r="P1764" s="41"/>
      <c r="Q1764" s="88"/>
      <c r="R1764" s="47"/>
      <c r="S1764" s="47"/>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48"/>
      <c r="BJ1764" s="48"/>
      <c r="BK1764" s="48"/>
      <c r="BL1764" s="48"/>
      <c r="BM1764" s="48"/>
      <c r="BN1764" s="48"/>
      <c r="BO1764" s="48"/>
      <c r="BP1764" s="48"/>
      <c r="BQ1764" s="48"/>
      <c r="BR1764" s="48"/>
      <c r="BS1764" s="48"/>
      <c r="BT1764" s="48"/>
      <c r="BU1764" s="48"/>
      <c r="BV1764" s="48"/>
      <c r="BW1764" s="48"/>
      <c r="BX1764" s="48"/>
      <c r="BY1764" s="48"/>
      <c r="BZ1764" s="48"/>
      <c r="CA1764" s="48"/>
      <c r="CB1764" s="48"/>
      <c r="CC1764" s="48"/>
      <c r="CD1764" s="48"/>
      <c r="CE1764" s="48"/>
      <c r="CF1764" s="48"/>
      <c r="CG1764" s="48"/>
      <c r="CH1764" s="48"/>
      <c r="CI1764" s="48"/>
      <c r="CJ1764" s="48"/>
      <c r="CK1764" s="48"/>
      <c r="CL1764" s="48"/>
      <c r="CM1764" s="48"/>
      <c r="CN1764" s="48"/>
      <c r="CO1764" s="48"/>
      <c r="CP1764" s="48"/>
      <c r="CQ1764" s="48"/>
      <c r="CR1764" s="48"/>
      <c r="CS1764" s="48"/>
      <c r="CT1764" s="48"/>
      <c r="CU1764" s="48"/>
      <c r="CV1764" s="48"/>
      <c r="CW1764" s="48"/>
      <c r="CX1764" s="48"/>
      <c r="CY1764" s="48"/>
      <c r="CZ1764" s="48"/>
      <c r="DA1764" s="48"/>
      <c r="DB1764" s="48"/>
      <c r="DC1764" s="48"/>
      <c r="DD1764" s="48"/>
      <c r="DE1764" s="48"/>
      <c r="DF1764" s="48"/>
      <c r="DG1764" s="48"/>
      <c r="DH1764" s="48"/>
      <c r="DI1764" s="48"/>
      <c r="DJ1764" s="48"/>
      <c r="DK1764" s="48"/>
      <c r="DL1764" s="48"/>
      <c r="DM1764" s="48"/>
      <c r="DN1764" s="48"/>
      <c r="DO1764" s="48"/>
      <c r="DP1764" s="48"/>
      <c r="DQ1764" s="48"/>
    </row>
    <row r="1765" spans="1:121" ht="27" hidden="1" customHeight="1" outlineLevel="2">
      <c r="A1765" s="36"/>
      <c r="B1765" s="36"/>
      <c r="C1765" s="6"/>
      <c r="D1765" s="36"/>
      <c r="E1765" s="6"/>
      <c r="F1765" s="35" t="s">
        <v>1824</v>
      </c>
      <c r="G1765" s="28"/>
      <c r="H1765" s="28"/>
      <c r="I1765" s="28"/>
      <c r="J1765" s="28"/>
      <c r="K1765" s="264"/>
      <c r="L1765" s="288"/>
      <c r="M1765" s="285" t="s">
        <v>78</v>
      </c>
      <c r="N1765" s="286" t="s">
        <v>52</v>
      </c>
      <c r="O1765" s="287">
        <v>4</v>
      </c>
      <c r="P1765" s="41"/>
      <c r="Q1765" s="88"/>
      <c r="R1765" s="47"/>
      <c r="S1765" s="47"/>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48"/>
      <c r="BJ1765" s="48"/>
      <c r="BK1765" s="48"/>
      <c r="BL1765" s="48"/>
      <c r="BM1765" s="48"/>
      <c r="BN1765" s="48"/>
      <c r="BO1765" s="48"/>
      <c r="BP1765" s="48"/>
      <c r="BQ1765" s="48"/>
      <c r="BR1765" s="48"/>
      <c r="BS1765" s="48"/>
      <c r="BT1765" s="48"/>
      <c r="BU1765" s="48"/>
      <c r="BV1765" s="48"/>
      <c r="BW1765" s="48"/>
      <c r="BX1765" s="48"/>
      <c r="BY1765" s="48"/>
      <c r="BZ1765" s="48"/>
      <c r="CA1765" s="48"/>
      <c r="CB1765" s="48"/>
      <c r="CC1765" s="48"/>
      <c r="CD1765" s="48"/>
      <c r="CE1765" s="48"/>
      <c r="CF1765" s="48"/>
      <c r="CG1765" s="48"/>
      <c r="CH1765" s="48"/>
      <c r="CI1765" s="48"/>
      <c r="CJ1765" s="48"/>
      <c r="CK1765" s="48"/>
      <c r="CL1765" s="48"/>
      <c r="CM1765" s="48"/>
      <c r="CN1765" s="48"/>
      <c r="CO1765" s="48"/>
      <c r="CP1765" s="48"/>
      <c r="CQ1765" s="48"/>
      <c r="CR1765" s="48"/>
      <c r="CS1765" s="48"/>
      <c r="CT1765" s="48"/>
      <c r="CU1765" s="48"/>
      <c r="CV1765" s="48"/>
      <c r="CW1765" s="48"/>
      <c r="CX1765" s="48"/>
      <c r="CY1765" s="48"/>
      <c r="CZ1765" s="48"/>
      <c r="DA1765" s="48"/>
      <c r="DB1765" s="48"/>
      <c r="DC1765" s="48"/>
      <c r="DD1765" s="48"/>
      <c r="DE1765" s="48"/>
      <c r="DF1765" s="48"/>
      <c r="DG1765" s="48"/>
      <c r="DH1765" s="48"/>
      <c r="DI1765" s="48"/>
      <c r="DJ1765" s="48"/>
      <c r="DK1765" s="48"/>
      <c r="DL1765" s="48"/>
      <c r="DM1765" s="48"/>
      <c r="DN1765" s="48"/>
      <c r="DO1765" s="48"/>
      <c r="DP1765" s="48"/>
      <c r="DQ1765" s="48"/>
    </row>
    <row r="1766" spans="1:121" ht="79.5" hidden="1" customHeight="1" outlineLevel="2">
      <c r="A1766" s="36"/>
      <c r="B1766" s="36"/>
      <c r="C1766" s="6"/>
      <c r="D1766" s="36"/>
      <c r="E1766" s="6"/>
      <c r="F1766" s="35" t="s">
        <v>1825</v>
      </c>
      <c r="G1766" s="28"/>
      <c r="H1766" s="28"/>
      <c r="I1766" s="28"/>
      <c r="J1766" s="28"/>
      <c r="K1766" s="264"/>
      <c r="L1766" s="288"/>
      <c r="M1766" s="285" t="s">
        <v>1821</v>
      </c>
      <c r="N1766" s="28" t="s">
        <v>76</v>
      </c>
      <c r="O1766" s="287">
        <v>11</v>
      </c>
      <c r="P1766" s="41"/>
      <c r="Q1766" s="88"/>
      <c r="R1766" s="47"/>
      <c r="S1766" s="47"/>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48"/>
      <c r="BJ1766" s="48"/>
      <c r="BK1766" s="48"/>
      <c r="BL1766" s="48"/>
      <c r="BM1766" s="48"/>
      <c r="BN1766" s="48"/>
      <c r="BO1766" s="48"/>
      <c r="BP1766" s="48"/>
      <c r="BQ1766" s="48"/>
      <c r="BR1766" s="48"/>
      <c r="BS1766" s="48"/>
      <c r="BT1766" s="48"/>
      <c r="BU1766" s="48"/>
      <c r="BV1766" s="48"/>
      <c r="BW1766" s="48"/>
      <c r="BX1766" s="48"/>
      <c r="BY1766" s="48"/>
      <c r="BZ1766" s="48"/>
      <c r="CA1766" s="48"/>
      <c r="CB1766" s="48"/>
      <c r="CC1766" s="48"/>
      <c r="CD1766" s="48"/>
      <c r="CE1766" s="48"/>
      <c r="CF1766" s="48"/>
      <c r="CG1766" s="48"/>
      <c r="CH1766" s="48"/>
      <c r="CI1766" s="48"/>
      <c r="CJ1766" s="48"/>
      <c r="CK1766" s="48"/>
      <c r="CL1766" s="48"/>
      <c r="CM1766" s="48"/>
      <c r="CN1766" s="48"/>
      <c r="CO1766" s="48"/>
      <c r="CP1766" s="48"/>
      <c r="CQ1766" s="48"/>
      <c r="CR1766" s="48"/>
      <c r="CS1766" s="48"/>
      <c r="CT1766" s="48"/>
      <c r="CU1766" s="48"/>
      <c r="CV1766" s="48"/>
      <c r="CW1766" s="48"/>
      <c r="CX1766" s="48"/>
      <c r="CY1766" s="48"/>
      <c r="CZ1766" s="48"/>
      <c r="DA1766" s="48"/>
      <c r="DB1766" s="48"/>
      <c r="DC1766" s="48"/>
      <c r="DD1766" s="48"/>
      <c r="DE1766" s="48"/>
      <c r="DF1766" s="48"/>
      <c r="DG1766" s="48"/>
      <c r="DH1766" s="48"/>
      <c r="DI1766" s="48"/>
      <c r="DJ1766" s="48"/>
      <c r="DK1766" s="48"/>
      <c r="DL1766" s="48"/>
      <c r="DM1766" s="48"/>
      <c r="DN1766" s="48"/>
      <c r="DO1766" s="48"/>
      <c r="DP1766" s="48"/>
      <c r="DQ1766" s="48"/>
    </row>
    <row r="1767" spans="1:121" ht="30" customHeight="1" outlineLevel="1" collapsed="1">
      <c r="A1767" s="36" t="s">
        <v>81</v>
      </c>
      <c r="B1767" s="78">
        <v>35</v>
      </c>
      <c r="C1767" s="6" t="s">
        <v>1817</v>
      </c>
      <c r="D1767" s="36" t="s">
        <v>1350</v>
      </c>
      <c r="E1767" s="6" t="s">
        <v>1826</v>
      </c>
      <c r="F1767" s="285" t="s">
        <v>1827</v>
      </c>
      <c r="G1767" s="286"/>
      <c r="H1767" s="76" t="s">
        <v>59</v>
      </c>
      <c r="I1767" s="28"/>
      <c r="J1767" s="28" t="s">
        <v>33</v>
      </c>
      <c r="K1767" s="26" t="s">
        <v>55</v>
      </c>
      <c r="L1767" s="26" t="s">
        <v>55</v>
      </c>
      <c r="M1767" s="285" t="str">
        <f>M1768&amp;" "&amp;O1768&amp;N1768&amp;" "&amp;M1769&amp;" "&amp;O1769&amp;N1769&amp;" "</f>
        <v xml:space="preserve">Капитальный ремонт выключателей 35 кВ 1шт. Замена вводов 35 кВ 1шт. </v>
      </c>
      <c r="N1767" s="286"/>
      <c r="O1767" s="287"/>
      <c r="P1767" s="41"/>
      <c r="Q1767" s="88"/>
      <c r="R1767" s="47"/>
      <c r="S1767" s="47"/>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48"/>
      <c r="BJ1767" s="48"/>
      <c r="BK1767" s="48"/>
      <c r="BL1767" s="48"/>
      <c r="BM1767" s="48"/>
      <c r="BN1767" s="48"/>
      <c r="BO1767" s="48"/>
      <c r="BP1767" s="48"/>
      <c r="BQ1767" s="48"/>
      <c r="BR1767" s="48"/>
      <c r="BS1767" s="48"/>
      <c r="BT1767" s="48"/>
      <c r="BU1767" s="48"/>
      <c r="BV1767" s="48"/>
      <c r="BW1767" s="48"/>
      <c r="BX1767" s="48"/>
      <c r="BY1767" s="48"/>
      <c r="BZ1767" s="48"/>
      <c r="CA1767" s="48"/>
      <c r="CB1767" s="48"/>
      <c r="CC1767" s="48"/>
      <c r="CD1767" s="48"/>
      <c r="CE1767" s="48"/>
      <c r="CF1767" s="48"/>
      <c r="CG1767" s="48"/>
      <c r="CH1767" s="48"/>
      <c r="CI1767" s="48"/>
      <c r="CJ1767" s="48"/>
      <c r="CK1767" s="48"/>
      <c r="CL1767" s="48"/>
      <c r="CM1767" s="48"/>
      <c r="CN1767" s="48"/>
      <c r="CO1767" s="48"/>
      <c r="CP1767" s="48"/>
      <c r="CQ1767" s="48"/>
      <c r="CR1767" s="48"/>
      <c r="CS1767" s="48"/>
      <c r="CT1767" s="48"/>
      <c r="CU1767" s="48"/>
      <c r="CV1767" s="48"/>
      <c r="CW1767" s="48"/>
      <c r="CX1767" s="48"/>
      <c r="CY1767" s="48"/>
      <c r="CZ1767" s="48"/>
      <c r="DA1767" s="48"/>
      <c r="DB1767" s="48"/>
      <c r="DC1767" s="48"/>
      <c r="DD1767" s="48"/>
      <c r="DE1767" s="48"/>
      <c r="DF1767" s="48"/>
      <c r="DG1767" s="48"/>
      <c r="DH1767" s="48"/>
      <c r="DI1767" s="48"/>
      <c r="DJ1767" s="48"/>
      <c r="DK1767" s="48"/>
      <c r="DL1767" s="48"/>
      <c r="DM1767" s="48"/>
      <c r="DN1767" s="48"/>
      <c r="DO1767" s="48"/>
      <c r="DP1767" s="48"/>
      <c r="DQ1767" s="48"/>
    </row>
    <row r="1768" spans="1:121" ht="12.75" hidden="1" customHeight="1" outlineLevel="2">
      <c r="A1768" s="36"/>
      <c r="B1768" s="36"/>
      <c r="C1768" s="6"/>
      <c r="D1768" s="36"/>
      <c r="E1768" s="6"/>
      <c r="F1768" s="35" t="s">
        <v>1828</v>
      </c>
      <c r="G1768" s="28"/>
      <c r="H1768" s="76"/>
      <c r="I1768" s="28"/>
      <c r="J1768" s="28"/>
      <c r="K1768" s="77"/>
      <c r="L1768" s="77"/>
      <c r="M1768" s="285" t="s">
        <v>78</v>
      </c>
      <c r="N1768" s="286" t="s">
        <v>52</v>
      </c>
      <c r="O1768" s="287">
        <v>1</v>
      </c>
      <c r="P1768" s="41"/>
      <c r="Q1768" s="88"/>
      <c r="R1768" s="47"/>
      <c r="S1768" s="47"/>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48"/>
      <c r="BJ1768" s="48"/>
      <c r="BK1768" s="48"/>
      <c r="BL1768" s="48"/>
      <c r="BM1768" s="48"/>
      <c r="BN1768" s="48"/>
      <c r="BO1768" s="48"/>
      <c r="BP1768" s="48"/>
      <c r="BQ1768" s="48"/>
      <c r="BR1768" s="48"/>
      <c r="BS1768" s="48"/>
      <c r="BT1768" s="48"/>
      <c r="BU1768" s="48"/>
      <c r="BV1768" s="48"/>
      <c r="BW1768" s="48"/>
      <c r="BX1768" s="48"/>
      <c r="BY1768" s="48"/>
      <c r="BZ1768" s="48"/>
      <c r="CA1768" s="48"/>
      <c r="CB1768" s="48"/>
      <c r="CC1768" s="48"/>
      <c r="CD1768" s="48"/>
      <c r="CE1768" s="48"/>
      <c r="CF1768" s="48"/>
      <c r="CG1768" s="48"/>
      <c r="CH1768" s="48"/>
      <c r="CI1768" s="48"/>
      <c r="CJ1768" s="48"/>
      <c r="CK1768" s="48"/>
      <c r="CL1768" s="48"/>
      <c r="CM1768" s="48"/>
      <c r="CN1768" s="48"/>
      <c r="CO1768" s="48"/>
      <c r="CP1768" s="48"/>
      <c r="CQ1768" s="48"/>
      <c r="CR1768" s="48"/>
      <c r="CS1768" s="48"/>
      <c r="CT1768" s="48"/>
      <c r="CU1768" s="48"/>
      <c r="CV1768" s="48"/>
      <c r="CW1768" s="48"/>
      <c r="CX1768" s="48"/>
      <c r="CY1768" s="48"/>
      <c r="CZ1768" s="48"/>
      <c r="DA1768" s="48"/>
      <c r="DB1768" s="48"/>
      <c r="DC1768" s="48"/>
      <c r="DD1768" s="48"/>
      <c r="DE1768" s="48"/>
      <c r="DF1768" s="48"/>
      <c r="DG1768" s="48"/>
      <c r="DH1768" s="48"/>
      <c r="DI1768" s="48"/>
      <c r="DJ1768" s="48"/>
      <c r="DK1768" s="48"/>
      <c r="DL1768" s="48"/>
      <c r="DM1768" s="48"/>
      <c r="DN1768" s="48"/>
      <c r="DO1768" s="48"/>
      <c r="DP1768" s="48"/>
      <c r="DQ1768" s="48"/>
    </row>
    <row r="1769" spans="1:121" ht="12.75" hidden="1" customHeight="1" outlineLevel="2">
      <c r="A1769" s="36"/>
      <c r="B1769" s="36"/>
      <c r="C1769" s="6"/>
      <c r="D1769" s="36"/>
      <c r="E1769" s="6"/>
      <c r="F1769" s="35" t="s">
        <v>1828</v>
      </c>
      <c r="G1769" s="28"/>
      <c r="H1769" s="28"/>
      <c r="I1769" s="28"/>
      <c r="J1769" s="28"/>
      <c r="K1769" s="77"/>
      <c r="L1769" s="77"/>
      <c r="M1769" s="285" t="s">
        <v>2817</v>
      </c>
      <c r="N1769" s="286" t="s">
        <v>52</v>
      </c>
      <c r="O1769" s="287">
        <v>1</v>
      </c>
      <c r="P1769" s="41"/>
      <c r="Q1769" s="88"/>
      <c r="R1769" s="47"/>
      <c r="S1769" s="47"/>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48"/>
      <c r="BJ1769" s="48"/>
      <c r="BK1769" s="48"/>
      <c r="BL1769" s="48"/>
      <c r="BM1769" s="48"/>
      <c r="BN1769" s="48"/>
      <c r="BO1769" s="48"/>
      <c r="BP1769" s="48"/>
      <c r="BQ1769" s="48"/>
      <c r="BR1769" s="48"/>
      <c r="BS1769" s="48"/>
      <c r="BT1769" s="48"/>
      <c r="BU1769" s="48"/>
      <c r="BV1769" s="48"/>
      <c r="BW1769" s="48"/>
      <c r="BX1769" s="48"/>
      <c r="BY1769" s="48"/>
      <c r="BZ1769" s="48"/>
      <c r="CA1769" s="48"/>
      <c r="CB1769" s="48"/>
      <c r="CC1769" s="48"/>
      <c r="CD1769" s="48"/>
      <c r="CE1769" s="48"/>
      <c r="CF1769" s="48"/>
      <c r="CG1769" s="48"/>
      <c r="CH1769" s="48"/>
      <c r="CI1769" s="48"/>
      <c r="CJ1769" s="48"/>
      <c r="CK1769" s="48"/>
      <c r="CL1769" s="48"/>
      <c r="CM1769" s="48"/>
      <c r="CN1769" s="48"/>
      <c r="CO1769" s="48"/>
      <c r="CP1769" s="48"/>
      <c r="CQ1769" s="48"/>
      <c r="CR1769" s="48"/>
      <c r="CS1769" s="48"/>
      <c r="CT1769" s="48"/>
      <c r="CU1769" s="48"/>
      <c r="CV1769" s="48"/>
      <c r="CW1769" s="48"/>
      <c r="CX1769" s="48"/>
      <c r="CY1769" s="48"/>
      <c r="CZ1769" s="48"/>
      <c r="DA1769" s="48"/>
      <c r="DB1769" s="48"/>
      <c r="DC1769" s="48"/>
      <c r="DD1769" s="48"/>
      <c r="DE1769" s="48"/>
      <c r="DF1769" s="48"/>
      <c r="DG1769" s="48"/>
      <c r="DH1769" s="48"/>
      <c r="DI1769" s="48"/>
      <c r="DJ1769" s="48"/>
      <c r="DK1769" s="48"/>
      <c r="DL1769" s="48"/>
      <c r="DM1769" s="48"/>
      <c r="DN1769" s="48"/>
      <c r="DO1769" s="48"/>
      <c r="DP1769" s="48"/>
      <c r="DQ1769" s="48"/>
    </row>
    <row r="1770" spans="1:121" ht="107.25" customHeight="1" outlineLevel="1" collapsed="1">
      <c r="A1770" s="36" t="s">
        <v>83</v>
      </c>
      <c r="B1770" s="78">
        <v>110</v>
      </c>
      <c r="C1770" s="6" t="s">
        <v>1624</v>
      </c>
      <c r="D1770" s="36" t="s">
        <v>1350</v>
      </c>
      <c r="E1770" s="289" t="s">
        <v>1829</v>
      </c>
      <c r="F1770" s="35" t="s">
        <v>1830</v>
      </c>
      <c r="G1770" s="28"/>
      <c r="H1770" s="76" t="s">
        <v>59</v>
      </c>
      <c r="I1770" s="28"/>
      <c r="J1770" s="28" t="s">
        <v>33</v>
      </c>
      <c r="K1770" s="26" t="s">
        <v>478</v>
      </c>
      <c r="L1770" s="26" t="s">
        <v>49</v>
      </c>
      <c r="M1770" s="285" t="str">
        <f>M1771&amp;" "&amp;O1771&amp;N1771&amp;" "</f>
        <v xml:space="preserve">Капитальный ремонт выключателей 6-10 кВ 13шт. </v>
      </c>
      <c r="N1770" s="286"/>
      <c r="O1770" s="287"/>
      <c r="P1770" s="41"/>
      <c r="Q1770" s="88"/>
      <c r="R1770" s="47"/>
      <c r="S1770" s="47"/>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c r="AR1770" s="48"/>
      <c r="AS1770" s="48"/>
      <c r="AT1770" s="48"/>
      <c r="AU1770" s="48"/>
      <c r="AV1770" s="48"/>
      <c r="AW1770" s="48"/>
      <c r="AX1770" s="48"/>
      <c r="AY1770" s="48"/>
      <c r="AZ1770" s="48"/>
      <c r="BA1770" s="48"/>
      <c r="BB1770" s="48"/>
      <c r="BC1770" s="48"/>
      <c r="BD1770" s="48"/>
      <c r="BE1770" s="48"/>
      <c r="BF1770" s="48"/>
      <c r="BG1770" s="48"/>
      <c r="BH1770" s="48"/>
      <c r="BI1770" s="48"/>
      <c r="BJ1770" s="48"/>
      <c r="BK1770" s="48"/>
      <c r="BL1770" s="48"/>
      <c r="BM1770" s="48"/>
      <c r="BN1770" s="48"/>
      <c r="BO1770" s="48"/>
      <c r="BP1770" s="48"/>
      <c r="BQ1770" s="48"/>
      <c r="BR1770" s="48"/>
      <c r="BS1770" s="48"/>
      <c r="BT1770" s="48"/>
      <c r="BU1770" s="48"/>
      <c r="BV1770" s="48"/>
      <c r="BW1770" s="48"/>
      <c r="BX1770" s="48"/>
      <c r="BY1770" s="48"/>
      <c r="BZ1770" s="48"/>
      <c r="CA1770" s="48"/>
      <c r="CB1770" s="48"/>
      <c r="CC1770" s="48"/>
      <c r="CD1770" s="48"/>
      <c r="CE1770" s="48"/>
      <c r="CF1770" s="48"/>
      <c r="CG1770" s="48"/>
      <c r="CH1770" s="48"/>
      <c r="CI1770" s="48"/>
      <c r="CJ1770" s="48"/>
      <c r="CK1770" s="48"/>
      <c r="CL1770" s="48"/>
      <c r="CM1770" s="48"/>
      <c r="CN1770" s="48"/>
      <c r="CO1770" s="48"/>
      <c r="CP1770" s="48"/>
      <c r="CQ1770" s="48"/>
      <c r="CR1770" s="48"/>
      <c r="CS1770" s="48"/>
      <c r="CT1770" s="48"/>
      <c r="CU1770" s="48"/>
      <c r="CV1770" s="48"/>
      <c r="CW1770" s="48"/>
      <c r="CX1770" s="48"/>
      <c r="CY1770" s="48"/>
      <c r="CZ1770" s="48"/>
      <c r="DA1770" s="48"/>
      <c r="DB1770" s="48"/>
      <c r="DC1770" s="48"/>
      <c r="DD1770" s="48"/>
      <c r="DE1770" s="48"/>
      <c r="DF1770" s="48"/>
      <c r="DG1770" s="48"/>
      <c r="DH1770" s="48"/>
      <c r="DI1770" s="48"/>
      <c r="DJ1770" s="48"/>
      <c r="DK1770" s="48"/>
      <c r="DL1770" s="48"/>
      <c r="DM1770" s="48"/>
      <c r="DN1770" s="48"/>
      <c r="DO1770" s="48"/>
      <c r="DP1770" s="48"/>
      <c r="DQ1770" s="48"/>
    </row>
    <row r="1771" spans="1:121" ht="63" hidden="1" customHeight="1" outlineLevel="2">
      <c r="A1771" s="36"/>
      <c r="B1771" s="36"/>
      <c r="C1771" s="6"/>
      <c r="D1771" s="36"/>
      <c r="E1771" s="6"/>
      <c r="F1771" s="35" t="s">
        <v>1831</v>
      </c>
      <c r="G1771" s="28"/>
      <c r="H1771" s="76"/>
      <c r="I1771" s="28"/>
      <c r="J1771" s="28"/>
      <c r="K1771" s="77"/>
      <c r="L1771" s="77"/>
      <c r="M1771" s="285" t="s">
        <v>82</v>
      </c>
      <c r="N1771" s="286" t="s">
        <v>52</v>
      </c>
      <c r="O1771" s="287">
        <v>13</v>
      </c>
      <c r="P1771" s="41"/>
      <c r="Q1771" s="88"/>
      <c r="R1771" s="47"/>
      <c r="S1771" s="47"/>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c r="AR1771" s="48"/>
      <c r="AS1771" s="48"/>
      <c r="AT1771" s="48"/>
      <c r="AU1771" s="48"/>
      <c r="AV1771" s="48"/>
      <c r="AW1771" s="48"/>
      <c r="AX1771" s="48"/>
      <c r="AY1771" s="48"/>
      <c r="AZ1771" s="48"/>
      <c r="BA1771" s="48"/>
      <c r="BB1771" s="48"/>
      <c r="BC1771" s="48"/>
      <c r="BD1771" s="48"/>
      <c r="BE1771" s="48"/>
      <c r="BF1771" s="48"/>
      <c r="BG1771" s="48"/>
      <c r="BH1771" s="48"/>
      <c r="BI1771" s="48"/>
      <c r="BJ1771" s="48"/>
      <c r="BK1771" s="48"/>
      <c r="BL1771" s="48"/>
      <c r="BM1771" s="48"/>
      <c r="BN1771" s="48"/>
      <c r="BO1771" s="48"/>
      <c r="BP1771" s="48"/>
      <c r="BQ1771" s="48"/>
      <c r="BR1771" s="48"/>
      <c r="BS1771" s="48"/>
      <c r="BT1771" s="48"/>
      <c r="BU1771" s="48"/>
      <c r="BV1771" s="48"/>
      <c r="BW1771" s="48"/>
      <c r="BX1771" s="48"/>
      <c r="BY1771" s="48"/>
      <c r="BZ1771" s="48"/>
      <c r="CA1771" s="48"/>
      <c r="CB1771" s="48"/>
      <c r="CC1771" s="48"/>
      <c r="CD1771" s="48"/>
      <c r="CE1771" s="48"/>
      <c r="CF1771" s="48"/>
      <c r="CG1771" s="48"/>
      <c r="CH1771" s="48"/>
      <c r="CI1771" s="48"/>
      <c r="CJ1771" s="48"/>
      <c r="CK1771" s="48"/>
      <c r="CL1771" s="48"/>
      <c r="CM1771" s="48"/>
      <c r="CN1771" s="48"/>
      <c r="CO1771" s="48"/>
      <c r="CP1771" s="48"/>
      <c r="CQ1771" s="48"/>
      <c r="CR1771" s="48"/>
      <c r="CS1771" s="48"/>
      <c r="CT1771" s="48"/>
      <c r="CU1771" s="48"/>
      <c r="CV1771" s="48"/>
      <c r="CW1771" s="48"/>
      <c r="CX1771" s="48"/>
      <c r="CY1771" s="48"/>
      <c r="CZ1771" s="48"/>
      <c r="DA1771" s="48"/>
      <c r="DB1771" s="48"/>
      <c r="DC1771" s="48"/>
      <c r="DD1771" s="48"/>
      <c r="DE1771" s="48"/>
      <c r="DF1771" s="48"/>
      <c r="DG1771" s="48"/>
      <c r="DH1771" s="48"/>
      <c r="DI1771" s="48"/>
      <c r="DJ1771" s="48"/>
      <c r="DK1771" s="48"/>
      <c r="DL1771" s="48"/>
      <c r="DM1771" s="48"/>
      <c r="DN1771" s="48"/>
      <c r="DO1771" s="48"/>
      <c r="DP1771" s="48"/>
      <c r="DQ1771" s="48"/>
    </row>
    <row r="1772" spans="1:121" ht="22.5" customHeight="1" outlineLevel="1" collapsed="1">
      <c r="A1772" s="36" t="s">
        <v>85</v>
      </c>
      <c r="B1772" s="36">
        <v>110</v>
      </c>
      <c r="C1772" s="6" t="s">
        <v>1624</v>
      </c>
      <c r="D1772" s="36" t="s">
        <v>1350</v>
      </c>
      <c r="E1772" s="6" t="s">
        <v>1832</v>
      </c>
      <c r="F1772" s="35" t="s">
        <v>1833</v>
      </c>
      <c r="G1772" s="28"/>
      <c r="H1772" s="76" t="s">
        <v>59</v>
      </c>
      <c r="I1772" s="28"/>
      <c r="J1772" s="28" t="s">
        <v>33</v>
      </c>
      <c r="K1772" s="26" t="s">
        <v>57</v>
      </c>
      <c r="L1772" s="26" t="s">
        <v>57</v>
      </c>
      <c r="M1772" s="285" t="str">
        <f>M1773&amp;" "&amp;O1773&amp;N1773&amp;" "</f>
        <v xml:space="preserve">Замена изолирующей подставки 2шт. </v>
      </c>
      <c r="N1772" s="286"/>
      <c r="O1772" s="287"/>
      <c r="P1772" s="41"/>
      <c r="Q1772" s="88"/>
      <c r="R1772" s="47"/>
      <c r="S1772" s="47"/>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c r="AR1772" s="48"/>
      <c r="AS1772" s="48"/>
      <c r="AT1772" s="48"/>
      <c r="AU1772" s="48"/>
      <c r="AV1772" s="48"/>
      <c r="AW1772" s="48"/>
      <c r="AX1772" s="48"/>
      <c r="AY1772" s="48"/>
      <c r="AZ1772" s="48"/>
      <c r="BA1772" s="48"/>
      <c r="BB1772" s="48"/>
      <c r="BC1772" s="48"/>
      <c r="BD1772" s="48"/>
      <c r="BE1772" s="48"/>
      <c r="BF1772" s="48"/>
      <c r="BG1772" s="48"/>
      <c r="BH1772" s="48"/>
      <c r="BI1772" s="48"/>
      <c r="BJ1772" s="48"/>
      <c r="BK1772" s="48"/>
      <c r="BL1772" s="48"/>
      <c r="BM1772" s="48"/>
      <c r="BN1772" s="48"/>
      <c r="BO1772" s="48"/>
      <c r="BP1772" s="48"/>
      <c r="BQ1772" s="48"/>
      <c r="BR1772" s="48"/>
      <c r="BS1772" s="48"/>
      <c r="BT1772" s="48"/>
      <c r="BU1772" s="48"/>
      <c r="BV1772" s="48"/>
      <c r="BW1772" s="48"/>
      <c r="BX1772" s="48"/>
      <c r="BY1772" s="48"/>
      <c r="BZ1772" s="48"/>
      <c r="CA1772" s="48"/>
      <c r="CB1772" s="48"/>
      <c r="CC1772" s="48"/>
      <c r="CD1772" s="48"/>
      <c r="CE1772" s="48"/>
      <c r="CF1772" s="48"/>
      <c r="CG1772" s="48"/>
      <c r="CH1772" s="48"/>
      <c r="CI1772" s="48"/>
      <c r="CJ1772" s="48"/>
      <c r="CK1772" s="48"/>
      <c r="CL1772" s="48"/>
      <c r="CM1772" s="48"/>
      <c r="CN1772" s="48"/>
      <c r="CO1772" s="48"/>
      <c r="CP1772" s="48"/>
      <c r="CQ1772" s="48"/>
      <c r="CR1772" s="48"/>
      <c r="CS1772" s="48"/>
      <c r="CT1772" s="48"/>
      <c r="CU1772" s="48"/>
      <c r="CV1772" s="48"/>
      <c r="CW1772" s="48"/>
      <c r="CX1772" s="48"/>
      <c r="CY1772" s="48"/>
      <c r="CZ1772" s="48"/>
      <c r="DA1772" s="48"/>
      <c r="DB1772" s="48"/>
      <c r="DC1772" s="48"/>
      <c r="DD1772" s="48"/>
      <c r="DE1772" s="48"/>
      <c r="DF1772" s="48"/>
      <c r="DG1772" s="48"/>
      <c r="DH1772" s="48"/>
      <c r="DI1772" s="48"/>
      <c r="DJ1772" s="48"/>
      <c r="DK1772" s="48"/>
      <c r="DL1772" s="48"/>
      <c r="DM1772" s="48"/>
      <c r="DN1772" s="48"/>
      <c r="DO1772" s="48"/>
      <c r="DP1772" s="48"/>
      <c r="DQ1772" s="48"/>
    </row>
    <row r="1773" spans="1:121" ht="15" hidden="1" customHeight="1" outlineLevel="2">
      <c r="A1773" s="36"/>
      <c r="B1773" s="36"/>
      <c r="C1773" s="6"/>
      <c r="D1773" s="36"/>
      <c r="E1773" s="6"/>
      <c r="F1773" s="35" t="s">
        <v>1834</v>
      </c>
      <c r="G1773" s="28"/>
      <c r="H1773" s="76"/>
      <c r="I1773" s="28"/>
      <c r="J1773" s="28"/>
      <c r="K1773" s="77"/>
      <c r="L1773" s="77"/>
      <c r="M1773" s="285" t="s">
        <v>1835</v>
      </c>
      <c r="N1773" s="286" t="s">
        <v>52</v>
      </c>
      <c r="O1773" s="287">
        <v>2</v>
      </c>
      <c r="P1773" s="41"/>
      <c r="Q1773" s="88"/>
      <c r="R1773" s="47"/>
      <c r="S1773" s="47"/>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c r="AR1773" s="48"/>
      <c r="AS1773" s="48"/>
      <c r="AT1773" s="48"/>
      <c r="AU1773" s="48"/>
      <c r="AV1773" s="48"/>
      <c r="AW1773" s="48"/>
      <c r="AX1773" s="48"/>
      <c r="AY1773" s="48"/>
      <c r="AZ1773" s="48"/>
      <c r="BA1773" s="48"/>
      <c r="BB1773" s="48"/>
      <c r="BC1773" s="48"/>
      <c r="BD1773" s="48"/>
      <c r="BE1773" s="48"/>
      <c r="BF1773" s="48"/>
      <c r="BG1773" s="48"/>
      <c r="BH1773" s="48"/>
      <c r="BI1773" s="48"/>
      <c r="BJ1773" s="48"/>
      <c r="BK1773" s="48"/>
      <c r="BL1773" s="48"/>
      <c r="BM1773" s="48"/>
      <c r="BN1773" s="48"/>
      <c r="BO1773" s="48"/>
      <c r="BP1773" s="48"/>
      <c r="BQ1773" s="48"/>
      <c r="BR1773" s="48"/>
      <c r="BS1773" s="48"/>
      <c r="BT1773" s="48"/>
      <c r="BU1773" s="48"/>
      <c r="BV1773" s="48"/>
      <c r="BW1773" s="48"/>
      <c r="BX1773" s="48"/>
      <c r="BY1773" s="48"/>
      <c r="BZ1773" s="48"/>
      <c r="CA1773" s="48"/>
      <c r="CB1773" s="48"/>
      <c r="CC1773" s="48"/>
      <c r="CD1773" s="48"/>
      <c r="CE1773" s="48"/>
      <c r="CF1773" s="48"/>
      <c r="CG1773" s="48"/>
      <c r="CH1773" s="48"/>
      <c r="CI1773" s="48"/>
      <c r="CJ1773" s="48"/>
      <c r="CK1773" s="48"/>
      <c r="CL1773" s="48"/>
      <c r="CM1773" s="48"/>
      <c r="CN1773" s="48"/>
      <c r="CO1773" s="48"/>
      <c r="CP1773" s="48"/>
      <c r="CQ1773" s="48"/>
      <c r="CR1773" s="48"/>
      <c r="CS1773" s="48"/>
      <c r="CT1773" s="48"/>
      <c r="CU1773" s="48"/>
      <c r="CV1773" s="48"/>
      <c r="CW1773" s="48"/>
      <c r="CX1773" s="48"/>
      <c r="CY1773" s="48"/>
      <c r="CZ1773" s="48"/>
      <c r="DA1773" s="48"/>
      <c r="DB1773" s="48"/>
      <c r="DC1773" s="48"/>
      <c r="DD1773" s="48"/>
      <c r="DE1773" s="48"/>
      <c r="DF1773" s="48"/>
      <c r="DG1773" s="48"/>
      <c r="DH1773" s="48"/>
      <c r="DI1773" s="48"/>
      <c r="DJ1773" s="48"/>
      <c r="DK1773" s="48"/>
      <c r="DL1773" s="48"/>
      <c r="DM1773" s="48"/>
      <c r="DN1773" s="48"/>
      <c r="DO1773" s="48"/>
      <c r="DP1773" s="48"/>
      <c r="DQ1773" s="48"/>
    </row>
    <row r="1774" spans="1:121" ht="28.5" customHeight="1" outlineLevel="1" collapsed="1">
      <c r="A1774" s="36" t="s">
        <v>86</v>
      </c>
      <c r="B1774" s="36">
        <v>110</v>
      </c>
      <c r="C1774" s="6" t="s">
        <v>1624</v>
      </c>
      <c r="D1774" s="36" t="s">
        <v>1350</v>
      </c>
      <c r="E1774" s="6" t="s">
        <v>1836</v>
      </c>
      <c r="F1774" s="35" t="s">
        <v>1837</v>
      </c>
      <c r="G1774" s="28"/>
      <c r="H1774" s="76" t="s">
        <v>59</v>
      </c>
      <c r="I1774" s="28"/>
      <c r="J1774" s="28" t="s">
        <v>33</v>
      </c>
      <c r="K1774" s="26" t="s">
        <v>53</v>
      </c>
      <c r="L1774" s="26" t="s">
        <v>53</v>
      </c>
      <c r="M1774" s="285" t="str">
        <f>M1775&amp;" "&amp;O1775&amp;N1775&amp;" "</f>
        <v xml:space="preserve">Замена ОПН, разрядников 110 кВ 6шт. </v>
      </c>
      <c r="N1774" s="286"/>
      <c r="O1774" s="287"/>
      <c r="P1774" s="41"/>
      <c r="Q1774" s="88"/>
      <c r="R1774" s="47"/>
      <c r="S1774" s="47"/>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c r="AR1774" s="48"/>
      <c r="AS1774" s="48"/>
      <c r="AT1774" s="48"/>
      <c r="AU1774" s="48"/>
      <c r="AV1774" s="48"/>
      <c r="AW1774" s="48"/>
      <c r="AX1774" s="48"/>
      <c r="AY1774" s="48"/>
      <c r="AZ1774" s="48"/>
      <c r="BA1774" s="48"/>
      <c r="BB1774" s="48"/>
      <c r="BC1774" s="48"/>
      <c r="BD1774" s="48"/>
      <c r="BE1774" s="48"/>
      <c r="BF1774" s="48"/>
      <c r="BG1774" s="48"/>
      <c r="BH1774" s="48"/>
      <c r="BI1774" s="48"/>
      <c r="BJ1774" s="48"/>
      <c r="BK1774" s="48"/>
      <c r="BL1774" s="48"/>
      <c r="BM1774" s="48"/>
      <c r="BN1774" s="48"/>
      <c r="BO1774" s="48"/>
      <c r="BP1774" s="48"/>
      <c r="BQ1774" s="48"/>
      <c r="BR1774" s="48"/>
      <c r="BS1774" s="48"/>
      <c r="BT1774" s="48"/>
      <c r="BU1774" s="48"/>
      <c r="BV1774" s="48"/>
      <c r="BW1774" s="48"/>
      <c r="BX1774" s="48"/>
      <c r="BY1774" s="48"/>
      <c r="BZ1774" s="48"/>
      <c r="CA1774" s="48"/>
      <c r="CB1774" s="48"/>
      <c r="CC1774" s="48"/>
      <c r="CD1774" s="48"/>
      <c r="CE1774" s="48"/>
      <c r="CF1774" s="48"/>
      <c r="CG1774" s="48"/>
      <c r="CH1774" s="48"/>
      <c r="CI1774" s="48"/>
      <c r="CJ1774" s="48"/>
      <c r="CK1774" s="48"/>
      <c r="CL1774" s="48"/>
      <c r="CM1774" s="48"/>
      <c r="CN1774" s="48"/>
      <c r="CO1774" s="48"/>
      <c r="CP1774" s="48"/>
      <c r="CQ1774" s="48"/>
      <c r="CR1774" s="48"/>
      <c r="CS1774" s="48"/>
      <c r="CT1774" s="48"/>
      <c r="CU1774" s="48"/>
      <c r="CV1774" s="48"/>
      <c r="CW1774" s="48"/>
      <c r="CX1774" s="48"/>
      <c r="CY1774" s="48"/>
      <c r="CZ1774" s="48"/>
      <c r="DA1774" s="48"/>
      <c r="DB1774" s="48"/>
      <c r="DC1774" s="48"/>
      <c r="DD1774" s="48"/>
      <c r="DE1774" s="48"/>
      <c r="DF1774" s="48"/>
      <c r="DG1774" s="48"/>
      <c r="DH1774" s="48"/>
      <c r="DI1774" s="48"/>
      <c r="DJ1774" s="48"/>
      <c r="DK1774" s="48"/>
      <c r="DL1774" s="48"/>
      <c r="DM1774" s="48"/>
      <c r="DN1774" s="48"/>
      <c r="DO1774" s="48"/>
      <c r="DP1774" s="48"/>
      <c r="DQ1774" s="48"/>
    </row>
    <row r="1775" spans="1:121" ht="22.5" hidden="1" customHeight="1" outlineLevel="2">
      <c r="A1775" s="36"/>
      <c r="B1775" s="36"/>
      <c r="C1775" s="6"/>
      <c r="D1775" s="36"/>
      <c r="E1775" s="6"/>
      <c r="F1775" s="35" t="s">
        <v>1838</v>
      </c>
      <c r="G1775" s="28"/>
      <c r="H1775" s="76"/>
      <c r="I1775" s="28"/>
      <c r="J1775" s="28"/>
      <c r="K1775" s="77"/>
      <c r="L1775" s="77"/>
      <c r="M1775" s="285" t="s">
        <v>89</v>
      </c>
      <c r="N1775" s="286" t="s">
        <v>52</v>
      </c>
      <c r="O1775" s="287">
        <v>6</v>
      </c>
      <c r="P1775" s="41"/>
      <c r="Q1775" s="88"/>
      <c r="R1775" s="47"/>
      <c r="S1775" s="47"/>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c r="AR1775" s="48"/>
      <c r="AS1775" s="48"/>
      <c r="AT1775" s="48"/>
      <c r="AU1775" s="48"/>
      <c r="AV1775" s="48"/>
      <c r="AW1775" s="48"/>
      <c r="AX1775" s="48"/>
      <c r="AY1775" s="48"/>
      <c r="AZ1775" s="48"/>
      <c r="BA1775" s="48"/>
      <c r="BB1775" s="48"/>
      <c r="BC1775" s="48"/>
      <c r="BD1775" s="48"/>
      <c r="BE1775" s="48"/>
      <c r="BF1775" s="48"/>
      <c r="BG1775" s="48"/>
      <c r="BH1775" s="48"/>
      <c r="BI1775" s="48"/>
      <c r="BJ1775" s="48"/>
      <c r="BK1775" s="48"/>
      <c r="BL1775" s="48"/>
      <c r="BM1775" s="48"/>
      <c r="BN1775" s="48"/>
      <c r="BO1775" s="48"/>
      <c r="BP1775" s="48"/>
      <c r="BQ1775" s="48"/>
      <c r="BR1775" s="48"/>
      <c r="BS1775" s="48"/>
      <c r="BT1775" s="48"/>
      <c r="BU1775" s="48"/>
      <c r="BV1775" s="48"/>
      <c r="BW1775" s="48"/>
      <c r="BX1775" s="48"/>
      <c r="BY1775" s="48"/>
      <c r="BZ1775" s="48"/>
      <c r="CA1775" s="48"/>
      <c r="CB1775" s="48"/>
      <c r="CC1775" s="48"/>
      <c r="CD1775" s="48"/>
      <c r="CE1775" s="48"/>
      <c r="CF1775" s="48"/>
      <c r="CG1775" s="48"/>
      <c r="CH1775" s="48"/>
      <c r="CI1775" s="48"/>
      <c r="CJ1775" s="48"/>
      <c r="CK1775" s="48"/>
      <c r="CL1775" s="48"/>
      <c r="CM1775" s="48"/>
      <c r="CN1775" s="48"/>
      <c r="CO1775" s="48"/>
      <c r="CP1775" s="48"/>
      <c r="CQ1775" s="48"/>
      <c r="CR1775" s="48"/>
      <c r="CS1775" s="48"/>
      <c r="CT1775" s="48"/>
      <c r="CU1775" s="48"/>
      <c r="CV1775" s="48"/>
      <c r="CW1775" s="48"/>
      <c r="CX1775" s="48"/>
      <c r="CY1775" s="48"/>
      <c r="CZ1775" s="48"/>
      <c r="DA1775" s="48"/>
      <c r="DB1775" s="48"/>
      <c r="DC1775" s="48"/>
      <c r="DD1775" s="48"/>
      <c r="DE1775" s="48"/>
      <c r="DF1775" s="48"/>
      <c r="DG1775" s="48"/>
      <c r="DH1775" s="48"/>
      <c r="DI1775" s="48"/>
      <c r="DJ1775" s="48"/>
      <c r="DK1775" s="48"/>
      <c r="DL1775" s="48"/>
      <c r="DM1775" s="48"/>
      <c r="DN1775" s="48"/>
      <c r="DO1775" s="48"/>
      <c r="DP1775" s="48"/>
      <c r="DQ1775" s="48"/>
    </row>
    <row r="1776" spans="1:121" ht="90" customHeight="1" outlineLevel="1" collapsed="1">
      <c r="A1776" s="36" t="s">
        <v>88</v>
      </c>
      <c r="B1776" s="36">
        <v>110</v>
      </c>
      <c r="C1776" s="6" t="s">
        <v>1624</v>
      </c>
      <c r="D1776" s="36" t="s">
        <v>1350</v>
      </c>
      <c r="E1776" s="6" t="s">
        <v>1839</v>
      </c>
      <c r="F1776" s="35" t="s">
        <v>1840</v>
      </c>
      <c r="G1776" s="28"/>
      <c r="H1776" s="76" t="s">
        <v>1133</v>
      </c>
      <c r="I1776" s="28" t="s">
        <v>2757</v>
      </c>
      <c r="J1776" s="28" t="s">
        <v>33</v>
      </c>
      <c r="K1776" s="26" t="s">
        <v>55</v>
      </c>
      <c r="L1776" s="26" t="s">
        <v>56</v>
      </c>
      <c r="M1776" s="285" t="str">
        <f>M1777&amp;" "&amp;O1777&amp;N1777&amp;" "&amp;M1778&amp;" "&amp;O1778&amp;N1778&amp;" "&amp;M1779&amp;" "&amp;O1779&amp;N1779&amp;" "</f>
        <v xml:space="preserve">Капитальный ремонт разъединителей (ОД и КЗ) 110 кВ 7групп Замена опорно-стержневых изоляторов разъединителей (ОД и КЗ) 110  кВ 25шт. Замена изолирующей подставки КС 110 кВ 1шт. </v>
      </c>
      <c r="N1776" s="286"/>
      <c r="O1776" s="287"/>
      <c r="P1776" s="41"/>
      <c r="Q1776" s="88"/>
      <c r="R1776" s="47"/>
      <c r="S1776" s="47"/>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c r="AR1776" s="48"/>
      <c r="AS1776" s="48"/>
      <c r="AT1776" s="48"/>
      <c r="AU1776" s="48"/>
      <c r="AV1776" s="48"/>
      <c r="AW1776" s="48"/>
      <c r="AX1776" s="48"/>
      <c r="AY1776" s="48"/>
      <c r="AZ1776" s="48"/>
      <c r="BA1776" s="48"/>
      <c r="BB1776" s="48"/>
      <c r="BC1776" s="48"/>
      <c r="BD1776" s="48"/>
      <c r="BE1776" s="48"/>
      <c r="BF1776" s="48"/>
      <c r="BG1776" s="48"/>
      <c r="BH1776" s="48"/>
      <c r="BI1776" s="48"/>
      <c r="BJ1776" s="48"/>
      <c r="BK1776" s="48"/>
      <c r="BL1776" s="48"/>
      <c r="BM1776" s="48"/>
      <c r="BN1776" s="48"/>
      <c r="BO1776" s="48"/>
      <c r="BP1776" s="48"/>
      <c r="BQ1776" s="48"/>
      <c r="BR1776" s="48"/>
      <c r="BS1776" s="48"/>
      <c r="BT1776" s="48"/>
      <c r="BU1776" s="48"/>
      <c r="BV1776" s="48"/>
      <c r="BW1776" s="48"/>
      <c r="BX1776" s="48"/>
      <c r="BY1776" s="48"/>
      <c r="BZ1776" s="48"/>
      <c r="CA1776" s="48"/>
      <c r="CB1776" s="48"/>
      <c r="CC1776" s="48"/>
      <c r="CD1776" s="48"/>
      <c r="CE1776" s="48"/>
      <c r="CF1776" s="48"/>
      <c r="CG1776" s="48"/>
      <c r="CH1776" s="48"/>
      <c r="CI1776" s="48"/>
      <c r="CJ1776" s="48"/>
      <c r="CK1776" s="48"/>
      <c r="CL1776" s="48"/>
      <c r="CM1776" s="48"/>
      <c r="CN1776" s="48"/>
      <c r="CO1776" s="48"/>
      <c r="CP1776" s="48"/>
      <c r="CQ1776" s="48"/>
      <c r="CR1776" s="48"/>
      <c r="CS1776" s="48"/>
      <c r="CT1776" s="48"/>
      <c r="CU1776" s="48"/>
      <c r="CV1776" s="48"/>
      <c r="CW1776" s="48"/>
      <c r="CX1776" s="48"/>
      <c r="CY1776" s="48"/>
      <c r="CZ1776" s="48"/>
      <c r="DA1776" s="48"/>
      <c r="DB1776" s="48"/>
      <c r="DC1776" s="48"/>
      <c r="DD1776" s="48"/>
      <c r="DE1776" s="48"/>
      <c r="DF1776" s="48"/>
      <c r="DG1776" s="48"/>
      <c r="DH1776" s="48"/>
      <c r="DI1776" s="48"/>
      <c r="DJ1776" s="48"/>
      <c r="DK1776" s="48"/>
      <c r="DL1776" s="48"/>
      <c r="DM1776" s="48"/>
      <c r="DN1776" s="48"/>
      <c r="DO1776" s="48"/>
      <c r="DP1776" s="48"/>
      <c r="DQ1776" s="48"/>
    </row>
    <row r="1777" spans="1:121" ht="45" hidden="1" customHeight="1" outlineLevel="2">
      <c r="A1777" s="36"/>
      <c r="B1777" s="36"/>
      <c r="C1777" s="6"/>
      <c r="D1777" s="36"/>
      <c r="E1777" s="6"/>
      <c r="F1777" s="35" t="s">
        <v>1841</v>
      </c>
      <c r="G1777" s="28"/>
      <c r="H1777" s="76"/>
      <c r="I1777" s="28"/>
      <c r="J1777" s="28"/>
      <c r="K1777" s="77"/>
      <c r="L1777" s="77"/>
      <c r="M1777" s="285" t="s">
        <v>267</v>
      </c>
      <c r="N1777" s="286" t="s">
        <v>76</v>
      </c>
      <c r="O1777" s="287">
        <v>7</v>
      </c>
      <c r="P1777" s="41"/>
      <c r="Q1777" s="88"/>
      <c r="R1777" s="47"/>
      <c r="S1777" s="47"/>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c r="AR1777" s="48"/>
      <c r="AS1777" s="48"/>
      <c r="AT1777" s="48"/>
      <c r="AU1777" s="48"/>
      <c r="AV1777" s="48"/>
      <c r="AW1777" s="48"/>
      <c r="AX1777" s="48"/>
      <c r="AY1777" s="48"/>
      <c r="AZ1777" s="48"/>
      <c r="BA1777" s="48"/>
      <c r="BB1777" s="48"/>
      <c r="BC1777" s="48"/>
      <c r="BD1777" s="48"/>
      <c r="BE1777" s="48"/>
      <c r="BF1777" s="48"/>
      <c r="BG1777" s="48"/>
      <c r="BH1777" s="48"/>
      <c r="BI1777" s="48"/>
      <c r="BJ1777" s="48"/>
      <c r="BK1777" s="48"/>
      <c r="BL1777" s="48"/>
      <c r="BM1777" s="48"/>
      <c r="BN1777" s="48"/>
      <c r="BO1777" s="48"/>
      <c r="BP1777" s="48"/>
      <c r="BQ1777" s="48"/>
      <c r="BR1777" s="48"/>
      <c r="BS1777" s="48"/>
      <c r="BT1777" s="48"/>
      <c r="BU1777" s="48"/>
      <c r="BV1777" s="48"/>
      <c r="BW1777" s="48"/>
      <c r="BX1777" s="48"/>
      <c r="BY1777" s="48"/>
      <c r="BZ1777" s="48"/>
      <c r="CA1777" s="48"/>
      <c r="CB1777" s="48"/>
      <c r="CC1777" s="48"/>
      <c r="CD1777" s="48"/>
      <c r="CE1777" s="48"/>
      <c r="CF1777" s="48"/>
      <c r="CG1777" s="48"/>
      <c r="CH1777" s="48"/>
      <c r="CI1777" s="48"/>
      <c r="CJ1777" s="48"/>
      <c r="CK1777" s="48"/>
      <c r="CL1777" s="48"/>
      <c r="CM1777" s="48"/>
      <c r="CN1777" s="48"/>
      <c r="CO1777" s="48"/>
      <c r="CP1777" s="48"/>
      <c r="CQ1777" s="48"/>
      <c r="CR1777" s="48"/>
      <c r="CS1777" s="48"/>
      <c r="CT1777" s="48"/>
      <c r="CU1777" s="48"/>
      <c r="CV1777" s="48"/>
      <c r="CW1777" s="48"/>
      <c r="CX1777" s="48"/>
      <c r="CY1777" s="48"/>
      <c r="CZ1777" s="48"/>
      <c r="DA1777" s="48"/>
      <c r="DB1777" s="48"/>
      <c r="DC1777" s="48"/>
      <c r="DD1777" s="48"/>
      <c r="DE1777" s="48"/>
      <c r="DF1777" s="48"/>
      <c r="DG1777" s="48"/>
      <c r="DH1777" s="48"/>
      <c r="DI1777" s="48"/>
      <c r="DJ1777" s="48"/>
      <c r="DK1777" s="48"/>
      <c r="DL1777" s="48"/>
      <c r="DM1777" s="48"/>
      <c r="DN1777" s="48"/>
      <c r="DO1777" s="48"/>
      <c r="DP1777" s="48"/>
      <c r="DQ1777" s="48"/>
    </row>
    <row r="1778" spans="1:121" ht="45" hidden="1" customHeight="1" outlineLevel="2">
      <c r="A1778" s="36"/>
      <c r="B1778" s="36"/>
      <c r="C1778" s="6"/>
      <c r="D1778" s="36"/>
      <c r="E1778" s="6"/>
      <c r="F1778" s="35" t="s">
        <v>1841</v>
      </c>
      <c r="G1778" s="28"/>
      <c r="H1778" s="76"/>
      <c r="I1778" s="28"/>
      <c r="J1778" s="28"/>
      <c r="K1778" s="77"/>
      <c r="L1778" s="77"/>
      <c r="M1778" s="285" t="s">
        <v>1842</v>
      </c>
      <c r="N1778" s="286" t="s">
        <v>52</v>
      </c>
      <c r="O1778" s="287">
        <v>25</v>
      </c>
      <c r="P1778" s="41"/>
      <c r="Q1778" s="88"/>
      <c r="R1778" s="47"/>
      <c r="S1778" s="47"/>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c r="AR1778" s="48"/>
      <c r="AS1778" s="48"/>
      <c r="AT1778" s="48"/>
      <c r="AU1778" s="48"/>
      <c r="AV1778" s="48"/>
      <c r="AW1778" s="48"/>
      <c r="AX1778" s="48"/>
      <c r="AY1778" s="48"/>
      <c r="AZ1778" s="48"/>
      <c r="BA1778" s="48"/>
      <c r="BB1778" s="48"/>
      <c r="BC1778" s="48"/>
      <c r="BD1778" s="48"/>
      <c r="BE1778" s="48"/>
      <c r="BF1778" s="48"/>
      <c r="BG1778" s="48"/>
      <c r="BH1778" s="48"/>
      <c r="BI1778" s="48"/>
      <c r="BJ1778" s="48"/>
      <c r="BK1778" s="48"/>
      <c r="BL1778" s="48"/>
      <c r="BM1778" s="48"/>
      <c r="BN1778" s="48"/>
      <c r="BO1778" s="48"/>
      <c r="BP1778" s="48"/>
      <c r="BQ1778" s="48"/>
      <c r="BR1778" s="48"/>
      <c r="BS1778" s="48"/>
      <c r="BT1778" s="48"/>
      <c r="BU1778" s="48"/>
      <c r="BV1778" s="48"/>
      <c r="BW1778" s="48"/>
      <c r="BX1778" s="48"/>
      <c r="BY1778" s="48"/>
      <c r="BZ1778" s="48"/>
      <c r="CA1778" s="48"/>
      <c r="CB1778" s="48"/>
      <c r="CC1778" s="48"/>
      <c r="CD1778" s="48"/>
      <c r="CE1778" s="48"/>
      <c r="CF1778" s="48"/>
      <c r="CG1778" s="48"/>
      <c r="CH1778" s="48"/>
      <c r="CI1778" s="48"/>
      <c r="CJ1778" s="48"/>
      <c r="CK1778" s="48"/>
      <c r="CL1778" s="48"/>
      <c r="CM1778" s="48"/>
      <c r="CN1778" s="48"/>
      <c r="CO1778" s="48"/>
      <c r="CP1778" s="48"/>
      <c r="CQ1778" s="48"/>
      <c r="CR1778" s="48"/>
      <c r="CS1778" s="48"/>
      <c r="CT1778" s="48"/>
      <c r="CU1778" s="48"/>
      <c r="CV1778" s="48"/>
      <c r="CW1778" s="48"/>
      <c r="CX1778" s="48"/>
      <c r="CY1778" s="48"/>
      <c r="CZ1778" s="48"/>
      <c r="DA1778" s="48"/>
      <c r="DB1778" s="48"/>
      <c r="DC1778" s="48"/>
      <c r="DD1778" s="48"/>
      <c r="DE1778" s="48"/>
      <c r="DF1778" s="48"/>
      <c r="DG1778" s="48"/>
      <c r="DH1778" s="48"/>
      <c r="DI1778" s="48"/>
      <c r="DJ1778" s="48"/>
      <c r="DK1778" s="48"/>
      <c r="DL1778" s="48"/>
      <c r="DM1778" s="48"/>
      <c r="DN1778" s="48"/>
      <c r="DO1778" s="48"/>
      <c r="DP1778" s="48"/>
      <c r="DQ1778" s="48"/>
    </row>
    <row r="1779" spans="1:121" ht="16.5" hidden="1" customHeight="1" outlineLevel="2">
      <c r="A1779" s="36"/>
      <c r="B1779" s="36"/>
      <c r="C1779" s="6"/>
      <c r="D1779" s="36"/>
      <c r="E1779" s="6"/>
      <c r="F1779" s="35" t="s">
        <v>1843</v>
      </c>
      <c r="G1779" s="28"/>
      <c r="H1779" s="76"/>
      <c r="I1779" s="28"/>
      <c r="J1779" s="28"/>
      <c r="K1779" s="77"/>
      <c r="L1779" s="77"/>
      <c r="M1779" s="285" t="s">
        <v>2710</v>
      </c>
      <c r="N1779" s="286" t="s">
        <v>52</v>
      </c>
      <c r="O1779" s="287">
        <v>1</v>
      </c>
      <c r="P1779" s="41"/>
      <c r="Q1779" s="88"/>
      <c r="R1779" s="47"/>
      <c r="S1779" s="47"/>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c r="AR1779" s="48"/>
      <c r="AS1779" s="48"/>
      <c r="AT1779" s="48"/>
      <c r="AU1779" s="48"/>
      <c r="AV1779" s="48"/>
      <c r="AW1779" s="48"/>
      <c r="AX1779" s="48"/>
      <c r="AY1779" s="48"/>
      <c r="AZ1779" s="48"/>
      <c r="BA1779" s="48"/>
      <c r="BB1779" s="48"/>
      <c r="BC1779" s="48"/>
      <c r="BD1779" s="48"/>
      <c r="BE1779" s="48"/>
      <c r="BF1779" s="48"/>
      <c r="BG1779" s="48"/>
      <c r="BH1779" s="48"/>
      <c r="BI1779" s="48"/>
      <c r="BJ1779" s="48"/>
      <c r="BK1779" s="48"/>
      <c r="BL1779" s="48"/>
      <c r="BM1779" s="48"/>
      <c r="BN1779" s="48"/>
      <c r="BO1779" s="48"/>
      <c r="BP1779" s="48"/>
      <c r="BQ1779" s="48"/>
      <c r="BR1779" s="48"/>
      <c r="BS1779" s="48"/>
      <c r="BT1779" s="48"/>
      <c r="BU1779" s="48"/>
      <c r="BV1779" s="48"/>
      <c r="BW1779" s="48"/>
      <c r="BX1779" s="48"/>
      <c r="BY1779" s="48"/>
      <c r="BZ1779" s="48"/>
      <c r="CA1779" s="48"/>
      <c r="CB1779" s="48"/>
      <c r="CC1779" s="48"/>
      <c r="CD1779" s="48"/>
      <c r="CE1779" s="48"/>
      <c r="CF1779" s="48"/>
      <c r="CG1779" s="48"/>
      <c r="CH1779" s="48"/>
      <c r="CI1779" s="48"/>
      <c r="CJ1779" s="48"/>
      <c r="CK1779" s="48"/>
      <c r="CL1779" s="48"/>
      <c r="CM1779" s="48"/>
      <c r="CN1779" s="48"/>
      <c r="CO1779" s="48"/>
      <c r="CP1779" s="48"/>
      <c r="CQ1779" s="48"/>
      <c r="CR1779" s="48"/>
      <c r="CS1779" s="48"/>
      <c r="CT1779" s="48"/>
      <c r="CU1779" s="48"/>
      <c r="CV1779" s="48"/>
      <c r="CW1779" s="48"/>
      <c r="CX1779" s="48"/>
      <c r="CY1779" s="48"/>
      <c r="CZ1779" s="48"/>
      <c r="DA1779" s="48"/>
      <c r="DB1779" s="48"/>
      <c r="DC1779" s="48"/>
      <c r="DD1779" s="48"/>
      <c r="DE1779" s="48"/>
      <c r="DF1779" s="48"/>
      <c r="DG1779" s="48"/>
      <c r="DH1779" s="48"/>
      <c r="DI1779" s="48"/>
      <c r="DJ1779" s="48"/>
      <c r="DK1779" s="48"/>
      <c r="DL1779" s="48"/>
      <c r="DM1779" s="48"/>
      <c r="DN1779" s="48"/>
      <c r="DO1779" s="48"/>
      <c r="DP1779" s="48"/>
      <c r="DQ1779" s="48"/>
    </row>
    <row r="1780" spans="1:121" ht="33.75" customHeight="1" outlineLevel="1" collapsed="1">
      <c r="A1780" s="36" t="s">
        <v>946</v>
      </c>
      <c r="B1780" s="36">
        <v>35</v>
      </c>
      <c r="C1780" s="6" t="s">
        <v>1529</v>
      </c>
      <c r="D1780" s="36" t="s">
        <v>1350</v>
      </c>
      <c r="E1780" s="6" t="s">
        <v>1844</v>
      </c>
      <c r="F1780" s="35" t="s">
        <v>1845</v>
      </c>
      <c r="G1780" s="28"/>
      <c r="H1780" s="76" t="s">
        <v>59</v>
      </c>
      <c r="I1780" s="28"/>
      <c r="J1780" s="28" t="s">
        <v>33</v>
      </c>
      <c r="K1780" s="26" t="s">
        <v>55</v>
      </c>
      <c r="L1780" s="26" t="s">
        <v>56</v>
      </c>
      <c r="M1780" s="285" t="str">
        <f>M1781&amp;" "&amp;O1781&amp;N1781&amp;" "&amp;M1782&amp;" "&amp;O1782&amp;N1782&amp;" "</f>
        <v xml:space="preserve">Капитальный ремонт разъединителей (ОД и КЗ) 35 кВ 2групп Капитальный ремонт выключателей 35 кВ 1шт. </v>
      </c>
      <c r="N1780" s="286"/>
      <c r="O1780" s="287"/>
      <c r="P1780" s="41"/>
      <c r="Q1780" s="88"/>
      <c r="R1780" s="47"/>
      <c r="S1780" s="47"/>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c r="AR1780" s="48"/>
      <c r="AS1780" s="48"/>
      <c r="AT1780" s="48"/>
      <c r="AU1780" s="48"/>
      <c r="AV1780" s="48"/>
      <c r="AW1780" s="48"/>
      <c r="AX1780" s="48"/>
      <c r="AY1780" s="48"/>
      <c r="AZ1780" s="48"/>
      <c r="BA1780" s="48"/>
      <c r="BB1780" s="48"/>
      <c r="BC1780" s="48"/>
      <c r="BD1780" s="48"/>
      <c r="BE1780" s="48"/>
      <c r="BF1780" s="48"/>
      <c r="BG1780" s="48"/>
      <c r="BH1780" s="48"/>
      <c r="BI1780" s="48"/>
      <c r="BJ1780" s="48"/>
      <c r="BK1780" s="48"/>
      <c r="BL1780" s="48"/>
      <c r="BM1780" s="48"/>
      <c r="BN1780" s="48"/>
      <c r="BO1780" s="48"/>
      <c r="BP1780" s="48"/>
      <c r="BQ1780" s="48"/>
      <c r="BR1780" s="48"/>
      <c r="BS1780" s="48"/>
      <c r="BT1780" s="48"/>
      <c r="BU1780" s="48"/>
      <c r="BV1780" s="48"/>
      <c r="BW1780" s="48"/>
      <c r="BX1780" s="48"/>
      <c r="BY1780" s="48"/>
      <c r="BZ1780" s="48"/>
      <c r="CA1780" s="48"/>
      <c r="CB1780" s="48"/>
      <c r="CC1780" s="48"/>
      <c r="CD1780" s="48"/>
      <c r="CE1780" s="48"/>
      <c r="CF1780" s="48"/>
      <c r="CG1780" s="48"/>
      <c r="CH1780" s="48"/>
      <c r="CI1780" s="48"/>
      <c r="CJ1780" s="48"/>
      <c r="CK1780" s="48"/>
      <c r="CL1780" s="48"/>
      <c r="CM1780" s="48"/>
      <c r="CN1780" s="48"/>
      <c r="CO1780" s="48"/>
      <c r="CP1780" s="48"/>
      <c r="CQ1780" s="48"/>
      <c r="CR1780" s="48"/>
      <c r="CS1780" s="48"/>
      <c r="CT1780" s="48"/>
      <c r="CU1780" s="48"/>
      <c r="CV1780" s="48"/>
      <c r="CW1780" s="48"/>
      <c r="CX1780" s="48"/>
      <c r="CY1780" s="48"/>
      <c r="CZ1780" s="48"/>
      <c r="DA1780" s="48"/>
      <c r="DB1780" s="48"/>
      <c r="DC1780" s="48"/>
      <c r="DD1780" s="48"/>
      <c r="DE1780" s="48"/>
      <c r="DF1780" s="48"/>
      <c r="DG1780" s="48"/>
      <c r="DH1780" s="48"/>
      <c r="DI1780" s="48"/>
      <c r="DJ1780" s="48"/>
      <c r="DK1780" s="48"/>
      <c r="DL1780" s="48"/>
      <c r="DM1780" s="48"/>
      <c r="DN1780" s="48"/>
      <c r="DO1780" s="48"/>
      <c r="DP1780" s="48"/>
      <c r="DQ1780" s="48"/>
    </row>
    <row r="1781" spans="1:121" ht="22.5" hidden="1" customHeight="1" outlineLevel="2">
      <c r="A1781" s="36"/>
      <c r="B1781" s="36"/>
      <c r="C1781" s="6"/>
      <c r="D1781" s="36"/>
      <c r="E1781" s="6"/>
      <c r="F1781" s="35" t="s">
        <v>1846</v>
      </c>
      <c r="G1781" s="28"/>
      <c r="H1781" s="76"/>
      <c r="I1781" s="28"/>
      <c r="J1781" s="28"/>
      <c r="K1781" s="77"/>
      <c r="L1781" s="77"/>
      <c r="M1781" s="285" t="s">
        <v>1847</v>
      </c>
      <c r="N1781" s="286" t="s">
        <v>76</v>
      </c>
      <c r="O1781" s="287">
        <v>2</v>
      </c>
      <c r="P1781" s="41"/>
      <c r="Q1781" s="88"/>
      <c r="R1781" s="47"/>
      <c r="S1781" s="47"/>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c r="AR1781" s="48"/>
      <c r="AS1781" s="48"/>
      <c r="AT1781" s="48"/>
      <c r="AU1781" s="48"/>
      <c r="AV1781" s="48"/>
      <c r="AW1781" s="48"/>
      <c r="AX1781" s="48"/>
      <c r="AY1781" s="48"/>
      <c r="AZ1781" s="48"/>
      <c r="BA1781" s="48"/>
      <c r="BB1781" s="48"/>
      <c r="BC1781" s="48"/>
      <c r="BD1781" s="48"/>
      <c r="BE1781" s="48"/>
      <c r="BF1781" s="48"/>
      <c r="BG1781" s="48"/>
      <c r="BH1781" s="48"/>
      <c r="BI1781" s="48"/>
      <c r="BJ1781" s="48"/>
      <c r="BK1781" s="48"/>
      <c r="BL1781" s="48"/>
      <c r="BM1781" s="48"/>
      <c r="BN1781" s="48"/>
      <c r="BO1781" s="48"/>
      <c r="BP1781" s="48"/>
      <c r="BQ1781" s="48"/>
      <c r="BR1781" s="48"/>
      <c r="BS1781" s="48"/>
      <c r="BT1781" s="48"/>
      <c r="BU1781" s="48"/>
      <c r="BV1781" s="48"/>
      <c r="BW1781" s="48"/>
      <c r="BX1781" s="48"/>
      <c r="BY1781" s="48"/>
      <c r="BZ1781" s="48"/>
      <c r="CA1781" s="48"/>
      <c r="CB1781" s="48"/>
      <c r="CC1781" s="48"/>
      <c r="CD1781" s="48"/>
      <c r="CE1781" s="48"/>
      <c r="CF1781" s="48"/>
      <c r="CG1781" s="48"/>
      <c r="CH1781" s="48"/>
      <c r="CI1781" s="48"/>
      <c r="CJ1781" s="48"/>
      <c r="CK1781" s="48"/>
      <c r="CL1781" s="48"/>
      <c r="CM1781" s="48"/>
      <c r="CN1781" s="48"/>
      <c r="CO1781" s="48"/>
      <c r="CP1781" s="48"/>
      <c r="CQ1781" s="48"/>
      <c r="CR1781" s="48"/>
      <c r="CS1781" s="48"/>
      <c r="CT1781" s="48"/>
      <c r="CU1781" s="48"/>
      <c r="CV1781" s="48"/>
      <c r="CW1781" s="48"/>
      <c r="CX1781" s="48"/>
      <c r="CY1781" s="48"/>
      <c r="CZ1781" s="48"/>
      <c r="DA1781" s="48"/>
      <c r="DB1781" s="48"/>
      <c r="DC1781" s="48"/>
      <c r="DD1781" s="48"/>
      <c r="DE1781" s="48"/>
      <c r="DF1781" s="48"/>
      <c r="DG1781" s="48"/>
      <c r="DH1781" s="48"/>
      <c r="DI1781" s="48"/>
      <c r="DJ1781" s="48"/>
      <c r="DK1781" s="48"/>
      <c r="DL1781" s="48"/>
      <c r="DM1781" s="48"/>
      <c r="DN1781" s="48"/>
      <c r="DO1781" s="48"/>
      <c r="DP1781" s="48"/>
      <c r="DQ1781" s="48"/>
    </row>
    <row r="1782" spans="1:121" ht="12.75" hidden="1" customHeight="1" outlineLevel="2">
      <c r="A1782" s="36"/>
      <c r="B1782" s="36"/>
      <c r="C1782" s="6"/>
      <c r="D1782" s="36"/>
      <c r="E1782" s="6"/>
      <c r="F1782" s="35" t="s">
        <v>1848</v>
      </c>
      <c r="G1782" s="28"/>
      <c r="H1782" s="76"/>
      <c r="I1782" s="28"/>
      <c r="J1782" s="28"/>
      <c r="K1782" s="77"/>
      <c r="L1782" s="77"/>
      <c r="M1782" s="285" t="s">
        <v>78</v>
      </c>
      <c r="N1782" s="286" t="s">
        <v>52</v>
      </c>
      <c r="O1782" s="287">
        <v>1</v>
      </c>
      <c r="P1782" s="41"/>
      <c r="Q1782" s="88"/>
      <c r="R1782" s="47"/>
      <c r="S1782" s="47"/>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c r="AR1782" s="48"/>
      <c r="AS1782" s="48"/>
      <c r="AT1782" s="48"/>
      <c r="AU1782" s="48"/>
      <c r="AV1782" s="48"/>
      <c r="AW1782" s="48"/>
      <c r="AX1782" s="48"/>
      <c r="AY1782" s="48"/>
      <c r="AZ1782" s="48"/>
      <c r="BA1782" s="48"/>
      <c r="BB1782" s="48"/>
      <c r="BC1782" s="48"/>
      <c r="BD1782" s="48"/>
      <c r="BE1782" s="48"/>
      <c r="BF1782" s="48"/>
      <c r="BG1782" s="48"/>
      <c r="BH1782" s="48"/>
      <c r="BI1782" s="48"/>
      <c r="BJ1782" s="48"/>
      <c r="BK1782" s="48"/>
      <c r="BL1782" s="48"/>
      <c r="BM1782" s="48"/>
      <c r="BN1782" s="48"/>
      <c r="BO1782" s="48"/>
      <c r="BP1782" s="48"/>
      <c r="BQ1782" s="48"/>
      <c r="BR1782" s="48"/>
      <c r="BS1782" s="48"/>
      <c r="BT1782" s="48"/>
      <c r="BU1782" s="48"/>
      <c r="BV1782" s="48"/>
      <c r="BW1782" s="48"/>
      <c r="BX1782" s="48"/>
      <c r="BY1782" s="48"/>
      <c r="BZ1782" s="48"/>
      <c r="CA1782" s="48"/>
      <c r="CB1782" s="48"/>
      <c r="CC1782" s="48"/>
      <c r="CD1782" s="48"/>
      <c r="CE1782" s="48"/>
      <c r="CF1782" s="48"/>
      <c r="CG1782" s="48"/>
      <c r="CH1782" s="48"/>
      <c r="CI1782" s="48"/>
      <c r="CJ1782" s="48"/>
      <c r="CK1782" s="48"/>
      <c r="CL1782" s="48"/>
      <c r="CM1782" s="48"/>
      <c r="CN1782" s="48"/>
      <c r="CO1782" s="48"/>
      <c r="CP1782" s="48"/>
      <c r="CQ1782" s="48"/>
      <c r="CR1782" s="48"/>
      <c r="CS1782" s="48"/>
      <c r="CT1782" s="48"/>
      <c r="CU1782" s="48"/>
      <c r="CV1782" s="48"/>
      <c r="CW1782" s="48"/>
      <c r="CX1782" s="48"/>
      <c r="CY1782" s="48"/>
      <c r="CZ1782" s="48"/>
      <c r="DA1782" s="48"/>
      <c r="DB1782" s="48"/>
      <c r="DC1782" s="48"/>
      <c r="DD1782" s="48"/>
      <c r="DE1782" s="48"/>
      <c r="DF1782" s="48"/>
      <c r="DG1782" s="48"/>
      <c r="DH1782" s="48"/>
      <c r="DI1782" s="48"/>
      <c r="DJ1782" s="48"/>
      <c r="DK1782" s="48"/>
      <c r="DL1782" s="48"/>
      <c r="DM1782" s="48"/>
      <c r="DN1782" s="48"/>
      <c r="DO1782" s="48"/>
      <c r="DP1782" s="48"/>
      <c r="DQ1782" s="48"/>
    </row>
    <row r="1783" spans="1:121" ht="45" customHeight="1" outlineLevel="1" collapsed="1">
      <c r="A1783" s="36" t="s">
        <v>947</v>
      </c>
      <c r="B1783" s="36">
        <v>110</v>
      </c>
      <c r="C1783" s="6" t="s">
        <v>1849</v>
      </c>
      <c r="D1783" s="36" t="s">
        <v>1350</v>
      </c>
      <c r="E1783" s="6" t="s">
        <v>1850</v>
      </c>
      <c r="F1783" s="35" t="s">
        <v>1851</v>
      </c>
      <c r="G1783" s="28"/>
      <c r="H1783" s="169" t="s">
        <v>1813</v>
      </c>
      <c r="I1783" s="28" t="s">
        <v>2757</v>
      </c>
      <c r="J1783" s="28" t="s">
        <v>33</v>
      </c>
      <c r="K1783" s="26" t="s">
        <v>49</v>
      </c>
      <c r="L1783" s="26" t="s">
        <v>49</v>
      </c>
      <c r="M1783" s="285" t="str">
        <f>M1784&amp;" "&amp;O1784&amp;N1784&amp;" "&amp;M1785&amp;" "&amp;O1785&amp;N1785&amp;" "</f>
        <v xml:space="preserve">Капитальный ремонт разъединителей (ОД и КЗ) 110 кВ 2групп Замена опорно-стержневых изоляторов разъединителей (ОД и КЗ) 110  кВ 12шт. </v>
      </c>
      <c r="N1783" s="286"/>
      <c r="O1783" s="287"/>
      <c r="P1783" s="41"/>
      <c r="Q1783" s="88"/>
      <c r="R1783" s="47"/>
      <c r="S1783" s="47"/>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c r="AR1783" s="48"/>
      <c r="AS1783" s="48"/>
      <c r="AT1783" s="48"/>
      <c r="AU1783" s="48"/>
      <c r="AV1783" s="48"/>
      <c r="AW1783" s="48"/>
      <c r="AX1783" s="48"/>
      <c r="AY1783" s="48"/>
      <c r="AZ1783" s="48"/>
      <c r="BA1783" s="48"/>
      <c r="BB1783" s="48"/>
      <c r="BC1783" s="48"/>
      <c r="BD1783" s="48"/>
      <c r="BE1783" s="48"/>
      <c r="BF1783" s="48"/>
      <c r="BG1783" s="48"/>
      <c r="BH1783" s="48"/>
      <c r="BI1783" s="48"/>
      <c r="BJ1783" s="48"/>
      <c r="BK1783" s="48"/>
      <c r="BL1783" s="48"/>
      <c r="BM1783" s="48"/>
      <c r="BN1783" s="48"/>
      <c r="BO1783" s="48"/>
      <c r="BP1783" s="48"/>
      <c r="BQ1783" s="48"/>
      <c r="BR1783" s="48"/>
      <c r="BS1783" s="48"/>
      <c r="BT1783" s="48"/>
      <c r="BU1783" s="48"/>
      <c r="BV1783" s="48"/>
      <c r="BW1783" s="48"/>
      <c r="BX1783" s="48"/>
      <c r="BY1783" s="48"/>
      <c r="BZ1783" s="48"/>
      <c r="CA1783" s="48"/>
      <c r="CB1783" s="48"/>
      <c r="CC1783" s="48"/>
      <c r="CD1783" s="48"/>
      <c r="CE1783" s="48"/>
      <c r="CF1783" s="48"/>
      <c r="CG1783" s="48"/>
      <c r="CH1783" s="48"/>
      <c r="CI1783" s="48"/>
      <c r="CJ1783" s="48"/>
      <c r="CK1783" s="48"/>
      <c r="CL1783" s="48"/>
      <c r="CM1783" s="48"/>
      <c r="CN1783" s="48"/>
      <c r="CO1783" s="48"/>
      <c r="CP1783" s="48"/>
      <c r="CQ1783" s="48"/>
      <c r="CR1783" s="48"/>
      <c r="CS1783" s="48"/>
      <c r="CT1783" s="48"/>
      <c r="CU1783" s="48"/>
      <c r="CV1783" s="48"/>
      <c r="CW1783" s="48"/>
      <c r="CX1783" s="48"/>
      <c r="CY1783" s="48"/>
      <c r="CZ1783" s="48"/>
      <c r="DA1783" s="48"/>
      <c r="DB1783" s="48"/>
      <c r="DC1783" s="48"/>
      <c r="DD1783" s="48"/>
      <c r="DE1783" s="48"/>
      <c r="DF1783" s="48"/>
      <c r="DG1783" s="48"/>
      <c r="DH1783" s="48"/>
      <c r="DI1783" s="48"/>
      <c r="DJ1783" s="48"/>
      <c r="DK1783" s="48"/>
      <c r="DL1783" s="48"/>
      <c r="DM1783" s="48"/>
      <c r="DN1783" s="48"/>
      <c r="DO1783" s="48"/>
      <c r="DP1783" s="48"/>
      <c r="DQ1783" s="48"/>
    </row>
    <row r="1784" spans="1:121" ht="22.5" hidden="1" customHeight="1" outlineLevel="2">
      <c r="A1784" s="36"/>
      <c r="B1784" s="36"/>
      <c r="C1784" s="6"/>
      <c r="D1784" s="36"/>
      <c r="E1784" s="6"/>
      <c r="F1784" s="35" t="s">
        <v>1852</v>
      </c>
      <c r="G1784" s="28"/>
      <c r="H1784" s="76"/>
      <c r="I1784" s="28"/>
      <c r="J1784" s="28"/>
      <c r="K1784" s="77"/>
      <c r="L1784" s="77"/>
      <c r="M1784" s="285" t="s">
        <v>267</v>
      </c>
      <c r="N1784" s="286" t="s">
        <v>76</v>
      </c>
      <c r="O1784" s="287">
        <v>2</v>
      </c>
      <c r="P1784" s="41"/>
      <c r="Q1784" s="88"/>
      <c r="R1784" s="47"/>
      <c r="S1784" s="47"/>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c r="AR1784" s="48"/>
      <c r="AS1784" s="48"/>
      <c r="AT1784" s="48"/>
      <c r="AU1784" s="48"/>
      <c r="AV1784" s="48"/>
      <c r="AW1784" s="48"/>
      <c r="AX1784" s="48"/>
      <c r="AY1784" s="48"/>
      <c r="AZ1784" s="48"/>
      <c r="BA1784" s="48"/>
      <c r="BB1784" s="48"/>
      <c r="BC1784" s="48"/>
      <c r="BD1784" s="48"/>
      <c r="BE1784" s="48"/>
      <c r="BF1784" s="48"/>
      <c r="BG1784" s="48"/>
      <c r="BH1784" s="48"/>
      <c r="BI1784" s="48"/>
      <c r="BJ1784" s="48"/>
      <c r="BK1784" s="48"/>
      <c r="BL1784" s="48"/>
      <c r="BM1784" s="48"/>
      <c r="BN1784" s="48"/>
      <c r="BO1784" s="48"/>
      <c r="BP1784" s="48"/>
      <c r="BQ1784" s="48"/>
      <c r="BR1784" s="48"/>
      <c r="BS1784" s="48"/>
      <c r="BT1784" s="48"/>
      <c r="BU1784" s="48"/>
      <c r="BV1784" s="48"/>
      <c r="BW1784" s="48"/>
      <c r="BX1784" s="48"/>
      <c r="BY1784" s="48"/>
      <c r="BZ1784" s="48"/>
      <c r="CA1784" s="48"/>
      <c r="CB1784" s="48"/>
      <c r="CC1784" s="48"/>
      <c r="CD1784" s="48"/>
      <c r="CE1784" s="48"/>
      <c r="CF1784" s="48"/>
      <c r="CG1784" s="48"/>
      <c r="CH1784" s="48"/>
      <c r="CI1784" s="48"/>
      <c r="CJ1784" s="48"/>
      <c r="CK1784" s="48"/>
      <c r="CL1784" s="48"/>
      <c r="CM1784" s="48"/>
      <c r="CN1784" s="48"/>
      <c r="CO1784" s="48"/>
      <c r="CP1784" s="48"/>
      <c r="CQ1784" s="48"/>
      <c r="CR1784" s="48"/>
      <c r="CS1784" s="48"/>
      <c r="CT1784" s="48"/>
      <c r="CU1784" s="48"/>
      <c r="CV1784" s="48"/>
      <c r="CW1784" s="48"/>
      <c r="CX1784" s="48"/>
      <c r="CY1784" s="48"/>
      <c r="CZ1784" s="48"/>
      <c r="DA1784" s="48"/>
      <c r="DB1784" s="48"/>
      <c r="DC1784" s="48"/>
      <c r="DD1784" s="48"/>
      <c r="DE1784" s="48"/>
      <c r="DF1784" s="48"/>
      <c r="DG1784" s="48"/>
      <c r="DH1784" s="48"/>
      <c r="DI1784" s="48"/>
      <c r="DJ1784" s="48"/>
      <c r="DK1784" s="48"/>
      <c r="DL1784" s="48"/>
      <c r="DM1784" s="48"/>
      <c r="DN1784" s="48"/>
      <c r="DO1784" s="48"/>
      <c r="DP1784" s="48"/>
      <c r="DQ1784" s="48"/>
    </row>
    <row r="1785" spans="1:121" ht="22.5" hidden="1" customHeight="1" outlineLevel="2">
      <c r="A1785" s="36"/>
      <c r="B1785" s="36"/>
      <c r="C1785" s="6"/>
      <c r="D1785" s="36"/>
      <c r="E1785" s="6"/>
      <c r="F1785" s="35" t="s">
        <v>1852</v>
      </c>
      <c r="G1785" s="28"/>
      <c r="H1785" s="76"/>
      <c r="I1785" s="28"/>
      <c r="J1785" s="28"/>
      <c r="K1785" s="77"/>
      <c r="L1785" s="77"/>
      <c r="M1785" s="285" t="s">
        <v>1842</v>
      </c>
      <c r="N1785" s="286" t="s">
        <v>52</v>
      </c>
      <c r="O1785" s="287">
        <v>12</v>
      </c>
      <c r="P1785" s="41"/>
      <c r="Q1785" s="88"/>
      <c r="R1785" s="47"/>
      <c r="S1785" s="47"/>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c r="AR1785" s="48"/>
      <c r="AS1785" s="48"/>
      <c r="AT1785" s="48"/>
      <c r="AU1785" s="48"/>
      <c r="AV1785" s="48"/>
      <c r="AW1785" s="48"/>
      <c r="AX1785" s="48"/>
      <c r="AY1785" s="48"/>
      <c r="AZ1785" s="48"/>
      <c r="BA1785" s="48"/>
      <c r="BB1785" s="48"/>
      <c r="BC1785" s="48"/>
      <c r="BD1785" s="48"/>
      <c r="BE1785" s="48"/>
      <c r="BF1785" s="48"/>
      <c r="BG1785" s="48"/>
      <c r="BH1785" s="48"/>
      <c r="BI1785" s="48"/>
      <c r="BJ1785" s="48"/>
      <c r="BK1785" s="48"/>
      <c r="BL1785" s="48"/>
      <c r="BM1785" s="48"/>
      <c r="BN1785" s="48"/>
      <c r="BO1785" s="48"/>
      <c r="BP1785" s="48"/>
      <c r="BQ1785" s="48"/>
      <c r="BR1785" s="48"/>
      <c r="BS1785" s="48"/>
      <c r="BT1785" s="48"/>
      <c r="BU1785" s="48"/>
      <c r="BV1785" s="48"/>
      <c r="BW1785" s="48"/>
      <c r="BX1785" s="48"/>
      <c r="BY1785" s="48"/>
      <c r="BZ1785" s="48"/>
      <c r="CA1785" s="48"/>
      <c r="CB1785" s="48"/>
      <c r="CC1785" s="48"/>
      <c r="CD1785" s="48"/>
      <c r="CE1785" s="48"/>
      <c r="CF1785" s="48"/>
      <c r="CG1785" s="48"/>
      <c r="CH1785" s="48"/>
      <c r="CI1785" s="48"/>
      <c r="CJ1785" s="48"/>
      <c r="CK1785" s="48"/>
      <c r="CL1785" s="48"/>
      <c r="CM1785" s="48"/>
      <c r="CN1785" s="48"/>
      <c r="CO1785" s="48"/>
      <c r="CP1785" s="48"/>
      <c r="CQ1785" s="48"/>
      <c r="CR1785" s="48"/>
      <c r="CS1785" s="48"/>
      <c r="CT1785" s="48"/>
      <c r="CU1785" s="48"/>
      <c r="CV1785" s="48"/>
      <c r="CW1785" s="48"/>
      <c r="CX1785" s="48"/>
      <c r="CY1785" s="48"/>
      <c r="CZ1785" s="48"/>
      <c r="DA1785" s="48"/>
      <c r="DB1785" s="48"/>
      <c r="DC1785" s="48"/>
      <c r="DD1785" s="48"/>
      <c r="DE1785" s="48"/>
      <c r="DF1785" s="48"/>
      <c r="DG1785" s="48"/>
      <c r="DH1785" s="48"/>
      <c r="DI1785" s="48"/>
      <c r="DJ1785" s="48"/>
      <c r="DK1785" s="48"/>
      <c r="DL1785" s="48"/>
      <c r="DM1785" s="48"/>
      <c r="DN1785" s="48"/>
      <c r="DO1785" s="48"/>
      <c r="DP1785" s="48"/>
      <c r="DQ1785" s="48"/>
    </row>
    <row r="1786" spans="1:121" ht="56.25" customHeight="1" outlineLevel="1" collapsed="1">
      <c r="A1786" s="36" t="s">
        <v>948</v>
      </c>
      <c r="B1786" s="36">
        <v>110</v>
      </c>
      <c r="C1786" s="6" t="s">
        <v>1849</v>
      </c>
      <c r="D1786" s="36" t="s">
        <v>1350</v>
      </c>
      <c r="E1786" s="6" t="s">
        <v>1853</v>
      </c>
      <c r="F1786" s="35" t="s">
        <v>1854</v>
      </c>
      <c r="G1786" s="28"/>
      <c r="H1786" s="76" t="s">
        <v>1855</v>
      </c>
      <c r="I1786" s="28" t="s">
        <v>2757</v>
      </c>
      <c r="J1786" s="28" t="s">
        <v>33</v>
      </c>
      <c r="K1786" s="26" t="s">
        <v>53</v>
      </c>
      <c r="L1786" s="26" t="s">
        <v>316</v>
      </c>
      <c r="M1786" s="285" t="str">
        <f>M1787&amp;" "&amp;O1787&amp;N1787&amp;" "&amp;M1788&amp;" "&amp;O1788&amp;N1788&amp;" "</f>
        <v xml:space="preserve">Капитальный ремонт разъединителей (ОД и КЗ) 110 кВ 4групп Замена опорно-стержневых изоляторов разъединителей (ОД и КЗ) 110  кВ 12шт. </v>
      </c>
      <c r="N1786" s="286"/>
      <c r="O1786" s="287"/>
      <c r="P1786" s="41"/>
      <c r="Q1786" s="88"/>
      <c r="R1786" s="47"/>
      <c r="S1786" s="47"/>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c r="AR1786" s="48"/>
      <c r="AS1786" s="48"/>
      <c r="AT1786" s="48"/>
      <c r="AU1786" s="48"/>
      <c r="AV1786" s="48"/>
      <c r="AW1786" s="48"/>
      <c r="AX1786" s="48"/>
      <c r="AY1786" s="48"/>
      <c r="AZ1786" s="48"/>
      <c r="BA1786" s="48"/>
      <c r="BB1786" s="48"/>
      <c r="BC1786" s="48"/>
      <c r="BD1786" s="48"/>
      <c r="BE1786" s="48"/>
      <c r="BF1786" s="48"/>
      <c r="BG1786" s="48"/>
      <c r="BH1786" s="48"/>
      <c r="BI1786" s="48"/>
      <c r="BJ1786" s="48"/>
      <c r="BK1786" s="48"/>
      <c r="BL1786" s="48"/>
      <c r="BM1786" s="48"/>
      <c r="BN1786" s="48"/>
      <c r="BO1786" s="48"/>
      <c r="BP1786" s="48"/>
      <c r="BQ1786" s="48"/>
      <c r="BR1786" s="48"/>
      <c r="BS1786" s="48"/>
      <c r="BT1786" s="48"/>
      <c r="BU1786" s="48"/>
      <c r="BV1786" s="48"/>
      <c r="BW1786" s="48"/>
      <c r="BX1786" s="48"/>
      <c r="BY1786" s="48"/>
      <c r="BZ1786" s="48"/>
      <c r="CA1786" s="48"/>
      <c r="CB1786" s="48"/>
      <c r="CC1786" s="48"/>
      <c r="CD1786" s="48"/>
      <c r="CE1786" s="48"/>
      <c r="CF1786" s="48"/>
      <c r="CG1786" s="48"/>
      <c r="CH1786" s="48"/>
      <c r="CI1786" s="48"/>
      <c r="CJ1786" s="48"/>
      <c r="CK1786" s="48"/>
      <c r="CL1786" s="48"/>
      <c r="CM1786" s="48"/>
      <c r="CN1786" s="48"/>
      <c r="CO1786" s="48"/>
      <c r="CP1786" s="48"/>
      <c r="CQ1786" s="48"/>
      <c r="CR1786" s="48"/>
      <c r="CS1786" s="48"/>
      <c r="CT1786" s="48"/>
      <c r="CU1786" s="48"/>
      <c r="CV1786" s="48"/>
      <c r="CW1786" s="48"/>
      <c r="CX1786" s="48"/>
      <c r="CY1786" s="48"/>
      <c r="CZ1786" s="48"/>
      <c r="DA1786" s="48"/>
      <c r="DB1786" s="48"/>
      <c r="DC1786" s="48"/>
      <c r="DD1786" s="48"/>
      <c r="DE1786" s="48"/>
      <c r="DF1786" s="48"/>
      <c r="DG1786" s="48"/>
      <c r="DH1786" s="48"/>
      <c r="DI1786" s="48"/>
      <c r="DJ1786" s="48"/>
      <c r="DK1786" s="48"/>
      <c r="DL1786" s="48"/>
      <c r="DM1786" s="48"/>
      <c r="DN1786" s="48"/>
      <c r="DO1786" s="48"/>
      <c r="DP1786" s="48"/>
      <c r="DQ1786" s="48"/>
    </row>
    <row r="1787" spans="1:121" ht="22.5" hidden="1" customHeight="1" outlineLevel="2">
      <c r="A1787" s="36"/>
      <c r="B1787" s="36"/>
      <c r="C1787" s="6"/>
      <c r="D1787" s="36"/>
      <c r="E1787" s="6"/>
      <c r="F1787" s="35" t="s">
        <v>1856</v>
      </c>
      <c r="G1787" s="28"/>
      <c r="H1787" s="76"/>
      <c r="I1787" s="28"/>
      <c r="J1787" s="28"/>
      <c r="K1787" s="77"/>
      <c r="L1787" s="77"/>
      <c r="M1787" s="285" t="s">
        <v>267</v>
      </c>
      <c r="N1787" s="286" t="s">
        <v>76</v>
      </c>
      <c r="O1787" s="287">
        <v>4</v>
      </c>
      <c r="P1787" s="41"/>
      <c r="Q1787" s="88"/>
      <c r="R1787" s="47"/>
      <c r="S1787" s="47"/>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c r="AR1787" s="48"/>
      <c r="AS1787" s="48"/>
      <c r="AT1787" s="48"/>
      <c r="AU1787" s="48"/>
      <c r="AV1787" s="48"/>
      <c r="AW1787" s="48"/>
      <c r="AX1787" s="48"/>
      <c r="AY1787" s="48"/>
      <c r="AZ1787" s="48"/>
      <c r="BA1787" s="48"/>
      <c r="BB1787" s="48"/>
      <c r="BC1787" s="48"/>
      <c r="BD1787" s="48"/>
      <c r="BE1787" s="48"/>
      <c r="BF1787" s="48"/>
      <c r="BG1787" s="48"/>
      <c r="BH1787" s="48"/>
      <c r="BI1787" s="48"/>
      <c r="BJ1787" s="48"/>
      <c r="BK1787" s="48"/>
      <c r="BL1787" s="48"/>
      <c r="BM1787" s="48"/>
      <c r="BN1787" s="48"/>
      <c r="BO1787" s="48"/>
      <c r="BP1787" s="48"/>
      <c r="BQ1787" s="48"/>
      <c r="BR1787" s="48"/>
      <c r="BS1787" s="48"/>
      <c r="BT1787" s="48"/>
      <c r="BU1787" s="48"/>
      <c r="BV1787" s="48"/>
      <c r="BW1787" s="48"/>
      <c r="BX1787" s="48"/>
      <c r="BY1787" s="48"/>
      <c r="BZ1787" s="48"/>
      <c r="CA1787" s="48"/>
      <c r="CB1787" s="48"/>
      <c r="CC1787" s="48"/>
      <c r="CD1787" s="48"/>
      <c r="CE1787" s="48"/>
      <c r="CF1787" s="48"/>
      <c r="CG1787" s="48"/>
      <c r="CH1787" s="48"/>
      <c r="CI1787" s="48"/>
      <c r="CJ1787" s="48"/>
      <c r="CK1787" s="48"/>
      <c r="CL1787" s="48"/>
      <c r="CM1787" s="48"/>
      <c r="CN1787" s="48"/>
      <c r="CO1787" s="48"/>
      <c r="CP1787" s="48"/>
      <c r="CQ1787" s="48"/>
      <c r="CR1787" s="48"/>
      <c r="CS1787" s="48"/>
      <c r="CT1787" s="48"/>
      <c r="CU1787" s="48"/>
      <c r="CV1787" s="48"/>
      <c r="CW1787" s="48"/>
      <c r="CX1787" s="48"/>
      <c r="CY1787" s="48"/>
      <c r="CZ1787" s="48"/>
      <c r="DA1787" s="48"/>
      <c r="DB1787" s="48"/>
      <c r="DC1787" s="48"/>
      <c r="DD1787" s="48"/>
      <c r="DE1787" s="48"/>
      <c r="DF1787" s="48"/>
      <c r="DG1787" s="48"/>
      <c r="DH1787" s="48"/>
      <c r="DI1787" s="48"/>
      <c r="DJ1787" s="48"/>
      <c r="DK1787" s="48"/>
      <c r="DL1787" s="48"/>
      <c r="DM1787" s="48"/>
      <c r="DN1787" s="48"/>
      <c r="DO1787" s="48"/>
      <c r="DP1787" s="48"/>
      <c r="DQ1787" s="48"/>
    </row>
    <row r="1788" spans="1:121" ht="22.5" hidden="1" customHeight="1" outlineLevel="2">
      <c r="A1788" s="36"/>
      <c r="B1788" s="36"/>
      <c r="C1788" s="6"/>
      <c r="D1788" s="36"/>
      <c r="E1788" s="6"/>
      <c r="F1788" s="35" t="s">
        <v>1857</v>
      </c>
      <c r="G1788" s="28"/>
      <c r="H1788" s="76"/>
      <c r="I1788" s="28"/>
      <c r="J1788" s="28"/>
      <c r="K1788" s="77"/>
      <c r="L1788" s="77"/>
      <c r="M1788" s="285" t="s">
        <v>1842</v>
      </c>
      <c r="N1788" s="286" t="s">
        <v>52</v>
      </c>
      <c r="O1788" s="287">
        <v>12</v>
      </c>
      <c r="P1788" s="41"/>
      <c r="Q1788" s="88"/>
      <c r="R1788" s="47"/>
      <c r="S1788" s="47"/>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c r="AR1788" s="48"/>
      <c r="AS1788" s="48"/>
      <c r="AT1788" s="48"/>
      <c r="AU1788" s="48"/>
      <c r="AV1788" s="48"/>
      <c r="AW1788" s="48"/>
      <c r="AX1788" s="48"/>
      <c r="AY1788" s="48"/>
      <c r="AZ1788" s="48"/>
      <c r="BA1788" s="48"/>
      <c r="BB1788" s="48"/>
      <c r="BC1788" s="48"/>
      <c r="BD1788" s="48"/>
      <c r="BE1788" s="48"/>
      <c r="BF1788" s="48"/>
      <c r="BG1788" s="48"/>
      <c r="BH1788" s="48"/>
      <c r="BI1788" s="48"/>
      <c r="BJ1788" s="48"/>
      <c r="BK1788" s="48"/>
      <c r="BL1788" s="48"/>
      <c r="BM1788" s="48"/>
      <c r="BN1788" s="48"/>
      <c r="BO1788" s="48"/>
      <c r="BP1788" s="48"/>
      <c r="BQ1788" s="48"/>
      <c r="BR1788" s="48"/>
      <c r="BS1788" s="48"/>
      <c r="BT1788" s="48"/>
      <c r="BU1788" s="48"/>
      <c r="BV1788" s="48"/>
      <c r="BW1788" s="48"/>
      <c r="BX1788" s="48"/>
      <c r="BY1788" s="48"/>
      <c r="BZ1788" s="48"/>
      <c r="CA1788" s="48"/>
      <c r="CB1788" s="48"/>
      <c r="CC1788" s="48"/>
      <c r="CD1788" s="48"/>
      <c r="CE1788" s="48"/>
      <c r="CF1788" s="48"/>
      <c r="CG1788" s="48"/>
      <c r="CH1788" s="48"/>
      <c r="CI1788" s="48"/>
      <c r="CJ1788" s="48"/>
      <c r="CK1788" s="48"/>
      <c r="CL1788" s="48"/>
      <c r="CM1788" s="48"/>
      <c r="CN1788" s="48"/>
      <c r="CO1788" s="48"/>
      <c r="CP1788" s="48"/>
      <c r="CQ1788" s="48"/>
      <c r="CR1788" s="48"/>
      <c r="CS1788" s="48"/>
      <c r="CT1788" s="48"/>
      <c r="CU1788" s="48"/>
      <c r="CV1788" s="48"/>
      <c r="CW1788" s="48"/>
      <c r="CX1788" s="48"/>
      <c r="CY1788" s="48"/>
      <c r="CZ1788" s="48"/>
      <c r="DA1788" s="48"/>
      <c r="DB1788" s="48"/>
      <c r="DC1788" s="48"/>
      <c r="DD1788" s="48"/>
      <c r="DE1788" s="48"/>
      <c r="DF1788" s="48"/>
      <c r="DG1788" s="48"/>
      <c r="DH1788" s="48"/>
      <c r="DI1788" s="48"/>
      <c r="DJ1788" s="48"/>
      <c r="DK1788" s="48"/>
      <c r="DL1788" s="48"/>
      <c r="DM1788" s="48"/>
      <c r="DN1788" s="48"/>
      <c r="DO1788" s="48"/>
      <c r="DP1788" s="48"/>
      <c r="DQ1788" s="48"/>
    </row>
    <row r="1789" spans="1:121" ht="12.75" hidden="1" customHeight="1" outlineLevel="2">
      <c r="A1789" s="36"/>
      <c r="B1789" s="36"/>
      <c r="C1789" s="6"/>
      <c r="D1789" s="36"/>
      <c r="E1789" s="6"/>
      <c r="F1789" s="35" t="s">
        <v>1858</v>
      </c>
      <c r="G1789" s="28"/>
      <c r="H1789" s="76"/>
      <c r="I1789" s="28"/>
      <c r="J1789" s="28"/>
      <c r="K1789" s="77"/>
      <c r="L1789" s="77"/>
      <c r="M1789" s="285" t="s">
        <v>1859</v>
      </c>
      <c r="N1789" s="286" t="s">
        <v>52</v>
      </c>
      <c r="O1789" s="287">
        <v>1</v>
      </c>
      <c r="P1789" s="41"/>
      <c r="Q1789" s="88"/>
      <c r="R1789" s="47"/>
      <c r="S1789" s="47"/>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c r="AR1789" s="48"/>
      <c r="AS1789" s="48"/>
      <c r="AT1789" s="48"/>
      <c r="AU1789" s="48"/>
      <c r="AV1789" s="48"/>
      <c r="AW1789" s="48"/>
      <c r="AX1789" s="48"/>
      <c r="AY1789" s="48"/>
      <c r="AZ1789" s="48"/>
      <c r="BA1789" s="48"/>
      <c r="BB1789" s="48"/>
      <c r="BC1789" s="48"/>
      <c r="BD1789" s="48"/>
      <c r="BE1789" s="48"/>
      <c r="BF1789" s="48"/>
      <c r="BG1789" s="48"/>
      <c r="BH1789" s="48"/>
      <c r="BI1789" s="48"/>
      <c r="BJ1789" s="48"/>
      <c r="BK1789" s="48"/>
      <c r="BL1789" s="48"/>
      <c r="BM1789" s="48"/>
      <c r="BN1789" s="48"/>
      <c r="BO1789" s="48"/>
      <c r="BP1789" s="48"/>
      <c r="BQ1789" s="48"/>
      <c r="BR1789" s="48"/>
      <c r="BS1789" s="48"/>
      <c r="BT1789" s="48"/>
      <c r="BU1789" s="48"/>
      <c r="BV1789" s="48"/>
      <c r="BW1789" s="48"/>
      <c r="BX1789" s="48"/>
      <c r="BY1789" s="48"/>
      <c r="BZ1789" s="48"/>
      <c r="CA1789" s="48"/>
      <c r="CB1789" s="48"/>
      <c r="CC1789" s="48"/>
      <c r="CD1789" s="48"/>
      <c r="CE1789" s="48"/>
      <c r="CF1789" s="48"/>
      <c r="CG1789" s="48"/>
      <c r="CH1789" s="48"/>
      <c r="CI1789" s="48"/>
      <c r="CJ1789" s="48"/>
      <c r="CK1789" s="48"/>
      <c r="CL1789" s="48"/>
      <c r="CM1789" s="48"/>
      <c r="CN1789" s="48"/>
      <c r="CO1789" s="48"/>
      <c r="CP1789" s="48"/>
      <c r="CQ1789" s="48"/>
      <c r="CR1789" s="48"/>
      <c r="CS1789" s="48"/>
      <c r="CT1789" s="48"/>
      <c r="CU1789" s="48"/>
      <c r="CV1789" s="48"/>
      <c r="CW1789" s="48"/>
      <c r="CX1789" s="48"/>
      <c r="CY1789" s="48"/>
      <c r="CZ1789" s="48"/>
      <c r="DA1789" s="48"/>
      <c r="DB1789" s="48"/>
      <c r="DC1789" s="48"/>
      <c r="DD1789" s="48"/>
      <c r="DE1789" s="48"/>
      <c r="DF1789" s="48"/>
      <c r="DG1789" s="48"/>
      <c r="DH1789" s="48"/>
      <c r="DI1789" s="48"/>
      <c r="DJ1789" s="48"/>
      <c r="DK1789" s="48"/>
      <c r="DL1789" s="48"/>
      <c r="DM1789" s="48"/>
      <c r="DN1789" s="48"/>
      <c r="DO1789" s="48"/>
      <c r="DP1789" s="48"/>
      <c r="DQ1789" s="48"/>
    </row>
    <row r="1790" spans="1:121" ht="45" customHeight="1" outlineLevel="1" collapsed="1">
      <c r="A1790" s="36" t="s">
        <v>1269</v>
      </c>
      <c r="B1790" s="36">
        <v>110</v>
      </c>
      <c r="C1790" s="6" t="s">
        <v>1849</v>
      </c>
      <c r="D1790" s="36" t="s">
        <v>1350</v>
      </c>
      <c r="E1790" s="6" t="s">
        <v>1860</v>
      </c>
      <c r="F1790" s="35" t="s">
        <v>1861</v>
      </c>
      <c r="G1790" s="28"/>
      <c r="H1790" s="76" t="s">
        <v>59</v>
      </c>
      <c r="I1790" s="28"/>
      <c r="J1790" s="28" t="s">
        <v>33</v>
      </c>
      <c r="K1790" s="26" t="s">
        <v>55</v>
      </c>
      <c r="L1790" s="26" t="s">
        <v>55</v>
      </c>
      <c r="M1790" s="285" t="str">
        <f>M1791&amp;" "&amp;O1791&amp;N1791&amp;" "</f>
        <v xml:space="preserve">Капитальный ремонт выключателей 6-10 кВ 3шт. </v>
      </c>
      <c r="N1790" s="286"/>
      <c r="O1790" s="287"/>
      <c r="P1790" s="41"/>
      <c r="Q1790" s="88"/>
      <c r="R1790" s="47"/>
      <c r="S1790" s="47"/>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c r="AR1790" s="48"/>
      <c r="AS1790" s="48"/>
      <c r="AT1790" s="48"/>
      <c r="AU1790" s="48"/>
      <c r="AV1790" s="48"/>
      <c r="AW1790" s="48"/>
      <c r="AX1790" s="48"/>
      <c r="AY1790" s="48"/>
      <c r="AZ1790" s="48"/>
      <c r="BA1790" s="48"/>
      <c r="BB1790" s="48"/>
      <c r="BC1790" s="48"/>
      <c r="BD1790" s="48"/>
      <c r="BE1790" s="48"/>
      <c r="BF1790" s="48"/>
      <c r="BG1790" s="48"/>
      <c r="BH1790" s="48"/>
      <c r="BI1790" s="48"/>
      <c r="BJ1790" s="48"/>
      <c r="BK1790" s="48"/>
      <c r="BL1790" s="48"/>
      <c r="BM1790" s="48"/>
      <c r="BN1790" s="48"/>
      <c r="BO1790" s="48"/>
      <c r="BP1790" s="48"/>
      <c r="BQ1790" s="48"/>
      <c r="BR1790" s="48"/>
      <c r="BS1790" s="48"/>
      <c r="BT1790" s="48"/>
      <c r="BU1790" s="48"/>
      <c r="BV1790" s="48"/>
      <c r="BW1790" s="48"/>
      <c r="BX1790" s="48"/>
      <c r="BY1790" s="48"/>
      <c r="BZ1790" s="48"/>
      <c r="CA1790" s="48"/>
      <c r="CB1790" s="48"/>
      <c r="CC1790" s="48"/>
      <c r="CD1790" s="48"/>
      <c r="CE1790" s="48"/>
      <c r="CF1790" s="48"/>
      <c r="CG1790" s="48"/>
      <c r="CH1790" s="48"/>
      <c r="CI1790" s="48"/>
      <c r="CJ1790" s="48"/>
      <c r="CK1790" s="48"/>
      <c r="CL1790" s="48"/>
      <c r="CM1790" s="48"/>
      <c r="CN1790" s="48"/>
      <c r="CO1790" s="48"/>
      <c r="CP1790" s="48"/>
      <c r="CQ1790" s="48"/>
      <c r="CR1790" s="48"/>
      <c r="CS1790" s="48"/>
      <c r="CT1790" s="48"/>
      <c r="CU1790" s="48"/>
      <c r="CV1790" s="48"/>
      <c r="CW1790" s="48"/>
      <c r="CX1790" s="48"/>
      <c r="CY1790" s="48"/>
      <c r="CZ1790" s="48"/>
      <c r="DA1790" s="48"/>
      <c r="DB1790" s="48"/>
      <c r="DC1790" s="48"/>
      <c r="DD1790" s="48"/>
      <c r="DE1790" s="48"/>
      <c r="DF1790" s="48"/>
      <c r="DG1790" s="48"/>
      <c r="DH1790" s="48"/>
      <c r="DI1790" s="48"/>
      <c r="DJ1790" s="48"/>
      <c r="DK1790" s="48"/>
      <c r="DL1790" s="48"/>
      <c r="DM1790" s="48"/>
      <c r="DN1790" s="48"/>
      <c r="DO1790" s="48"/>
      <c r="DP1790" s="48"/>
      <c r="DQ1790" s="48"/>
    </row>
    <row r="1791" spans="1:121" ht="22.5" hidden="1" customHeight="1" outlineLevel="2">
      <c r="A1791" s="36"/>
      <c r="B1791" s="36"/>
      <c r="C1791" s="6"/>
      <c r="D1791" s="36"/>
      <c r="E1791" s="6"/>
      <c r="F1791" s="35" t="s">
        <v>1862</v>
      </c>
      <c r="G1791" s="28"/>
      <c r="H1791" s="76"/>
      <c r="I1791" s="28"/>
      <c r="J1791" s="28"/>
      <c r="K1791" s="77"/>
      <c r="L1791" s="77"/>
      <c r="M1791" s="285" t="s">
        <v>82</v>
      </c>
      <c r="N1791" s="286" t="s">
        <v>52</v>
      </c>
      <c r="O1791" s="287">
        <v>3</v>
      </c>
      <c r="P1791" s="41"/>
      <c r="Q1791" s="88"/>
      <c r="R1791" s="47"/>
      <c r="S1791" s="47"/>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c r="AR1791" s="48"/>
      <c r="AS1791" s="48"/>
      <c r="AT1791" s="48"/>
      <c r="AU1791" s="48"/>
      <c r="AV1791" s="48"/>
      <c r="AW1791" s="48"/>
      <c r="AX1791" s="48"/>
      <c r="AY1791" s="48"/>
      <c r="AZ1791" s="48"/>
      <c r="BA1791" s="48"/>
      <c r="BB1791" s="48"/>
      <c r="BC1791" s="48"/>
      <c r="BD1791" s="48"/>
      <c r="BE1791" s="48"/>
      <c r="BF1791" s="48"/>
      <c r="BG1791" s="48"/>
      <c r="BH1791" s="48"/>
      <c r="BI1791" s="48"/>
      <c r="BJ1791" s="48"/>
      <c r="BK1791" s="48"/>
      <c r="BL1791" s="48"/>
      <c r="BM1791" s="48"/>
      <c r="BN1791" s="48"/>
      <c r="BO1791" s="48"/>
      <c r="BP1791" s="48"/>
      <c r="BQ1791" s="48"/>
      <c r="BR1791" s="48"/>
      <c r="BS1791" s="48"/>
      <c r="BT1791" s="48"/>
      <c r="BU1791" s="48"/>
      <c r="BV1791" s="48"/>
      <c r="BW1791" s="48"/>
      <c r="BX1791" s="48"/>
      <c r="BY1791" s="48"/>
      <c r="BZ1791" s="48"/>
      <c r="CA1791" s="48"/>
      <c r="CB1791" s="48"/>
      <c r="CC1791" s="48"/>
      <c r="CD1791" s="48"/>
      <c r="CE1791" s="48"/>
      <c r="CF1791" s="48"/>
      <c r="CG1791" s="48"/>
      <c r="CH1791" s="48"/>
      <c r="CI1791" s="48"/>
      <c r="CJ1791" s="48"/>
      <c r="CK1791" s="48"/>
      <c r="CL1791" s="48"/>
      <c r="CM1791" s="48"/>
      <c r="CN1791" s="48"/>
      <c r="CO1791" s="48"/>
      <c r="CP1791" s="48"/>
      <c r="CQ1791" s="48"/>
      <c r="CR1791" s="48"/>
      <c r="CS1791" s="48"/>
      <c r="CT1791" s="48"/>
      <c r="CU1791" s="48"/>
      <c r="CV1791" s="48"/>
      <c r="CW1791" s="48"/>
      <c r="CX1791" s="48"/>
      <c r="CY1791" s="48"/>
      <c r="CZ1791" s="48"/>
      <c r="DA1791" s="48"/>
      <c r="DB1791" s="48"/>
      <c r="DC1791" s="48"/>
      <c r="DD1791" s="48"/>
      <c r="DE1791" s="48"/>
      <c r="DF1791" s="48"/>
      <c r="DG1791" s="48"/>
      <c r="DH1791" s="48"/>
      <c r="DI1791" s="48"/>
      <c r="DJ1791" s="48"/>
      <c r="DK1791" s="48"/>
      <c r="DL1791" s="48"/>
      <c r="DM1791" s="48"/>
      <c r="DN1791" s="48"/>
      <c r="DO1791" s="48"/>
      <c r="DP1791" s="48"/>
      <c r="DQ1791" s="48"/>
    </row>
    <row r="1792" spans="1:121" ht="45" customHeight="1" outlineLevel="1" collapsed="1">
      <c r="A1792" s="36" t="s">
        <v>949</v>
      </c>
      <c r="B1792" s="36">
        <v>110</v>
      </c>
      <c r="C1792" s="6" t="s">
        <v>1849</v>
      </c>
      <c r="D1792" s="36" t="s">
        <v>1350</v>
      </c>
      <c r="E1792" s="6" t="s">
        <v>1863</v>
      </c>
      <c r="F1792" s="35" t="s">
        <v>1864</v>
      </c>
      <c r="G1792" s="28"/>
      <c r="H1792" s="76" t="s">
        <v>59</v>
      </c>
      <c r="I1792" s="28"/>
      <c r="J1792" s="28" t="s">
        <v>33</v>
      </c>
      <c r="K1792" s="26" t="s">
        <v>57</v>
      </c>
      <c r="L1792" s="26" t="s">
        <v>57</v>
      </c>
      <c r="M1792" s="285" t="str">
        <f>M1793&amp;" "&amp;O1793&amp;N1793&amp;" "</f>
        <v xml:space="preserve">Капитальный ремонт разъединителей (ОД и КЗ) 110 кВ 2групп </v>
      </c>
      <c r="N1792" s="286"/>
      <c r="O1792" s="287"/>
      <c r="P1792" s="41"/>
      <c r="Q1792" s="88"/>
      <c r="R1792" s="47"/>
      <c r="S1792" s="47"/>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c r="AR1792" s="48"/>
      <c r="AS1792" s="48"/>
      <c r="AT1792" s="48"/>
      <c r="AU1792" s="48"/>
      <c r="AV1792" s="48"/>
      <c r="AW1792" s="48"/>
      <c r="AX1792" s="48"/>
      <c r="AY1792" s="48"/>
      <c r="AZ1792" s="48"/>
      <c r="BA1792" s="48"/>
      <c r="BB1792" s="48"/>
      <c r="BC1792" s="48"/>
      <c r="BD1792" s="48"/>
      <c r="BE1792" s="48"/>
      <c r="BF1792" s="48"/>
      <c r="BG1792" s="48"/>
      <c r="BH1792" s="48"/>
      <c r="BI1792" s="48"/>
      <c r="BJ1792" s="48"/>
      <c r="BK1792" s="48"/>
      <c r="BL1792" s="48"/>
      <c r="BM1792" s="48"/>
      <c r="BN1792" s="48"/>
      <c r="BO1792" s="48"/>
      <c r="BP1792" s="48"/>
      <c r="BQ1792" s="48"/>
      <c r="BR1792" s="48"/>
      <c r="BS1792" s="48"/>
      <c r="BT1792" s="48"/>
      <c r="BU1792" s="48"/>
      <c r="BV1792" s="48"/>
      <c r="BW1792" s="48"/>
      <c r="BX1792" s="48"/>
      <c r="BY1792" s="48"/>
      <c r="BZ1792" s="48"/>
      <c r="CA1792" s="48"/>
      <c r="CB1792" s="48"/>
      <c r="CC1792" s="48"/>
      <c r="CD1792" s="48"/>
      <c r="CE1792" s="48"/>
      <c r="CF1792" s="48"/>
      <c r="CG1792" s="48"/>
      <c r="CH1792" s="48"/>
      <c r="CI1792" s="48"/>
      <c r="CJ1792" s="48"/>
      <c r="CK1792" s="48"/>
      <c r="CL1792" s="48"/>
      <c r="CM1792" s="48"/>
      <c r="CN1792" s="48"/>
      <c r="CO1792" s="48"/>
      <c r="CP1792" s="48"/>
      <c r="CQ1792" s="48"/>
      <c r="CR1792" s="48"/>
      <c r="CS1792" s="48"/>
      <c r="CT1792" s="48"/>
      <c r="CU1792" s="48"/>
      <c r="CV1792" s="48"/>
      <c r="CW1792" s="48"/>
      <c r="CX1792" s="48"/>
      <c r="CY1792" s="48"/>
      <c r="CZ1792" s="48"/>
      <c r="DA1792" s="48"/>
      <c r="DB1792" s="48"/>
      <c r="DC1792" s="48"/>
      <c r="DD1792" s="48"/>
      <c r="DE1792" s="48"/>
      <c r="DF1792" s="48"/>
      <c r="DG1792" s="48"/>
      <c r="DH1792" s="48"/>
      <c r="DI1792" s="48"/>
      <c r="DJ1792" s="48"/>
      <c r="DK1792" s="48"/>
      <c r="DL1792" s="48"/>
      <c r="DM1792" s="48"/>
      <c r="DN1792" s="48"/>
      <c r="DO1792" s="48"/>
      <c r="DP1792" s="48"/>
      <c r="DQ1792" s="48"/>
    </row>
    <row r="1793" spans="1:121" ht="22.5" hidden="1" customHeight="1" outlineLevel="2">
      <c r="A1793" s="36"/>
      <c r="B1793" s="36"/>
      <c r="C1793" s="6"/>
      <c r="D1793" s="36"/>
      <c r="E1793" s="6"/>
      <c r="F1793" s="35" t="s">
        <v>1865</v>
      </c>
      <c r="G1793" s="28"/>
      <c r="H1793" s="76"/>
      <c r="I1793" s="28"/>
      <c r="J1793" s="28"/>
      <c r="K1793" s="77"/>
      <c r="L1793" s="77"/>
      <c r="M1793" s="285" t="s">
        <v>267</v>
      </c>
      <c r="N1793" s="286" t="s">
        <v>76</v>
      </c>
      <c r="O1793" s="287">
        <v>2</v>
      </c>
      <c r="P1793" s="41"/>
      <c r="Q1793" s="88"/>
      <c r="R1793" s="47"/>
      <c r="S1793" s="47"/>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c r="AR1793" s="48"/>
      <c r="AS1793" s="48"/>
      <c r="AT1793" s="48"/>
      <c r="AU1793" s="48"/>
      <c r="AV1793" s="48"/>
      <c r="AW1793" s="48"/>
      <c r="AX1793" s="48"/>
      <c r="AY1793" s="48"/>
      <c r="AZ1793" s="48"/>
      <c r="BA1793" s="48"/>
      <c r="BB1793" s="48"/>
      <c r="BC1793" s="48"/>
      <c r="BD1793" s="48"/>
      <c r="BE1793" s="48"/>
      <c r="BF1793" s="48"/>
      <c r="BG1793" s="48"/>
      <c r="BH1793" s="48"/>
      <c r="BI1793" s="48"/>
      <c r="BJ1793" s="48"/>
      <c r="BK1793" s="48"/>
      <c r="BL1793" s="48"/>
      <c r="BM1793" s="48"/>
      <c r="BN1793" s="48"/>
      <c r="BO1793" s="48"/>
      <c r="BP1793" s="48"/>
      <c r="BQ1793" s="48"/>
      <c r="BR1793" s="48"/>
      <c r="BS1793" s="48"/>
      <c r="BT1793" s="48"/>
      <c r="BU1793" s="48"/>
      <c r="BV1793" s="48"/>
      <c r="BW1793" s="48"/>
      <c r="BX1793" s="48"/>
      <c r="BY1793" s="48"/>
      <c r="BZ1793" s="48"/>
      <c r="CA1793" s="48"/>
      <c r="CB1793" s="48"/>
      <c r="CC1793" s="48"/>
      <c r="CD1793" s="48"/>
      <c r="CE1793" s="48"/>
      <c r="CF1793" s="48"/>
      <c r="CG1793" s="48"/>
      <c r="CH1793" s="48"/>
      <c r="CI1793" s="48"/>
      <c r="CJ1793" s="48"/>
      <c r="CK1793" s="48"/>
      <c r="CL1793" s="48"/>
      <c r="CM1793" s="48"/>
      <c r="CN1793" s="48"/>
      <c r="CO1793" s="48"/>
      <c r="CP1793" s="48"/>
      <c r="CQ1793" s="48"/>
      <c r="CR1793" s="48"/>
      <c r="CS1793" s="48"/>
      <c r="CT1793" s="48"/>
      <c r="CU1793" s="48"/>
      <c r="CV1793" s="48"/>
      <c r="CW1793" s="48"/>
      <c r="CX1793" s="48"/>
      <c r="CY1793" s="48"/>
      <c r="CZ1793" s="48"/>
      <c r="DA1793" s="48"/>
      <c r="DB1793" s="48"/>
      <c r="DC1793" s="48"/>
      <c r="DD1793" s="48"/>
      <c r="DE1793" s="48"/>
      <c r="DF1793" s="48"/>
      <c r="DG1793" s="48"/>
      <c r="DH1793" s="48"/>
      <c r="DI1793" s="48"/>
      <c r="DJ1793" s="48"/>
      <c r="DK1793" s="48"/>
      <c r="DL1793" s="48"/>
      <c r="DM1793" s="48"/>
      <c r="DN1793" s="48"/>
      <c r="DO1793" s="48"/>
      <c r="DP1793" s="48"/>
      <c r="DQ1793" s="48"/>
    </row>
    <row r="1794" spans="1:121" ht="45" customHeight="1" outlineLevel="1" collapsed="1">
      <c r="A1794" s="36" t="s">
        <v>950</v>
      </c>
      <c r="B1794" s="36">
        <v>110</v>
      </c>
      <c r="C1794" s="6" t="s">
        <v>1849</v>
      </c>
      <c r="D1794" s="36" t="s">
        <v>1350</v>
      </c>
      <c r="E1794" s="6" t="s">
        <v>1866</v>
      </c>
      <c r="F1794" s="35" t="s">
        <v>1867</v>
      </c>
      <c r="G1794" s="28"/>
      <c r="H1794" s="76" t="s">
        <v>59</v>
      </c>
      <c r="I1794" s="28"/>
      <c r="J1794" s="28" t="s">
        <v>33</v>
      </c>
      <c r="K1794" s="26" t="s">
        <v>490</v>
      </c>
      <c r="L1794" s="26" t="s">
        <v>490</v>
      </c>
      <c r="M1794" s="285" t="str">
        <f>M1795&amp;" "&amp;O1795&amp;N1795&amp;" "</f>
        <v xml:space="preserve">Замена проходных изоляторов 6-10 кВ 3шт. </v>
      </c>
      <c r="N1794" s="286"/>
      <c r="O1794" s="287"/>
      <c r="P1794" s="41"/>
      <c r="Q1794" s="88"/>
      <c r="R1794" s="47"/>
      <c r="S1794" s="47"/>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c r="AR1794" s="48"/>
      <c r="AS1794" s="48"/>
      <c r="AT1794" s="48"/>
      <c r="AU1794" s="48"/>
      <c r="AV1794" s="48"/>
      <c r="AW1794" s="48"/>
      <c r="AX1794" s="48"/>
      <c r="AY1794" s="48"/>
      <c r="AZ1794" s="48"/>
      <c r="BA1794" s="48"/>
      <c r="BB1794" s="48"/>
      <c r="BC1794" s="48"/>
      <c r="BD1794" s="48"/>
      <c r="BE1794" s="48"/>
      <c r="BF1794" s="48"/>
      <c r="BG1794" s="48"/>
      <c r="BH1794" s="48"/>
      <c r="BI1794" s="48"/>
      <c r="BJ1794" s="48"/>
      <c r="BK1794" s="48"/>
      <c r="BL1794" s="48"/>
      <c r="BM1794" s="48"/>
      <c r="BN1794" s="48"/>
      <c r="BO1794" s="48"/>
      <c r="BP1794" s="48"/>
      <c r="BQ1794" s="48"/>
      <c r="BR1794" s="48"/>
      <c r="BS1794" s="48"/>
      <c r="BT1794" s="48"/>
      <c r="BU1794" s="48"/>
      <c r="BV1794" s="48"/>
      <c r="BW1794" s="48"/>
      <c r="BX1794" s="48"/>
      <c r="BY1794" s="48"/>
      <c r="BZ1794" s="48"/>
      <c r="CA1794" s="48"/>
      <c r="CB1794" s="48"/>
      <c r="CC1794" s="48"/>
      <c r="CD1794" s="48"/>
      <c r="CE1794" s="48"/>
      <c r="CF1794" s="48"/>
      <c r="CG1794" s="48"/>
      <c r="CH1794" s="48"/>
      <c r="CI1794" s="48"/>
      <c r="CJ1794" s="48"/>
      <c r="CK1794" s="48"/>
      <c r="CL1794" s="48"/>
      <c r="CM1794" s="48"/>
      <c r="CN1794" s="48"/>
      <c r="CO1794" s="48"/>
      <c r="CP1794" s="48"/>
      <c r="CQ1794" s="48"/>
      <c r="CR1794" s="48"/>
      <c r="CS1794" s="48"/>
      <c r="CT1794" s="48"/>
      <c r="CU1794" s="48"/>
      <c r="CV1794" s="48"/>
      <c r="CW1794" s="48"/>
      <c r="CX1794" s="48"/>
      <c r="CY1794" s="48"/>
      <c r="CZ1794" s="48"/>
      <c r="DA1794" s="48"/>
      <c r="DB1794" s="48"/>
      <c r="DC1794" s="48"/>
      <c r="DD1794" s="48"/>
      <c r="DE1794" s="48"/>
      <c r="DF1794" s="48"/>
      <c r="DG1794" s="48"/>
      <c r="DH1794" s="48"/>
      <c r="DI1794" s="48"/>
      <c r="DJ1794" s="48"/>
      <c r="DK1794" s="48"/>
      <c r="DL1794" s="48"/>
      <c r="DM1794" s="48"/>
      <c r="DN1794" s="48"/>
      <c r="DO1794" s="48"/>
      <c r="DP1794" s="48"/>
      <c r="DQ1794" s="48"/>
    </row>
    <row r="1795" spans="1:121" ht="12.75" hidden="1" customHeight="1" outlineLevel="2">
      <c r="A1795" s="36"/>
      <c r="B1795" s="36"/>
      <c r="C1795" s="6"/>
      <c r="D1795" s="36"/>
      <c r="E1795" s="6"/>
      <c r="F1795" s="35" t="s">
        <v>1868</v>
      </c>
      <c r="G1795" s="28"/>
      <c r="H1795" s="76"/>
      <c r="I1795" s="28"/>
      <c r="J1795" s="28"/>
      <c r="K1795" s="77"/>
      <c r="L1795" s="77"/>
      <c r="M1795" s="285" t="s">
        <v>540</v>
      </c>
      <c r="N1795" s="286" t="s">
        <v>52</v>
      </c>
      <c r="O1795" s="287">
        <v>3</v>
      </c>
      <c r="P1795" s="41"/>
      <c r="Q1795" s="88"/>
      <c r="R1795" s="47"/>
      <c r="S1795" s="47"/>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c r="AR1795" s="48"/>
      <c r="AS1795" s="48"/>
      <c r="AT1795" s="48"/>
      <c r="AU1795" s="48"/>
      <c r="AV1795" s="48"/>
      <c r="AW1795" s="48"/>
      <c r="AX1795" s="48"/>
      <c r="AY1795" s="48"/>
      <c r="AZ1795" s="48"/>
      <c r="BA1795" s="48"/>
      <c r="BB1795" s="48"/>
      <c r="BC1795" s="48"/>
      <c r="BD1795" s="48"/>
      <c r="BE1795" s="48"/>
      <c r="BF1795" s="48"/>
      <c r="BG1795" s="48"/>
      <c r="BH1795" s="48"/>
      <c r="BI1795" s="48"/>
      <c r="BJ1795" s="48"/>
      <c r="BK1795" s="48"/>
      <c r="BL1795" s="48"/>
      <c r="BM1795" s="48"/>
      <c r="BN1795" s="48"/>
      <c r="BO1795" s="48"/>
      <c r="BP1795" s="48"/>
      <c r="BQ1795" s="48"/>
      <c r="BR1795" s="48"/>
      <c r="BS1795" s="48"/>
      <c r="BT1795" s="48"/>
      <c r="BU1795" s="48"/>
      <c r="BV1795" s="48"/>
      <c r="BW1795" s="48"/>
      <c r="BX1795" s="48"/>
      <c r="BY1795" s="48"/>
      <c r="BZ1795" s="48"/>
      <c r="CA1795" s="48"/>
      <c r="CB1795" s="48"/>
      <c r="CC1795" s="48"/>
      <c r="CD1795" s="48"/>
      <c r="CE1795" s="48"/>
      <c r="CF1795" s="48"/>
      <c r="CG1795" s="48"/>
      <c r="CH1795" s="48"/>
      <c r="CI1795" s="48"/>
      <c r="CJ1795" s="48"/>
      <c r="CK1795" s="48"/>
      <c r="CL1795" s="48"/>
      <c r="CM1795" s="48"/>
      <c r="CN1795" s="48"/>
      <c r="CO1795" s="48"/>
      <c r="CP1795" s="48"/>
      <c r="CQ1795" s="48"/>
      <c r="CR1795" s="48"/>
      <c r="CS1795" s="48"/>
      <c r="CT1795" s="48"/>
      <c r="CU1795" s="48"/>
      <c r="CV1795" s="48"/>
      <c r="CW1795" s="48"/>
      <c r="CX1795" s="48"/>
      <c r="CY1795" s="48"/>
      <c r="CZ1795" s="48"/>
      <c r="DA1795" s="48"/>
      <c r="DB1795" s="48"/>
      <c r="DC1795" s="48"/>
      <c r="DD1795" s="48"/>
      <c r="DE1795" s="48"/>
      <c r="DF1795" s="48"/>
      <c r="DG1795" s="48"/>
      <c r="DH1795" s="48"/>
      <c r="DI1795" s="48"/>
      <c r="DJ1795" s="48"/>
      <c r="DK1795" s="48"/>
      <c r="DL1795" s="48"/>
      <c r="DM1795" s="48"/>
      <c r="DN1795" s="48"/>
      <c r="DO1795" s="48"/>
      <c r="DP1795" s="48"/>
      <c r="DQ1795" s="48"/>
    </row>
    <row r="1796" spans="1:121" ht="90" customHeight="1" outlineLevel="1" collapsed="1">
      <c r="A1796" s="36" t="s">
        <v>951</v>
      </c>
      <c r="B1796" s="36">
        <v>110</v>
      </c>
      <c r="C1796" s="6" t="s">
        <v>1575</v>
      </c>
      <c r="D1796" s="36" t="s">
        <v>1350</v>
      </c>
      <c r="E1796" s="6" t="s">
        <v>1869</v>
      </c>
      <c r="F1796" s="35" t="s">
        <v>1870</v>
      </c>
      <c r="G1796" s="28"/>
      <c r="H1796" s="76" t="s">
        <v>59</v>
      </c>
      <c r="I1796" s="28"/>
      <c r="J1796" s="28" t="s">
        <v>33</v>
      </c>
      <c r="K1796" s="26" t="s">
        <v>478</v>
      </c>
      <c r="L1796" s="26" t="s">
        <v>49</v>
      </c>
      <c r="M1796" s="285" t="str">
        <f>M1797&amp;" "&amp;O1797&amp;N1797&amp;" "</f>
        <v xml:space="preserve">Капитальный ремонт выключателей 6-10 кВ 8шт. </v>
      </c>
      <c r="N1796" s="286"/>
      <c r="O1796" s="287"/>
      <c r="P1796" s="41"/>
      <c r="Q1796" s="88"/>
      <c r="R1796" s="47"/>
      <c r="S1796" s="47"/>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c r="AR1796" s="48"/>
      <c r="AS1796" s="48"/>
      <c r="AT1796" s="48"/>
      <c r="AU1796" s="48"/>
      <c r="AV1796" s="48"/>
      <c r="AW1796" s="48"/>
      <c r="AX1796" s="48"/>
      <c r="AY1796" s="48"/>
      <c r="AZ1796" s="48"/>
      <c r="BA1796" s="48"/>
      <c r="BB1796" s="48"/>
      <c r="BC1796" s="48"/>
      <c r="BD1796" s="48"/>
      <c r="BE1796" s="48"/>
      <c r="BF1796" s="48"/>
      <c r="BG1796" s="48"/>
      <c r="BH1796" s="48"/>
      <c r="BI1796" s="48"/>
      <c r="BJ1796" s="48"/>
      <c r="BK1796" s="48"/>
      <c r="BL1796" s="48"/>
      <c r="BM1796" s="48"/>
      <c r="BN1796" s="48"/>
      <c r="BO1796" s="48"/>
      <c r="BP1796" s="48"/>
      <c r="BQ1796" s="48"/>
      <c r="BR1796" s="48"/>
      <c r="BS1796" s="48"/>
      <c r="BT1796" s="48"/>
      <c r="BU1796" s="48"/>
      <c r="BV1796" s="48"/>
      <c r="BW1796" s="48"/>
      <c r="BX1796" s="48"/>
      <c r="BY1796" s="48"/>
      <c r="BZ1796" s="48"/>
      <c r="CA1796" s="48"/>
      <c r="CB1796" s="48"/>
      <c r="CC1796" s="48"/>
      <c r="CD1796" s="48"/>
      <c r="CE1796" s="48"/>
      <c r="CF1796" s="48"/>
      <c r="CG1796" s="48"/>
      <c r="CH1796" s="48"/>
      <c r="CI1796" s="48"/>
      <c r="CJ1796" s="48"/>
      <c r="CK1796" s="48"/>
      <c r="CL1796" s="48"/>
      <c r="CM1796" s="48"/>
      <c r="CN1796" s="48"/>
      <c r="CO1796" s="48"/>
      <c r="CP1796" s="48"/>
      <c r="CQ1796" s="48"/>
      <c r="CR1796" s="48"/>
      <c r="CS1796" s="48"/>
      <c r="CT1796" s="48"/>
      <c r="CU1796" s="48"/>
      <c r="CV1796" s="48"/>
      <c r="CW1796" s="48"/>
      <c r="CX1796" s="48"/>
      <c r="CY1796" s="48"/>
      <c r="CZ1796" s="48"/>
      <c r="DA1796" s="48"/>
      <c r="DB1796" s="48"/>
      <c r="DC1796" s="48"/>
      <c r="DD1796" s="48"/>
      <c r="DE1796" s="48"/>
      <c r="DF1796" s="48"/>
      <c r="DG1796" s="48"/>
      <c r="DH1796" s="48"/>
      <c r="DI1796" s="48"/>
      <c r="DJ1796" s="48"/>
      <c r="DK1796" s="48"/>
      <c r="DL1796" s="48"/>
      <c r="DM1796" s="48"/>
      <c r="DN1796" s="48"/>
      <c r="DO1796" s="48"/>
      <c r="DP1796" s="48"/>
      <c r="DQ1796" s="48"/>
    </row>
    <row r="1797" spans="1:121" ht="45" hidden="1" customHeight="1" outlineLevel="2">
      <c r="A1797" s="36"/>
      <c r="B1797" s="36"/>
      <c r="C1797" s="6"/>
      <c r="D1797" s="36"/>
      <c r="E1797" s="6"/>
      <c r="F1797" s="35" t="s">
        <v>1871</v>
      </c>
      <c r="G1797" s="28"/>
      <c r="H1797" s="76"/>
      <c r="I1797" s="28"/>
      <c r="J1797" s="28"/>
      <c r="K1797" s="77"/>
      <c r="L1797" s="77"/>
      <c r="M1797" s="285" t="s">
        <v>82</v>
      </c>
      <c r="N1797" s="286" t="s">
        <v>52</v>
      </c>
      <c r="O1797" s="287">
        <v>8</v>
      </c>
      <c r="P1797" s="41"/>
      <c r="Q1797" s="88"/>
      <c r="R1797" s="47"/>
      <c r="S1797" s="47"/>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c r="AR1797" s="48"/>
      <c r="AS1797" s="48"/>
      <c r="AT1797" s="48"/>
      <c r="AU1797" s="48"/>
      <c r="AV1797" s="48"/>
      <c r="AW1797" s="48"/>
      <c r="AX1797" s="48"/>
      <c r="AY1797" s="48"/>
      <c r="AZ1797" s="48"/>
      <c r="BA1797" s="48"/>
      <c r="BB1797" s="48"/>
      <c r="BC1797" s="48"/>
      <c r="BD1797" s="48"/>
      <c r="BE1797" s="48"/>
      <c r="BF1797" s="48"/>
      <c r="BG1797" s="48"/>
      <c r="BH1797" s="48"/>
      <c r="BI1797" s="48"/>
      <c r="BJ1797" s="48"/>
      <c r="BK1797" s="48"/>
      <c r="BL1797" s="48"/>
      <c r="BM1797" s="48"/>
      <c r="BN1797" s="48"/>
      <c r="BO1797" s="48"/>
      <c r="BP1797" s="48"/>
      <c r="BQ1797" s="48"/>
      <c r="BR1797" s="48"/>
      <c r="BS1797" s="48"/>
      <c r="BT1797" s="48"/>
      <c r="BU1797" s="48"/>
      <c r="BV1797" s="48"/>
      <c r="BW1797" s="48"/>
      <c r="BX1797" s="48"/>
      <c r="BY1797" s="48"/>
      <c r="BZ1797" s="48"/>
      <c r="CA1797" s="48"/>
      <c r="CB1797" s="48"/>
      <c r="CC1797" s="48"/>
      <c r="CD1797" s="48"/>
      <c r="CE1797" s="48"/>
      <c r="CF1797" s="48"/>
      <c r="CG1797" s="48"/>
      <c r="CH1797" s="48"/>
      <c r="CI1797" s="48"/>
      <c r="CJ1797" s="48"/>
      <c r="CK1797" s="48"/>
      <c r="CL1797" s="48"/>
      <c r="CM1797" s="48"/>
      <c r="CN1797" s="48"/>
      <c r="CO1797" s="48"/>
      <c r="CP1797" s="48"/>
      <c r="CQ1797" s="48"/>
      <c r="CR1797" s="48"/>
      <c r="CS1797" s="48"/>
      <c r="CT1797" s="48"/>
      <c r="CU1797" s="48"/>
      <c r="CV1797" s="48"/>
      <c r="CW1797" s="48"/>
      <c r="CX1797" s="48"/>
      <c r="CY1797" s="48"/>
      <c r="CZ1797" s="48"/>
      <c r="DA1797" s="48"/>
      <c r="DB1797" s="48"/>
      <c r="DC1797" s="48"/>
      <c r="DD1797" s="48"/>
      <c r="DE1797" s="48"/>
      <c r="DF1797" s="48"/>
      <c r="DG1797" s="48"/>
      <c r="DH1797" s="48"/>
      <c r="DI1797" s="48"/>
      <c r="DJ1797" s="48"/>
      <c r="DK1797" s="48"/>
      <c r="DL1797" s="48"/>
      <c r="DM1797" s="48"/>
      <c r="DN1797" s="48"/>
      <c r="DO1797" s="48"/>
      <c r="DP1797" s="48"/>
      <c r="DQ1797" s="48"/>
    </row>
    <row r="1798" spans="1:121" ht="12.75" customHeight="1" outlineLevel="1" collapsed="1">
      <c r="A1798" s="36" t="s">
        <v>952</v>
      </c>
      <c r="B1798" s="36">
        <v>110</v>
      </c>
      <c r="C1798" s="6" t="s">
        <v>1575</v>
      </c>
      <c r="D1798" s="36" t="s">
        <v>1350</v>
      </c>
      <c r="E1798" s="6" t="s">
        <v>1872</v>
      </c>
      <c r="F1798" s="35" t="s">
        <v>1873</v>
      </c>
      <c r="G1798" s="28"/>
      <c r="H1798" s="76" t="s">
        <v>59</v>
      </c>
      <c r="I1798" s="28"/>
      <c r="J1798" s="28" t="s">
        <v>33</v>
      </c>
      <c r="K1798" s="26" t="s">
        <v>57</v>
      </c>
      <c r="L1798" s="26" t="s">
        <v>57</v>
      </c>
      <c r="M1798" s="285" t="str">
        <f>M1799&amp;" "&amp;O1799&amp;N1799&amp;" "</f>
        <v xml:space="preserve">Капитальный ремонт выключателей 35 кВ 1шт. </v>
      </c>
      <c r="N1798" s="286"/>
      <c r="O1798" s="287"/>
      <c r="P1798" s="41"/>
      <c r="Q1798" s="88"/>
      <c r="R1798" s="47"/>
      <c r="S1798" s="47"/>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c r="AR1798" s="48"/>
      <c r="AS1798" s="48"/>
      <c r="AT1798" s="48"/>
      <c r="AU1798" s="48"/>
      <c r="AV1798" s="48"/>
      <c r="AW1798" s="48"/>
      <c r="AX1798" s="48"/>
      <c r="AY1798" s="48"/>
      <c r="AZ1798" s="48"/>
      <c r="BA1798" s="48"/>
      <c r="BB1798" s="48"/>
      <c r="BC1798" s="48"/>
      <c r="BD1798" s="48"/>
      <c r="BE1798" s="48"/>
      <c r="BF1798" s="48"/>
      <c r="BG1798" s="48"/>
      <c r="BH1798" s="48"/>
      <c r="BI1798" s="48"/>
      <c r="BJ1798" s="48"/>
      <c r="BK1798" s="48"/>
      <c r="BL1798" s="48"/>
      <c r="BM1798" s="48"/>
      <c r="BN1798" s="48"/>
      <c r="BO1798" s="48"/>
      <c r="BP1798" s="48"/>
      <c r="BQ1798" s="48"/>
      <c r="BR1798" s="48"/>
      <c r="BS1798" s="48"/>
      <c r="BT1798" s="48"/>
      <c r="BU1798" s="48"/>
      <c r="BV1798" s="48"/>
      <c r="BW1798" s="48"/>
      <c r="BX1798" s="48"/>
      <c r="BY1798" s="48"/>
      <c r="BZ1798" s="48"/>
      <c r="CA1798" s="48"/>
      <c r="CB1798" s="48"/>
      <c r="CC1798" s="48"/>
      <c r="CD1798" s="48"/>
      <c r="CE1798" s="48"/>
      <c r="CF1798" s="48"/>
      <c r="CG1798" s="48"/>
      <c r="CH1798" s="48"/>
      <c r="CI1798" s="48"/>
      <c r="CJ1798" s="48"/>
      <c r="CK1798" s="48"/>
      <c r="CL1798" s="48"/>
      <c r="CM1798" s="48"/>
      <c r="CN1798" s="48"/>
      <c r="CO1798" s="48"/>
      <c r="CP1798" s="48"/>
      <c r="CQ1798" s="48"/>
      <c r="CR1798" s="48"/>
      <c r="CS1798" s="48"/>
      <c r="CT1798" s="48"/>
      <c r="CU1798" s="48"/>
      <c r="CV1798" s="48"/>
      <c r="CW1798" s="48"/>
      <c r="CX1798" s="48"/>
      <c r="CY1798" s="48"/>
      <c r="CZ1798" s="48"/>
      <c r="DA1798" s="48"/>
      <c r="DB1798" s="48"/>
      <c r="DC1798" s="48"/>
      <c r="DD1798" s="48"/>
      <c r="DE1798" s="48"/>
      <c r="DF1798" s="48"/>
      <c r="DG1798" s="48"/>
      <c r="DH1798" s="48"/>
      <c r="DI1798" s="48"/>
      <c r="DJ1798" s="48"/>
      <c r="DK1798" s="48"/>
      <c r="DL1798" s="48"/>
      <c r="DM1798" s="48"/>
      <c r="DN1798" s="48"/>
      <c r="DO1798" s="48"/>
      <c r="DP1798" s="48"/>
      <c r="DQ1798" s="48"/>
    </row>
    <row r="1799" spans="1:121" ht="12.75" hidden="1" customHeight="1" outlineLevel="2">
      <c r="A1799" s="36"/>
      <c r="B1799" s="36"/>
      <c r="C1799" s="6"/>
      <c r="D1799" s="36"/>
      <c r="E1799" s="6"/>
      <c r="F1799" s="35" t="s">
        <v>1874</v>
      </c>
      <c r="G1799" s="28"/>
      <c r="H1799" s="76"/>
      <c r="I1799" s="28"/>
      <c r="J1799" s="28"/>
      <c r="K1799" s="26"/>
      <c r="L1799" s="77"/>
      <c r="M1799" s="285" t="s">
        <v>78</v>
      </c>
      <c r="N1799" s="286" t="s">
        <v>52</v>
      </c>
      <c r="O1799" s="287">
        <v>1</v>
      </c>
      <c r="P1799" s="41"/>
      <c r="Q1799" s="88"/>
      <c r="R1799" s="47"/>
      <c r="S1799" s="47"/>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c r="AR1799" s="48"/>
      <c r="AS1799" s="48"/>
      <c r="AT1799" s="48"/>
      <c r="AU1799" s="48"/>
      <c r="AV1799" s="48"/>
      <c r="AW1799" s="48"/>
      <c r="AX1799" s="48"/>
      <c r="AY1799" s="48"/>
      <c r="AZ1799" s="48"/>
      <c r="BA1799" s="48"/>
      <c r="BB1799" s="48"/>
      <c r="BC1799" s="48"/>
      <c r="BD1799" s="48"/>
      <c r="BE1799" s="48"/>
      <c r="BF1799" s="48"/>
      <c r="BG1799" s="48"/>
      <c r="BH1799" s="48"/>
      <c r="BI1799" s="48"/>
      <c r="BJ1799" s="48"/>
      <c r="BK1799" s="48"/>
      <c r="BL1799" s="48"/>
      <c r="BM1799" s="48"/>
      <c r="BN1799" s="48"/>
      <c r="BO1799" s="48"/>
      <c r="BP1799" s="48"/>
      <c r="BQ1799" s="48"/>
      <c r="BR1799" s="48"/>
      <c r="BS1799" s="48"/>
      <c r="BT1799" s="48"/>
      <c r="BU1799" s="48"/>
      <c r="BV1799" s="48"/>
      <c r="BW1799" s="48"/>
      <c r="BX1799" s="48"/>
      <c r="BY1799" s="48"/>
      <c r="BZ1799" s="48"/>
      <c r="CA1799" s="48"/>
      <c r="CB1799" s="48"/>
      <c r="CC1799" s="48"/>
      <c r="CD1799" s="48"/>
      <c r="CE1799" s="48"/>
      <c r="CF1799" s="48"/>
      <c r="CG1799" s="48"/>
      <c r="CH1799" s="48"/>
      <c r="CI1799" s="48"/>
      <c r="CJ1799" s="48"/>
      <c r="CK1799" s="48"/>
      <c r="CL1799" s="48"/>
      <c r="CM1799" s="48"/>
      <c r="CN1799" s="48"/>
      <c r="CO1799" s="48"/>
      <c r="CP1799" s="48"/>
      <c r="CQ1799" s="48"/>
      <c r="CR1799" s="48"/>
      <c r="CS1799" s="48"/>
      <c r="CT1799" s="48"/>
      <c r="CU1799" s="48"/>
      <c r="CV1799" s="48"/>
      <c r="CW1799" s="48"/>
      <c r="CX1799" s="48"/>
      <c r="CY1799" s="48"/>
      <c r="CZ1799" s="48"/>
      <c r="DA1799" s="48"/>
      <c r="DB1799" s="48"/>
      <c r="DC1799" s="48"/>
      <c r="DD1799" s="48"/>
      <c r="DE1799" s="48"/>
      <c r="DF1799" s="48"/>
      <c r="DG1799" s="48"/>
      <c r="DH1799" s="48"/>
      <c r="DI1799" s="48"/>
      <c r="DJ1799" s="48"/>
      <c r="DK1799" s="48"/>
      <c r="DL1799" s="48"/>
      <c r="DM1799" s="48"/>
      <c r="DN1799" s="48"/>
      <c r="DO1799" s="48"/>
      <c r="DP1799" s="48"/>
      <c r="DQ1799" s="48"/>
    </row>
    <row r="1800" spans="1:121" ht="78.75" customHeight="1" outlineLevel="1" collapsed="1">
      <c r="A1800" s="36" t="s">
        <v>953</v>
      </c>
      <c r="B1800" s="36">
        <v>110</v>
      </c>
      <c r="C1800" s="6" t="s">
        <v>1575</v>
      </c>
      <c r="D1800" s="36" t="s">
        <v>1350</v>
      </c>
      <c r="E1800" s="6" t="s">
        <v>2822</v>
      </c>
      <c r="F1800" s="35" t="s">
        <v>1875</v>
      </c>
      <c r="G1800" s="28"/>
      <c r="H1800" s="76" t="s">
        <v>59</v>
      </c>
      <c r="I1800" s="28"/>
      <c r="J1800" s="28" t="s">
        <v>33</v>
      </c>
      <c r="K1800" s="26" t="s">
        <v>51</v>
      </c>
      <c r="L1800" s="26" t="s">
        <v>316</v>
      </c>
      <c r="M1800" s="285" t="str">
        <f>M1801&amp;" "&amp;O1801&amp;N1801&amp;" "&amp;M2187&amp;" "&amp;O2187&amp;N2187&amp;" "</f>
        <v xml:space="preserve">Капитальный ремонт разъединителей (ОД и КЗ) 110 кВ 7групп Замена выключателей 6-10 кВ 1шт.   </v>
      </c>
      <c r="N1800" s="286"/>
      <c r="O1800" s="287"/>
      <c r="P1800" s="41"/>
      <c r="Q1800" s="88"/>
      <c r="R1800" s="47"/>
      <c r="S1800" s="47"/>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c r="AR1800" s="48"/>
      <c r="AS1800" s="48"/>
      <c r="AT1800" s="48"/>
      <c r="AU1800" s="48"/>
      <c r="AV1800" s="48"/>
      <c r="AW1800" s="48"/>
      <c r="AX1800" s="48"/>
      <c r="AY1800" s="48"/>
      <c r="AZ1800" s="48"/>
      <c r="BA1800" s="48"/>
      <c r="BB1800" s="48"/>
      <c r="BC1800" s="48"/>
      <c r="BD1800" s="48"/>
      <c r="BE1800" s="48"/>
      <c r="BF1800" s="48"/>
      <c r="BG1800" s="48"/>
      <c r="BH1800" s="48"/>
      <c r="BI1800" s="48"/>
      <c r="BJ1800" s="48"/>
      <c r="BK1800" s="48"/>
      <c r="BL1800" s="48"/>
      <c r="BM1800" s="48"/>
      <c r="BN1800" s="48"/>
      <c r="BO1800" s="48"/>
      <c r="BP1800" s="48"/>
      <c r="BQ1800" s="48"/>
      <c r="BR1800" s="48"/>
      <c r="BS1800" s="48"/>
      <c r="BT1800" s="48"/>
      <c r="BU1800" s="48"/>
      <c r="BV1800" s="48"/>
      <c r="BW1800" s="48"/>
      <c r="BX1800" s="48"/>
      <c r="BY1800" s="48"/>
      <c r="BZ1800" s="48"/>
      <c r="CA1800" s="48"/>
      <c r="CB1800" s="48"/>
      <c r="CC1800" s="48"/>
      <c r="CD1800" s="48"/>
      <c r="CE1800" s="48"/>
      <c r="CF1800" s="48"/>
      <c r="CG1800" s="48"/>
      <c r="CH1800" s="48"/>
      <c r="CI1800" s="48"/>
      <c r="CJ1800" s="48"/>
      <c r="CK1800" s="48"/>
      <c r="CL1800" s="48"/>
      <c r="CM1800" s="48"/>
      <c r="CN1800" s="48"/>
      <c r="CO1800" s="48"/>
      <c r="CP1800" s="48"/>
      <c r="CQ1800" s="48"/>
      <c r="CR1800" s="48"/>
      <c r="CS1800" s="48"/>
      <c r="CT1800" s="48"/>
      <c r="CU1800" s="48"/>
      <c r="CV1800" s="48"/>
      <c r="CW1800" s="48"/>
      <c r="CX1800" s="48"/>
      <c r="CY1800" s="48"/>
      <c r="CZ1800" s="48"/>
      <c r="DA1800" s="48"/>
      <c r="DB1800" s="48"/>
      <c r="DC1800" s="48"/>
      <c r="DD1800" s="48"/>
      <c r="DE1800" s="48"/>
      <c r="DF1800" s="48"/>
      <c r="DG1800" s="48"/>
      <c r="DH1800" s="48"/>
      <c r="DI1800" s="48"/>
      <c r="DJ1800" s="48"/>
      <c r="DK1800" s="48"/>
      <c r="DL1800" s="48"/>
      <c r="DM1800" s="48"/>
      <c r="DN1800" s="48"/>
      <c r="DO1800" s="48"/>
      <c r="DP1800" s="48"/>
      <c r="DQ1800" s="48"/>
    </row>
    <row r="1801" spans="1:121" ht="49.5" hidden="1" customHeight="1" outlineLevel="2">
      <c r="A1801" s="36"/>
      <c r="B1801" s="36"/>
      <c r="C1801" s="6"/>
      <c r="D1801" s="36"/>
      <c r="E1801" s="6"/>
      <c r="F1801" s="35" t="s">
        <v>1877</v>
      </c>
      <c r="G1801" s="28"/>
      <c r="H1801" s="76"/>
      <c r="I1801" s="28"/>
      <c r="J1801" s="28"/>
      <c r="K1801" s="77"/>
      <c r="L1801" s="77"/>
      <c r="M1801" s="285" t="s">
        <v>267</v>
      </c>
      <c r="N1801" s="286" t="s">
        <v>76</v>
      </c>
      <c r="O1801" s="287">
        <v>7</v>
      </c>
      <c r="P1801" s="41"/>
      <c r="Q1801" s="88"/>
      <c r="R1801" s="47"/>
      <c r="S1801" s="47"/>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c r="AR1801" s="48"/>
      <c r="AS1801" s="48"/>
      <c r="AT1801" s="48"/>
      <c r="AU1801" s="48"/>
      <c r="AV1801" s="48"/>
      <c r="AW1801" s="48"/>
      <c r="AX1801" s="48"/>
      <c r="AY1801" s="48"/>
      <c r="AZ1801" s="48"/>
      <c r="BA1801" s="48"/>
      <c r="BB1801" s="48"/>
      <c r="BC1801" s="48"/>
      <c r="BD1801" s="48"/>
      <c r="BE1801" s="48"/>
      <c r="BF1801" s="48"/>
      <c r="BG1801" s="48"/>
      <c r="BH1801" s="48"/>
      <c r="BI1801" s="48"/>
      <c r="BJ1801" s="48"/>
      <c r="BK1801" s="48"/>
      <c r="BL1801" s="48"/>
      <c r="BM1801" s="48"/>
      <c r="BN1801" s="48"/>
      <c r="BO1801" s="48"/>
      <c r="BP1801" s="48"/>
      <c r="BQ1801" s="48"/>
      <c r="BR1801" s="48"/>
      <c r="BS1801" s="48"/>
      <c r="BT1801" s="48"/>
      <c r="BU1801" s="48"/>
      <c r="BV1801" s="48"/>
      <c r="BW1801" s="48"/>
      <c r="BX1801" s="48"/>
      <c r="BY1801" s="48"/>
      <c r="BZ1801" s="48"/>
      <c r="CA1801" s="48"/>
      <c r="CB1801" s="48"/>
      <c r="CC1801" s="48"/>
      <c r="CD1801" s="48"/>
      <c r="CE1801" s="48"/>
      <c r="CF1801" s="48"/>
      <c r="CG1801" s="48"/>
      <c r="CH1801" s="48"/>
      <c r="CI1801" s="48"/>
      <c r="CJ1801" s="48"/>
      <c r="CK1801" s="48"/>
      <c r="CL1801" s="48"/>
      <c r="CM1801" s="48"/>
      <c r="CN1801" s="48"/>
      <c r="CO1801" s="48"/>
      <c r="CP1801" s="48"/>
      <c r="CQ1801" s="48"/>
      <c r="CR1801" s="48"/>
      <c r="CS1801" s="48"/>
      <c r="CT1801" s="48"/>
      <c r="CU1801" s="48"/>
      <c r="CV1801" s="48"/>
      <c r="CW1801" s="48"/>
      <c r="CX1801" s="48"/>
      <c r="CY1801" s="48"/>
      <c r="CZ1801" s="48"/>
      <c r="DA1801" s="48"/>
      <c r="DB1801" s="48"/>
      <c r="DC1801" s="48"/>
      <c r="DD1801" s="48"/>
      <c r="DE1801" s="48"/>
      <c r="DF1801" s="48"/>
      <c r="DG1801" s="48"/>
      <c r="DH1801" s="48"/>
      <c r="DI1801" s="48"/>
      <c r="DJ1801" s="48"/>
      <c r="DK1801" s="48"/>
      <c r="DL1801" s="48"/>
      <c r="DM1801" s="48"/>
      <c r="DN1801" s="48"/>
      <c r="DO1801" s="48"/>
      <c r="DP1801" s="48"/>
      <c r="DQ1801" s="48"/>
    </row>
    <row r="1802" spans="1:121" ht="33.75" customHeight="1" outlineLevel="1" collapsed="1">
      <c r="A1802" s="36" t="s">
        <v>954</v>
      </c>
      <c r="B1802" s="78">
        <v>35</v>
      </c>
      <c r="C1802" s="6" t="s">
        <v>281</v>
      </c>
      <c r="D1802" s="36" t="s">
        <v>1350</v>
      </c>
      <c r="E1802" s="6" t="s">
        <v>1878</v>
      </c>
      <c r="F1802" s="35" t="s">
        <v>1879</v>
      </c>
      <c r="G1802" s="28"/>
      <c r="H1802" s="76" t="s">
        <v>59</v>
      </c>
      <c r="I1802" s="28"/>
      <c r="J1802" s="28" t="s">
        <v>33</v>
      </c>
      <c r="K1802" s="26" t="s">
        <v>51</v>
      </c>
      <c r="L1802" s="26" t="s">
        <v>51</v>
      </c>
      <c r="M1802" s="285" t="str">
        <f>M1803&amp;" "&amp;O1803&amp;N1803&amp;" "</f>
        <v xml:space="preserve">Капитальный ремонт выключателей 35 кВ 3шт. </v>
      </c>
      <c r="N1802" s="286"/>
      <c r="O1802" s="287"/>
      <c r="P1802" s="41"/>
      <c r="Q1802" s="88"/>
      <c r="R1802" s="47"/>
      <c r="S1802" s="47"/>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c r="AR1802" s="48"/>
      <c r="AS1802" s="48"/>
      <c r="AT1802" s="48"/>
      <c r="AU1802" s="48"/>
      <c r="AV1802" s="48"/>
      <c r="AW1802" s="48"/>
      <c r="AX1802" s="48"/>
      <c r="AY1802" s="48"/>
      <c r="AZ1802" s="48"/>
      <c r="BA1802" s="48"/>
      <c r="BB1802" s="48"/>
      <c r="BC1802" s="48"/>
      <c r="BD1802" s="48"/>
      <c r="BE1802" s="48"/>
      <c r="BF1802" s="48"/>
      <c r="BG1802" s="48"/>
      <c r="BH1802" s="48"/>
      <c r="BI1802" s="48"/>
      <c r="BJ1802" s="48"/>
      <c r="BK1802" s="48"/>
      <c r="BL1802" s="48"/>
      <c r="BM1802" s="48"/>
      <c r="BN1802" s="48"/>
      <c r="BO1802" s="48"/>
      <c r="BP1802" s="48"/>
      <c r="BQ1802" s="48"/>
      <c r="BR1802" s="48"/>
      <c r="BS1802" s="48"/>
      <c r="BT1802" s="48"/>
      <c r="BU1802" s="48"/>
      <c r="BV1802" s="48"/>
      <c r="BW1802" s="48"/>
      <c r="BX1802" s="48"/>
      <c r="BY1802" s="48"/>
      <c r="BZ1802" s="48"/>
      <c r="CA1802" s="48"/>
      <c r="CB1802" s="48"/>
      <c r="CC1802" s="48"/>
      <c r="CD1802" s="48"/>
      <c r="CE1802" s="48"/>
      <c r="CF1802" s="48"/>
      <c r="CG1802" s="48"/>
      <c r="CH1802" s="48"/>
      <c r="CI1802" s="48"/>
      <c r="CJ1802" s="48"/>
      <c r="CK1802" s="48"/>
      <c r="CL1802" s="48"/>
      <c r="CM1802" s="48"/>
      <c r="CN1802" s="48"/>
      <c r="CO1802" s="48"/>
      <c r="CP1802" s="48"/>
      <c r="CQ1802" s="48"/>
      <c r="CR1802" s="48"/>
      <c r="CS1802" s="48"/>
      <c r="CT1802" s="48"/>
      <c r="CU1802" s="48"/>
      <c r="CV1802" s="48"/>
      <c r="CW1802" s="48"/>
      <c r="CX1802" s="48"/>
      <c r="CY1802" s="48"/>
      <c r="CZ1802" s="48"/>
      <c r="DA1802" s="48"/>
      <c r="DB1802" s="48"/>
      <c r="DC1802" s="48"/>
      <c r="DD1802" s="48"/>
      <c r="DE1802" s="48"/>
      <c r="DF1802" s="48"/>
      <c r="DG1802" s="48"/>
      <c r="DH1802" s="48"/>
      <c r="DI1802" s="48"/>
      <c r="DJ1802" s="48"/>
      <c r="DK1802" s="48"/>
      <c r="DL1802" s="48"/>
      <c r="DM1802" s="48"/>
      <c r="DN1802" s="48"/>
      <c r="DO1802" s="48"/>
      <c r="DP1802" s="48"/>
      <c r="DQ1802" s="48"/>
    </row>
    <row r="1803" spans="1:121" ht="12.75" hidden="1" customHeight="1" outlineLevel="2">
      <c r="A1803" s="36"/>
      <c r="B1803" s="36"/>
      <c r="C1803" s="6"/>
      <c r="D1803" s="36"/>
      <c r="E1803" s="6"/>
      <c r="F1803" s="35" t="s">
        <v>1880</v>
      </c>
      <c r="G1803" s="28"/>
      <c r="H1803" s="76"/>
      <c r="I1803" s="28"/>
      <c r="J1803" s="28"/>
      <c r="K1803" s="77"/>
      <c r="L1803" s="77"/>
      <c r="M1803" s="285" t="s">
        <v>78</v>
      </c>
      <c r="N1803" s="286" t="s">
        <v>52</v>
      </c>
      <c r="O1803" s="287">
        <v>3</v>
      </c>
      <c r="P1803" s="41"/>
      <c r="Q1803" s="88"/>
      <c r="R1803" s="47"/>
      <c r="S1803" s="47"/>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c r="AR1803" s="48"/>
      <c r="AS1803" s="48"/>
      <c r="AT1803" s="48"/>
      <c r="AU1803" s="48"/>
      <c r="AV1803" s="48"/>
      <c r="AW1803" s="48"/>
      <c r="AX1803" s="48"/>
      <c r="AY1803" s="48"/>
      <c r="AZ1803" s="48"/>
      <c r="BA1803" s="48"/>
      <c r="BB1803" s="48"/>
      <c r="BC1803" s="48"/>
      <c r="BD1803" s="48"/>
      <c r="BE1803" s="48"/>
      <c r="BF1803" s="48"/>
      <c r="BG1803" s="48"/>
      <c r="BH1803" s="48"/>
      <c r="BI1803" s="48"/>
      <c r="BJ1803" s="48"/>
      <c r="BK1803" s="48"/>
      <c r="BL1803" s="48"/>
      <c r="BM1803" s="48"/>
      <c r="BN1803" s="48"/>
      <c r="BO1803" s="48"/>
      <c r="BP1803" s="48"/>
      <c r="BQ1803" s="48"/>
      <c r="BR1803" s="48"/>
      <c r="BS1803" s="48"/>
      <c r="BT1803" s="48"/>
      <c r="BU1803" s="48"/>
      <c r="BV1803" s="48"/>
      <c r="BW1803" s="48"/>
      <c r="BX1803" s="48"/>
      <c r="BY1803" s="48"/>
      <c r="BZ1803" s="48"/>
      <c r="CA1803" s="48"/>
      <c r="CB1803" s="48"/>
      <c r="CC1803" s="48"/>
      <c r="CD1803" s="48"/>
      <c r="CE1803" s="48"/>
      <c r="CF1803" s="48"/>
      <c r="CG1803" s="48"/>
      <c r="CH1803" s="48"/>
      <c r="CI1803" s="48"/>
      <c r="CJ1803" s="48"/>
      <c r="CK1803" s="48"/>
      <c r="CL1803" s="48"/>
      <c r="CM1803" s="48"/>
      <c r="CN1803" s="48"/>
      <c r="CO1803" s="48"/>
      <c r="CP1803" s="48"/>
      <c r="CQ1803" s="48"/>
      <c r="CR1803" s="48"/>
      <c r="CS1803" s="48"/>
      <c r="CT1803" s="48"/>
      <c r="CU1803" s="48"/>
      <c r="CV1803" s="48"/>
      <c r="CW1803" s="48"/>
      <c r="CX1803" s="48"/>
      <c r="CY1803" s="48"/>
      <c r="CZ1803" s="48"/>
      <c r="DA1803" s="48"/>
      <c r="DB1803" s="48"/>
      <c r="DC1803" s="48"/>
      <c r="DD1803" s="48"/>
      <c r="DE1803" s="48"/>
      <c r="DF1803" s="48"/>
      <c r="DG1803" s="48"/>
      <c r="DH1803" s="48"/>
      <c r="DI1803" s="48"/>
      <c r="DJ1803" s="48"/>
      <c r="DK1803" s="48"/>
      <c r="DL1803" s="48"/>
      <c r="DM1803" s="48"/>
      <c r="DN1803" s="48"/>
      <c r="DO1803" s="48"/>
      <c r="DP1803" s="48"/>
      <c r="DQ1803" s="48"/>
    </row>
    <row r="1804" spans="1:121" ht="33.75" customHeight="1" outlineLevel="1" collapsed="1">
      <c r="A1804" s="36" t="s">
        <v>955</v>
      </c>
      <c r="B1804" s="78">
        <v>35</v>
      </c>
      <c r="C1804" s="6" t="s">
        <v>281</v>
      </c>
      <c r="D1804" s="36" t="s">
        <v>1350</v>
      </c>
      <c r="E1804" s="6" t="s">
        <v>1881</v>
      </c>
      <c r="F1804" s="35" t="s">
        <v>1882</v>
      </c>
      <c r="G1804" s="28"/>
      <c r="H1804" s="76" t="s">
        <v>59</v>
      </c>
      <c r="I1804" s="28"/>
      <c r="J1804" s="28" t="s">
        <v>33</v>
      </c>
      <c r="K1804" s="26" t="s">
        <v>478</v>
      </c>
      <c r="L1804" s="26" t="s">
        <v>49</v>
      </c>
      <c r="M1804" s="285" t="str">
        <f>M1805&amp;" "&amp;O1805&amp;N1805&amp;" "</f>
        <v xml:space="preserve">Капитальный ремонт выключателей 6-10 кВ 6шт. </v>
      </c>
      <c r="N1804" s="286"/>
      <c r="O1804" s="287"/>
      <c r="P1804" s="41"/>
      <c r="Q1804" s="88"/>
      <c r="R1804" s="47"/>
      <c r="S1804" s="47"/>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c r="AR1804" s="48"/>
      <c r="AS1804" s="48"/>
      <c r="AT1804" s="48"/>
      <c r="AU1804" s="48"/>
      <c r="AV1804" s="48"/>
      <c r="AW1804" s="48"/>
      <c r="AX1804" s="48"/>
      <c r="AY1804" s="48"/>
      <c r="AZ1804" s="48"/>
      <c r="BA1804" s="48"/>
      <c r="BB1804" s="48"/>
      <c r="BC1804" s="48"/>
      <c r="BD1804" s="48"/>
      <c r="BE1804" s="48"/>
      <c r="BF1804" s="48"/>
      <c r="BG1804" s="48"/>
      <c r="BH1804" s="48"/>
      <c r="BI1804" s="48"/>
      <c r="BJ1804" s="48"/>
      <c r="BK1804" s="48"/>
      <c r="BL1804" s="48"/>
      <c r="BM1804" s="48"/>
      <c r="BN1804" s="48"/>
      <c r="BO1804" s="48"/>
      <c r="BP1804" s="48"/>
      <c r="BQ1804" s="48"/>
      <c r="BR1804" s="48"/>
      <c r="BS1804" s="48"/>
      <c r="BT1804" s="48"/>
      <c r="BU1804" s="48"/>
      <c r="BV1804" s="48"/>
      <c r="BW1804" s="48"/>
      <c r="BX1804" s="48"/>
      <c r="BY1804" s="48"/>
      <c r="BZ1804" s="48"/>
      <c r="CA1804" s="48"/>
      <c r="CB1804" s="48"/>
      <c r="CC1804" s="48"/>
      <c r="CD1804" s="48"/>
      <c r="CE1804" s="48"/>
      <c r="CF1804" s="48"/>
      <c r="CG1804" s="48"/>
      <c r="CH1804" s="48"/>
      <c r="CI1804" s="48"/>
      <c r="CJ1804" s="48"/>
      <c r="CK1804" s="48"/>
      <c r="CL1804" s="48"/>
      <c r="CM1804" s="48"/>
      <c r="CN1804" s="48"/>
      <c r="CO1804" s="48"/>
      <c r="CP1804" s="48"/>
      <c r="CQ1804" s="48"/>
      <c r="CR1804" s="48"/>
      <c r="CS1804" s="48"/>
      <c r="CT1804" s="48"/>
      <c r="CU1804" s="48"/>
      <c r="CV1804" s="48"/>
      <c r="CW1804" s="48"/>
      <c r="CX1804" s="48"/>
      <c r="CY1804" s="48"/>
      <c r="CZ1804" s="48"/>
      <c r="DA1804" s="48"/>
      <c r="DB1804" s="48"/>
      <c r="DC1804" s="48"/>
      <c r="DD1804" s="48"/>
      <c r="DE1804" s="48"/>
      <c r="DF1804" s="48"/>
      <c r="DG1804" s="48"/>
      <c r="DH1804" s="48"/>
      <c r="DI1804" s="48"/>
      <c r="DJ1804" s="48"/>
      <c r="DK1804" s="48"/>
      <c r="DL1804" s="48"/>
      <c r="DM1804" s="48"/>
      <c r="DN1804" s="48"/>
      <c r="DO1804" s="48"/>
      <c r="DP1804" s="48"/>
      <c r="DQ1804" s="48"/>
    </row>
    <row r="1805" spans="1:121" ht="22.5" hidden="1" customHeight="1" outlineLevel="2">
      <c r="A1805" s="36"/>
      <c r="B1805" s="36"/>
      <c r="C1805" s="6"/>
      <c r="D1805" s="36"/>
      <c r="E1805" s="6"/>
      <c r="F1805" s="35" t="s">
        <v>1883</v>
      </c>
      <c r="G1805" s="28"/>
      <c r="H1805" s="76"/>
      <c r="I1805" s="28"/>
      <c r="J1805" s="28"/>
      <c r="K1805" s="77"/>
      <c r="L1805" s="77"/>
      <c r="M1805" s="285" t="s">
        <v>82</v>
      </c>
      <c r="N1805" s="286" t="s">
        <v>52</v>
      </c>
      <c r="O1805" s="287">
        <v>6</v>
      </c>
      <c r="P1805" s="41"/>
      <c r="Q1805" s="88"/>
      <c r="R1805" s="47"/>
      <c r="S1805" s="47"/>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c r="AR1805" s="48"/>
      <c r="AS1805" s="48"/>
      <c r="AT1805" s="48"/>
      <c r="AU1805" s="48"/>
      <c r="AV1805" s="48"/>
      <c r="AW1805" s="48"/>
      <c r="AX1805" s="48"/>
      <c r="AY1805" s="48"/>
      <c r="AZ1805" s="48"/>
      <c r="BA1805" s="48"/>
      <c r="BB1805" s="48"/>
      <c r="BC1805" s="48"/>
      <c r="BD1805" s="48"/>
      <c r="BE1805" s="48"/>
      <c r="BF1805" s="48"/>
      <c r="BG1805" s="48"/>
      <c r="BH1805" s="48"/>
      <c r="BI1805" s="48"/>
      <c r="BJ1805" s="48"/>
      <c r="BK1805" s="48"/>
      <c r="BL1805" s="48"/>
      <c r="BM1805" s="48"/>
      <c r="BN1805" s="48"/>
      <c r="BO1805" s="48"/>
      <c r="BP1805" s="48"/>
      <c r="BQ1805" s="48"/>
      <c r="BR1805" s="48"/>
      <c r="BS1805" s="48"/>
      <c r="BT1805" s="48"/>
      <c r="BU1805" s="48"/>
      <c r="BV1805" s="48"/>
      <c r="BW1805" s="48"/>
      <c r="BX1805" s="48"/>
      <c r="BY1805" s="48"/>
      <c r="BZ1805" s="48"/>
      <c r="CA1805" s="48"/>
      <c r="CB1805" s="48"/>
      <c r="CC1805" s="48"/>
      <c r="CD1805" s="48"/>
      <c r="CE1805" s="48"/>
      <c r="CF1805" s="48"/>
      <c r="CG1805" s="48"/>
      <c r="CH1805" s="48"/>
      <c r="CI1805" s="48"/>
      <c r="CJ1805" s="48"/>
      <c r="CK1805" s="48"/>
      <c r="CL1805" s="48"/>
      <c r="CM1805" s="48"/>
      <c r="CN1805" s="48"/>
      <c r="CO1805" s="48"/>
      <c r="CP1805" s="48"/>
      <c r="CQ1805" s="48"/>
      <c r="CR1805" s="48"/>
      <c r="CS1805" s="48"/>
      <c r="CT1805" s="48"/>
      <c r="CU1805" s="48"/>
      <c r="CV1805" s="48"/>
      <c r="CW1805" s="48"/>
      <c r="CX1805" s="48"/>
      <c r="CY1805" s="48"/>
      <c r="CZ1805" s="48"/>
      <c r="DA1805" s="48"/>
      <c r="DB1805" s="48"/>
      <c r="DC1805" s="48"/>
      <c r="DD1805" s="48"/>
      <c r="DE1805" s="48"/>
      <c r="DF1805" s="48"/>
      <c r="DG1805" s="48"/>
      <c r="DH1805" s="48"/>
      <c r="DI1805" s="48"/>
      <c r="DJ1805" s="48"/>
      <c r="DK1805" s="48"/>
      <c r="DL1805" s="48"/>
      <c r="DM1805" s="48"/>
      <c r="DN1805" s="48"/>
      <c r="DO1805" s="48"/>
      <c r="DP1805" s="48"/>
      <c r="DQ1805" s="48"/>
    </row>
    <row r="1806" spans="1:121" ht="33.75" customHeight="1" outlineLevel="1" collapsed="1">
      <c r="A1806" s="36" t="s">
        <v>956</v>
      </c>
      <c r="B1806" s="78">
        <v>35</v>
      </c>
      <c r="C1806" s="6" t="s">
        <v>281</v>
      </c>
      <c r="D1806" s="36" t="s">
        <v>1350</v>
      </c>
      <c r="E1806" s="6" t="s">
        <v>1884</v>
      </c>
      <c r="F1806" s="35" t="s">
        <v>1885</v>
      </c>
      <c r="G1806" s="28"/>
      <c r="H1806" s="76" t="s">
        <v>59</v>
      </c>
      <c r="I1806" s="28"/>
      <c r="J1806" s="28" t="s">
        <v>33</v>
      </c>
      <c r="K1806" s="26" t="s">
        <v>56</v>
      </c>
      <c r="L1806" s="26" t="s">
        <v>56</v>
      </c>
      <c r="M1806" s="285" t="str">
        <f>M1807&amp;" "&amp;O1807&amp;N1807&amp;" "</f>
        <v xml:space="preserve">Замена ОПН, разрядников 35 кВ 3шт. </v>
      </c>
      <c r="N1806" s="286"/>
      <c r="O1806" s="287"/>
      <c r="P1806" s="41"/>
      <c r="Q1806" s="88"/>
      <c r="R1806" s="47"/>
      <c r="S1806" s="47"/>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c r="AR1806" s="48"/>
      <c r="AS1806" s="48"/>
      <c r="AT1806" s="48"/>
      <c r="AU1806" s="48"/>
      <c r="AV1806" s="48"/>
      <c r="AW1806" s="48"/>
      <c r="AX1806" s="48"/>
      <c r="AY1806" s="48"/>
      <c r="AZ1806" s="48"/>
      <c r="BA1806" s="48"/>
      <c r="BB1806" s="48"/>
      <c r="BC1806" s="48"/>
      <c r="BD1806" s="48"/>
      <c r="BE1806" s="48"/>
      <c r="BF1806" s="48"/>
      <c r="BG1806" s="48"/>
      <c r="BH1806" s="48"/>
      <c r="BI1806" s="48"/>
      <c r="BJ1806" s="48"/>
      <c r="BK1806" s="48"/>
      <c r="BL1806" s="48"/>
      <c r="BM1806" s="48"/>
      <c r="BN1806" s="48"/>
      <c r="BO1806" s="48"/>
      <c r="BP1806" s="48"/>
      <c r="BQ1806" s="48"/>
      <c r="BR1806" s="48"/>
      <c r="BS1806" s="48"/>
      <c r="BT1806" s="48"/>
      <c r="BU1806" s="48"/>
      <c r="BV1806" s="48"/>
      <c r="BW1806" s="48"/>
      <c r="BX1806" s="48"/>
      <c r="BY1806" s="48"/>
      <c r="BZ1806" s="48"/>
      <c r="CA1806" s="48"/>
      <c r="CB1806" s="48"/>
      <c r="CC1806" s="48"/>
      <c r="CD1806" s="48"/>
      <c r="CE1806" s="48"/>
      <c r="CF1806" s="48"/>
      <c r="CG1806" s="48"/>
      <c r="CH1806" s="48"/>
      <c r="CI1806" s="48"/>
      <c r="CJ1806" s="48"/>
      <c r="CK1806" s="48"/>
      <c r="CL1806" s="48"/>
      <c r="CM1806" s="48"/>
      <c r="CN1806" s="48"/>
      <c r="CO1806" s="48"/>
      <c r="CP1806" s="48"/>
      <c r="CQ1806" s="48"/>
      <c r="CR1806" s="48"/>
      <c r="CS1806" s="48"/>
      <c r="CT1806" s="48"/>
      <c r="CU1806" s="48"/>
      <c r="CV1806" s="48"/>
      <c r="CW1806" s="48"/>
      <c r="CX1806" s="48"/>
      <c r="CY1806" s="48"/>
      <c r="CZ1806" s="48"/>
      <c r="DA1806" s="48"/>
      <c r="DB1806" s="48"/>
      <c r="DC1806" s="48"/>
      <c r="DD1806" s="48"/>
      <c r="DE1806" s="48"/>
      <c r="DF1806" s="48"/>
      <c r="DG1806" s="48"/>
      <c r="DH1806" s="48"/>
      <c r="DI1806" s="48"/>
      <c r="DJ1806" s="48"/>
      <c r="DK1806" s="48"/>
      <c r="DL1806" s="48"/>
      <c r="DM1806" s="48"/>
      <c r="DN1806" s="48"/>
      <c r="DO1806" s="48"/>
      <c r="DP1806" s="48"/>
      <c r="DQ1806" s="48"/>
    </row>
    <row r="1807" spans="1:121" ht="12.75" hidden="1" customHeight="1" outlineLevel="2">
      <c r="A1807" s="36"/>
      <c r="B1807" s="36"/>
      <c r="C1807" s="6"/>
      <c r="D1807" s="36"/>
      <c r="E1807" s="6"/>
      <c r="F1807" s="35" t="s">
        <v>1886</v>
      </c>
      <c r="G1807" s="28"/>
      <c r="H1807" s="76"/>
      <c r="I1807" s="28"/>
      <c r="J1807" s="28"/>
      <c r="K1807" s="77"/>
      <c r="L1807" s="77"/>
      <c r="M1807" s="285" t="s">
        <v>90</v>
      </c>
      <c r="N1807" s="286" t="s">
        <v>52</v>
      </c>
      <c r="O1807" s="287">
        <v>3</v>
      </c>
      <c r="P1807" s="41"/>
      <c r="Q1807" s="88"/>
      <c r="R1807" s="47"/>
      <c r="S1807" s="47"/>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c r="AR1807" s="48"/>
      <c r="AS1807" s="48"/>
      <c r="AT1807" s="48"/>
      <c r="AU1807" s="48"/>
      <c r="AV1807" s="48"/>
      <c r="AW1807" s="48"/>
      <c r="AX1807" s="48"/>
      <c r="AY1807" s="48"/>
      <c r="AZ1807" s="48"/>
      <c r="BA1807" s="48"/>
      <c r="BB1807" s="48"/>
      <c r="BC1807" s="48"/>
      <c r="BD1807" s="48"/>
      <c r="BE1807" s="48"/>
      <c r="BF1807" s="48"/>
      <c r="BG1807" s="48"/>
      <c r="BH1807" s="48"/>
      <c r="BI1807" s="48"/>
      <c r="BJ1807" s="48"/>
      <c r="BK1807" s="48"/>
      <c r="BL1807" s="48"/>
      <c r="BM1807" s="48"/>
      <c r="BN1807" s="48"/>
      <c r="BO1807" s="48"/>
      <c r="BP1807" s="48"/>
      <c r="BQ1807" s="48"/>
      <c r="BR1807" s="48"/>
      <c r="BS1807" s="48"/>
      <c r="BT1807" s="48"/>
      <c r="BU1807" s="48"/>
      <c r="BV1807" s="48"/>
      <c r="BW1807" s="48"/>
      <c r="BX1807" s="48"/>
      <c r="BY1807" s="48"/>
      <c r="BZ1807" s="48"/>
      <c r="CA1807" s="48"/>
      <c r="CB1807" s="48"/>
      <c r="CC1807" s="48"/>
      <c r="CD1807" s="48"/>
      <c r="CE1807" s="48"/>
      <c r="CF1807" s="48"/>
      <c r="CG1807" s="48"/>
      <c r="CH1807" s="48"/>
      <c r="CI1807" s="48"/>
      <c r="CJ1807" s="48"/>
      <c r="CK1807" s="48"/>
      <c r="CL1807" s="48"/>
      <c r="CM1807" s="48"/>
      <c r="CN1807" s="48"/>
      <c r="CO1807" s="48"/>
      <c r="CP1807" s="48"/>
      <c r="CQ1807" s="48"/>
      <c r="CR1807" s="48"/>
      <c r="CS1807" s="48"/>
      <c r="CT1807" s="48"/>
      <c r="CU1807" s="48"/>
      <c r="CV1807" s="48"/>
      <c r="CW1807" s="48"/>
      <c r="CX1807" s="48"/>
      <c r="CY1807" s="48"/>
      <c r="CZ1807" s="48"/>
      <c r="DA1807" s="48"/>
      <c r="DB1807" s="48"/>
      <c r="DC1807" s="48"/>
      <c r="DD1807" s="48"/>
      <c r="DE1807" s="48"/>
      <c r="DF1807" s="48"/>
      <c r="DG1807" s="48"/>
      <c r="DH1807" s="48"/>
      <c r="DI1807" s="48"/>
      <c r="DJ1807" s="48"/>
      <c r="DK1807" s="48"/>
      <c r="DL1807" s="48"/>
      <c r="DM1807" s="48"/>
      <c r="DN1807" s="48"/>
      <c r="DO1807" s="48"/>
      <c r="DP1807" s="48"/>
      <c r="DQ1807" s="48"/>
    </row>
    <row r="1808" spans="1:121" ht="90" customHeight="1" outlineLevel="1" collapsed="1">
      <c r="A1808" s="36" t="s">
        <v>957</v>
      </c>
      <c r="B1808" s="78">
        <v>35</v>
      </c>
      <c r="C1808" s="6" t="s">
        <v>281</v>
      </c>
      <c r="D1808" s="36" t="s">
        <v>1350</v>
      </c>
      <c r="E1808" s="6" t="s">
        <v>1887</v>
      </c>
      <c r="F1808" s="35" t="s">
        <v>1888</v>
      </c>
      <c r="G1808" s="28"/>
      <c r="H1808" s="76" t="s">
        <v>59</v>
      </c>
      <c r="I1808" s="28"/>
      <c r="J1808" s="28" t="s">
        <v>33</v>
      </c>
      <c r="K1808" s="26" t="s">
        <v>57</v>
      </c>
      <c r="L1808" s="26" t="s">
        <v>490</v>
      </c>
      <c r="M1808" s="285" t="str">
        <f>M1809&amp;" "&amp;O1809&amp;N1809&amp;" "&amp;M1810&amp;" "&amp;O1810&amp;N1810&amp;" "&amp;M1811&amp;" "&amp;O1811&amp;N1811&amp;" "</f>
        <v xml:space="preserve">Капитальный ремонт выключателей 35 кВ 3шт. Капитальный ремонт разъединителей (ОД и КЗ) 35 кВ 10групп Замена опорно-стержневых изоляторов разъединителей (ОД и КЗ) 35 кВ 12шт. </v>
      </c>
      <c r="N1808" s="286"/>
      <c r="O1808" s="287"/>
      <c r="P1808" s="41"/>
      <c r="Q1808" s="88"/>
      <c r="R1808" s="47"/>
      <c r="S1808" s="47"/>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c r="AR1808" s="48"/>
      <c r="AS1808" s="48"/>
      <c r="AT1808" s="48"/>
      <c r="AU1808" s="48"/>
      <c r="AV1808" s="48"/>
      <c r="AW1808" s="48"/>
      <c r="AX1808" s="48"/>
      <c r="AY1808" s="48"/>
      <c r="AZ1808" s="48"/>
      <c r="BA1808" s="48"/>
      <c r="BB1808" s="48"/>
      <c r="BC1808" s="48"/>
      <c r="BD1808" s="48"/>
      <c r="BE1808" s="48"/>
      <c r="BF1808" s="48"/>
      <c r="BG1808" s="48"/>
      <c r="BH1808" s="48"/>
      <c r="BI1808" s="48"/>
      <c r="BJ1808" s="48"/>
      <c r="BK1808" s="48"/>
      <c r="BL1808" s="48"/>
      <c r="BM1808" s="48"/>
      <c r="BN1808" s="48"/>
      <c r="BO1808" s="48"/>
      <c r="BP1808" s="48"/>
      <c r="BQ1808" s="48"/>
      <c r="BR1808" s="48"/>
      <c r="BS1808" s="48"/>
      <c r="BT1808" s="48"/>
      <c r="BU1808" s="48"/>
      <c r="BV1808" s="48"/>
      <c r="BW1808" s="48"/>
      <c r="BX1808" s="48"/>
      <c r="BY1808" s="48"/>
      <c r="BZ1808" s="48"/>
      <c r="CA1808" s="48"/>
      <c r="CB1808" s="48"/>
      <c r="CC1808" s="48"/>
      <c r="CD1808" s="48"/>
      <c r="CE1808" s="48"/>
      <c r="CF1808" s="48"/>
      <c r="CG1808" s="48"/>
      <c r="CH1808" s="48"/>
      <c r="CI1808" s="48"/>
      <c r="CJ1808" s="48"/>
      <c r="CK1808" s="48"/>
      <c r="CL1808" s="48"/>
      <c r="CM1808" s="48"/>
      <c r="CN1808" s="48"/>
      <c r="CO1808" s="48"/>
      <c r="CP1808" s="48"/>
      <c r="CQ1808" s="48"/>
      <c r="CR1808" s="48"/>
      <c r="CS1808" s="48"/>
      <c r="CT1808" s="48"/>
      <c r="CU1808" s="48"/>
      <c r="CV1808" s="48"/>
      <c r="CW1808" s="48"/>
      <c r="CX1808" s="48"/>
      <c r="CY1808" s="48"/>
      <c r="CZ1808" s="48"/>
      <c r="DA1808" s="48"/>
      <c r="DB1808" s="48"/>
      <c r="DC1808" s="48"/>
      <c r="DD1808" s="48"/>
      <c r="DE1808" s="48"/>
      <c r="DF1808" s="48"/>
      <c r="DG1808" s="48"/>
      <c r="DH1808" s="48"/>
      <c r="DI1808" s="48"/>
      <c r="DJ1808" s="48"/>
      <c r="DK1808" s="48"/>
      <c r="DL1808" s="48"/>
      <c r="DM1808" s="48"/>
      <c r="DN1808" s="48"/>
      <c r="DO1808" s="48"/>
      <c r="DP1808" s="48"/>
      <c r="DQ1808" s="48"/>
    </row>
    <row r="1809" spans="1:121" ht="22.5" hidden="1" customHeight="1" outlineLevel="2">
      <c r="A1809" s="36"/>
      <c r="B1809" s="36"/>
      <c r="C1809" s="6"/>
      <c r="D1809" s="36"/>
      <c r="E1809" s="6"/>
      <c r="F1809" s="35" t="s">
        <v>1889</v>
      </c>
      <c r="G1809" s="28"/>
      <c r="H1809" s="76"/>
      <c r="I1809" s="28"/>
      <c r="J1809" s="28"/>
      <c r="K1809" s="77"/>
      <c r="L1809" s="77"/>
      <c r="M1809" s="285" t="s">
        <v>78</v>
      </c>
      <c r="N1809" s="286" t="s">
        <v>52</v>
      </c>
      <c r="O1809" s="287">
        <v>3</v>
      </c>
      <c r="P1809" s="41"/>
      <c r="Q1809" s="88"/>
      <c r="R1809" s="47"/>
      <c r="S1809" s="47"/>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c r="AR1809" s="48"/>
      <c r="AS1809" s="48"/>
      <c r="AT1809" s="48"/>
      <c r="AU1809" s="48"/>
      <c r="AV1809" s="48"/>
      <c r="AW1809" s="48"/>
      <c r="AX1809" s="48"/>
      <c r="AY1809" s="48"/>
      <c r="AZ1809" s="48"/>
      <c r="BA1809" s="48"/>
      <c r="BB1809" s="48"/>
      <c r="BC1809" s="48"/>
      <c r="BD1809" s="48"/>
      <c r="BE1809" s="48"/>
      <c r="BF1809" s="48"/>
      <c r="BG1809" s="48"/>
      <c r="BH1809" s="48"/>
      <c r="BI1809" s="48"/>
      <c r="BJ1809" s="48"/>
      <c r="BK1809" s="48"/>
      <c r="BL1809" s="48"/>
      <c r="BM1809" s="48"/>
      <c r="BN1809" s="48"/>
      <c r="BO1809" s="48"/>
      <c r="BP1809" s="48"/>
      <c r="BQ1809" s="48"/>
      <c r="BR1809" s="48"/>
      <c r="BS1809" s="48"/>
      <c r="BT1809" s="48"/>
      <c r="BU1809" s="48"/>
      <c r="BV1809" s="48"/>
      <c r="BW1809" s="48"/>
      <c r="BX1809" s="48"/>
      <c r="BY1809" s="48"/>
      <c r="BZ1809" s="48"/>
      <c r="CA1809" s="48"/>
      <c r="CB1809" s="48"/>
      <c r="CC1809" s="48"/>
      <c r="CD1809" s="48"/>
      <c r="CE1809" s="48"/>
      <c r="CF1809" s="48"/>
      <c r="CG1809" s="48"/>
      <c r="CH1809" s="48"/>
      <c r="CI1809" s="48"/>
      <c r="CJ1809" s="48"/>
      <c r="CK1809" s="48"/>
      <c r="CL1809" s="48"/>
      <c r="CM1809" s="48"/>
      <c r="CN1809" s="48"/>
      <c r="CO1809" s="48"/>
      <c r="CP1809" s="48"/>
      <c r="CQ1809" s="48"/>
      <c r="CR1809" s="48"/>
      <c r="CS1809" s="48"/>
      <c r="CT1809" s="48"/>
      <c r="CU1809" s="48"/>
      <c r="CV1809" s="48"/>
      <c r="CW1809" s="48"/>
      <c r="CX1809" s="48"/>
      <c r="CY1809" s="48"/>
      <c r="CZ1809" s="48"/>
      <c r="DA1809" s="48"/>
      <c r="DB1809" s="48"/>
      <c r="DC1809" s="48"/>
      <c r="DD1809" s="48"/>
      <c r="DE1809" s="48"/>
      <c r="DF1809" s="48"/>
      <c r="DG1809" s="48"/>
      <c r="DH1809" s="48"/>
      <c r="DI1809" s="48"/>
      <c r="DJ1809" s="48"/>
      <c r="DK1809" s="48"/>
      <c r="DL1809" s="48"/>
      <c r="DM1809" s="48"/>
      <c r="DN1809" s="48"/>
      <c r="DO1809" s="48"/>
      <c r="DP1809" s="48"/>
      <c r="DQ1809" s="48"/>
    </row>
    <row r="1810" spans="1:121" ht="56.25" hidden="1" customHeight="1" outlineLevel="2">
      <c r="A1810" s="36"/>
      <c r="B1810" s="36"/>
      <c r="C1810" s="6"/>
      <c r="D1810" s="36"/>
      <c r="E1810" s="6"/>
      <c r="F1810" s="35" t="s">
        <v>1890</v>
      </c>
      <c r="G1810" s="28"/>
      <c r="H1810" s="76"/>
      <c r="I1810" s="28"/>
      <c r="J1810" s="28"/>
      <c r="K1810" s="77"/>
      <c r="L1810" s="77"/>
      <c r="M1810" s="285" t="s">
        <v>1847</v>
      </c>
      <c r="N1810" s="286" t="s">
        <v>76</v>
      </c>
      <c r="O1810" s="287">
        <v>10</v>
      </c>
      <c r="P1810" s="41"/>
      <c r="Q1810" s="88"/>
      <c r="R1810" s="47"/>
      <c r="S1810" s="47"/>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c r="AR1810" s="48"/>
      <c r="AS1810" s="48"/>
      <c r="AT1810" s="48"/>
      <c r="AU1810" s="48"/>
      <c r="AV1810" s="48"/>
      <c r="AW1810" s="48"/>
      <c r="AX1810" s="48"/>
      <c r="AY1810" s="48"/>
      <c r="AZ1810" s="48"/>
      <c r="BA1810" s="48"/>
      <c r="BB1810" s="48"/>
      <c r="BC1810" s="48"/>
      <c r="BD1810" s="48"/>
      <c r="BE1810" s="48"/>
      <c r="BF1810" s="48"/>
      <c r="BG1810" s="48"/>
      <c r="BH1810" s="48"/>
      <c r="BI1810" s="48"/>
      <c r="BJ1810" s="48"/>
      <c r="BK1810" s="48"/>
      <c r="BL1810" s="48"/>
      <c r="BM1810" s="48"/>
      <c r="BN1810" s="48"/>
      <c r="BO1810" s="48"/>
      <c r="BP1810" s="48"/>
      <c r="BQ1810" s="48"/>
      <c r="BR1810" s="48"/>
      <c r="BS1810" s="48"/>
      <c r="BT1810" s="48"/>
      <c r="BU1810" s="48"/>
      <c r="BV1810" s="48"/>
      <c r="BW1810" s="48"/>
      <c r="BX1810" s="48"/>
      <c r="BY1810" s="48"/>
      <c r="BZ1810" s="48"/>
      <c r="CA1810" s="48"/>
      <c r="CB1810" s="48"/>
      <c r="CC1810" s="48"/>
      <c r="CD1810" s="48"/>
      <c r="CE1810" s="48"/>
      <c r="CF1810" s="48"/>
      <c r="CG1810" s="48"/>
      <c r="CH1810" s="48"/>
      <c r="CI1810" s="48"/>
      <c r="CJ1810" s="48"/>
      <c r="CK1810" s="48"/>
      <c r="CL1810" s="48"/>
      <c r="CM1810" s="48"/>
      <c r="CN1810" s="48"/>
      <c r="CO1810" s="48"/>
      <c r="CP1810" s="48"/>
      <c r="CQ1810" s="48"/>
      <c r="CR1810" s="48"/>
      <c r="CS1810" s="48"/>
      <c r="CT1810" s="48"/>
      <c r="CU1810" s="48"/>
      <c r="CV1810" s="48"/>
      <c r="CW1810" s="48"/>
      <c r="CX1810" s="48"/>
      <c r="CY1810" s="48"/>
      <c r="CZ1810" s="48"/>
      <c r="DA1810" s="48"/>
      <c r="DB1810" s="48"/>
      <c r="DC1810" s="48"/>
      <c r="DD1810" s="48"/>
      <c r="DE1810" s="48"/>
      <c r="DF1810" s="48"/>
      <c r="DG1810" s="48"/>
      <c r="DH1810" s="48"/>
      <c r="DI1810" s="48"/>
      <c r="DJ1810" s="48"/>
      <c r="DK1810" s="48"/>
      <c r="DL1810" s="48"/>
      <c r="DM1810" s="48"/>
      <c r="DN1810" s="48"/>
      <c r="DO1810" s="48"/>
      <c r="DP1810" s="48"/>
      <c r="DQ1810" s="48"/>
    </row>
    <row r="1811" spans="1:121" ht="22.5" hidden="1" customHeight="1" outlineLevel="2">
      <c r="A1811" s="36"/>
      <c r="B1811" s="36"/>
      <c r="C1811" s="6"/>
      <c r="D1811" s="36"/>
      <c r="E1811" s="6"/>
      <c r="F1811" s="35" t="s">
        <v>1891</v>
      </c>
      <c r="G1811" s="28"/>
      <c r="H1811" s="76"/>
      <c r="I1811" s="28"/>
      <c r="J1811" s="28"/>
      <c r="K1811" s="77"/>
      <c r="L1811" s="77"/>
      <c r="M1811" s="285" t="s">
        <v>2818</v>
      </c>
      <c r="N1811" s="286" t="s">
        <v>52</v>
      </c>
      <c r="O1811" s="287">
        <v>12</v>
      </c>
      <c r="P1811" s="41"/>
      <c r="Q1811" s="88"/>
      <c r="R1811" s="47"/>
      <c r="S1811" s="47"/>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c r="AR1811" s="48"/>
      <c r="AS1811" s="48"/>
      <c r="AT1811" s="48"/>
      <c r="AU1811" s="48"/>
      <c r="AV1811" s="48"/>
      <c r="AW1811" s="48"/>
      <c r="AX1811" s="48"/>
      <c r="AY1811" s="48"/>
      <c r="AZ1811" s="48"/>
      <c r="BA1811" s="48"/>
      <c r="BB1811" s="48"/>
      <c r="BC1811" s="48"/>
      <c r="BD1811" s="48"/>
      <c r="BE1811" s="48"/>
      <c r="BF1811" s="48"/>
      <c r="BG1811" s="48"/>
      <c r="BH1811" s="48"/>
      <c r="BI1811" s="48"/>
      <c r="BJ1811" s="48"/>
      <c r="BK1811" s="48"/>
      <c r="BL1811" s="48"/>
      <c r="BM1811" s="48"/>
      <c r="BN1811" s="48"/>
      <c r="BO1811" s="48"/>
      <c r="BP1811" s="48"/>
      <c r="BQ1811" s="48"/>
      <c r="BR1811" s="48"/>
      <c r="BS1811" s="48"/>
      <c r="BT1811" s="48"/>
      <c r="BU1811" s="48"/>
      <c r="BV1811" s="48"/>
      <c r="BW1811" s="48"/>
      <c r="BX1811" s="48"/>
      <c r="BY1811" s="48"/>
      <c r="BZ1811" s="48"/>
      <c r="CA1811" s="48"/>
      <c r="CB1811" s="48"/>
      <c r="CC1811" s="48"/>
      <c r="CD1811" s="48"/>
      <c r="CE1811" s="48"/>
      <c r="CF1811" s="48"/>
      <c r="CG1811" s="48"/>
      <c r="CH1811" s="48"/>
      <c r="CI1811" s="48"/>
      <c r="CJ1811" s="48"/>
      <c r="CK1811" s="48"/>
      <c r="CL1811" s="48"/>
      <c r="CM1811" s="48"/>
      <c r="CN1811" s="48"/>
      <c r="CO1811" s="48"/>
      <c r="CP1811" s="48"/>
      <c r="CQ1811" s="48"/>
      <c r="CR1811" s="48"/>
      <c r="CS1811" s="48"/>
      <c r="CT1811" s="48"/>
      <c r="CU1811" s="48"/>
      <c r="CV1811" s="48"/>
      <c r="CW1811" s="48"/>
      <c r="CX1811" s="48"/>
      <c r="CY1811" s="48"/>
      <c r="CZ1811" s="48"/>
      <c r="DA1811" s="48"/>
      <c r="DB1811" s="48"/>
      <c r="DC1811" s="48"/>
      <c r="DD1811" s="48"/>
      <c r="DE1811" s="48"/>
      <c r="DF1811" s="48"/>
      <c r="DG1811" s="48"/>
      <c r="DH1811" s="48"/>
      <c r="DI1811" s="48"/>
      <c r="DJ1811" s="48"/>
      <c r="DK1811" s="48"/>
      <c r="DL1811" s="48"/>
      <c r="DM1811" s="48"/>
      <c r="DN1811" s="48"/>
      <c r="DO1811" s="48"/>
      <c r="DP1811" s="48"/>
      <c r="DQ1811" s="48"/>
    </row>
    <row r="1812" spans="1:121" ht="33.75" customHeight="1" outlineLevel="1" collapsed="1">
      <c r="A1812" s="36" t="s">
        <v>1270</v>
      </c>
      <c r="B1812" s="78">
        <v>35</v>
      </c>
      <c r="C1812" s="6" t="s">
        <v>281</v>
      </c>
      <c r="D1812" s="36" t="s">
        <v>1350</v>
      </c>
      <c r="E1812" s="6" t="s">
        <v>1893</v>
      </c>
      <c r="F1812" s="35" t="s">
        <v>1894</v>
      </c>
      <c r="G1812" s="28"/>
      <c r="H1812" s="76" t="s">
        <v>59</v>
      </c>
      <c r="I1812" s="28"/>
      <c r="J1812" s="28" t="s">
        <v>33</v>
      </c>
      <c r="K1812" s="26" t="s">
        <v>316</v>
      </c>
      <c r="L1812" s="26" t="s">
        <v>316</v>
      </c>
      <c r="M1812" s="285" t="str">
        <f>M1813&amp;" "&amp;O1813&amp;N1813&amp;" "</f>
        <v xml:space="preserve">Капитальный ремонт выключателей 35 кВ 3шт. </v>
      </c>
      <c r="N1812" s="286"/>
      <c r="O1812" s="287"/>
      <c r="P1812" s="41"/>
      <c r="Q1812" s="88"/>
      <c r="R1812" s="47"/>
      <c r="S1812" s="47"/>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c r="AR1812" s="48"/>
      <c r="AS1812" s="48"/>
      <c r="AT1812" s="48"/>
      <c r="AU1812" s="48"/>
      <c r="AV1812" s="48"/>
      <c r="AW1812" s="48"/>
      <c r="AX1812" s="48"/>
      <c r="AY1812" s="48"/>
      <c r="AZ1812" s="48"/>
      <c r="BA1812" s="48"/>
      <c r="BB1812" s="48"/>
      <c r="BC1812" s="48"/>
      <c r="BD1812" s="48"/>
      <c r="BE1812" s="48"/>
      <c r="BF1812" s="48"/>
      <c r="BG1812" s="48"/>
      <c r="BH1812" s="48"/>
      <c r="BI1812" s="48"/>
      <c r="BJ1812" s="48"/>
      <c r="BK1812" s="48"/>
      <c r="BL1812" s="48"/>
      <c r="BM1812" s="48"/>
      <c r="BN1812" s="48"/>
      <c r="BO1812" s="48"/>
      <c r="BP1812" s="48"/>
      <c r="BQ1812" s="48"/>
      <c r="BR1812" s="48"/>
      <c r="BS1812" s="48"/>
      <c r="BT1812" s="48"/>
      <c r="BU1812" s="48"/>
      <c r="BV1812" s="48"/>
      <c r="BW1812" s="48"/>
      <c r="BX1812" s="48"/>
      <c r="BY1812" s="48"/>
      <c r="BZ1812" s="48"/>
      <c r="CA1812" s="48"/>
      <c r="CB1812" s="48"/>
      <c r="CC1812" s="48"/>
      <c r="CD1812" s="48"/>
      <c r="CE1812" s="48"/>
      <c r="CF1812" s="48"/>
      <c r="CG1812" s="48"/>
      <c r="CH1812" s="48"/>
      <c r="CI1812" s="48"/>
      <c r="CJ1812" s="48"/>
      <c r="CK1812" s="48"/>
      <c r="CL1812" s="48"/>
      <c r="CM1812" s="48"/>
      <c r="CN1812" s="48"/>
      <c r="CO1812" s="48"/>
      <c r="CP1812" s="48"/>
      <c r="CQ1812" s="48"/>
      <c r="CR1812" s="48"/>
      <c r="CS1812" s="48"/>
      <c r="CT1812" s="48"/>
      <c r="CU1812" s="48"/>
      <c r="CV1812" s="48"/>
      <c r="CW1812" s="48"/>
      <c r="CX1812" s="48"/>
      <c r="CY1812" s="48"/>
      <c r="CZ1812" s="48"/>
      <c r="DA1812" s="48"/>
      <c r="DB1812" s="48"/>
      <c r="DC1812" s="48"/>
      <c r="DD1812" s="48"/>
      <c r="DE1812" s="48"/>
      <c r="DF1812" s="48"/>
      <c r="DG1812" s="48"/>
      <c r="DH1812" s="48"/>
      <c r="DI1812" s="48"/>
      <c r="DJ1812" s="48"/>
      <c r="DK1812" s="48"/>
      <c r="DL1812" s="48"/>
      <c r="DM1812" s="48"/>
      <c r="DN1812" s="48"/>
      <c r="DO1812" s="48"/>
      <c r="DP1812" s="48"/>
      <c r="DQ1812" s="48"/>
    </row>
    <row r="1813" spans="1:121" ht="22.5" hidden="1" customHeight="1" outlineLevel="2">
      <c r="A1813" s="36"/>
      <c r="B1813" s="36"/>
      <c r="C1813" s="6"/>
      <c r="D1813" s="36"/>
      <c r="E1813" s="6"/>
      <c r="F1813" s="35" t="s">
        <v>1895</v>
      </c>
      <c r="G1813" s="28"/>
      <c r="H1813" s="76"/>
      <c r="I1813" s="28"/>
      <c r="J1813" s="28"/>
      <c r="K1813" s="77"/>
      <c r="L1813" s="77"/>
      <c r="M1813" s="285" t="s">
        <v>78</v>
      </c>
      <c r="N1813" s="286" t="s">
        <v>52</v>
      </c>
      <c r="O1813" s="287">
        <v>3</v>
      </c>
      <c r="P1813" s="41"/>
      <c r="Q1813" s="88"/>
      <c r="R1813" s="47"/>
      <c r="S1813" s="47"/>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c r="AR1813" s="48"/>
      <c r="AS1813" s="48"/>
      <c r="AT1813" s="48"/>
      <c r="AU1813" s="48"/>
      <c r="AV1813" s="48"/>
      <c r="AW1813" s="48"/>
      <c r="AX1813" s="48"/>
      <c r="AY1813" s="48"/>
      <c r="AZ1813" s="48"/>
      <c r="BA1813" s="48"/>
      <c r="BB1813" s="48"/>
      <c r="BC1813" s="48"/>
      <c r="BD1813" s="48"/>
      <c r="BE1813" s="48"/>
      <c r="BF1813" s="48"/>
      <c r="BG1813" s="48"/>
      <c r="BH1813" s="48"/>
      <c r="BI1813" s="48"/>
      <c r="BJ1813" s="48"/>
      <c r="BK1813" s="48"/>
      <c r="BL1813" s="48"/>
      <c r="BM1813" s="48"/>
      <c r="BN1813" s="48"/>
      <c r="BO1813" s="48"/>
      <c r="BP1813" s="48"/>
      <c r="BQ1813" s="48"/>
      <c r="BR1813" s="48"/>
      <c r="BS1813" s="48"/>
      <c r="BT1813" s="48"/>
      <c r="BU1813" s="48"/>
      <c r="BV1813" s="48"/>
      <c r="BW1813" s="48"/>
      <c r="BX1813" s="48"/>
      <c r="BY1813" s="48"/>
      <c r="BZ1813" s="48"/>
      <c r="CA1813" s="48"/>
      <c r="CB1813" s="48"/>
      <c r="CC1813" s="48"/>
      <c r="CD1813" s="48"/>
      <c r="CE1813" s="48"/>
      <c r="CF1813" s="48"/>
      <c r="CG1813" s="48"/>
      <c r="CH1813" s="48"/>
      <c r="CI1813" s="48"/>
      <c r="CJ1813" s="48"/>
      <c r="CK1813" s="48"/>
      <c r="CL1813" s="48"/>
      <c r="CM1813" s="48"/>
      <c r="CN1813" s="48"/>
      <c r="CO1813" s="48"/>
      <c r="CP1813" s="48"/>
      <c r="CQ1813" s="48"/>
      <c r="CR1813" s="48"/>
      <c r="CS1813" s="48"/>
      <c r="CT1813" s="48"/>
      <c r="CU1813" s="48"/>
      <c r="CV1813" s="48"/>
      <c r="CW1813" s="48"/>
      <c r="CX1813" s="48"/>
      <c r="CY1813" s="48"/>
      <c r="CZ1813" s="48"/>
      <c r="DA1813" s="48"/>
      <c r="DB1813" s="48"/>
      <c r="DC1813" s="48"/>
      <c r="DD1813" s="48"/>
      <c r="DE1813" s="48"/>
      <c r="DF1813" s="48"/>
      <c r="DG1813" s="48"/>
      <c r="DH1813" s="48"/>
      <c r="DI1813" s="48"/>
      <c r="DJ1813" s="48"/>
      <c r="DK1813" s="48"/>
      <c r="DL1813" s="48"/>
      <c r="DM1813" s="48"/>
      <c r="DN1813" s="48"/>
      <c r="DO1813" s="48"/>
      <c r="DP1813" s="48"/>
      <c r="DQ1813" s="48"/>
    </row>
    <row r="1814" spans="1:121" s="240" customFormat="1" ht="101.25" customHeight="1" outlineLevel="1" collapsed="1">
      <c r="A1814" s="201" t="s">
        <v>958</v>
      </c>
      <c r="B1814" s="290">
        <v>110</v>
      </c>
      <c r="C1814" s="291" t="s">
        <v>1543</v>
      </c>
      <c r="D1814" s="201" t="s">
        <v>1350</v>
      </c>
      <c r="E1814" s="291" t="s">
        <v>1896</v>
      </c>
      <c r="F1814" s="292" t="s">
        <v>1897</v>
      </c>
      <c r="G1814" s="293"/>
      <c r="H1814" s="76" t="s">
        <v>1855</v>
      </c>
      <c r="I1814" s="28" t="s">
        <v>2757</v>
      </c>
      <c r="J1814" s="169" t="s">
        <v>33</v>
      </c>
      <c r="K1814" s="294" t="s">
        <v>51</v>
      </c>
      <c r="L1814" s="294" t="s">
        <v>316</v>
      </c>
      <c r="M1814" s="292" t="str">
        <f>M1815&amp;" "&amp;O1815&amp;N1815&amp;" "&amp;M1816&amp;" "&amp;O1816&amp;N1816&amp;" "&amp;M1817&amp;" "&amp;O1817&amp;N1817&amp;" "</f>
        <v xml:space="preserve">Капитальный ремонт разъединителей (ОД и КЗ) 110 кВ 5групп Замена опорно-стержневых изоляторов разъединителей (ОД и КЗ) 110 кВ 6шт. Замена ОПН, разрядников 110 кВ 6шт. </v>
      </c>
      <c r="N1814" s="293"/>
      <c r="O1814" s="295"/>
      <c r="P1814" s="281"/>
      <c r="Q1814" s="88"/>
      <c r="R1814" s="96"/>
      <c r="S1814" s="96"/>
      <c r="T1814" s="97"/>
      <c r="U1814" s="97"/>
      <c r="V1814" s="48"/>
      <c r="W1814" s="48"/>
      <c r="X1814" s="97"/>
      <c r="Y1814" s="97"/>
      <c r="Z1814" s="97"/>
      <c r="AA1814" s="97"/>
      <c r="AB1814" s="97"/>
      <c r="AC1814" s="97"/>
      <c r="AD1814" s="97"/>
      <c r="AE1814" s="97"/>
      <c r="AF1814" s="97"/>
      <c r="AG1814" s="97"/>
      <c r="AH1814" s="97"/>
      <c r="AI1814" s="97"/>
      <c r="AJ1814" s="97"/>
      <c r="AK1814" s="97"/>
      <c r="AL1814" s="97"/>
      <c r="AM1814" s="97"/>
      <c r="AN1814" s="97"/>
      <c r="AO1814" s="97"/>
      <c r="AP1814" s="97"/>
      <c r="AQ1814" s="97"/>
      <c r="AR1814" s="97"/>
      <c r="AS1814" s="97"/>
      <c r="AT1814" s="97"/>
      <c r="AU1814" s="97"/>
      <c r="AV1814" s="97"/>
      <c r="AW1814" s="97"/>
      <c r="AX1814" s="97"/>
      <c r="AY1814" s="97"/>
      <c r="AZ1814" s="97"/>
      <c r="BA1814" s="97"/>
      <c r="BB1814" s="97"/>
      <c r="BC1814" s="97"/>
      <c r="BD1814" s="97"/>
      <c r="BE1814" s="97"/>
      <c r="BF1814" s="97"/>
      <c r="BG1814" s="97"/>
      <c r="BH1814" s="97"/>
      <c r="BI1814" s="97"/>
      <c r="BJ1814" s="97"/>
      <c r="BK1814" s="97"/>
      <c r="BL1814" s="97"/>
      <c r="BM1814" s="97"/>
      <c r="BN1814" s="97"/>
      <c r="BO1814" s="97"/>
      <c r="BP1814" s="97"/>
      <c r="BQ1814" s="97"/>
      <c r="BR1814" s="97"/>
      <c r="BS1814" s="97"/>
      <c r="BT1814" s="97"/>
      <c r="BU1814" s="97"/>
      <c r="BV1814" s="97"/>
      <c r="BW1814" s="97"/>
      <c r="BX1814" s="97"/>
      <c r="BY1814" s="97"/>
      <c r="BZ1814" s="97"/>
      <c r="CA1814" s="97"/>
      <c r="CB1814" s="97"/>
      <c r="CC1814" s="97"/>
      <c r="CD1814" s="97"/>
      <c r="CE1814" s="97"/>
      <c r="CF1814" s="97"/>
      <c r="CG1814" s="97"/>
      <c r="CH1814" s="97"/>
      <c r="CI1814" s="97"/>
      <c r="CJ1814" s="97"/>
      <c r="CK1814" s="97"/>
      <c r="CL1814" s="97"/>
      <c r="CM1814" s="97"/>
      <c r="CN1814" s="97"/>
      <c r="CO1814" s="97"/>
      <c r="CP1814" s="97"/>
      <c r="CQ1814" s="97"/>
      <c r="CR1814" s="97"/>
      <c r="CS1814" s="97"/>
      <c r="CT1814" s="97"/>
      <c r="CU1814" s="97"/>
      <c r="CV1814" s="97"/>
      <c r="CW1814" s="97"/>
      <c r="CX1814" s="97"/>
      <c r="CY1814" s="97"/>
      <c r="CZ1814" s="97"/>
      <c r="DA1814" s="97"/>
      <c r="DB1814" s="97"/>
      <c r="DC1814" s="97"/>
      <c r="DD1814" s="97"/>
      <c r="DE1814" s="97"/>
      <c r="DF1814" s="97"/>
      <c r="DG1814" s="97"/>
      <c r="DH1814" s="97"/>
      <c r="DI1814" s="97"/>
      <c r="DJ1814" s="97"/>
      <c r="DK1814" s="97"/>
      <c r="DL1814" s="97"/>
      <c r="DM1814" s="97"/>
      <c r="DN1814" s="97"/>
      <c r="DO1814" s="97"/>
      <c r="DP1814" s="97"/>
      <c r="DQ1814" s="97"/>
    </row>
    <row r="1815" spans="1:121" s="240" customFormat="1" ht="33.75" hidden="1" customHeight="1" outlineLevel="2">
      <c r="A1815" s="201"/>
      <c r="B1815" s="201"/>
      <c r="C1815" s="291"/>
      <c r="D1815" s="201"/>
      <c r="E1815" s="291"/>
      <c r="F1815" s="292" t="s">
        <v>1898</v>
      </c>
      <c r="G1815" s="293"/>
      <c r="H1815" s="169"/>
      <c r="I1815" s="169"/>
      <c r="J1815" s="169"/>
      <c r="K1815" s="294"/>
      <c r="L1815" s="294"/>
      <c r="M1815" s="292" t="s">
        <v>267</v>
      </c>
      <c r="N1815" s="293" t="s">
        <v>76</v>
      </c>
      <c r="O1815" s="295">
        <v>5</v>
      </c>
      <c r="P1815" s="281"/>
      <c r="Q1815" s="88"/>
      <c r="R1815" s="96"/>
      <c r="S1815" s="96"/>
      <c r="T1815" s="97"/>
      <c r="U1815" s="97"/>
      <c r="V1815" s="48"/>
      <c r="W1815" s="48"/>
      <c r="X1815" s="97"/>
      <c r="Y1815" s="97"/>
      <c r="Z1815" s="97"/>
      <c r="AA1815" s="97"/>
      <c r="AB1815" s="97"/>
      <c r="AC1815" s="97"/>
      <c r="AD1815" s="97"/>
      <c r="AE1815" s="97"/>
      <c r="AF1815" s="97"/>
      <c r="AG1815" s="97"/>
      <c r="AH1815" s="97"/>
      <c r="AI1815" s="97"/>
      <c r="AJ1815" s="97"/>
      <c r="AK1815" s="97"/>
      <c r="AL1815" s="97"/>
      <c r="AM1815" s="97"/>
      <c r="AN1815" s="97"/>
      <c r="AO1815" s="97"/>
      <c r="AP1815" s="97"/>
      <c r="AQ1815" s="97"/>
      <c r="AR1815" s="97"/>
      <c r="AS1815" s="97"/>
      <c r="AT1815" s="97"/>
      <c r="AU1815" s="97"/>
      <c r="AV1815" s="97"/>
      <c r="AW1815" s="97"/>
      <c r="AX1815" s="97"/>
      <c r="AY1815" s="97"/>
      <c r="AZ1815" s="97"/>
      <c r="BA1815" s="97"/>
      <c r="BB1815" s="97"/>
      <c r="BC1815" s="97"/>
      <c r="BD1815" s="97"/>
      <c r="BE1815" s="97"/>
      <c r="BF1815" s="97"/>
      <c r="BG1815" s="97"/>
      <c r="BH1815" s="97"/>
      <c r="BI1815" s="97"/>
      <c r="BJ1815" s="97"/>
      <c r="BK1815" s="97"/>
      <c r="BL1815" s="97"/>
      <c r="BM1815" s="97"/>
      <c r="BN1815" s="97"/>
      <c r="BO1815" s="97"/>
      <c r="BP1815" s="97"/>
      <c r="BQ1815" s="97"/>
      <c r="BR1815" s="97"/>
      <c r="BS1815" s="97"/>
      <c r="BT1815" s="97"/>
      <c r="BU1815" s="97"/>
      <c r="BV1815" s="97"/>
      <c r="BW1815" s="97"/>
      <c r="BX1815" s="97"/>
      <c r="BY1815" s="97"/>
      <c r="BZ1815" s="97"/>
      <c r="CA1815" s="97"/>
      <c r="CB1815" s="97"/>
      <c r="CC1815" s="97"/>
      <c r="CD1815" s="97"/>
      <c r="CE1815" s="97"/>
      <c r="CF1815" s="97"/>
      <c r="CG1815" s="97"/>
      <c r="CH1815" s="97"/>
      <c r="CI1815" s="97"/>
      <c r="CJ1815" s="97"/>
      <c r="CK1815" s="97"/>
      <c r="CL1815" s="97"/>
      <c r="CM1815" s="97"/>
      <c r="CN1815" s="97"/>
      <c r="CO1815" s="97"/>
      <c r="CP1815" s="97"/>
      <c r="CQ1815" s="97"/>
      <c r="CR1815" s="97"/>
      <c r="CS1815" s="97"/>
      <c r="CT1815" s="97"/>
      <c r="CU1815" s="97"/>
      <c r="CV1815" s="97"/>
      <c r="CW1815" s="97"/>
      <c r="CX1815" s="97"/>
      <c r="CY1815" s="97"/>
      <c r="CZ1815" s="97"/>
      <c r="DA1815" s="97"/>
      <c r="DB1815" s="97"/>
      <c r="DC1815" s="97"/>
      <c r="DD1815" s="97"/>
      <c r="DE1815" s="97"/>
      <c r="DF1815" s="97"/>
      <c r="DG1815" s="97"/>
      <c r="DH1815" s="97"/>
      <c r="DI1815" s="97"/>
      <c r="DJ1815" s="97"/>
      <c r="DK1815" s="97"/>
      <c r="DL1815" s="97"/>
      <c r="DM1815" s="97"/>
      <c r="DN1815" s="97"/>
      <c r="DO1815" s="97"/>
      <c r="DP1815" s="97"/>
      <c r="DQ1815" s="97"/>
    </row>
    <row r="1816" spans="1:121" s="240" customFormat="1" ht="22.5" hidden="1" customHeight="1" outlineLevel="2">
      <c r="A1816" s="201"/>
      <c r="B1816" s="201"/>
      <c r="C1816" s="291"/>
      <c r="D1816" s="201"/>
      <c r="E1816" s="291"/>
      <c r="F1816" s="292" t="s">
        <v>1899</v>
      </c>
      <c r="G1816" s="293"/>
      <c r="H1816" s="169"/>
      <c r="I1816" s="169"/>
      <c r="J1816" s="169"/>
      <c r="K1816" s="294"/>
      <c r="L1816" s="294"/>
      <c r="M1816" s="292" t="s">
        <v>1892</v>
      </c>
      <c r="N1816" s="293" t="s">
        <v>52</v>
      </c>
      <c r="O1816" s="295">
        <v>6</v>
      </c>
      <c r="P1816" s="281"/>
      <c r="Q1816" s="88"/>
      <c r="R1816" s="96"/>
      <c r="S1816" s="96"/>
      <c r="T1816" s="97"/>
      <c r="U1816" s="97"/>
      <c r="V1816" s="48"/>
      <c r="W1816" s="48"/>
      <c r="X1816" s="97"/>
      <c r="Y1816" s="97"/>
      <c r="Z1816" s="97"/>
      <c r="AA1816" s="97"/>
      <c r="AB1816" s="97"/>
      <c r="AC1816" s="97"/>
      <c r="AD1816" s="97"/>
      <c r="AE1816" s="97"/>
      <c r="AF1816" s="97"/>
      <c r="AG1816" s="97"/>
      <c r="AH1816" s="97"/>
      <c r="AI1816" s="97"/>
      <c r="AJ1816" s="97"/>
      <c r="AK1816" s="97"/>
      <c r="AL1816" s="97"/>
      <c r="AM1816" s="97"/>
      <c r="AN1816" s="97"/>
      <c r="AO1816" s="97"/>
      <c r="AP1816" s="97"/>
      <c r="AQ1816" s="97"/>
      <c r="AR1816" s="97"/>
      <c r="AS1816" s="97"/>
      <c r="AT1816" s="97"/>
      <c r="AU1816" s="97"/>
      <c r="AV1816" s="97"/>
      <c r="AW1816" s="97"/>
      <c r="AX1816" s="97"/>
      <c r="AY1816" s="97"/>
      <c r="AZ1816" s="97"/>
      <c r="BA1816" s="97"/>
      <c r="BB1816" s="97"/>
      <c r="BC1816" s="97"/>
      <c r="BD1816" s="97"/>
      <c r="BE1816" s="97"/>
      <c r="BF1816" s="97"/>
      <c r="BG1816" s="97"/>
      <c r="BH1816" s="97"/>
      <c r="BI1816" s="97"/>
      <c r="BJ1816" s="97"/>
      <c r="BK1816" s="97"/>
      <c r="BL1816" s="97"/>
      <c r="BM1816" s="97"/>
      <c r="BN1816" s="97"/>
      <c r="BO1816" s="97"/>
      <c r="BP1816" s="97"/>
      <c r="BQ1816" s="97"/>
      <c r="BR1816" s="97"/>
      <c r="BS1816" s="97"/>
      <c r="BT1816" s="97"/>
      <c r="BU1816" s="97"/>
      <c r="BV1816" s="97"/>
      <c r="BW1816" s="97"/>
      <c r="BX1816" s="97"/>
      <c r="BY1816" s="97"/>
      <c r="BZ1816" s="97"/>
      <c r="CA1816" s="97"/>
      <c r="CB1816" s="97"/>
      <c r="CC1816" s="97"/>
      <c r="CD1816" s="97"/>
      <c r="CE1816" s="97"/>
      <c r="CF1816" s="97"/>
      <c r="CG1816" s="97"/>
      <c r="CH1816" s="97"/>
      <c r="CI1816" s="97"/>
      <c r="CJ1816" s="97"/>
      <c r="CK1816" s="97"/>
      <c r="CL1816" s="97"/>
      <c r="CM1816" s="97"/>
      <c r="CN1816" s="97"/>
      <c r="CO1816" s="97"/>
      <c r="CP1816" s="97"/>
      <c r="CQ1816" s="97"/>
      <c r="CR1816" s="97"/>
      <c r="CS1816" s="97"/>
      <c r="CT1816" s="97"/>
      <c r="CU1816" s="97"/>
      <c r="CV1816" s="97"/>
      <c r="CW1816" s="97"/>
      <c r="CX1816" s="97"/>
      <c r="CY1816" s="97"/>
      <c r="CZ1816" s="97"/>
      <c r="DA1816" s="97"/>
      <c r="DB1816" s="97"/>
      <c r="DC1816" s="97"/>
      <c r="DD1816" s="97"/>
      <c r="DE1816" s="97"/>
      <c r="DF1816" s="97"/>
      <c r="DG1816" s="97"/>
      <c r="DH1816" s="97"/>
      <c r="DI1816" s="97"/>
      <c r="DJ1816" s="97"/>
      <c r="DK1816" s="97"/>
      <c r="DL1816" s="97"/>
      <c r="DM1816" s="97"/>
      <c r="DN1816" s="97"/>
      <c r="DO1816" s="97"/>
      <c r="DP1816" s="97"/>
      <c r="DQ1816" s="97"/>
    </row>
    <row r="1817" spans="1:121" s="240" customFormat="1" ht="12.75" hidden="1" customHeight="1" outlineLevel="2">
      <c r="A1817" s="201"/>
      <c r="B1817" s="201"/>
      <c r="C1817" s="291"/>
      <c r="D1817" s="201"/>
      <c r="E1817" s="291"/>
      <c r="F1817" s="292" t="s">
        <v>1900</v>
      </c>
      <c r="G1817" s="293"/>
      <c r="H1817" s="169"/>
      <c r="I1817" s="169"/>
      <c r="J1817" s="169"/>
      <c r="K1817" s="294"/>
      <c r="L1817" s="294"/>
      <c r="M1817" s="292" t="s">
        <v>89</v>
      </c>
      <c r="N1817" s="293" t="s">
        <v>52</v>
      </c>
      <c r="O1817" s="295">
        <v>6</v>
      </c>
      <c r="P1817" s="281"/>
      <c r="Q1817" s="88"/>
      <c r="R1817" s="96"/>
      <c r="S1817" s="96"/>
      <c r="T1817" s="97"/>
      <c r="U1817" s="97"/>
      <c r="V1817" s="48"/>
      <c r="W1817" s="48"/>
      <c r="X1817" s="97"/>
      <c r="Y1817" s="97"/>
      <c r="Z1817" s="97"/>
      <c r="AA1817" s="97"/>
      <c r="AB1817" s="97"/>
      <c r="AC1817" s="97"/>
      <c r="AD1817" s="97"/>
      <c r="AE1817" s="97"/>
      <c r="AF1817" s="97"/>
      <c r="AG1817" s="97"/>
      <c r="AH1817" s="97"/>
      <c r="AI1817" s="97"/>
      <c r="AJ1817" s="97"/>
      <c r="AK1817" s="97"/>
      <c r="AL1817" s="97"/>
      <c r="AM1817" s="97"/>
      <c r="AN1817" s="97"/>
      <c r="AO1817" s="97"/>
      <c r="AP1817" s="97"/>
      <c r="AQ1817" s="97"/>
      <c r="AR1817" s="97"/>
      <c r="AS1817" s="97"/>
      <c r="AT1817" s="97"/>
      <c r="AU1817" s="97"/>
      <c r="AV1817" s="97"/>
      <c r="AW1817" s="97"/>
      <c r="AX1817" s="97"/>
      <c r="AY1817" s="97"/>
      <c r="AZ1817" s="97"/>
      <c r="BA1817" s="97"/>
      <c r="BB1817" s="97"/>
      <c r="BC1817" s="97"/>
      <c r="BD1817" s="97"/>
      <c r="BE1817" s="97"/>
      <c r="BF1817" s="97"/>
      <c r="BG1817" s="97"/>
      <c r="BH1817" s="97"/>
      <c r="BI1817" s="97"/>
      <c r="BJ1817" s="97"/>
      <c r="BK1817" s="97"/>
      <c r="BL1817" s="97"/>
      <c r="BM1817" s="97"/>
      <c r="BN1817" s="97"/>
      <c r="BO1817" s="97"/>
      <c r="BP1817" s="97"/>
      <c r="BQ1817" s="97"/>
      <c r="BR1817" s="97"/>
      <c r="BS1817" s="97"/>
      <c r="BT1817" s="97"/>
      <c r="BU1817" s="97"/>
      <c r="BV1817" s="97"/>
      <c r="BW1817" s="97"/>
      <c r="BX1817" s="97"/>
      <c r="BY1817" s="97"/>
      <c r="BZ1817" s="97"/>
      <c r="CA1817" s="97"/>
      <c r="CB1817" s="97"/>
      <c r="CC1817" s="97"/>
      <c r="CD1817" s="97"/>
      <c r="CE1817" s="97"/>
      <c r="CF1817" s="97"/>
      <c r="CG1817" s="97"/>
      <c r="CH1817" s="97"/>
      <c r="CI1817" s="97"/>
      <c r="CJ1817" s="97"/>
      <c r="CK1817" s="97"/>
      <c r="CL1817" s="97"/>
      <c r="CM1817" s="97"/>
      <c r="CN1817" s="97"/>
      <c r="CO1817" s="97"/>
      <c r="CP1817" s="97"/>
      <c r="CQ1817" s="97"/>
      <c r="CR1817" s="97"/>
      <c r="CS1817" s="97"/>
      <c r="CT1817" s="97"/>
      <c r="CU1817" s="97"/>
      <c r="CV1817" s="97"/>
      <c r="CW1817" s="97"/>
      <c r="CX1817" s="97"/>
      <c r="CY1817" s="97"/>
      <c r="CZ1817" s="97"/>
      <c r="DA1817" s="97"/>
      <c r="DB1817" s="97"/>
      <c r="DC1817" s="97"/>
      <c r="DD1817" s="97"/>
      <c r="DE1817" s="97"/>
      <c r="DF1817" s="97"/>
      <c r="DG1817" s="97"/>
      <c r="DH1817" s="97"/>
      <c r="DI1817" s="97"/>
      <c r="DJ1817" s="97"/>
      <c r="DK1817" s="97"/>
      <c r="DL1817" s="97"/>
      <c r="DM1817" s="97"/>
      <c r="DN1817" s="97"/>
      <c r="DO1817" s="97"/>
      <c r="DP1817" s="97"/>
      <c r="DQ1817" s="97"/>
    </row>
    <row r="1818" spans="1:121" ht="22.5" customHeight="1" outlineLevel="1" collapsed="1">
      <c r="A1818" s="36" t="s">
        <v>959</v>
      </c>
      <c r="B1818" s="78">
        <v>110</v>
      </c>
      <c r="C1818" s="296" t="s">
        <v>1349</v>
      </c>
      <c r="D1818" s="36" t="s">
        <v>1350</v>
      </c>
      <c r="E1818" s="28" t="s">
        <v>1901</v>
      </c>
      <c r="F1818" s="35" t="s">
        <v>1902</v>
      </c>
      <c r="G1818" s="28"/>
      <c r="H1818" s="28" t="s">
        <v>59</v>
      </c>
      <c r="I1818" s="28"/>
      <c r="J1818" s="26" t="s">
        <v>33</v>
      </c>
      <c r="K1818" s="26" t="s">
        <v>56</v>
      </c>
      <c r="L1818" s="26" t="s">
        <v>316</v>
      </c>
      <c r="M1818" s="32" t="str">
        <f>M1819&amp;" "&amp;O1819&amp;N1819&amp;" "</f>
        <v xml:space="preserve">Капитальный ремонт выключателей 6-10 кВ 1шт </v>
      </c>
      <c r="N1818" s="26"/>
      <c r="O1818" s="31"/>
      <c r="P1818" s="41"/>
      <c r="Q1818" s="88"/>
      <c r="R1818" s="47"/>
      <c r="S1818" s="47"/>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c r="AR1818" s="48"/>
      <c r="AS1818" s="48"/>
      <c r="AT1818" s="48"/>
      <c r="AU1818" s="48"/>
      <c r="AV1818" s="48"/>
      <c r="AW1818" s="48"/>
      <c r="AX1818" s="48"/>
      <c r="AY1818" s="48"/>
      <c r="AZ1818" s="48"/>
      <c r="BA1818" s="48"/>
      <c r="BB1818" s="48"/>
      <c r="BC1818" s="48"/>
      <c r="BD1818" s="48"/>
      <c r="BE1818" s="48"/>
      <c r="BF1818" s="48"/>
      <c r="BG1818" s="48"/>
      <c r="BH1818" s="48"/>
      <c r="BI1818" s="48"/>
      <c r="BJ1818" s="48"/>
      <c r="BK1818" s="48"/>
      <c r="BL1818" s="48"/>
      <c r="BM1818" s="48"/>
      <c r="BN1818" s="48"/>
      <c r="BO1818" s="48"/>
      <c r="BP1818" s="48"/>
      <c r="BQ1818" s="48"/>
      <c r="BR1818" s="48"/>
      <c r="BS1818" s="48"/>
      <c r="BT1818" s="48"/>
      <c r="BU1818" s="48"/>
      <c r="BV1818" s="48"/>
      <c r="BW1818" s="48"/>
      <c r="BX1818" s="48"/>
      <c r="BY1818" s="48"/>
      <c r="BZ1818" s="48"/>
      <c r="CA1818" s="48"/>
      <c r="CB1818" s="48"/>
      <c r="CC1818" s="48"/>
      <c r="CD1818" s="48"/>
      <c r="CE1818" s="48"/>
      <c r="CF1818" s="48"/>
      <c r="CG1818" s="48"/>
      <c r="CH1818" s="48"/>
      <c r="CI1818" s="48"/>
      <c r="CJ1818" s="48"/>
      <c r="CK1818" s="48"/>
      <c r="CL1818" s="48"/>
      <c r="CM1818" s="48"/>
      <c r="CN1818" s="48"/>
      <c r="CO1818" s="48"/>
      <c r="CP1818" s="48"/>
      <c r="CQ1818" s="48"/>
      <c r="CR1818" s="48"/>
      <c r="CS1818" s="48"/>
      <c r="CT1818" s="48"/>
      <c r="CU1818" s="48"/>
      <c r="CV1818" s="48"/>
      <c r="CW1818" s="48"/>
      <c r="CX1818" s="48"/>
      <c r="CY1818" s="48"/>
      <c r="CZ1818" s="48"/>
      <c r="DA1818" s="48"/>
      <c r="DB1818" s="48"/>
      <c r="DC1818" s="48"/>
      <c r="DD1818" s="48"/>
      <c r="DE1818" s="48"/>
      <c r="DF1818" s="48"/>
      <c r="DG1818" s="48"/>
      <c r="DH1818" s="48"/>
      <c r="DI1818" s="48"/>
      <c r="DJ1818" s="48"/>
      <c r="DK1818" s="48"/>
      <c r="DL1818" s="48"/>
      <c r="DM1818" s="48"/>
      <c r="DN1818" s="48"/>
      <c r="DO1818" s="48"/>
      <c r="DP1818" s="48"/>
      <c r="DQ1818" s="48"/>
    </row>
    <row r="1819" spans="1:121" ht="12.75" hidden="1" customHeight="1" outlineLevel="2">
      <c r="A1819" s="62"/>
      <c r="B1819" s="62"/>
      <c r="C1819" s="28"/>
      <c r="D1819" s="27"/>
      <c r="E1819" s="28"/>
      <c r="F1819" s="35" t="s">
        <v>1903</v>
      </c>
      <c r="G1819" s="28"/>
      <c r="H1819" s="28"/>
      <c r="I1819" s="28"/>
      <c r="J1819" s="26"/>
      <c r="K1819" s="26"/>
      <c r="L1819" s="26"/>
      <c r="M1819" s="23" t="s">
        <v>82</v>
      </c>
      <c r="N1819" s="33" t="s">
        <v>54</v>
      </c>
      <c r="O1819" s="31">
        <v>1</v>
      </c>
      <c r="P1819" s="41"/>
      <c r="Q1819" s="88"/>
      <c r="R1819" s="47"/>
      <c r="S1819" s="47"/>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c r="AR1819" s="48"/>
      <c r="AS1819" s="48"/>
      <c r="AT1819" s="48"/>
      <c r="AU1819" s="48"/>
      <c r="AV1819" s="48"/>
      <c r="AW1819" s="48"/>
      <c r="AX1819" s="48"/>
      <c r="AY1819" s="48"/>
      <c r="AZ1819" s="48"/>
      <c r="BA1819" s="48"/>
      <c r="BB1819" s="48"/>
      <c r="BC1819" s="48"/>
      <c r="BD1819" s="48"/>
      <c r="BE1819" s="48"/>
      <c r="BF1819" s="48"/>
      <c r="BG1819" s="48"/>
      <c r="BH1819" s="48"/>
      <c r="BI1819" s="48"/>
      <c r="BJ1819" s="48"/>
      <c r="BK1819" s="48"/>
      <c r="BL1819" s="48"/>
      <c r="BM1819" s="48"/>
      <c r="BN1819" s="48"/>
      <c r="BO1819" s="48"/>
      <c r="BP1819" s="48"/>
      <c r="BQ1819" s="48"/>
      <c r="BR1819" s="48"/>
      <c r="BS1819" s="48"/>
      <c r="BT1819" s="48"/>
      <c r="BU1819" s="48"/>
      <c r="BV1819" s="48"/>
      <c r="BW1819" s="48"/>
      <c r="BX1819" s="48"/>
      <c r="BY1819" s="48"/>
      <c r="BZ1819" s="48"/>
      <c r="CA1819" s="48"/>
      <c r="CB1819" s="48"/>
      <c r="CC1819" s="48"/>
      <c r="CD1819" s="48"/>
      <c r="CE1819" s="48"/>
      <c r="CF1819" s="48"/>
      <c r="CG1819" s="48"/>
      <c r="CH1819" s="48"/>
      <c r="CI1819" s="48"/>
      <c r="CJ1819" s="48"/>
      <c r="CK1819" s="48"/>
      <c r="CL1819" s="48"/>
      <c r="CM1819" s="48"/>
      <c r="CN1819" s="48"/>
      <c r="CO1819" s="48"/>
      <c r="CP1819" s="48"/>
      <c r="CQ1819" s="48"/>
      <c r="CR1819" s="48"/>
      <c r="CS1819" s="48"/>
      <c r="CT1819" s="48"/>
      <c r="CU1819" s="48"/>
      <c r="CV1819" s="48"/>
      <c r="CW1819" s="48"/>
      <c r="CX1819" s="48"/>
      <c r="CY1819" s="48"/>
      <c r="CZ1819" s="48"/>
      <c r="DA1819" s="48"/>
      <c r="DB1819" s="48"/>
      <c r="DC1819" s="48"/>
      <c r="DD1819" s="48"/>
      <c r="DE1819" s="48"/>
      <c r="DF1819" s="48"/>
      <c r="DG1819" s="48"/>
      <c r="DH1819" s="48"/>
      <c r="DI1819" s="48"/>
      <c r="DJ1819" s="48"/>
      <c r="DK1819" s="48"/>
      <c r="DL1819" s="48"/>
      <c r="DM1819" s="48"/>
      <c r="DN1819" s="48"/>
      <c r="DO1819" s="48"/>
      <c r="DP1819" s="48"/>
      <c r="DQ1819" s="48"/>
    </row>
    <row r="1820" spans="1:121" ht="22.5" customHeight="1" outlineLevel="1" collapsed="1">
      <c r="A1820" s="36" t="s">
        <v>960</v>
      </c>
      <c r="B1820" s="78">
        <v>110</v>
      </c>
      <c r="C1820" s="296" t="s">
        <v>1349</v>
      </c>
      <c r="D1820" s="36" t="s">
        <v>1350</v>
      </c>
      <c r="E1820" s="28" t="s">
        <v>1904</v>
      </c>
      <c r="F1820" s="35" t="s">
        <v>1905</v>
      </c>
      <c r="G1820" s="28"/>
      <c r="H1820" s="28" t="s">
        <v>59</v>
      </c>
      <c r="I1820" s="28"/>
      <c r="J1820" s="26" t="s">
        <v>33</v>
      </c>
      <c r="K1820" s="26" t="s">
        <v>55</v>
      </c>
      <c r="L1820" s="26" t="s">
        <v>56</v>
      </c>
      <c r="M1820" s="32" t="str">
        <f>M1821&amp;" "&amp;O1821&amp;N1821&amp;" "</f>
        <v xml:space="preserve">Капитальный ремонт разъединителей (ОД и КЗ) 110 кВ 1групп </v>
      </c>
      <c r="N1820" s="26"/>
      <c r="O1820" s="31"/>
      <c r="P1820" s="41"/>
      <c r="Q1820" s="88"/>
      <c r="R1820" s="47"/>
      <c r="S1820" s="47"/>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c r="AR1820" s="48"/>
      <c r="AS1820" s="48"/>
      <c r="AT1820" s="48"/>
      <c r="AU1820" s="48"/>
      <c r="AV1820" s="48"/>
      <c r="AW1820" s="48"/>
      <c r="AX1820" s="48"/>
      <c r="AY1820" s="48"/>
      <c r="AZ1820" s="48"/>
      <c r="BA1820" s="48"/>
      <c r="BB1820" s="48"/>
      <c r="BC1820" s="48"/>
      <c r="BD1820" s="48"/>
      <c r="BE1820" s="48"/>
      <c r="BF1820" s="48"/>
      <c r="BG1820" s="48"/>
      <c r="BH1820" s="48"/>
      <c r="BI1820" s="48"/>
      <c r="BJ1820" s="48"/>
      <c r="BK1820" s="48"/>
      <c r="BL1820" s="48"/>
      <c r="BM1820" s="48"/>
      <c r="BN1820" s="48"/>
      <c r="BO1820" s="48"/>
      <c r="BP1820" s="48"/>
      <c r="BQ1820" s="48"/>
      <c r="BR1820" s="48"/>
      <c r="BS1820" s="48"/>
      <c r="BT1820" s="48"/>
      <c r="BU1820" s="48"/>
      <c r="BV1820" s="48"/>
      <c r="BW1820" s="48"/>
      <c r="BX1820" s="48"/>
      <c r="BY1820" s="48"/>
      <c r="BZ1820" s="48"/>
      <c r="CA1820" s="48"/>
      <c r="CB1820" s="48"/>
      <c r="CC1820" s="48"/>
      <c r="CD1820" s="48"/>
      <c r="CE1820" s="48"/>
      <c r="CF1820" s="48"/>
      <c r="CG1820" s="48"/>
      <c r="CH1820" s="48"/>
      <c r="CI1820" s="48"/>
      <c r="CJ1820" s="48"/>
      <c r="CK1820" s="48"/>
      <c r="CL1820" s="48"/>
      <c r="CM1820" s="48"/>
      <c r="CN1820" s="48"/>
      <c r="CO1820" s="48"/>
      <c r="CP1820" s="48"/>
      <c r="CQ1820" s="48"/>
      <c r="CR1820" s="48"/>
      <c r="CS1820" s="48"/>
      <c r="CT1820" s="48"/>
      <c r="CU1820" s="48"/>
      <c r="CV1820" s="48"/>
      <c r="CW1820" s="48"/>
      <c r="CX1820" s="48"/>
      <c r="CY1820" s="48"/>
      <c r="CZ1820" s="48"/>
      <c r="DA1820" s="48"/>
      <c r="DB1820" s="48"/>
      <c r="DC1820" s="48"/>
      <c r="DD1820" s="48"/>
      <c r="DE1820" s="48"/>
      <c r="DF1820" s="48"/>
      <c r="DG1820" s="48"/>
      <c r="DH1820" s="48"/>
      <c r="DI1820" s="48"/>
      <c r="DJ1820" s="48"/>
      <c r="DK1820" s="48"/>
      <c r="DL1820" s="48"/>
      <c r="DM1820" s="48"/>
      <c r="DN1820" s="48"/>
      <c r="DO1820" s="48"/>
      <c r="DP1820" s="48"/>
      <c r="DQ1820" s="48"/>
    </row>
    <row r="1821" spans="1:121" ht="22.5" hidden="1" customHeight="1" outlineLevel="2">
      <c r="A1821" s="62"/>
      <c r="B1821" s="62"/>
      <c r="C1821" s="28"/>
      <c r="D1821" s="27"/>
      <c r="E1821" s="28"/>
      <c r="F1821" s="35" t="s">
        <v>2811</v>
      </c>
      <c r="G1821" s="28"/>
      <c r="H1821" s="28"/>
      <c r="I1821" s="28"/>
      <c r="J1821" s="26"/>
      <c r="K1821" s="26"/>
      <c r="L1821" s="26"/>
      <c r="M1821" s="23" t="s">
        <v>267</v>
      </c>
      <c r="N1821" s="33" t="s">
        <v>76</v>
      </c>
      <c r="O1821" s="31">
        <v>1</v>
      </c>
      <c r="P1821" s="41"/>
      <c r="Q1821" s="88"/>
      <c r="R1821" s="47"/>
      <c r="S1821" s="47"/>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c r="AR1821" s="48"/>
      <c r="AS1821" s="48"/>
      <c r="AT1821" s="48"/>
      <c r="AU1821" s="48"/>
      <c r="AV1821" s="48"/>
      <c r="AW1821" s="48"/>
      <c r="AX1821" s="48"/>
      <c r="AY1821" s="48"/>
      <c r="AZ1821" s="48"/>
      <c r="BA1821" s="48"/>
      <c r="BB1821" s="48"/>
      <c r="BC1821" s="48"/>
      <c r="BD1821" s="48"/>
      <c r="BE1821" s="48"/>
      <c r="BF1821" s="48"/>
      <c r="BG1821" s="48"/>
      <c r="BH1821" s="48"/>
      <c r="BI1821" s="48"/>
      <c r="BJ1821" s="48"/>
      <c r="BK1821" s="48"/>
      <c r="BL1821" s="48"/>
      <c r="BM1821" s="48"/>
      <c r="BN1821" s="48"/>
      <c r="BO1821" s="48"/>
      <c r="BP1821" s="48"/>
      <c r="BQ1821" s="48"/>
      <c r="BR1821" s="48"/>
      <c r="BS1821" s="48"/>
      <c r="BT1821" s="48"/>
      <c r="BU1821" s="48"/>
      <c r="BV1821" s="48"/>
      <c r="BW1821" s="48"/>
      <c r="BX1821" s="48"/>
      <c r="BY1821" s="48"/>
      <c r="BZ1821" s="48"/>
      <c r="CA1821" s="48"/>
      <c r="CB1821" s="48"/>
      <c r="CC1821" s="48"/>
      <c r="CD1821" s="48"/>
      <c r="CE1821" s="48"/>
      <c r="CF1821" s="48"/>
      <c r="CG1821" s="48"/>
      <c r="CH1821" s="48"/>
      <c r="CI1821" s="48"/>
      <c r="CJ1821" s="48"/>
      <c r="CK1821" s="48"/>
      <c r="CL1821" s="48"/>
      <c r="CM1821" s="48"/>
      <c r="CN1821" s="48"/>
      <c r="CO1821" s="48"/>
      <c r="CP1821" s="48"/>
      <c r="CQ1821" s="48"/>
      <c r="CR1821" s="48"/>
      <c r="CS1821" s="48"/>
      <c r="CT1821" s="48"/>
      <c r="CU1821" s="48"/>
      <c r="CV1821" s="48"/>
      <c r="CW1821" s="48"/>
      <c r="CX1821" s="48"/>
      <c r="CY1821" s="48"/>
      <c r="CZ1821" s="48"/>
      <c r="DA1821" s="48"/>
      <c r="DB1821" s="48"/>
      <c r="DC1821" s="48"/>
      <c r="DD1821" s="48"/>
      <c r="DE1821" s="48"/>
      <c r="DF1821" s="48"/>
      <c r="DG1821" s="48"/>
      <c r="DH1821" s="48"/>
      <c r="DI1821" s="48"/>
      <c r="DJ1821" s="48"/>
      <c r="DK1821" s="48"/>
      <c r="DL1821" s="48"/>
      <c r="DM1821" s="48"/>
      <c r="DN1821" s="48"/>
      <c r="DO1821" s="48"/>
      <c r="DP1821" s="48"/>
      <c r="DQ1821" s="48"/>
    </row>
    <row r="1822" spans="1:121" ht="22.5" customHeight="1" outlineLevel="1" collapsed="1">
      <c r="A1822" s="36" t="s">
        <v>961</v>
      </c>
      <c r="B1822" s="78">
        <v>110</v>
      </c>
      <c r="C1822" s="296" t="s">
        <v>1349</v>
      </c>
      <c r="D1822" s="36" t="s">
        <v>1350</v>
      </c>
      <c r="E1822" s="28" t="s">
        <v>1906</v>
      </c>
      <c r="F1822" s="35" t="s">
        <v>1907</v>
      </c>
      <c r="G1822" s="28"/>
      <c r="H1822" s="28" t="s">
        <v>59</v>
      </c>
      <c r="I1822" s="28"/>
      <c r="J1822" s="26" t="s">
        <v>33</v>
      </c>
      <c r="K1822" s="26" t="s">
        <v>56</v>
      </c>
      <c r="L1822" s="26" t="s">
        <v>316</v>
      </c>
      <c r="M1822" s="32" t="str">
        <f>M1823&amp;" "&amp;O1823&amp;N1823&amp;" "</f>
        <v xml:space="preserve">Капитальный ремонт выключателей 6-10 кВ 4шт </v>
      </c>
      <c r="N1822" s="26"/>
      <c r="O1822" s="31"/>
      <c r="P1822" s="41"/>
      <c r="Q1822" s="88"/>
      <c r="R1822" s="47"/>
      <c r="S1822" s="47"/>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c r="AR1822" s="48"/>
      <c r="AS1822" s="48"/>
      <c r="AT1822" s="48"/>
      <c r="AU1822" s="48"/>
      <c r="AV1822" s="48"/>
      <c r="AW1822" s="48"/>
      <c r="AX1822" s="48"/>
      <c r="AY1822" s="48"/>
      <c r="AZ1822" s="48"/>
      <c r="BA1822" s="48"/>
      <c r="BB1822" s="48"/>
      <c r="BC1822" s="48"/>
      <c r="BD1822" s="48"/>
      <c r="BE1822" s="48"/>
      <c r="BF1822" s="48"/>
      <c r="BG1822" s="48"/>
      <c r="BH1822" s="48"/>
      <c r="BI1822" s="48"/>
      <c r="BJ1822" s="48"/>
      <c r="BK1822" s="48"/>
      <c r="BL1822" s="48"/>
      <c r="BM1822" s="48"/>
      <c r="BN1822" s="48"/>
      <c r="BO1822" s="48"/>
      <c r="BP1822" s="48"/>
      <c r="BQ1822" s="48"/>
      <c r="BR1822" s="48"/>
      <c r="BS1822" s="48"/>
      <c r="BT1822" s="48"/>
      <c r="BU1822" s="48"/>
      <c r="BV1822" s="48"/>
      <c r="BW1822" s="48"/>
      <c r="BX1822" s="48"/>
      <c r="BY1822" s="48"/>
      <c r="BZ1822" s="48"/>
      <c r="CA1822" s="48"/>
      <c r="CB1822" s="48"/>
      <c r="CC1822" s="48"/>
      <c r="CD1822" s="48"/>
      <c r="CE1822" s="48"/>
      <c r="CF1822" s="48"/>
      <c r="CG1822" s="48"/>
      <c r="CH1822" s="48"/>
      <c r="CI1822" s="48"/>
      <c r="CJ1822" s="48"/>
      <c r="CK1822" s="48"/>
      <c r="CL1822" s="48"/>
      <c r="CM1822" s="48"/>
      <c r="CN1822" s="48"/>
      <c r="CO1822" s="48"/>
      <c r="CP1822" s="48"/>
      <c r="CQ1822" s="48"/>
      <c r="CR1822" s="48"/>
      <c r="CS1822" s="48"/>
      <c r="CT1822" s="48"/>
      <c r="CU1822" s="48"/>
      <c r="CV1822" s="48"/>
      <c r="CW1822" s="48"/>
      <c r="CX1822" s="48"/>
      <c r="CY1822" s="48"/>
      <c r="CZ1822" s="48"/>
      <c r="DA1822" s="48"/>
      <c r="DB1822" s="48"/>
      <c r="DC1822" s="48"/>
      <c r="DD1822" s="48"/>
      <c r="DE1822" s="48"/>
      <c r="DF1822" s="48"/>
      <c r="DG1822" s="48"/>
      <c r="DH1822" s="48"/>
      <c r="DI1822" s="48"/>
      <c r="DJ1822" s="48"/>
      <c r="DK1822" s="48"/>
      <c r="DL1822" s="48"/>
      <c r="DM1822" s="48"/>
      <c r="DN1822" s="48"/>
      <c r="DO1822" s="48"/>
      <c r="DP1822" s="48"/>
      <c r="DQ1822" s="48"/>
    </row>
    <row r="1823" spans="1:121" ht="22.5" hidden="1" customHeight="1" outlineLevel="2">
      <c r="A1823" s="62"/>
      <c r="B1823" s="62"/>
      <c r="C1823" s="28"/>
      <c r="D1823" s="27"/>
      <c r="E1823" s="28"/>
      <c r="F1823" s="35" t="s">
        <v>1908</v>
      </c>
      <c r="G1823" s="28"/>
      <c r="H1823" s="28"/>
      <c r="I1823" s="28"/>
      <c r="J1823" s="26"/>
      <c r="K1823" s="26"/>
      <c r="L1823" s="26"/>
      <c r="M1823" s="23" t="s">
        <v>82</v>
      </c>
      <c r="N1823" s="33" t="s">
        <v>54</v>
      </c>
      <c r="O1823" s="31">
        <v>4</v>
      </c>
      <c r="P1823" s="41"/>
      <c r="Q1823" s="88"/>
      <c r="R1823" s="47"/>
      <c r="S1823" s="47"/>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c r="AR1823" s="48"/>
      <c r="AS1823" s="48"/>
      <c r="AT1823" s="48"/>
      <c r="AU1823" s="48"/>
      <c r="AV1823" s="48"/>
      <c r="AW1823" s="48"/>
      <c r="AX1823" s="48"/>
      <c r="AY1823" s="48"/>
      <c r="AZ1823" s="48"/>
      <c r="BA1823" s="48"/>
      <c r="BB1823" s="48"/>
      <c r="BC1823" s="48"/>
      <c r="BD1823" s="48"/>
      <c r="BE1823" s="48"/>
      <c r="BF1823" s="48"/>
      <c r="BG1823" s="48"/>
      <c r="BH1823" s="48"/>
      <c r="BI1823" s="48"/>
      <c r="BJ1823" s="48"/>
      <c r="BK1823" s="48"/>
      <c r="BL1823" s="48"/>
      <c r="BM1823" s="48"/>
      <c r="BN1823" s="48"/>
      <c r="BO1823" s="48"/>
      <c r="BP1823" s="48"/>
      <c r="BQ1823" s="48"/>
      <c r="BR1823" s="48"/>
      <c r="BS1823" s="48"/>
      <c r="BT1823" s="48"/>
      <c r="BU1823" s="48"/>
      <c r="BV1823" s="48"/>
      <c r="BW1823" s="48"/>
      <c r="BX1823" s="48"/>
      <c r="BY1823" s="48"/>
      <c r="BZ1823" s="48"/>
      <c r="CA1823" s="48"/>
      <c r="CB1823" s="48"/>
      <c r="CC1823" s="48"/>
      <c r="CD1823" s="48"/>
      <c r="CE1823" s="48"/>
      <c r="CF1823" s="48"/>
      <c r="CG1823" s="48"/>
      <c r="CH1823" s="48"/>
      <c r="CI1823" s="48"/>
      <c r="CJ1823" s="48"/>
      <c r="CK1823" s="48"/>
      <c r="CL1823" s="48"/>
      <c r="CM1823" s="48"/>
      <c r="CN1823" s="48"/>
      <c r="CO1823" s="48"/>
      <c r="CP1823" s="48"/>
      <c r="CQ1823" s="48"/>
      <c r="CR1823" s="48"/>
      <c r="CS1823" s="48"/>
      <c r="CT1823" s="48"/>
      <c r="CU1823" s="48"/>
      <c r="CV1823" s="48"/>
      <c r="CW1823" s="48"/>
      <c r="CX1823" s="48"/>
      <c r="CY1823" s="48"/>
      <c r="CZ1823" s="48"/>
      <c r="DA1823" s="48"/>
      <c r="DB1823" s="48"/>
      <c r="DC1823" s="48"/>
      <c r="DD1823" s="48"/>
      <c r="DE1823" s="48"/>
      <c r="DF1823" s="48"/>
      <c r="DG1823" s="48"/>
      <c r="DH1823" s="48"/>
      <c r="DI1823" s="48"/>
      <c r="DJ1823" s="48"/>
      <c r="DK1823" s="48"/>
      <c r="DL1823" s="48"/>
      <c r="DM1823" s="48"/>
      <c r="DN1823" s="48"/>
      <c r="DO1823" s="48"/>
      <c r="DP1823" s="48"/>
      <c r="DQ1823" s="48"/>
    </row>
    <row r="1824" spans="1:121" s="20" customFormat="1" ht="12.75" customHeight="1" outlineLevel="1" collapsed="1">
      <c r="A1824" s="36" t="s">
        <v>1271</v>
      </c>
      <c r="B1824" s="78">
        <v>35</v>
      </c>
      <c r="C1824" s="28" t="s">
        <v>1548</v>
      </c>
      <c r="D1824" s="27" t="s">
        <v>1350</v>
      </c>
      <c r="E1824" s="28" t="s">
        <v>1909</v>
      </c>
      <c r="F1824" s="35" t="s">
        <v>1910</v>
      </c>
      <c r="G1824" s="28"/>
      <c r="H1824" s="28" t="s">
        <v>59</v>
      </c>
      <c r="I1824" s="28"/>
      <c r="J1824" s="26" t="s">
        <v>33</v>
      </c>
      <c r="K1824" s="26" t="s">
        <v>55</v>
      </c>
      <c r="L1824" s="26" t="s">
        <v>55</v>
      </c>
      <c r="M1824" s="32" t="str">
        <f>M1825&amp;" "&amp;O1825&amp;N1825&amp;" "</f>
        <v xml:space="preserve">Капитальный ремонт выключателей 35 кВ 1шт </v>
      </c>
      <c r="N1824" s="26"/>
      <c r="O1824" s="31"/>
      <c r="P1824" s="55"/>
      <c r="Q1824" s="88"/>
      <c r="R1824" s="56"/>
      <c r="S1824" s="56"/>
      <c r="T1824" s="57"/>
      <c r="U1824" s="57"/>
      <c r="V1824" s="48"/>
      <c r="W1824" s="48"/>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c r="BH1824" s="57"/>
      <c r="BI1824" s="57"/>
      <c r="BJ1824" s="57"/>
      <c r="BK1824" s="57"/>
      <c r="BL1824" s="57"/>
      <c r="BM1824" s="57"/>
      <c r="BN1824" s="57"/>
      <c r="BO1824" s="57"/>
      <c r="BP1824" s="57"/>
      <c r="BQ1824" s="57"/>
      <c r="BR1824" s="57"/>
      <c r="BS1824" s="57"/>
      <c r="BT1824" s="57"/>
      <c r="BU1824" s="57"/>
      <c r="BV1824" s="57"/>
      <c r="BW1824" s="57"/>
      <c r="BX1824" s="57"/>
      <c r="BY1824" s="57"/>
      <c r="BZ1824" s="57"/>
      <c r="CA1824" s="57"/>
      <c r="CB1824" s="57"/>
      <c r="CC1824" s="57"/>
      <c r="CD1824" s="57"/>
      <c r="CE1824" s="57"/>
      <c r="CF1824" s="57"/>
      <c r="CG1824" s="57"/>
      <c r="CH1824" s="57"/>
      <c r="CI1824" s="57"/>
      <c r="CJ1824" s="57"/>
      <c r="CK1824" s="57"/>
      <c r="CL1824" s="57"/>
      <c r="CM1824" s="57"/>
      <c r="CN1824" s="57"/>
      <c r="CO1824" s="57"/>
      <c r="CP1824" s="57"/>
      <c r="CQ1824" s="57"/>
      <c r="CR1824" s="57"/>
      <c r="CS1824" s="57"/>
      <c r="CT1824" s="57"/>
      <c r="CU1824" s="57"/>
      <c r="CV1824" s="57"/>
      <c r="CW1824" s="57"/>
      <c r="CX1824" s="57"/>
      <c r="CY1824" s="57"/>
      <c r="CZ1824" s="57"/>
      <c r="DA1824" s="57"/>
      <c r="DB1824" s="57"/>
      <c r="DC1824" s="57"/>
      <c r="DD1824" s="57"/>
      <c r="DE1824" s="57"/>
      <c r="DF1824" s="57"/>
      <c r="DG1824" s="57"/>
      <c r="DH1824" s="57"/>
      <c r="DI1824" s="57"/>
      <c r="DJ1824" s="57"/>
      <c r="DK1824" s="57"/>
      <c r="DL1824" s="57"/>
      <c r="DM1824" s="57"/>
      <c r="DN1824" s="57"/>
      <c r="DO1824" s="57"/>
      <c r="DP1824" s="57"/>
      <c r="DQ1824" s="57"/>
    </row>
    <row r="1825" spans="1:121" s="20" customFormat="1" ht="22.5" hidden="1" customHeight="1" outlineLevel="2">
      <c r="A1825" s="62"/>
      <c r="B1825" s="62"/>
      <c r="C1825" s="28"/>
      <c r="D1825" s="27"/>
      <c r="E1825" s="28"/>
      <c r="F1825" s="35" t="s">
        <v>2819</v>
      </c>
      <c r="G1825" s="28"/>
      <c r="H1825" s="28"/>
      <c r="I1825" s="28"/>
      <c r="J1825" s="26"/>
      <c r="K1825" s="26"/>
      <c r="L1825" s="26"/>
      <c r="M1825" s="23" t="s">
        <v>78</v>
      </c>
      <c r="N1825" s="33" t="s">
        <v>54</v>
      </c>
      <c r="O1825" s="31">
        <v>1</v>
      </c>
      <c r="P1825" s="55"/>
      <c r="Q1825" s="88"/>
      <c r="R1825" s="56"/>
      <c r="S1825" s="56"/>
      <c r="T1825" s="57"/>
      <c r="U1825" s="57"/>
      <c r="V1825" s="48"/>
      <c r="W1825" s="48"/>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c r="BH1825" s="57"/>
      <c r="BI1825" s="57"/>
      <c r="BJ1825" s="57"/>
      <c r="BK1825" s="57"/>
      <c r="BL1825" s="57"/>
      <c r="BM1825" s="57"/>
      <c r="BN1825" s="57"/>
      <c r="BO1825" s="57"/>
      <c r="BP1825" s="57"/>
      <c r="BQ1825" s="57"/>
      <c r="BR1825" s="57"/>
      <c r="BS1825" s="57"/>
      <c r="BT1825" s="57"/>
      <c r="BU1825" s="57"/>
      <c r="BV1825" s="57"/>
      <c r="BW1825" s="57"/>
      <c r="BX1825" s="57"/>
      <c r="BY1825" s="57"/>
      <c r="BZ1825" s="57"/>
      <c r="CA1825" s="57"/>
      <c r="CB1825" s="57"/>
      <c r="CC1825" s="57"/>
      <c r="CD1825" s="57"/>
      <c r="CE1825" s="57"/>
      <c r="CF1825" s="57"/>
      <c r="CG1825" s="57"/>
      <c r="CH1825" s="57"/>
      <c r="CI1825" s="57"/>
      <c r="CJ1825" s="57"/>
      <c r="CK1825" s="57"/>
      <c r="CL1825" s="57"/>
      <c r="CM1825" s="57"/>
      <c r="CN1825" s="57"/>
      <c r="CO1825" s="57"/>
      <c r="CP1825" s="57"/>
      <c r="CQ1825" s="57"/>
      <c r="CR1825" s="57"/>
      <c r="CS1825" s="57"/>
      <c r="CT1825" s="57"/>
      <c r="CU1825" s="57"/>
      <c r="CV1825" s="57"/>
      <c r="CW1825" s="57"/>
      <c r="CX1825" s="57"/>
      <c r="CY1825" s="57"/>
      <c r="CZ1825" s="57"/>
      <c r="DA1825" s="57"/>
      <c r="DB1825" s="57"/>
      <c r="DC1825" s="57"/>
      <c r="DD1825" s="57"/>
      <c r="DE1825" s="57"/>
      <c r="DF1825" s="57"/>
      <c r="DG1825" s="57"/>
      <c r="DH1825" s="57"/>
      <c r="DI1825" s="57"/>
      <c r="DJ1825" s="57"/>
      <c r="DK1825" s="57"/>
      <c r="DL1825" s="57"/>
      <c r="DM1825" s="57"/>
      <c r="DN1825" s="57"/>
      <c r="DO1825" s="57"/>
      <c r="DP1825" s="57"/>
      <c r="DQ1825" s="57"/>
    </row>
    <row r="1826" spans="1:121" s="20" customFormat="1" ht="12.75" customHeight="1" outlineLevel="1" collapsed="1">
      <c r="A1826" s="36" t="s">
        <v>962</v>
      </c>
      <c r="B1826" s="78">
        <v>35</v>
      </c>
      <c r="C1826" s="28" t="s">
        <v>1548</v>
      </c>
      <c r="D1826" s="27" t="s">
        <v>1350</v>
      </c>
      <c r="E1826" s="28" t="s">
        <v>1911</v>
      </c>
      <c r="F1826" s="35" t="s">
        <v>1912</v>
      </c>
      <c r="G1826" s="28"/>
      <c r="H1826" s="28" t="s">
        <v>59</v>
      </c>
      <c r="I1826" s="28"/>
      <c r="J1826" s="26" t="s">
        <v>33</v>
      </c>
      <c r="K1826" s="26" t="s">
        <v>53</v>
      </c>
      <c r="L1826" s="26" t="s">
        <v>53</v>
      </c>
      <c r="M1826" s="32" t="str">
        <f>M1827&amp;" "&amp;O1827&amp;N1827&amp;" "</f>
        <v xml:space="preserve">Капитальный ремонт выключателей 35 кВ 1шт </v>
      </c>
      <c r="N1826" s="26"/>
      <c r="O1826" s="31"/>
      <c r="P1826" s="55"/>
      <c r="Q1826" s="88"/>
      <c r="R1826" s="56"/>
      <c r="S1826" s="56"/>
      <c r="T1826" s="57"/>
      <c r="U1826" s="57"/>
      <c r="V1826" s="48"/>
      <c r="W1826" s="48"/>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c r="BH1826" s="57"/>
      <c r="BI1826" s="57"/>
      <c r="BJ1826" s="57"/>
      <c r="BK1826" s="57"/>
      <c r="BL1826" s="57"/>
      <c r="BM1826" s="57"/>
      <c r="BN1826" s="57"/>
      <c r="BO1826" s="57"/>
      <c r="BP1826" s="57"/>
      <c r="BQ1826" s="57"/>
      <c r="BR1826" s="57"/>
      <c r="BS1826" s="57"/>
      <c r="BT1826" s="57"/>
      <c r="BU1826" s="57"/>
      <c r="BV1826" s="57"/>
      <c r="BW1826" s="57"/>
      <c r="BX1826" s="57"/>
      <c r="BY1826" s="57"/>
      <c r="BZ1826" s="57"/>
      <c r="CA1826" s="57"/>
      <c r="CB1826" s="57"/>
      <c r="CC1826" s="57"/>
      <c r="CD1826" s="57"/>
      <c r="CE1826" s="57"/>
      <c r="CF1826" s="57"/>
      <c r="CG1826" s="57"/>
      <c r="CH1826" s="57"/>
      <c r="CI1826" s="57"/>
      <c r="CJ1826" s="57"/>
      <c r="CK1826" s="57"/>
      <c r="CL1826" s="57"/>
      <c r="CM1826" s="57"/>
      <c r="CN1826" s="57"/>
      <c r="CO1826" s="57"/>
      <c r="CP1826" s="57"/>
      <c r="CQ1826" s="57"/>
      <c r="CR1826" s="57"/>
      <c r="CS1826" s="57"/>
      <c r="CT1826" s="57"/>
      <c r="CU1826" s="57"/>
      <c r="CV1826" s="57"/>
      <c r="CW1826" s="57"/>
      <c r="CX1826" s="57"/>
      <c r="CY1826" s="57"/>
      <c r="CZ1826" s="57"/>
      <c r="DA1826" s="57"/>
      <c r="DB1826" s="57"/>
      <c r="DC1826" s="57"/>
      <c r="DD1826" s="57"/>
      <c r="DE1826" s="57"/>
      <c r="DF1826" s="57"/>
      <c r="DG1826" s="57"/>
      <c r="DH1826" s="57"/>
      <c r="DI1826" s="57"/>
      <c r="DJ1826" s="57"/>
      <c r="DK1826" s="57"/>
      <c r="DL1826" s="57"/>
      <c r="DM1826" s="57"/>
      <c r="DN1826" s="57"/>
      <c r="DO1826" s="57"/>
      <c r="DP1826" s="57"/>
      <c r="DQ1826" s="57"/>
    </row>
    <row r="1827" spans="1:121" s="20" customFormat="1" ht="22.5" hidden="1" customHeight="1" outlineLevel="2">
      <c r="A1827" s="62"/>
      <c r="B1827" s="62"/>
      <c r="C1827" s="28"/>
      <c r="D1827" s="27"/>
      <c r="E1827" s="28"/>
      <c r="F1827" s="35" t="s">
        <v>2820</v>
      </c>
      <c r="G1827" s="28"/>
      <c r="H1827" s="28"/>
      <c r="I1827" s="28"/>
      <c r="J1827" s="26"/>
      <c r="K1827" s="26"/>
      <c r="L1827" s="26"/>
      <c r="M1827" s="23" t="s">
        <v>78</v>
      </c>
      <c r="N1827" s="33" t="s">
        <v>54</v>
      </c>
      <c r="O1827" s="31">
        <v>1</v>
      </c>
      <c r="P1827" s="55"/>
      <c r="Q1827" s="88"/>
      <c r="R1827" s="56"/>
      <c r="S1827" s="56"/>
      <c r="T1827" s="57"/>
      <c r="U1827" s="57"/>
      <c r="V1827" s="48"/>
      <c r="W1827" s="48"/>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c r="BH1827" s="57"/>
      <c r="BI1827" s="57"/>
      <c r="BJ1827" s="57"/>
      <c r="BK1827" s="57"/>
      <c r="BL1827" s="57"/>
      <c r="BM1827" s="57"/>
      <c r="BN1827" s="57"/>
      <c r="BO1827" s="57"/>
      <c r="BP1827" s="57"/>
      <c r="BQ1827" s="57"/>
      <c r="BR1827" s="57"/>
      <c r="BS1827" s="57"/>
      <c r="BT1827" s="57"/>
      <c r="BU1827" s="57"/>
      <c r="BV1827" s="57"/>
      <c r="BW1827" s="57"/>
      <c r="BX1827" s="57"/>
      <c r="BY1827" s="57"/>
      <c r="BZ1827" s="57"/>
      <c r="CA1827" s="57"/>
      <c r="CB1827" s="57"/>
      <c r="CC1827" s="57"/>
      <c r="CD1827" s="57"/>
      <c r="CE1827" s="57"/>
      <c r="CF1827" s="57"/>
      <c r="CG1827" s="57"/>
      <c r="CH1827" s="57"/>
      <c r="CI1827" s="57"/>
      <c r="CJ1827" s="57"/>
      <c r="CK1827" s="57"/>
      <c r="CL1827" s="57"/>
      <c r="CM1827" s="57"/>
      <c r="CN1827" s="57"/>
      <c r="CO1827" s="57"/>
      <c r="CP1827" s="57"/>
      <c r="CQ1827" s="57"/>
      <c r="CR1827" s="57"/>
      <c r="CS1827" s="57"/>
      <c r="CT1827" s="57"/>
      <c r="CU1827" s="57"/>
      <c r="CV1827" s="57"/>
      <c r="CW1827" s="57"/>
      <c r="CX1827" s="57"/>
      <c r="CY1827" s="57"/>
      <c r="CZ1827" s="57"/>
      <c r="DA1827" s="57"/>
      <c r="DB1827" s="57"/>
      <c r="DC1827" s="57"/>
      <c r="DD1827" s="57"/>
      <c r="DE1827" s="57"/>
      <c r="DF1827" s="57"/>
      <c r="DG1827" s="57"/>
      <c r="DH1827" s="57"/>
      <c r="DI1827" s="57"/>
      <c r="DJ1827" s="57"/>
      <c r="DK1827" s="57"/>
      <c r="DL1827" s="57"/>
      <c r="DM1827" s="57"/>
      <c r="DN1827" s="57"/>
      <c r="DO1827" s="57"/>
      <c r="DP1827" s="57"/>
      <c r="DQ1827" s="57"/>
    </row>
    <row r="1828" spans="1:121" ht="12.75" customHeight="1" outlineLevel="1" collapsed="1">
      <c r="A1828" s="72"/>
      <c r="B1828" s="78"/>
      <c r="C1828" s="296"/>
      <c r="D1828" s="36"/>
      <c r="E1828" s="28"/>
      <c r="F1828" s="35"/>
      <c r="G1828" s="28"/>
      <c r="H1828" s="28"/>
      <c r="I1828" s="28"/>
      <c r="J1828" s="27"/>
      <c r="K1828" s="27"/>
      <c r="L1828" s="27"/>
      <c r="M1828" s="35"/>
      <c r="N1828" s="27"/>
      <c r="O1828" s="31"/>
      <c r="P1828" s="297"/>
      <c r="Q1828" s="88"/>
      <c r="R1828" s="298"/>
      <c r="S1828" s="47"/>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c r="AR1828" s="48"/>
      <c r="AS1828" s="48"/>
      <c r="AT1828" s="48"/>
      <c r="AU1828" s="48"/>
      <c r="AV1828" s="48"/>
      <c r="AW1828" s="48"/>
      <c r="AX1828" s="48"/>
      <c r="AY1828" s="48"/>
      <c r="AZ1828" s="48"/>
      <c r="BA1828" s="48"/>
      <c r="BB1828" s="48"/>
      <c r="BC1828" s="48"/>
      <c r="BD1828" s="48"/>
      <c r="BE1828" s="48"/>
      <c r="BF1828" s="48"/>
      <c r="BG1828" s="48"/>
      <c r="BH1828" s="48"/>
      <c r="BI1828" s="48"/>
      <c r="BJ1828" s="48"/>
      <c r="BK1828" s="48"/>
      <c r="BL1828" s="48"/>
      <c r="BM1828" s="48"/>
      <c r="BN1828" s="48"/>
      <c r="BO1828" s="48"/>
      <c r="BP1828" s="48"/>
      <c r="BQ1828" s="48"/>
      <c r="BR1828" s="48"/>
      <c r="BS1828" s="48"/>
      <c r="BT1828" s="48"/>
      <c r="BU1828" s="48"/>
      <c r="BV1828" s="48"/>
      <c r="BW1828" s="48"/>
      <c r="BX1828" s="48"/>
      <c r="BY1828" s="48"/>
      <c r="BZ1828" s="48"/>
      <c r="CA1828" s="48"/>
      <c r="CB1828" s="48"/>
      <c r="CC1828" s="48"/>
      <c r="CD1828" s="48"/>
      <c r="CE1828" s="48"/>
      <c r="CF1828" s="48"/>
      <c r="CG1828" s="48"/>
      <c r="CH1828" s="48"/>
      <c r="CI1828" s="48"/>
      <c r="CJ1828" s="48"/>
      <c r="CK1828" s="48"/>
      <c r="CL1828" s="48"/>
      <c r="CM1828" s="48"/>
      <c r="CN1828" s="48"/>
      <c r="CO1828" s="48"/>
      <c r="CP1828" s="48"/>
      <c r="CQ1828" s="48"/>
      <c r="CR1828" s="48"/>
      <c r="CS1828" s="48"/>
      <c r="CT1828" s="48"/>
      <c r="CU1828" s="48"/>
      <c r="CV1828" s="48"/>
      <c r="CW1828" s="48"/>
      <c r="CX1828" s="48"/>
      <c r="CY1828" s="48"/>
      <c r="CZ1828" s="48"/>
      <c r="DA1828" s="48"/>
      <c r="DB1828" s="48"/>
      <c r="DC1828" s="48"/>
      <c r="DD1828" s="48"/>
      <c r="DE1828" s="48"/>
      <c r="DF1828" s="48"/>
      <c r="DG1828" s="48"/>
      <c r="DH1828" s="48"/>
      <c r="DI1828" s="48"/>
      <c r="DJ1828" s="48"/>
      <c r="DK1828" s="48"/>
      <c r="DL1828" s="48"/>
      <c r="DM1828" s="48"/>
      <c r="DN1828" s="48"/>
      <c r="DO1828" s="48"/>
      <c r="DP1828" s="48"/>
      <c r="DQ1828" s="48"/>
    </row>
    <row r="1829" spans="1:121">
      <c r="A1829" s="27" t="s">
        <v>65</v>
      </c>
      <c r="B1829" s="62"/>
      <c r="C1829" s="35"/>
      <c r="D1829" s="27"/>
      <c r="E1829" s="28"/>
      <c r="F1829" s="35" t="s">
        <v>37</v>
      </c>
      <c r="G1829" s="28"/>
      <c r="H1829" s="28"/>
      <c r="I1829" s="28"/>
      <c r="J1829" s="26"/>
      <c r="K1829" s="26"/>
      <c r="L1829" s="26"/>
      <c r="M1829" s="23"/>
      <c r="N1829" s="33"/>
      <c r="O1829" s="31"/>
      <c r="P1829" s="91"/>
      <c r="Q1829" s="88"/>
      <c r="R1829" s="298"/>
      <c r="S1829" s="47"/>
      <c r="T1829" s="47"/>
      <c r="U1829" s="47"/>
      <c r="V1829" s="47"/>
      <c r="W1829" s="47"/>
      <c r="X1829" s="47"/>
      <c r="Y1829" s="47"/>
      <c r="Z1829" s="48"/>
      <c r="AA1829" s="48"/>
      <c r="AB1829" s="48"/>
      <c r="AC1829" s="48"/>
      <c r="AD1829" s="48"/>
      <c r="AE1829" s="48"/>
      <c r="AF1829" s="48"/>
      <c r="AG1829" s="48"/>
      <c r="AH1829" s="48"/>
      <c r="AI1829" s="48"/>
      <c r="AJ1829" s="48"/>
      <c r="AK1829" s="48"/>
      <c r="AL1829" s="48"/>
      <c r="AM1829" s="48"/>
      <c r="AN1829" s="48"/>
      <c r="AO1829" s="48"/>
      <c r="AP1829" s="48"/>
      <c r="AQ1829" s="48"/>
      <c r="AR1829" s="48"/>
      <c r="AS1829" s="48"/>
      <c r="AT1829" s="48"/>
      <c r="AU1829" s="48"/>
      <c r="AV1829" s="48"/>
      <c r="AW1829" s="48"/>
      <c r="AX1829" s="48"/>
      <c r="AY1829" s="48"/>
      <c r="AZ1829" s="48"/>
      <c r="BA1829" s="48"/>
      <c r="BB1829" s="48"/>
      <c r="BC1829" s="48"/>
      <c r="BD1829" s="48"/>
      <c r="BE1829" s="48"/>
      <c r="BF1829" s="48"/>
      <c r="BG1829" s="48"/>
      <c r="BH1829" s="48"/>
      <c r="BI1829" s="48"/>
      <c r="BJ1829" s="48"/>
      <c r="BK1829" s="48"/>
      <c r="BL1829" s="48"/>
      <c r="BM1829" s="48"/>
      <c r="BN1829" s="48"/>
      <c r="BO1829" s="48"/>
      <c r="BP1829" s="48"/>
      <c r="BQ1829" s="48"/>
      <c r="BR1829" s="48"/>
      <c r="BS1829" s="48"/>
      <c r="BT1829" s="48"/>
      <c r="BU1829" s="48"/>
      <c r="BV1829" s="48"/>
      <c r="BW1829" s="48"/>
      <c r="BX1829" s="48"/>
      <c r="BY1829" s="48"/>
      <c r="BZ1829" s="48"/>
      <c r="CA1829" s="48"/>
      <c r="CB1829" s="48"/>
      <c r="CC1829" s="48"/>
      <c r="CD1829" s="48"/>
      <c r="CE1829" s="48"/>
      <c r="CF1829" s="48"/>
      <c r="CG1829" s="48"/>
      <c r="CH1829" s="48"/>
      <c r="CI1829" s="48"/>
      <c r="CJ1829" s="48"/>
      <c r="CK1829" s="48"/>
      <c r="CL1829" s="48"/>
      <c r="CM1829" s="48"/>
      <c r="CN1829" s="48"/>
      <c r="CO1829" s="48"/>
      <c r="CP1829" s="48"/>
      <c r="CQ1829" s="48"/>
      <c r="CR1829" s="48"/>
      <c r="CS1829" s="48"/>
      <c r="CT1829" s="48"/>
      <c r="CU1829" s="48"/>
      <c r="CV1829" s="48"/>
      <c r="CW1829" s="48"/>
      <c r="CX1829" s="48"/>
      <c r="CY1829" s="48"/>
      <c r="CZ1829" s="48"/>
      <c r="DA1829" s="48"/>
      <c r="DB1829" s="48"/>
      <c r="DC1829" s="48"/>
      <c r="DD1829" s="48"/>
      <c r="DE1829" s="48"/>
      <c r="DF1829" s="48"/>
      <c r="DG1829" s="48"/>
      <c r="DH1829" s="48"/>
      <c r="DI1829" s="48"/>
      <c r="DJ1829" s="48"/>
      <c r="DK1829" s="48"/>
      <c r="DL1829" s="48"/>
      <c r="DM1829" s="48"/>
      <c r="DN1829" s="48"/>
      <c r="DO1829" s="48"/>
      <c r="DP1829" s="48"/>
      <c r="DQ1829" s="48"/>
    </row>
    <row r="1830" spans="1:121" ht="45" customHeight="1" outlineLevel="1">
      <c r="A1830" s="36" t="s">
        <v>91</v>
      </c>
      <c r="B1830" s="78">
        <v>35</v>
      </c>
      <c r="C1830" s="6" t="s">
        <v>1468</v>
      </c>
      <c r="D1830" s="36" t="s">
        <v>1350</v>
      </c>
      <c r="E1830" s="6" t="s">
        <v>1914</v>
      </c>
      <c r="F1830" s="285" t="s">
        <v>1910</v>
      </c>
      <c r="G1830" s="286"/>
      <c r="H1830" s="76" t="s">
        <v>59</v>
      </c>
      <c r="I1830" s="28"/>
      <c r="J1830" s="28" t="s">
        <v>50</v>
      </c>
      <c r="K1830" s="26" t="s">
        <v>57</v>
      </c>
      <c r="L1830" s="5" t="s">
        <v>57</v>
      </c>
      <c r="M1830" s="285" t="str">
        <f>M1831&amp;" "&amp;O1831&amp;N1831&amp;" "&amp;M1832&amp;" "&amp;O1832&amp;N1832&amp;" "&amp;M1833&amp;" "&amp;O1833&amp;N1833&amp;" "</f>
        <v xml:space="preserve">Текущий ремонт трансформаторов 35 кВ 1шт.  1шт. Текущий ремонт трансформаторов СН 6-10 кВ 1шт. Текущий ремонт выключателей 35 кВ 1шт. </v>
      </c>
      <c r="N1830" s="286"/>
      <c r="O1830" s="287"/>
      <c r="P1830" s="297"/>
      <c r="Q1830" s="88"/>
      <c r="R1830" s="298"/>
      <c r="S1830" s="47"/>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48"/>
      <c r="BJ1830" s="48"/>
      <c r="BK1830" s="48"/>
      <c r="BL1830" s="48"/>
      <c r="BM1830" s="48"/>
      <c r="BN1830" s="48"/>
      <c r="BO1830" s="48"/>
      <c r="BP1830" s="48"/>
      <c r="BQ1830" s="48"/>
      <c r="BR1830" s="48"/>
      <c r="BS1830" s="48"/>
      <c r="BT1830" s="48"/>
      <c r="BU1830" s="48"/>
      <c r="BV1830" s="48"/>
      <c r="BW1830" s="48"/>
      <c r="BX1830" s="48"/>
      <c r="BY1830" s="48"/>
      <c r="BZ1830" s="48"/>
      <c r="CA1830" s="48"/>
      <c r="CB1830" s="48"/>
      <c r="CC1830" s="48"/>
      <c r="CD1830" s="48"/>
      <c r="CE1830" s="48"/>
      <c r="CF1830" s="48"/>
      <c r="CG1830" s="48"/>
      <c r="CH1830" s="48"/>
      <c r="CI1830" s="48"/>
      <c r="CJ1830" s="48"/>
      <c r="CK1830" s="48"/>
      <c r="CL1830" s="48"/>
      <c r="CM1830" s="48"/>
      <c r="CN1830" s="48"/>
      <c r="CO1830" s="48"/>
      <c r="CP1830" s="48"/>
      <c r="CQ1830" s="48"/>
      <c r="CR1830" s="48"/>
      <c r="CS1830" s="48"/>
      <c r="CT1830" s="48"/>
      <c r="CU1830" s="48"/>
      <c r="CV1830" s="48"/>
      <c r="CW1830" s="48"/>
      <c r="CX1830" s="48"/>
      <c r="CY1830" s="48"/>
      <c r="CZ1830" s="48"/>
      <c r="DA1830" s="48"/>
      <c r="DB1830" s="48"/>
      <c r="DC1830" s="48"/>
      <c r="DD1830" s="48"/>
      <c r="DE1830" s="48"/>
      <c r="DF1830" s="48"/>
      <c r="DG1830" s="48"/>
      <c r="DH1830" s="48"/>
      <c r="DI1830" s="48"/>
      <c r="DJ1830" s="48"/>
      <c r="DK1830" s="48"/>
      <c r="DL1830" s="48"/>
      <c r="DM1830" s="48"/>
      <c r="DN1830" s="48"/>
      <c r="DO1830" s="48"/>
      <c r="DP1830" s="48"/>
      <c r="DQ1830" s="48"/>
    </row>
    <row r="1831" spans="1:121" ht="12.75" hidden="1" customHeight="1" outlineLevel="2">
      <c r="A1831" s="36"/>
      <c r="B1831" s="36"/>
      <c r="C1831" s="6"/>
      <c r="D1831" s="36"/>
      <c r="E1831" s="6"/>
      <c r="F1831" s="285" t="s">
        <v>1915</v>
      </c>
      <c r="G1831" s="286"/>
      <c r="H1831" s="28"/>
      <c r="I1831" s="28"/>
      <c r="J1831" s="28"/>
      <c r="K1831" s="264"/>
      <c r="L1831" s="288"/>
      <c r="M1831" s="285" t="s">
        <v>1916</v>
      </c>
      <c r="N1831" s="286" t="s">
        <v>52</v>
      </c>
      <c r="O1831" s="287">
        <v>1</v>
      </c>
      <c r="P1831" s="297"/>
      <c r="Q1831" s="88"/>
      <c r="R1831" s="298"/>
      <c r="S1831" s="47"/>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48"/>
      <c r="BJ1831" s="48"/>
      <c r="BK1831" s="48"/>
      <c r="BL1831" s="48"/>
      <c r="BM1831" s="48"/>
      <c r="BN1831" s="48"/>
      <c r="BO1831" s="48"/>
      <c r="BP1831" s="48"/>
      <c r="BQ1831" s="48"/>
      <c r="BR1831" s="48"/>
      <c r="BS1831" s="48"/>
      <c r="BT1831" s="48"/>
      <c r="BU1831" s="48"/>
      <c r="BV1831" s="48"/>
      <c r="BW1831" s="48"/>
      <c r="BX1831" s="48"/>
      <c r="BY1831" s="48"/>
      <c r="BZ1831" s="48"/>
      <c r="CA1831" s="48"/>
      <c r="CB1831" s="48"/>
      <c r="CC1831" s="48"/>
      <c r="CD1831" s="48"/>
      <c r="CE1831" s="48"/>
      <c r="CF1831" s="48"/>
      <c r="CG1831" s="48"/>
      <c r="CH1831" s="48"/>
      <c r="CI1831" s="48"/>
      <c r="CJ1831" s="48"/>
      <c r="CK1831" s="48"/>
      <c r="CL1831" s="48"/>
      <c r="CM1831" s="48"/>
      <c r="CN1831" s="48"/>
      <c r="CO1831" s="48"/>
      <c r="CP1831" s="48"/>
      <c r="CQ1831" s="48"/>
      <c r="CR1831" s="48"/>
      <c r="CS1831" s="48"/>
      <c r="CT1831" s="48"/>
      <c r="CU1831" s="48"/>
      <c r="CV1831" s="48"/>
      <c r="CW1831" s="48"/>
      <c r="CX1831" s="48"/>
      <c r="CY1831" s="48"/>
      <c r="CZ1831" s="48"/>
      <c r="DA1831" s="48"/>
      <c r="DB1831" s="48"/>
      <c r="DC1831" s="48"/>
      <c r="DD1831" s="48"/>
      <c r="DE1831" s="48"/>
      <c r="DF1831" s="48"/>
      <c r="DG1831" s="48"/>
      <c r="DH1831" s="48"/>
      <c r="DI1831" s="48"/>
      <c r="DJ1831" s="48"/>
      <c r="DK1831" s="48"/>
      <c r="DL1831" s="48"/>
      <c r="DM1831" s="48"/>
      <c r="DN1831" s="48"/>
      <c r="DO1831" s="48"/>
      <c r="DP1831" s="48"/>
      <c r="DQ1831" s="48"/>
    </row>
    <row r="1832" spans="1:121" ht="22.5" hidden="1" customHeight="1" outlineLevel="2">
      <c r="A1832" s="36"/>
      <c r="B1832" s="36"/>
      <c r="C1832" s="6"/>
      <c r="D1832" s="36"/>
      <c r="E1832" s="6"/>
      <c r="F1832" s="285" t="s">
        <v>1917</v>
      </c>
      <c r="G1832" s="286"/>
      <c r="H1832" s="28"/>
      <c r="I1832" s="28"/>
      <c r="J1832" s="28"/>
      <c r="K1832" s="264"/>
      <c r="L1832" s="288"/>
      <c r="M1832" s="285" t="s">
        <v>92</v>
      </c>
      <c r="N1832" s="286" t="s">
        <v>52</v>
      </c>
      <c r="O1832" s="287">
        <v>1</v>
      </c>
      <c r="P1832" s="297"/>
      <c r="Q1832" s="88"/>
      <c r="R1832" s="298"/>
      <c r="S1832" s="47"/>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48"/>
      <c r="BJ1832" s="48"/>
      <c r="BK1832" s="48"/>
      <c r="BL1832" s="48"/>
      <c r="BM1832" s="48"/>
      <c r="BN1832" s="48"/>
      <c r="BO1832" s="48"/>
      <c r="BP1832" s="48"/>
      <c r="BQ1832" s="48"/>
      <c r="BR1832" s="48"/>
      <c r="BS1832" s="48"/>
      <c r="BT1832" s="48"/>
      <c r="BU1832" s="48"/>
      <c r="BV1832" s="48"/>
      <c r="BW1832" s="48"/>
      <c r="BX1832" s="48"/>
      <c r="BY1832" s="48"/>
      <c r="BZ1832" s="48"/>
      <c r="CA1832" s="48"/>
      <c r="CB1832" s="48"/>
      <c r="CC1832" s="48"/>
      <c r="CD1832" s="48"/>
      <c r="CE1832" s="48"/>
      <c r="CF1832" s="48"/>
      <c r="CG1832" s="48"/>
      <c r="CH1832" s="48"/>
      <c r="CI1832" s="48"/>
      <c r="CJ1832" s="48"/>
      <c r="CK1832" s="48"/>
      <c r="CL1832" s="48"/>
      <c r="CM1832" s="48"/>
      <c r="CN1832" s="48"/>
      <c r="CO1832" s="48"/>
      <c r="CP1832" s="48"/>
      <c r="CQ1832" s="48"/>
      <c r="CR1832" s="48"/>
      <c r="CS1832" s="48"/>
      <c r="CT1832" s="48"/>
      <c r="CU1832" s="48"/>
      <c r="CV1832" s="48"/>
      <c r="CW1832" s="48"/>
      <c r="CX1832" s="48"/>
      <c r="CY1832" s="48"/>
      <c r="CZ1832" s="48"/>
      <c r="DA1832" s="48"/>
      <c r="DB1832" s="48"/>
      <c r="DC1832" s="48"/>
      <c r="DD1832" s="48"/>
      <c r="DE1832" s="48"/>
      <c r="DF1832" s="48"/>
      <c r="DG1832" s="48"/>
      <c r="DH1832" s="48"/>
      <c r="DI1832" s="48"/>
      <c r="DJ1832" s="48"/>
      <c r="DK1832" s="48"/>
      <c r="DL1832" s="48"/>
      <c r="DM1832" s="48"/>
      <c r="DN1832" s="48"/>
      <c r="DO1832" s="48"/>
      <c r="DP1832" s="48"/>
      <c r="DQ1832" s="48"/>
    </row>
    <row r="1833" spans="1:121" ht="12.75" hidden="1" customHeight="1" outlineLevel="2">
      <c r="A1833" s="36"/>
      <c r="B1833" s="36"/>
      <c r="C1833" s="6"/>
      <c r="D1833" s="36"/>
      <c r="E1833" s="6"/>
      <c r="F1833" s="285" t="s">
        <v>1913</v>
      </c>
      <c r="G1833" s="286"/>
      <c r="H1833" s="28"/>
      <c r="I1833" s="28"/>
      <c r="J1833" s="28"/>
      <c r="K1833" s="264"/>
      <c r="L1833" s="288"/>
      <c r="M1833" s="285" t="s">
        <v>99</v>
      </c>
      <c r="N1833" s="286" t="s">
        <v>52</v>
      </c>
      <c r="O1833" s="287">
        <v>1</v>
      </c>
      <c r="P1833" s="297"/>
      <c r="Q1833" s="88"/>
      <c r="R1833" s="298"/>
      <c r="S1833" s="47"/>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48"/>
      <c r="BJ1833" s="48"/>
      <c r="BK1833" s="48"/>
      <c r="BL1833" s="48"/>
      <c r="BM1833" s="48"/>
      <c r="BN1833" s="48"/>
      <c r="BO1833" s="48"/>
      <c r="BP1833" s="48"/>
      <c r="BQ1833" s="48"/>
      <c r="BR1833" s="48"/>
      <c r="BS1833" s="48"/>
      <c r="BT1833" s="48"/>
      <c r="BU1833" s="48"/>
      <c r="BV1833" s="48"/>
      <c r="BW1833" s="48"/>
      <c r="BX1833" s="48"/>
      <c r="BY1833" s="48"/>
      <c r="BZ1833" s="48"/>
      <c r="CA1833" s="48"/>
      <c r="CB1833" s="48"/>
      <c r="CC1833" s="48"/>
      <c r="CD1833" s="48"/>
      <c r="CE1833" s="48"/>
      <c r="CF1833" s="48"/>
      <c r="CG1833" s="48"/>
      <c r="CH1833" s="48"/>
      <c r="CI1833" s="48"/>
      <c r="CJ1833" s="48"/>
      <c r="CK1833" s="48"/>
      <c r="CL1833" s="48"/>
      <c r="CM1833" s="48"/>
      <c r="CN1833" s="48"/>
      <c r="CO1833" s="48"/>
      <c r="CP1833" s="48"/>
      <c r="CQ1833" s="48"/>
      <c r="CR1833" s="48"/>
      <c r="CS1833" s="48"/>
      <c r="CT1833" s="48"/>
      <c r="CU1833" s="48"/>
      <c r="CV1833" s="48"/>
      <c r="CW1833" s="48"/>
      <c r="CX1833" s="48"/>
      <c r="CY1833" s="48"/>
      <c r="CZ1833" s="48"/>
      <c r="DA1833" s="48"/>
      <c r="DB1833" s="48"/>
      <c r="DC1833" s="48"/>
      <c r="DD1833" s="48"/>
      <c r="DE1833" s="48"/>
      <c r="DF1833" s="48"/>
      <c r="DG1833" s="48"/>
      <c r="DH1833" s="48"/>
      <c r="DI1833" s="48"/>
      <c r="DJ1833" s="48"/>
      <c r="DK1833" s="48"/>
      <c r="DL1833" s="48"/>
      <c r="DM1833" s="48"/>
      <c r="DN1833" s="48"/>
      <c r="DO1833" s="48"/>
      <c r="DP1833" s="48"/>
      <c r="DQ1833" s="48"/>
    </row>
    <row r="1834" spans="1:121" ht="33.75" customHeight="1" outlineLevel="1" collapsed="1">
      <c r="A1834" s="36" t="s">
        <v>93</v>
      </c>
      <c r="B1834" s="36">
        <v>35</v>
      </c>
      <c r="C1834" s="6" t="s">
        <v>1817</v>
      </c>
      <c r="D1834" s="36" t="s">
        <v>1350</v>
      </c>
      <c r="E1834" s="6" t="s">
        <v>1918</v>
      </c>
      <c r="F1834" s="35" t="s">
        <v>1819</v>
      </c>
      <c r="G1834" s="28"/>
      <c r="H1834" s="76" t="s">
        <v>59</v>
      </c>
      <c r="I1834" s="28"/>
      <c r="J1834" s="28" t="s">
        <v>50</v>
      </c>
      <c r="K1834" s="99" t="s">
        <v>57</v>
      </c>
      <c r="L1834" s="100" t="s">
        <v>57</v>
      </c>
      <c r="M1834" s="285" t="str">
        <f>M1835&amp;" "&amp;O1835&amp;N1835&amp;" "&amp;M1836&amp;" "&amp;O1836&amp;N1836&amp;" "</f>
        <v xml:space="preserve">Текущий ремонт трансформаторов 35 кВ 1шт. Текущий ремонт выключателей 35 кВ 2шт. </v>
      </c>
      <c r="N1834" s="286"/>
      <c r="O1834" s="287"/>
      <c r="P1834" s="297"/>
      <c r="Q1834" s="88"/>
      <c r="R1834" s="298"/>
      <c r="S1834" s="47"/>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c r="AR1834" s="48"/>
      <c r="AS1834" s="48"/>
      <c r="AT1834" s="48"/>
      <c r="AU1834" s="48"/>
      <c r="AV1834" s="48"/>
      <c r="AW1834" s="48"/>
      <c r="AX1834" s="48"/>
      <c r="AY1834" s="48"/>
      <c r="AZ1834" s="48"/>
      <c r="BA1834" s="48"/>
      <c r="BB1834" s="48"/>
      <c r="BC1834" s="48"/>
      <c r="BD1834" s="48"/>
      <c r="BE1834" s="48"/>
      <c r="BF1834" s="48"/>
      <c r="BG1834" s="48"/>
      <c r="BH1834" s="48"/>
      <c r="BI1834" s="48"/>
      <c r="BJ1834" s="48"/>
      <c r="BK1834" s="48"/>
      <c r="BL1834" s="48"/>
      <c r="BM1834" s="48"/>
      <c r="BN1834" s="48"/>
      <c r="BO1834" s="48"/>
      <c r="BP1834" s="48"/>
      <c r="BQ1834" s="48"/>
      <c r="BR1834" s="48"/>
      <c r="BS1834" s="48"/>
      <c r="BT1834" s="48"/>
      <c r="BU1834" s="48"/>
      <c r="BV1834" s="48"/>
      <c r="BW1834" s="48"/>
      <c r="BX1834" s="48"/>
      <c r="BY1834" s="48"/>
      <c r="BZ1834" s="48"/>
      <c r="CA1834" s="48"/>
      <c r="CB1834" s="48"/>
      <c r="CC1834" s="48"/>
      <c r="CD1834" s="48"/>
      <c r="CE1834" s="48"/>
      <c r="CF1834" s="48"/>
      <c r="CG1834" s="48"/>
      <c r="CH1834" s="48"/>
      <c r="CI1834" s="48"/>
      <c r="CJ1834" s="48"/>
      <c r="CK1834" s="48"/>
      <c r="CL1834" s="48"/>
      <c r="CM1834" s="48"/>
      <c r="CN1834" s="48"/>
      <c r="CO1834" s="48"/>
      <c r="CP1834" s="48"/>
      <c r="CQ1834" s="48"/>
      <c r="CR1834" s="48"/>
      <c r="CS1834" s="48"/>
      <c r="CT1834" s="48"/>
      <c r="CU1834" s="48"/>
      <c r="CV1834" s="48"/>
      <c r="CW1834" s="48"/>
      <c r="CX1834" s="48"/>
      <c r="CY1834" s="48"/>
      <c r="CZ1834" s="48"/>
      <c r="DA1834" s="48"/>
      <c r="DB1834" s="48"/>
      <c r="DC1834" s="48"/>
      <c r="DD1834" s="48"/>
      <c r="DE1834" s="48"/>
      <c r="DF1834" s="48"/>
      <c r="DG1834" s="48"/>
      <c r="DH1834" s="48"/>
      <c r="DI1834" s="48"/>
      <c r="DJ1834" s="48"/>
      <c r="DK1834" s="48"/>
      <c r="DL1834" s="48"/>
      <c r="DM1834" s="48"/>
      <c r="DN1834" s="48"/>
      <c r="DO1834" s="48"/>
      <c r="DP1834" s="48"/>
      <c r="DQ1834" s="48"/>
    </row>
    <row r="1835" spans="1:121" ht="12.75" hidden="1" customHeight="1" outlineLevel="2">
      <c r="A1835" s="36"/>
      <c r="B1835" s="36"/>
      <c r="C1835" s="6"/>
      <c r="D1835" s="36"/>
      <c r="E1835" s="6"/>
      <c r="F1835" s="35" t="s">
        <v>1919</v>
      </c>
      <c r="G1835" s="28"/>
      <c r="H1835" s="28"/>
      <c r="I1835" s="28"/>
      <c r="J1835" s="28"/>
      <c r="K1835" s="264"/>
      <c r="L1835" s="288"/>
      <c r="M1835" s="285" t="s">
        <v>94</v>
      </c>
      <c r="N1835" s="286" t="s">
        <v>52</v>
      </c>
      <c r="O1835" s="287">
        <v>1</v>
      </c>
      <c r="P1835" s="297"/>
      <c r="Q1835" s="88"/>
      <c r="R1835" s="298"/>
      <c r="S1835" s="47"/>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c r="AR1835" s="48"/>
      <c r="AS1835" s="48"/>
      <c r="AT1835" s="48"/>
      <c r="AU1835" s="48"/>
      <c r="AV1835" s="48"/>
      <c r="AW1835" s="48"/>
      <c r="AX1835" s="48"/>
      <c r="AY1835" s="48"/>
      <c r="AZ1835" s="48"/>
      <c r="BA1835" s="48"/>
      <c r="BB1835" s="48"/>
      <c r="BC1835" s="48"/>
      <c r="BD1835" s="48"/>
      <c r="BE1835" s="48"/>
      <c r="BF1835" s="48"/>
      <c r="BG1835" s="48"/>
      <c r="BH1835" s="48"/>
      <c r="BI1835" s="48"/>
      <c r="BJ1835" s="48"/>
      <c r="BK1835" s="48"/>
      <c r="BL1835" s="48"/>
      <c r="BM1835" s="48"/>
      <c r="BN1835" s="48"/>
      <c r="BO1835" s="48"/>
      <c r="BP1835" s="48"/>
      <c r="BQ1835" s="48"/>
      <c r="BR1835" s="48"/>
      <c r="BS1835" s="48"/>
      <c r="BT1835" s="48"/>
      <c r="BU1835" s="48"/>
      <c r="BV1835" s="48"/>
      <c r="BW1835" s="48"/>
      <c r="BX1835" s="48"/>
      <c r="BY1835" s="48"/>
      <c r="BZ1835" s="48"/>
      <c r="CA1835" s="48"/>
      <c r="CB1835" s="48"/>
      <c r="CC1835" s="48"/>
      <c r="CD1835" s="48"/>
      <c r="CE1835" s="48"/>
      <c r="CF1835" s="48"/>
      <c r="CG1835" s="48"/>
      <c r="CH1835" s="48"/>
      <c r="CI1835" s="48"/>
      <c r="CJ1835" s="48"/>
      <c r="CK1835" s="48"/>
      <c r="CL1835" s="48"/>
      <c r="CM1835" s="48"/>
      <c r="CN1835" s="48"/>
      <c r="CO1835" s="48"/>
      <c r="CP1835" s="48"/>
      <c r="CQ1835" s="48"/>
      <c r="CR1835" s="48"/>
      <c r="CS1835" s="48"/>
      <c r="CT1835" s="48"/>
      <c r="CU1835" s="48"/>
      <c r="CV1835" s="48"/>
      <c r="CW1835" s="48"/>
      <c r="CX1835" s="48"/>
      <c r="CY1835" s="48"/>
      <c r="CZ1835" s="48"/>
      <c r="DA1835" s="48"/>
      <c r="DB1835" s="48"/>
      <c r="DC1835" s="48"/>
      <c r="DD1835" s="48"/>
      <c r="DE1835" s="48"/>
      <c r="DF1835" s="48"/>
      <c r="DG1835" s="48"/>
      <c r="DH1835" s="48"/>
      <c r="DI1835" s="48"/>
      <c r="DJ1835" s="48"/>
      <c r="DK1835" s="48"/>
      <c r="DL1835" s="48"/>
      <c r="DM1835" s="48"/>
      <c r="DN1835" s="48"/>
      <c r="DO1835" s="48"/>
      <c r="DP1835" s="48"/>
      <c r="DQ1835" s="48"/>
    </row>
    <row r="1836" spans="1:121" ht="12.75" hidden="1" customHeight="1" outlineLevel="2">
      <c r="A1836" s="36"/>
      <c r="B1836" s="36"/>
      <c r="C1836" s="6"/>
      <c r="D1836" s="36"/>
      <c r="E1836" s="6"/>
      <c r="F1836" s="35" t="s">
        <v>1920</v>
      </c>
      <c r="G1836" s="28"/>
      <c r="H1836" s="28"/>
      <c r="I1836" s="28"/>
      <c r="J1836" s="28"/>
      <c r="K1836" s="264"/>
      <c r="L1836" s="288"/>
      <c r="M1836" s="285" t="s">
        <v>99</v>
      </c>
      <c r="N1836" s="286" t="s">
        <v>52</v>
      </c>
      <c r="O1836" s="287">
        <v>2</v>
      </c>
      <c r="P1836" s="297"/>
      <c r="Q1836" s="88"/>
      <c r="R1836" s="298"/>
      <c r="S1836" s="47"/>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c r="AR1836" s="48"/>
      <c r="AS1836" s="48"/>
      <c r="AT1836" s="48"/>
      <c r="AU1836" s="48"/>
      <c r="AV1836" s="48"/>
      <c r="AW1836" s="48"/>
      <c r="AX1836" s="48"/>
      <c r="AY1836" s="48"/>
      <c r="AZ1836" s="48"/>
      <c r="BA1836" s="48"/>
      <c r="BB1836" s="48"/>
      <c r="BC1836" s="48"/>
      <c r="BD1836" s="48"/>
      <c r="BE1836" s="48"/>
      <c r="BF1836" s="48"/>
      <c r="BG1836" s="48"/>
      <c r="BH1836" s="48"/>
      <c r="BI1836" s="48"/>
      <c r="BJ1836" s="48"/>
      <c r="BK1836" s="48"/>
      <c r="BL1836" s="48"/>
      <c r="BM1836" s="48"/>
      <c r="BN1836" s="48"/>
      <c r="BO1836" s="48"/>
      <c r="BP1836" s="48"/>
      <c r="BQ1836" s="48"/>
      <c r="BR1836" s="48"/>
      <c r="BS1836" s="48"/>
      <c r="BT1836" s="48"/>
      <c r="BU1836" s="48"/>
      <c r="BV1836" s="48"/>
      <c r="BW1836" s="48"/>
      <c r="BX1836" s="48"/>
      <c r="BY1836" s="48"/>
      <c r="BZ1836" s="48"/>
      <c r="CA1836" s="48"/>
      <c r="CB1836" s="48"/>
      <c r="CC1836" s="48"/>
      <c r="CD1836" s="48"/>
      <c r="CE1836" s="48"/>
      <c r="CF1836" s="48"/>
      <c r="CG1836" s="48"/>
      <c r="CH1836" s="48"/>
      <c r="CI1836" s="48"/>
      <c r="CJ1836" s="48"/>
      <c r="CK1836" s="48"/>
      <c r="CL1836" s="48"/>
      <c r="CM1836" s="48"/>
      <c r="CN1836" s="48"/>
      <c r="CO1836" s="48"/>
      <c r="CP1836" s="48"/>
      <c r="CQ1836" s="48"/>
      <c r="CR1836" s="48"/>
      <c r="CS1836" s="48"/>
      <c r="CT1836" s="48"/>
      <c r="CU1836" s="48"/>
      <c r="CV1836" s="48"/>
      <c r="CW1836" s="48"/>
      <c r="CX1836" s="48"/>
      <c r="CY1836" s="48"/>
      <c r="CZ1836" s="48"/>
      <c r="DA1836" s="48"/>
      <c r="DB1836" s="48"/>
      <c r="DC1836" s="48"/>
      <c r="DD1836" s="48"/>
      <c r="DE1836" s="48"/>
      <c r="DF1836" s="48"/>
      <c r="DG1836" s="48"/>
      <c r="DH1836" s="48"/>
      <c r="DI1836" s="48"/>
      <c r="DJ1836" s="48"/>
      <c r="DK1836" s="48"/>
      <c r="DL1836" s="48"/>
      <c r="DM1836" s="48"/>
      <c r="DN1836" s="48"/>
      <c r="DO1836" s="48"/>
      <c r="DP1836" s="48"/>
      <c r="DQ1836" s="48"/>
    </row>
    <row r="1837" spans="1:121" ht="67.5" customHeight="1" outlineLevel="1" collapsed="1">
      <c r="A1837" s="36" t="s">
        <v>95</v>
      </c>
      <c r="B1837" s="36">
        <v>35</v>
      </c>
      <c r="C1837" s="6" t="s">
        <v>1468</v>
      </c>
      <c r="D1837" s="36" t="s">
        <v>1350</v>
      </c>
      <c r="E1837" s="7" t="s">
        <v>1921</v>
      </c>
      <c r="F1837" s="35" t="s">
        <v>1922</v>
      </c>
      <c r="G1837" s="28"/>
      <c r="H1837" s="76" t="s">
        <v>59</v>
      </c>
      <c r="I1837" s="28"/>
      <c r="J1837" s="28" t="s">
        <v>50</v>
      </c>
      <c r="K1837" s="99" t="s">
        <v>56</v>
      </c>
      <c r="L1837" s="100" t="s">
        <v>56</v>
      </c>
      <c r="M1837" s="23" t="str">
        <f>M1838&amp;" "&amp;O1838&amp;N1838&amp;" "&amp;M1839&amp;" "&amp;O1839&amp;N1839&amp;" "&amp;M1840&amp;" "&amp;O1840&amp;N1840&amp;" "</f>
        <v xml:space="preserve">Текущий ремонт трансформаторов 35 кВ 1шт.  2шт. Текущий ремонт трансформаторов СН 6-10 кВ 1шт. Текущий ремонт разъединителей 35 кВ 4шт. </v>
      </c>
      <c r="N1837" s="286"/>
      <c r="O1837" s="287"/>
      <c r="P1837" s="297"/>
      <c r="Q1837" s="88"/>
      <c r="R1837" s="298"/>
      <c r="S1837" s="47"/>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c r="AR1837" s="48"/>
      <c r="AS1837" s="48"/>
      <c r="AT1837" s="48"/>
      <c r="AU1837" s="48"/>
      <c r="AV1837" s="48"/>
      <c r="AW1837" s="48"/>
      <c r="AX1837" s="48"/>
      <c r="AY1837" s="48"/>
      <c r="AZ1837" s="48"/>
      <c r="BA1837" s="48"/>
      <c r="BB1837" s="48"/>
      <c r="BC1837" s="48"/>
      <c r="BD1837" s="48"/>
      <c r="BE1837" s="48"/>
      <c r="BF1837" s="48"/>
      <c r="BG1837" s="48"/>
      <c r="BH1837" s="48"/>
      <c r="BI1837" s="48"/>
      <c r="BJ1837" s="48"/>
      <c r="BK1837" s="48"/>
      <c r="BL1837" s="48"/>
      <c r="BM1837" s="48"/>
      <c r="BN1837" s="48"/>
      <c r="BO1837" s="48"/>
      <c r="BP1837" s="48"/>
      <c r="BQ1837" s="48"/>
      <c r="BR1837" s="48"/>
      <c r="BS1837" s="48"/>
      <c r="BT1837" s="48"/>
      <c r="BU1837" s="48"/>
      <c r="BV1837" s="48"/>
      <c r="BW1837" s="48"/>
      <c r="BX1837" s="48"/>
      <c r="BY1837" s="48"/>
      <c r="BZ1837" s="48"/>
      <c r="CA1837" s="48"/>
      <c r="CB1837" s="48"/>
      <c r="CC1837" s="48"/>
      <c r="CD1837" s="48"/>
      <c r="CE1837" s="48"/>
      <c r="CF1837" s="48"/>
      <c r="CG1837" s="48"/>
      <c r="CH1837" s="48"/>
      <c r="CI1837" s="48"/>
      <c r="CJ1837" s="48"/>
      <c r="CK1837" s="48"/>
      <c r="CL1837" s="48"/>
      <c r="CM1837" s="48"/>
      <c r="CN1837" s="48"/>
      <c r="CO1837" s="48"/>
      <c r="CP1837" s="48"/>
      <c r="CQ1837" s="48"/>
      <c r="CR1837" s="48"/>
      <c r="CS1837" s="48"/>
      <c r="CT1837" s="48"/>
      <c r="CU1837" s="48"/>
      <c r="CV1837" s="48"/>
      <c r="CW1837" s="48"/>
      <c r="CX1837" s="48"/>
      <c r="CY1837" s="48"/>
      <c r="CZ1837" s="48"/>
      <c r="DA1837" s="48"/>
      <c r="DB1837" s="48"/>
      <c r="DC1837" s="48"/>
      <c r="DD1837" s="48"/>
      <c r="DE1837" s="48"/>
      <c r="DF1837" s="48"/>
      <c r="DG1837" s="48"/>
      <c r="DH1837" s="48"/>
      <c r="DI1837" s="48"/>
      <c r="DJ1837" s="48"/>
      <c r="DK1837" s="48"/>
      <c r="DL1837" s="48"/>
      <c r="DM1837" s="48"/>
      <c r="DN1837" s="48"/>
      <c r="DO1837" s="48"/>
      <c r="DP1837" s="48"/>
      <c r="DQ1837" s="48"/>
    </row>
    <row r="1838" spans="1:121" ht="22.5" hidden="1" customHeight="1" outlineLevel="2">
      <c r="A1838" s="36"/>
      <c r="B1838" s="36"/>
      <c r="C1838" s="6"/>
      <c r="D1838" s="36"/>
      <c r="E1838" s="6"/>
      <c r="F1838" s="35" t="s">
        <v>1923</v>
      </c>
      <c r="G1838" s="28"/>
      <c r="H1838" s="28"/>
      <c r="I1838" s="28"/>
      <c r="J1838" s="28"/>
      <c r="K1838" s="264"/>
      <c r="L1838" s="288"/>
      <c r="M1838" s="285" t="s">
        <v>1916</v>
      </c>
      <c r="N1838" s="286" t="s">
        <v>52</v>
      </c>
      <c r="O1838" s="287">
        <v>2</v>
      </c>
      <c r="P1838" s="297"/>
      <c r="Q1838" s="88"/>
      <c r="R1838" s="298"/>
      <c r="S1838" s="47"/>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c r="AR1838" s="48"/>
      <c r="AS1838" s="48"/>
      <c r="AT1838" s="48"/>
      <c r="AU1838" s="48"/>
      <c r="AV1838" s="48"/>
      <c r="AW1838" s="48"/>
      <c r="AX1838" s="48"/>
      <c r="AY1838" s="48"/>
      <c r="AZ1838" s="48"/>
      <c r="BA1838" s="48"/>
      <c r="BB1838" s="48"/>
      <c r="BC1838" s="48"/>
      <c r="BD1838" s="48"/>
      <c r="BE1838" s="48"/>
      <c r="BF1838" s="48"/>
      <c r="BG1838" s="48"/>
      <c r="BH1838" s="48"/>
      <c r="BI1838" s="48"/>
      <c r="BJ1838" s="48"/>
      <c r="BK1838" s="48"/>
      <c r="BL1838" s="48"/>
      <c r="BM1838" s="48"/>
      <c r="BN1838" s="48"/>
      <c r="BO1838" s="48"/>
      <c r="BP1838" s="48"/>
      <c r="BQ1838" s="48"/>
      <c r="BR1838" s="48"/>
      <c r="BS1838" s="48"/>
      <c r="BT1838" s="48"/>
      <c r="BU1838" s="48"/>
      <c r="BV1838" s="48"/>
      <c r="BW1838" s="48"/>
      <c r="BX1838" s="48"/>
      <c r="BY1838" s="48"/>
      <c r="BZ1838" s="48"/>
      <c r="CA1838" s="48"/>
      <c r="CB1838" s="48"/>
      <c r="CC1838" s="48"/>
      <c r="CD1838" s="48"/>
      <c r="CE1838" s="48"/>
      <c r="CF1838" s="48"/>
      <c r="CG1838" s="48"/>
      <c r="CH1838" s="48"/>
      <c r="CI1838" s="48"/>
      <c r="CJ1838" s="48"/>
      <c r="CK1838" s="48"/>
      <c r="CL1838" s="48"/>
      <c r="CM1838" s="48"/>
      <c r="CN1838" s="48"/>
      <c r="CO1838" s="48"/>
      <c r="CP1838" s="48"/>
      <c r="CQ1838" s="48"/>
      <c r="CR1838" s="48"/>
      <c r="CS1838" s="48"/>
      <c r="CT1838" s="48"/>
      <c r="CU1838" s="48"/>
      <c r="CV1838" s="48"/>
      <c r="CW1838" s="48"/>
      <c r="CX1838" s="48"/>
      <c r="CY1838" s="48"/>
      <c r="CZ1838" s="48"/>
      <c r="DA1838" s="48"/>
      <c r="DB1838" s="48"/>
      <c r="DC1838" s="48"/>
      <c r="DD1838" s="48"/>
      <c r="DE1838" s="48"/>
      <c r="DF1838" s="48"/>
      <c r="DG1838" s="48"/>
      <c r="DH1838" s="48"/>
      <c r="DI1838" s="48"/>
      <c r="DJ1838" s="48"/>
      <c r="DK1838" s="48"/>
      <c r="DL1838" s="48"/>
      <c r="DM1838" s="48"/>
      <c r="DN1838" s="48"/>
      <c r="DO1838" s="48"/>
      <c r="DP1838" s="48"/>
      <c r="DQ1838" s="48"/>
    </row>
    <row r="1839" spans="1:121" ht="22.5" hidden="1" customHeight="1" outlineLevel="2">
      <c r="A1839" s="36"/>
      <c r="B1839" s="36"/>
      <c r="C1839" s="6"/>
      <c r="D1839" s="36"/>
      <c r="E1839" s="6"/>
      <c r="F1839" s="35" t="s">
        <v>1924</v>
      </c>
      <c r="G1839" s="28"/>
      <c r="H1839" s="28"/>
      <c r="I1839" s="28"/>
      <c r="J1839" s="28"/>
      <c r="K1839" s="264"/>
      <c r="L1839" s="288"/>
      <c r="M1839" s="285" t="s">
        <v>92</v>
      </c>
      <c r="N1839" s="286" t="s">
        <v>52</v>
      </c>
      <c r="O1839" s="287">
        <v>1</v>
      </c>
      <c r="P1839" s="297"/>
      <c r="Q1839" s="88"/>
      <c r="R1839" s="298"/>
      <c r="S1839" s="47"/>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c r="AR1839" s="48"/>
      <c r="AS1839" s="48"/>
      <c r="AT1839" s="48"/>
      <c r="AU1839" s="48"/>
      <c r="AV1839" s="48"/>
      <c r="AW1839" s="48"/>
      <c r="AX1839" s="48"/>
      <c r="AY1839" s="48"/>
      <c r="AZ1839" s="48"/>
      <c r="BA1839" s="48"/>
      <c r="BB1839" s="48"/>
      <c r="BC1839" s="48"/>
      <c r="BD1839" s="48"/>
      <c r="BE1839" s="48"/>
      <c r="BF1839" s="48"/>
      <c r="BG1839" s="48"/>
      <c r="BH1839" s="48"/>
      <c r="BI1839" s="48"/>
      <c r="BJ1839" s="48"/>
      <c r="BK1839" s="48"/>
      <c r="BL1839" s="48"/>
      <c r="BM1839" s="48"/>
      <c r="BN1839" s="48"/>
      <c r="BO1839" s="48"/>
      <c r="BP1839" s="48"/>
      <c r="BQ1839" s="48"/>
      <c r="BR1839" s="48"/>
      <c r="BS1839" s="48"/>
      <c r="BT1839" s="48"/>
      <c r="BU1839" s="48"/>
      <c r="BV1839" s="48"/>
      <c r="BW1839" s="48"/>
      <c r="BX1839" s="48"/>
      <c r="BY1839" s="48"/>
      <c r="BZ1839" s="48"/>
      <c r="CA1839" s="48"/>
      <c r="CB1839" s="48"/>
      <c r="CC1839" s="48"/>
      <c r="CD1839" s="48"/>
      <c r="CE1839" s="48"/>
      <c r="CF1839" s="48"/>
      <c r="CG1839" s="48"/>
      <c r="CH1839" s="48"/>
      <c r="CI1839" s="48"/>
      <c r="CJ1839" s="48"/>
      <c r="CK1839" s="48"/>
      <c r="CL1839" s="48"/>
      <c r="CM1839" s="48"/>
      <c r="CN1839" s="48"/>
      <c r="CO1839" s="48"/>
      <c r="CP1839" s="48"/>
      <c r="CQ1839" s="48"/>
      <c r="CR1839" s="48"/>
      <c r="CS1839" s="48"/>
      <c r="CT1839" s="48"/>
      <c r="CU1839" s="48"/>
      <c r="CV1839" s="48"/>
      <c r="CW1839" s="48"/>
      <c r="CX1839" s="48"/>
      <c r="CY1839" s="48"/>
      <c r="CZ1839" s="48"/>
      <c r="DA1839" s="48"/>
      <c r="DB1839" s="48"/>
      <c r="DC1839" s="48"/>
      <c r="DD1839" s="48"/>
      <c r="DE1839" s="48"/>
      <c r="DF1839" s="48"/>
      <c r="DG1839" s="48"/>
      <c r="DH1839" s="48"/>
      <c r="DI1839" s="48"/>
      <c r="DJ1839" s="48"/>
      <c r="DK1839" s="48"/>
      <c r="DL1839" s="48"/>
      <c r="DM1839" s="48"/>
      <c r="DN1839" s="48"/>
      <c r="DO1839" s="48"/>
      <c r="DP1839" s="48"/>
      <c r="DQ1839" s="48"/>
    </row>
    <row r="1840" spans="1:121" ht="33.75" hidden="1" customHeight="1" outlineLevel="2">
      <c r="A1840" s="36"/>
      <c r="B1840" s="36"/>
      <c r="C1840" s="6"/>
      <c r="D1840" s="36"/>
      <c r="E1840" s="6"/>
      <c r="F1840" s="35" t="s">
        <v>1925</v>
      </c>
      <c r="G1840" s="28"/>
      <c r="H1840" s="28"/>
      <c r="I1840" s="28"/>
      <c r="J1840" s="28"/>
      <c r="K1840" s="264"/>
      <c r="L1840" s="288"/>
      <c r="M1840" s="285" t="s">
        <v>108</v>
      </c>
      <c r="N1840" s="286" t="s">
        <v>52</v>
      </c>
      <c r="O1840" s="287">
        <v>4</v>
      </c>
      <c r="P1840" s="297"/>
      <c r="Q1840" s="88"/>
      <c r="R1840" s="298"/>
      <c r="S1840" s="47"/>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c r="AR1840" s="48"/>
      <c r="AS1840" s="48"/>
      <c r="AT1840" s="48"/>
      <c r="AU1840" s="48"/>
      <c r="AV1840" s="48"/>
      <c r="AW1840" s="48"/>
      <c r="AX1840" s="48"/>
      <c r="AY1840" s="48"/>
      <c r="AZ1840" s="48"/>
      <c r="BA1840" s="48"/>
      <c r="BB1840" s="48"/>
      <c r="BC1840" s="48"/>
      <c r="BD1840" s="48"/>
      <c r="BE1840" s="48"/>
      <c r="BF1840" s="48"/>
      <c r="BG1840" s="48"/>
      <c r="BH1840" s="48"/>
      <c r="BI1840" s="48"/>
      <c r="BJ1840" s="48"/>
      <c r="BK1840" s="48"/>
      <c r="BL1840" s="48"/>
      <c r="BM1840" s="48"/>
      <c r="BN1840" s="48"/>
      <c r="BO1840" s="48"/>
      <c r="BP1840" s="48"/>
      <c r="BQ1840" s="48"/>
      <c r="BR1840" s="48"/>
      <c r="BS1840" s="48"/>
      <c r="BT1840" s="48"/>
      <c r="BU1840" s="48"/>
      <c r="BV1840" s="48"/>
      <c r="BW1840" s="48"/>
      <c r="BX1840" s="48"/>
      <c r="BY1840" s="48"/>
      <c r="BZ1840" s="48"/>
      <c r="CA1840" s="48"/>
      <c r="CB1840" s="48"/>
      <c r="CC1840" s="48"/>
      <c r="CD1840" s="48"/>
      <c r="CE1840" s="48"/>
      <c r="CF1840" s="48"/>
      <c r="CG1840" s="48"/>
      <c r="CH1840" s="48"/>
      <c r="CI1840" s="48"/>
      <c r="CJ1840" s="48"/>
      <c r="CK1840" s="48"/>
      <c r="CL1840" s="48"/>
      <c r="CM1840" s="48"/>
      <c r="CN1840" s="48"/>
      <c r="CO1840" s="48"/>
      <c r="CP1840" s="48"/>
      <c r="CQ1840" s="48"/>
      <c r="CR1840" s="48"/>
      <c r="CS1840" s="48"/>
      <c r="CT1840" s="48"/>
      <c r="CU1840" s="48"/>
      <c r="CV1840" s="48"/>
      <c r="CW1840" s="48"/>
      <c r="CX1840" s="48"/>
      <c r="CY1840" s="48"/>
      <c r="CZ1840" s="48"/>
      <c r="DA1840" s="48"/>
      <c r="DB1840" s="48"/>
      <c r="DC1840" s="48"/>
      <c r="DD1840" s="48"/>
      <c r="DE1840" s="48"/>
      <c r="DF1840" s="48"/>
      <c r="DG1840" s="48"/>
      <c r="DH1840" s="48"/>
      <c r="DI1840" s="48"/>
      <c r="DJ1840" s="48"/>
      <c r="DK1840" s="48"/>
      <c r="DL1840" s="48"/>
      <c r="DM1840" s="48"/>
      <c r="DN1840" s="48"/>
      <c r="DO1840" s="48"/>
      <c r="DP1840" s="48"/>
      <c r="DQ1840" s="48"/>
    </row>
    <row r="1841" spans="1:121" ht="22.5" customHeight="1" outlineLevel="1" collapsed="1">
      <c r="A1841" s="36" t="s">
        <v>96</v>
      </c>
      <c r="B1841" s="36">
        <v>35</v>
      </c>
      <c r="C1841" s="6" t="s">
        <v>1817</v>
      </c>
      <c r="D1841" s="36" t="s">
        <v>1350</v>
      </c>
      <c r="E1841" s="6" t="s">
        <v>1926</v>
      </c>
      <c r="F1841" s="35" t="s">
        <v>1927</v>
      </c>
      <c r="G1841" s="28"/>
      <c r="H1841" s="76" t="s">
        <v>59</v>
      </c>
      <c r="I1841" s="28"/>
      <c r="J1841" s="28" t="s">
        <v>50</v>
      </c>
      <c r="K1841" s="99" t="s">
        <v>51</v>
      </c>
      <c r="L1841" s="100" t="s">
        <v>51</v>
      </c>
      <c r="M1841" s="285" t="str">
        <f>M1842&amp;" "&amp;O1842&amp;N1842&amp;" "&amp;M1843&amp;" "&amp;O1843&amp;N1843&amp;" "</f>
        <v xml:space="preserve">Текущий ремонт трансформаторов 35 кВ 2шт. Текущий ремонт разрядников 35 кВ 2шт. </v>
      </c>
      <c r="N1841" s="286"/>
      <c r="O1841" s="287"/>
      <c r="P1841" s="297"/>
      <c r="Q1841" s="88"/>
      <c r="R1841" s="298"/>
      <c r="S1841" s="47"/>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c r="AR1841" s="48"/>
      <c r="AS1841" s="48"/>
      <c r="AT1841" s="48"/>
      <c r="AU1841" s="48"/>
      <c r="AV1841" s="48"/>
      <c r="AW1841" s="48"/>
      <c r="AX1841" s="48"/>
      <c r="AY1841" s="48"/>
      <c r="AZ1841" s="48"/>
      <c r="BA1841" s="48"/>
      <c r="BB1841" s="48"/>
      <c r="BC1841" s="48"/>
      <c r="BD1841" s="48"/>
      <c r="BE1841" s="48"/>
      <c r="BF1841" s="48"/>
      <c r="BG1841" s="48"/>
      <c r="BH1841" s="48"/>
      <c r="BI1841" s="48"/>
      <c r="BJ1841" s="48"/>
      <c r="BK1841" s="48"/>
      <c r="BL1841" s="48"/>
      <c r="BM1841" s="48"/>
      <c r="BN1841" s="48"/>
      <c r="BO1841" s="48"/>
      <c r="BP1841" s="48"/>
      <c r="BQ1841" s="48"/>
      <c r="BR1841" s="48"/>
      <c r="BS1841" s="48"/>
      <c r="BT1841" s="48"/>
      <c r="BU1841" s="48"/>
      <c r="BV1841" s="48"/>
      <c r="BW1841" s="48"/>
      <c r="BX1841" s="48"/>
      <c r="BY1841" s="48"/>
      <c r="BZ1841" s="48"/>
      <c r="CA1841" s="48"/>
      <c r="CB1841" s="48"/>
      <c r="CC1841" s="48"/>
      <c r="CD1841" s="48"/>
      <c r="CE1841" s="48"/>
      <c r="CF1841" s="48"/>
      <c r="CG1841" s="48"/>
      <c r="CH1841" s="48"/>
      <c r="CI1841" s="48"/>
      <c r="CJ1841" s="48"/>
      <c r="CK1841" s="48"/>
      <c r="CL1841" s="48"/>
      <c r="CM1841" s="48"/>
      <c r="CN1841" s="48"/>
      <c r="CO1841" s="48"/>
      <c r="CP1841" s="48"/>
      <c r="CQ1841" s="48"/>
      <c r="CR1841" s="48"/>
      <c r="CS1841" s="48"/>
      <c r="CT1841" s="48"/>
      <c r="CU1841" s="48"/>
      <c r="CV1841" s="48"/>
      <c r="CW1841" s="48"/>
      <c r="CX1841" s="48"/>
      <c r="CY1841" s="48"/>
      <c r="CZ1841" s="48"/>
      <c r="DA1841" s="48"/>
      <c r="DB1841" s="48"/>
      <c r="DC1841" s="48"/>
      <c r="DD1841" s="48"/>
      <c r="DE1841" s="48"/>
      <c r="DF1841" s="48"/>
      <c r="DG1841" s="48"/>
      <c r="DH1841" s="48"/>
      <c r="DI1841" s="48"/>
      <c r="DJ1841" s="48"/>
      <c r="DK1841" s="48"/>
      <c r="DL1841" s="48"/>
      <c r="DM1841" s="48"/>
      <c r="DN1841" s="48"/>
      <c r="DO1841" s="48"/>
      <c r="DP1841" s="48"/>
      <c r="DQ1841" s="48"/>
    </row>
    <row r="1842" spans="1:121" ht="12.75" hidden="1" customHeight="1" outlineLevel="2">
      <c r="A1842" s="36"/>
      <c r="B1842" s="36"/>
      <c r="C1842" s="6"/>
      <c r="D1842" s="36"/>
      <c r="E1842" s="6"/>
      <c r="F1842" s="35" t="s">
        <v>1928</v>
      </c>
      <c r="G1842" s="28"/>
      <c r="H1842" s="28"/>
      <c r="I1842" s="28"/>
      <c r="J1842" s="28"/>
      <c r="K1842" s="264"/>
      <c r="L1842" s="288"/>
      <c r="M1842" s="285" t="s">
        <v>94</v>
      </c>
      <c r="N1842" s="286" t="s">
        <v>52</v>
      </c>
      <c r="O1842" s="287">
        <v>2</v>
      </c>
      <c r="P1842" s="297"/>
      <c r="Q1842" s="88"/>
      <c r="R1842" s="298"/>
      <c r="S1842" s="47"/>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c r="AR1842" s="48"/>
      <c r="AS1842" s="48"/>
      <c r="AT1842" s="48"/>
      <c r="AU1842" s="48"/>
      <c r="AV1842" s="48"/>
      <c r="AW1842" s="48"/>
      <c r="AX1842" s="48"/>
      <c r="AY1842" s="48"/>
      <c r="AZ1842" s="48"/>
      <c r="BA1842" s="48"/>
      <c r="BB1842" s="48"/>
      <c r="BC1842" s="48"/>
      <c r="BD1842" s="48"/>
      <c r="BE1842" s="48"/>
      <c r="BF1842" s="48"/>
      <c r="BG1842" s="48"/>
      <c r="BH1842" s="48"/>
      <c r="BI1842" s="48"/>
      <c r="BJ1842" s="48"/>
      <c r="BK1842" s="48"/>
      <c r="BL1842" s="48"/>
      <c r="BM1842" s="48"/>
      <c r="BN1842" s="48"/>
      <c r="BO1842" s="48"/>
      <c r="BP1842" s="48"/>
      <c r="BQ1842" s="48"/>
      <c r="BR1842" s="48"/>
      <c r="BS1842" s="48"/>
      <c r="BT1842" s="48"/>
      <c r="BU1842" s="48"/>
      <c r="BV1842" s="48"/>
      <c r="BW1842" s="48"/>
      <c r="BX1842" s="48"/>
      <c r="BY1842" s="48"/>
      <c r="BZ1842" s="48"/>
      <c r="CA1842" s="48"/>
      <c r="CB1842" s="48"/>
      <c r="CC1842" s="48"/>
      <c r="CD1842" s="48"/>
      <c r="CE1842" s="48"/>
      <c r="CF1842" s="48"/>
      <c r="CG1842" s="48"/>
      <c r="CH1842" s="48"/>
      <c r="CI1842" s="48"/>
      <c r="CJ1842" s="48"/>
      <c r="CK1842" s="48"/>
      <c r="CL1842" s="48"/>
      <c r="CM1842" s="48"/>
      <c r="CN1842" s="48"/>
      <c r="CO1842" s="48"/>
      <c r="CP1842" s="48"/>
      <c r="CQ1842" s="48"/>
      <c r="CR1842" s="48"/>
      <c r="CS1842" s="48"/>
      <c r="CT1842" s="48"/>
      <c r="CU1842" s="48"/>
      <c r="CV1842" s="48"/>
      <c r="CW1842" s="48"/>
      <c r="CX1842" s="48"/>
      <c r="CY1842" s="48"/>
      <c r="CZ1842" s="48"/>
      <c r="DA1842" s="48"/>
      <c r="DB1842" s="48"/>
      <c r="DC1842" s="48"/>
      <c r="DD1842" s="48"/>
      <c r="DE1842" s="48"/>
      <c r="DF1842" s="48"/>
      <c r="DG1842" s="48"/>
      <c r="DH1842" s="48"/>
      <c r="DI1842" s="48"/>
      <c r="DJ1842" s="48"/>
      <c r="DK1842" s="48"/>
      <c r="DL1842" s="48"/>
      <c r="DM1842" s="48"/>
      <c r="DN1842" s="48"/>
      <c r="DO1842" s="48"/>
      <c r="DP1842" s="48"/>
      <c r="DQ1842" s="48"/>
    </row>
    <row r="1843" spans="1:121" ht="12.75" hidden="1" customHeight="1" outlineLevel="2">
      <c r="A1843" s="36"/>
      <c r="B1843" s="36"/>
      <c r="C1843" s="6"/>
      <c r="D1843" s="36"/>
      <c r="E1843" s="6"/>
      <c r="F1843" s="35" t="s">
        <v>1886</v>
      </c>
      <c r="G1843" s="28"/>
      <c r="H1843" s="28"/>
      <c r="I1843" s="28"/>
      <c r="J1843" s="28"/>
      <c r="K1843" s="264"/>
      <c r="L1843" s="288"/>
      <c r="M1843" s="285" t="s">
        <v>1929</v>
      </c>
      <c r="N1843" s="286" t="s">
        <v>52</v>
      </c>
      <c r="O1843" s="287">
        <v>2</v>
      </c>
      <c r="P1843" s="297"/>
      <c r="Q1843" s="88"/>
      <c r="R1843" s="298"/>
      <c r="S1843" s="47"/>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c r="AR1843" s="48"/>
      <c r="AS1843" s="48"/>
      <c r="AT1843" s="48"/>
      <c r="AU1843" s="48"/>
      <c r="AV1843" s="48"/>
      <c r="AW1843" s="48"/>
      <c r="AX1843" s="48"/>
      <c r="AY1843" s="48"/>
      <c r="AZ1843" s="48"/>
      <c r="BA1843" s="48"/>
      <c r="BB1843" s="48"/>
      <c r="BC1843" s="48"/>
      <c r="BD1843" s="48"/>
      <c r="BE1843" s="48"/>
      <c r="BF1843" s="48"/>
      <c r="BG1843" s="48"/>
      <c r="BH1843" s="48"/>
      <c r="BI1843" s="48"/>
      <c r="BJ1843" s="48"/>
      <c r="BK1843" s="48"/>
      <c r="BL1843" s="48"/>
      <c r="BM1843" s="48"/>
      <c r="BN1843" s="48"/>
      <c r="BO1843" s="48"/>
      <c r="BP1843" s="48"/>
      <c r="BQ1843" s="48"/>
      <c r="BR1843" s="48"/>
      <c r="BS1843" s="48"/>
      <c r="BT1843" s="48"/>
      <c r="BU1843" s="48"/>
      <c r="BV1843" s="48"/>
      <c r="BW1843" s="48"/>
      <c r="BX1843" s="48"/>
      <c r="BY1843" s="48"/>
      <c r="BZ1843" s="48"/>
      <c r="CA1843" s="48"/>
      <c r="CB1843" s="48"/>
      <c r="CC1843" s="48"/>
      <c r="CD1843" s="48"/>
      <c r="CE1843" s="48"/>
      <c r="CF1843" s="48"/>
      <c r="CG1843" s="48"/>
      <c r="CH1843" s="48"/>
      <c r="CI1843" s="48"/>
      <c r="CJ1843" s="48"/>
      <c r="CK1843" s="48"/>
      <c r="CL1843" s="48"/>
      <c r="CM1843" s="48"/>
      <c r="CN1843" s="48"/>
      <c r="CO1843" s="48"/>
      <c r="CP1843" s="48"/>
      <c r="CQ1843" s="48"/>
      <c r="CR1843" s="48"/>
      <c r="CS1843" s="48"/>
      <c r="CT1843" s="48"/>
      <c r="CU1843" s="48"/>
      <c r="CV1843" s="48"/>
      <c r="CW1843" s="48"/>
      <c r="CX1843" s="48"/>
      <c r="CY1843" s="48"/>
      <c r="CZ1843" s="48"/>
      <c r="DA1843" s="48"/>
      <c r="DB1843" s="48"/>
      <c r="DC1843" s="48"/>
      <c r="DD1843" s="48"/>
      <c r="DE1843" s="48"/>
      <c r="DF1843" s="48"/>
      <c r="DG1843" s="48"/>
      <c r="DH1843" s="48"/>
      <c r="DI1843" s="48"/>
      <c r="DJ1843" s="48"/>
      <c r="DK1843" s="48"/>
      <c r="DL1843" s="48"/>
      <c r="DM1843" s="48"/>
      <c r="DN1843" s="48"/>
      <c r="DO1843" s="48"/>
      <c r="DP1843" s="48"/>
      <c r="DQ1843" s="48"/>
    </row>
    <row r="1844" spans="1:121" ht="12.75" customHeight="1" outlineLevel="1" collapsed="1">
      <c r="A1844" s="36" t="s">
        <v>98</v>
      </c>
      <c r="B1844" s="36">
        <v>35</v>
      </c>
      <c r="C1844" s="6" t="s">
        <v>1468</v>
      </c>
      <c r="D1844" s="36" t="s">
        <v>1350</v>
      </c>
      <c r="E1844" s="6" t="s">
        <v>1930</v>
      </c>
      <c r="F1844" s="285" t="s">
        <v>1931</v>
      </c>
      <c r="G1844" s="286"/>
      <c r="H1844" s="76" t="s">
        <v>59</v>
      </c>
      <c r="I1844" s="28"/>
      <c r="J1844" s="28" t="s">
        <v>50</v>
      </c>
      <c r="K1844" s="99" t="s">
        <v>51</v>
      </c>
      <c r="L1844" s="100" t="s">
        <v>51</v>
      </c>
      <c r="M1844" s="285" t="str">
        <f>M1845&amp;" "&amp;O1845&amp;N1845&amp;" "</f>
        <v xml:space="preserve">Текущий ремонт выключателей 35 кВ 1шт. </v>
      </c>
      <c r="N1844" s="286"/>
      <c r="O1844" s="287"/>
      <c r="P1844" s="297"/>
      <c r="Q1844" s="88"/>
      <c r="R1844" s="298"/>
      <c r="S1844" s="47"/>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c r="AR1844" s="48"/>
      <c r="AS1844" s="48"/>
      <c r="AT1844" s="48"/>
      <c r="AU1844" s="48"/>
      <c r="AV1844" s="48"/>
      <c r="AW1844" s="48"/>
      <c r="AX1844" s="48"/>
      <c r="AY1844" s="48"/>
      <c r="AZ1844" s="48"/>
      <c r="BA1844" s="48"/>
      <c r="BB1844" s="48"/>
      <c r="BC1844" s="48"/>
      <c r="BD1844" s="48"/>
      <c r="BE1844" s="48"/>
      <c r="BF1844" s="48"/>
      <c r="BG1844" s="48"/>
      <c r="BH1844" s="48"/>
      <c r="BI1844" s="48"/>
      <c r="BJ1844" s="48"/>
      <c r="BK1844" s="48"/>
      <c r="BL1844" s="48"/>
      <c r="BM1844" s="48"/>
      <c r="BN1844" s="48"/>
      <c r="BO1844" s="48"/>
      <c r="BP1844" s="48"/>
      <c r="BQ1844" s="48"/>
      <c r="BR1844" s="48"/>
      <c r="BS1844" s="48"/>
      <c r="BT1844" s="48"/>
      <c r="BU1844" s="48"/>
      <c r="BV1844" s="48"/>
      <c r="BW1844" s="48"/>
      <c r="BX1844" s="48"/>
      <c r="BY1844" s="48"/>
      <c r="BZ1844" s="48"/>
      <c r="CA1844" s="48"/>
      <c r="CB1844" s="48"/>
      <c r="CC1844" s="48"/>
      <c r="CD1844" s="48"/>
      <c r="CE1844" s="48"/>
      <c r="CF1844" s="48"/>
      <c r="CG1844" s="48"/>
      <c r="CH1844" s="48"/>
      <c r="CI1844" s="48"/>
      <c r="CJ1844" s="48"/>
      <c r="CK1844" s="48"/>
      <c r="CL1844" s="48"/>
      <c r="CM1844" s="48"/>
      <c r="CN1844" s="48"/>
      <c r="CO1844" s="48"/>
      <c r="CP1844" s="48"/>
      <c r="CQ1844" s="48"/>
      <c r="CR1844" s="48"/>
      <c r="CS1844" s="48"/>
      <c r="CT1844" s="48"/>
      <c r="CU1844" s="48"/>
      <c r="CV1844" s="48"/>
      <c r="CW1844" s="48"/>
      <c r="CX1844" s="48"/>
      <c r="CY1844" s="48"/>
      <c r="CZ1844" s="48"/>
      <c r="DA1844" s="48"/>
      <c r="DB1844" s="48"/>
      <c r="DC1844" s="48"/>
      <c r="DD1844" s="48"/>
      <c r="DE1844" s="48"/>
      <c r="DF1844" s="48"/>
      <c r="DG1844" s="48"/>
      <c r="DH1844" s="48"/>
      <c r="DI1844" s="48"/>
      <c r="DJ1844" s="48"/>
      <c r="DK1844" s="48"/>
      <c r="DL1844" s="48"/>
      <c r="DM1844" s="48"/>
      <c r="DN1844" s="48"/>
      <c r="DO1844" s="48"/>
      <c r="DP1844" s="48"/>
      <c r="DQ1844" s="48"/>
    </row>
    <row r="1845" spans="1:121" ht="12.75" hidden="1" customHeight="1" outlineLevel="2">
      <c r="A1845" s="36"/>
      <c r="B1845" s="36"/>
      <c r="C1845" s="6"/>
      <c r="D1845" s="36"/>
      <c r="E1845" s="6"/>
      <c r="F1845" s="35" t="s">
        <v>1932</v>
      </c>
      <c r="G1845" s="28"/>
      <c r="H1845" s="76"/>
      <c r="I1845" s="28"/>
      <c r="J1845" s="28"/>
      <c r="K1845" s="264"/>
      <c r="L1845" s="288"/>
      <c r="M1845" s="285" t="s">
        <v>99</v>
      </c>
      <c r="N1845" s="286" t="s">
        <v>52</v>
      </c>
      <c r="O1845" s="287">
        <v>1</v>
      </c>
      <c r="P1845" s="297"/>
      <c r="Q1845" s="88"/>
      <c r="R1845" s="298"/>
      <c r="S1845" s="47"/>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c r="AR1845" s="48"/>
      <c r="AS1845" s="48"/>
      <c r="AT1845" s="48"/>
      <c r="AU1845" s="48"/>
      <c r="AV1845" s="48"/>
      <c r="AW1845" s="48"/>
      <c r="AX1845" s="48"/>
      <c r="AY1845" s="48"/>
      <c r="AZ1845" s="48"/>
      <c r="BA1845" s="48"/>
      <c r="BB1845" s="48"/>
      <c r="BC1845" s="48"/>
      <c r="BD1845" s="48"/>
      <c r="BE1845" s="48"/>
      <c r="BF1845" s="48"/>
      <c r="BG1845" s="48"/>
      <c r="BH1845" s="48"/>
      <c r="BI1845" s="48"/>
      <c r="BJ1845" s="48"/>
      <c r="BK1845" s="48"/>
      <c r="BL1845" s="48"/>
      <c r="BM1845" s="48"/>
      <c r="BN1845" s="48"/>
      <c r="BO1845" s="48"/>
      <c r="BP1845" s="48"/>
      <c r="BQ1845" s="48"/>
      <c r="BR1845" s="48"/>
      <c r="BS1845" s="48"/>
      <c r="BT1845" s="48"/>
      <c r="BU1845" s="48"/>
      <c r="BV1845" s="48"/>
      <c r="BW1845" s="48"/>
      <c r="BX1845" s="48"/>
      <c r="BY1845" s="48"/>
      <c r="BZ1845" s="48"/>
      <c r="CA1845" s="48"/>
      <c r="CB1845" s="48"/>
      <c r="CC1845" s="48"/>
      <c r="CD1845" s="48"/>
      <c r="CE1845" s="48"/>
      <c r="CF1845" s="48"/>
      <c r="CG1845" s="48"/>
      <c r="CH1845" s="48"/>
      <c r="CI1845" s="48"/>
      <c r="CJ1845" s="48"/>
      <c r="CK1845" s="48"/>
      <c r="CL1845" s="48"/>
      <c r="CM1845" s="48"/>
      <c r="CN1845" s="48"/>
      <c r="CO1845" s="48"/>
      <c r="CP1845" s="48"/>
      <c r="CQ1845" s="48"/>
      <c r="CR1845" s="48"/>
      <c r="CS1845" s="48"/>
      <c r="CT1845" s="48"/>
      <c r="CU1845" s="48"/>
      <c r="CV1845" s="48"/>
      <c r="CW1845" s="48"/>
      <c r="CX1845" s="48"/>
      <c r="CY1845" s="48"/>
      <c r="CZ1845" s="48"/>
      <c r="DA1845" s="48"/>
      <c r="DB1845" s="48"/>
      <c r="DC1845" s="48"/>
      <c r="DD1845" s="48"/>
      <c r="DE1845" s="48"/>
      <c r="DF1845" s="48"/>
      <c r="DG1845" s="48"/>
      <c r="DH1845" s="48"/>
      <c r="DI1845" s="48"/>
      <c r="DJ1845" s="48"/>
      <c r="DK1845" s="48"/>
      <c r="DL1845" s="48"/>
      <c r="DM1845" s="48"/>
      <c r="DN1845" s="48"/>
      <c r="DO1845" s="48"/>
      <c r="DP1845" s="48"/>
      <c r="DQ1845" s="48"/>
    </row>
    <row r="1846" spans="1:121" ht="102.75" customHeight="1" outlineLevel="1" collapsed="1">
      <c r="A1846" s="36" t="s">
        <v>101</v>
      </c>
      <c r="B1846" s="36">
        <v>35</v>
      </c>
      <c r="C1846" s="6" t="s">
        <v>1468</v>
      </c>
      <c r="D1846" s="36" t="s">
        <v>1350</v>
      </c>
      <c r="E1846" s="289" t="s">
        <v>1933</v>
      </c>
      <c r="F1846" s="35" t="s">
        <v>1823</v>
      </c>
      <c r="G1846" s="28"/>
      <c r="H1846" s="76" t="s">
        <v>59</v>
      </c>
      <c r="I1846" s="28"/>
      <c r="J1846" s="28" t="s">
        <v>50</v>
      </c>
      <c r="K1846" s="99" t="s">
        <v>49</v>
      </c>
      <c r="L1846" s="100" t="s">
        <v>55</v>
      </c>
      <c r="M1846" s="3" t="str">
        <f>M1847&amp;" "&amp;O1847&amp;N1847&amp;" "&amp;M1848&amp;" "&amp;O1848&amp;N1848&amp;" "&amp;M1849&amp;" "&amp;O1849&amp;N1849&amp;" "&amp;M1850&amp;" "&amp;O1850&amp;N1850&amp;" "&amp;M1851&amp;" "&amp;O1851&amp;N1851&amp;" "&amp;M1852&amp;" "&amp;O1852&amp;N1852&amp;" "</f>
        <v xml:space="preserve">Текущий ремонт трансформаторов 35 кВ 2шт. Текущий ремонт трансформаторов СН 6-10 кВ 2шт. Текущий ремонт выключателей 35 кВ 1шт. Текущий ремонт трансформаторов напряжения 35 кВ 6шт. Текущий ремонт выключателей 6-10 кВ 16шт. Текущий ремонт разъединителей 6-10 кВ 39шт. </v>
      </c>
      <c r="N1846" s="286"/>
      <c r="O1846" s="287"/>
      <c r="P1846" s="297"/>
      <c r="Q1846" s="88"/>
      <c r="R1846" s="298"/>
      <c r="S1846" s="47"/>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c r="AR1846" s="48"/>
      <c r="AS1846" s="48"/>
      <c r="AT1846" s="48"/>
      <c r="AU1846" s="48"/>
      <c r="AV1846" s="48"/>
      <c r="AW1846" s="48"/>
      <c r="AX1846" s="48"/>
      <c r="AY1846" s="48"/>
      <c r="AZ1846" s="48"/>
      <c r="BA1846" s="48"/>
      <c r="BB1846" s="48"/>
      <c r="BC1846" s="48"/>
      <c r="BD1846" s="48"/>
      <c r="BE1846" s="48"/>
      <c r="BF1846" s="48"/>
      <c r="BG1846" s="48"/>
      <c r="BH1846" s="48"/>
      <c r="BI1846" s="48"/>
      <c r="BJ1846" s="48"/>
      <c r="BK1846" s="48"/>
      <c r="BL1846" s="48"/>
      <c r="BM1846" s="48"/>
      <c r="BN1846" s="48"/>
      <c r="BO1846" s="48"/>
      <c r="BP1846" s="48"/>
      <c r="BQ1846" s="48"/>
      <c r="BR1846" s="48"/>
      <c r="BS1846" s="48"/>
      <c r="BT1846" s="48"/>
      <c r="BU1846" s="48"/>
      <c r="BV1846" s="48"/>
      <c r="BW1846" s="48"/>
      <c r="BX1846" s="48"/>
      <c r="BY1846" s="48"/>
      <c r="BZ1846" s="48"/>
      <c r="CA1846" s="48"/>
      <c r="CB1846" s="48"/>
      <c r="CC1846" s="48"/>
      <c r="CD1846" s="48"/>
      <c r="CE1846" s="48"/>
      <c r="CF1846" s="48"/>
      <c r="CG1846" s="48"/>
      <c r="CH1846" s="48"/>
      <c r="CI1846" s="48"/>
      <c r="CJ1846" s="48"/>
      <c r="CK1846" s="48"/>
      <c r="CL1846" s="48"/>
      <c r="CM1846" s="48"/>
      <c r="CN1846" s="48"/>
      <c r="CO1846" s="48"/>
      <c r="CP1846" s="48"/>
      <c r="CQ1846" s="48"/>
      <c r="CR1846" s="48"/>
      <c r="CS1846" s="48"/>
      <c r="CT1846" s="48"/>
      <c r="CU1846" s="48"/>
      <c r="CV1846" s="48"/>
      <c r="CW1846" s="48"/>
      <c r="CX1846" s="48"/>
      <c r="CY1846" s="48"/>
      <c r="CZ1846" s="48"/>
      <c r="DA1846" s="48"/>
      <c r="DB1846" s="48"/>
      <c r="DC1846" s="48"/>
      <c r="DD1846" s="48"/>
      <c r="DE1846" s="48"/>
      <c r="DF1846" s="48"/>
      <c r="DG1846" s="48"/>
      <c r="DH1846" s="48"/>
      <c r="DI1846" s="48"/>
      <c r="DJ1846" s="48"/>
      <c r="DK1846" s="48"/>
      <c r="DL1846" s="48"/>
      <c r="DM1846" s="48"/>
      <c r="DN1846" s="48"/>
      <c r="DO1846" s="48"/>
      <c r="DP1846" s="48"/>
      <c r="DQ1846" s="48"/>
    </row>
    <row r="1847" spans="1:121" ht="22.5" hidden="1" customHeight="1" outlineLevel="2">
      <c r="A1847" s="36"/>
      <c r="B1847" s="36"/>
      <c r="C1847" s="6"/>
      <c r="D1847" s="36"/>
      <c r="E1847" s="6"/>
      <c r="F1847" s="35" t="s">
        <v>1934</v>
      </c>
      <c r="G1847" s="28"/>
      <c r="H1847" s="76"/>
      <c r="I1847" s="28"/>
      <c r="J1847" s="28"/>
      <c r="K1847" s="264"/>
      <c r="L1847" s="288"/>
      <c r="M1847" s="285" t="s">
        <v>94</v>
      </c>
      <c r="N1847" s="286" t="s">
        <v>52</v>
      </c>
      <c r="O1847" s="287">
        <v>2</v>
      </c>
      <c r="P1847" s="297"/>
      <c r="Q1847" s="88"/>
      <c r="R1847" s="298"/>
      <c r="S1847" s="47"/>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c r="AR1847" s="48"/>
      <c r="AS1847" s="48"/>
      <c r="AT1847" s="48"/>
      <c r="AU1847" s="48"/>
      <c r="AV1847" s="48"/>
      <c r="AW1847" s="48"/>
      <c r="AX1847" s="48"/>
      <c r="AY1847" s="48"/>
      <c r="AZ1847" s="48"/>
      <c r="BA1847" s="48"/>
      <c r="BB1847" s="48"/>
      <c r="BC1847" s="48"/>
      <c r="BD1847" s="48"/>
      <c r="BE1847" s="48"/>
      <c r="BF1847" s="48"/>
      <c r="BG1847" s="48"/>
      <c r="BH1847" s="48"/>
      <c r="BI1847" s="48"/>
      <c r="BJ1847" s="48"/>
      <c r="BK1847" s="48"/>
      <c r="BL1847" s="48"/>
      <c r="BM1847" s="48"/>
      <c r="BN1847" s="48"/>
      <c r="BO1847" s="48"/>
      <c r="BP1847" s="48"/>
      <c r="BQ1847" s="48"/>
      <c r="BR1847" s="48"/>
      <c r="BS1847" s="48"/>
      <c r="BT1847" s="48"/>
      <c r="BU1847" s="48"/>
      <c r="BV1847" s="48"/>
      <c r="BW1847" s="48"/>
      <c r="BX1847" s="48"/>
      <c r="BY1847" s="48"/>
      <c r="BZ1847" s="48"/>
      <c r="CA1847" s="48"/>
      <c r="CB1847" s="48"/>
      <c r="CC1847" s="48"/>
      <c r="CD1847" s="48"/>
      <c r="CE1847" s="48"/>
      <c r="CF1847" s="48"/>
      <c r="CG1847" s="48"/>
      <c r="CH1847" s="48"/>
      <c r="CI1847" s="48"/>
      <c r="CJ1847" s="48"/>
      <c r="CK1847" s="48"/>
      <c r="CL1847" s="48"/>
      <c r="CM1847" s="48"/>
      <c r="CN1847" s="48"/>
      <c r="CO1847" s="48"/>
      <c r="CP1847" s="48"/>
      <c r="CQ1847" s="48"/>
      <c r="CR1847" s="48"/>
      <c r="CS1847" s="48"/>
      <c r="CT1847" s="48"/>
      <c r="CU1847" s="48"/>
      <c r="CV1847" s="48"/>
      <c r="CW1847" s="48"/>
      <c r="CX1847" s="48"/>
      <c r="CY1847" s="48"/>
      <c r="CZ1847" s="48"/>
      <c r="DA1847" s="48"/>
      <c r="DB1847" s="48"/>
      <c r="DC1847" s="48"/>
      <c r="DD1847" s="48"/>
      <c r="DE1847" s="48"/>
      <c r="DF1847" s="48"/>
      <c r="DG1847" s="48"/>
      <c r="DH1847" s="48"/>
      <c r="DI1847" s="48"/>
      <c r="DJ1847" s="48"/>
      <c r="DK1847" s="48"/>
      <c r="DL1847" s="48"/>
      <c r="DM1847" s="48"/>
      <c r="DN1847" s="48"/>
      <c r="DO1847" s="48"/>
      <c r="DP1847" s="48"/>
      <c r="DQ1847" s="48"/>
    </row>
    <row r="1848" spans="1:121" ht="22.5" hidden="1" customHeight="1" outlineLevel="2">
      <c r="A1848" s="36"/>
      <c r="B1848" s="36"/>
      <c r="C1848" s="6"/>
      <c r="D1848" s="36"/>
      <c r="E1848" s="6"/>
      <c r="F1848" s="35" t="s">
        <v>1935</v>
      </c>
      <c r="G1848" s="28"/>
      <c r="H1848" s="76"/>
      <c r="I1848" s="28"/>
      <c r="J1848" s="28"/>
      <c r="K1848" s="264"/>
      <c r="L1848" s="288"/>
      <c r="M1848" s="285" t="s">
        <v>92</v>
      </c>
      <c r="N1848" s="286" t="s">
        <v>52</v>
      </c>
      <c r="O1848" s="287">
        <v>2</v>
      </c>
      <c r="P1848" s="297"/>
      <c r="Q1848" s="88"/>
      <c r="R1848" s="298"/>
      <c r="S1848" s="47"/>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c r="AR1848" s="48"/>
      <c r="AS1848" s="48"/>
      <c r="AT1848" s="48"/>
      <c r="AU1848" s="48"/>
      <c r="AV1848" s="48"/>
      <c r="AW1848" s="48"/>
      <c r="AX1848" s="48"/>
      <c r="AY1848" s="48"/>
      <c r="AZ1848" s="48"/>
      <c r="BA1848" s="48"/>
      <c r="BB1848" s="48"/>
      <c r="BC1848" s="48"/>
      <c r="BD1848" s="48"/>
      <c r="BE1848" s="48"/>
      <c r="BF1848" s="48"/>
      <c r="BG1848" s="48"/>
      <c r="BH1848" s="48"/>
      <c r="BI1848" s="48"/>
      <c r="BJ1848" s="48"/>
      <c r="BK1848" s="48"/>
      <c r="BL1848" s="48"/>
      <c r="BM1848" s="48"/>
      <c r="BN1848" s="48"/>
      <c r="BO1848" s="48"/>
      <c r="BP1848" s="48"/>
      <c r="BQ1848" s="48"/>
      <c r="BR1848" s="48"/>
      <c r="BS1848" s="48"/>
      <c r="BT1848" s="48"/>
      <c r="BU1848" s="48"/>
      <c r="BV1848" s="48"/>
      <c r="BW1848" s="48"/>
      <c r="BX1848" s="48"/>
      <c r="BY1848" s="48"/>
      <c r="BZ1848" s="48"/>
      <c r="CA1848" s="48"/>
      <c r="CB1848" s="48"/>
      <c r="CC1848" s="48"/>
      <c r="CD1848" s="48"/>
      <c r="CE1848" s="48"/>
      <c r="CF1848" s="48"/>
      <c r="CG1848" s="48"/>
      <c r="CH1848" s="48"/>
      <c r="CI1848" s="48"/>
      <c r="CJ1848" s="48"/>
      <c r="CK1848" s="48"/>
      <c r="CL1848" s="48"/>
      <c r="CM1848" s="48"/>
      <c r="CN1848" s="48"/>
      <c r="CO1848" s="48"/>
      <c r="CP1848" s="48"/>
      <c r="CQ1848" s="48"/>
      <c r="CR1848" s="48"/>
      <c r="CS1848" s="48"/>
      <c r="CT1848" s="48"/>
      <c r="CU1848" s="48"/>
      <c r="CV1848" s="48"/>
      <c r="CW1848" s="48"/>
      <c r="CX1848" s="48"/>
      <c r="CY1848" s="48"/>
      <c r="CZ1848" s="48"/>
      <c r="DA1848" s="48"/>
      <c r="DB1848" s="48"/>
      <c r="DC1848" s="48"/>
      <c r="DD1848" s="48"/>
      <c r="DE1848" s="48"/>
      <c r="DF1848" s="48"/>
      <c r="DG1848" s="48"/>
      <c r="DH1848" s="48"/>
      <c r="DI1848" s="48"/>
      <c r="DJ1848" s="48"/>
      <c r="DK1848" s="48"/>
      <c r="DL1848" s="48"/>
      <c r="DM1848" s="48"/>
      <c r="DN1848" s="48"/>
      <c r="DO1848" s="48"/>
      <c r="DP1848" s="48"/>
      <c r="DQ1848" s="48"/>
    </row>
    <row r="1849" spans="1:121" ht="12.75" hidden="1" customHeight="1" outlineLevel="2">
      <c r="A1849" s="36"/>
      <c r="B1849" s="36"/>
      <c r="C1849" s="6"/>
      <c r="D1849" s="36"/>
      <c r="E1849" s="6"/>
      <c r="F1849" s="35" t="s">
        <v>1936</v>
      </c>
      <c r="G1849" s="28"/>
      <c r="H1849" s="76"/>
      <c r="I1849" s="28"/>
      <c r="J1849" s="28"/>
      <c r="K1849" s="264"/>
      <c r="L1849" s="288"/>
      <c r="M1849" s="285" t="s">
        <v>99</v>
      </c>
      <c r="N1849" s="286" t="s">
        <v>52</v>
      </c>
      <c r="O1849" s="287">
        <v>1</v>
      </c>
      <c r="P1849" s="297"/>
      <c r="Q1849" s="88"/>
      <c r="R1849" s="298"/>
      <c r="S1849" s="47"/>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c r="AR1849" s="48"/>
      <c r="AS1849" s="48"/>
      <c r="AT1849" s="48"/>
      <c r="AU1849" s="48"/>
      <c r="AV1849" s="48"/>
      <c r="AW1849" s="48"/>
      <c r="AX1849" s="48"/>
      <c r="AY1849" s="48"/>
      <c r="AZ1849" s="48"/>
      <c r="BA1849" s="48"/>
      <c r="BB1849" s="48"/>
      <c r="BC1849" s="48"/>
      <c r="BD1849" s="48"/>
      <c r="BE1849" s="48"/>
      <c r="BF1849" s="48"/>
      <c r="BG1849" s="48"/>
      <c r="BH1849" s="48"/>
      <c r="BI1849" s="48"/>
      <c r="BJ1849" s="48"/>
      <c r="BK1849" s="48"/>
      <c r="BL1849" s="48"/>
      <c r="BM1849" s="48"/>
      <c r="BN1849" s="48"/>
      <c r="BO1849" s="48"/>
      <c r="BP1849" s="48"/>
      <c r="BQ1849" s="48"/>
      <c r="BR1849" s="48"/>
      <c r="BS1849" s="48"/>
      <c r="BT1849" s="48"/>
      <c r="BU1849" s="48"/>
      <c r="BV1849" s="48"/>
      <c r="BW1849" s="48"/>
      <c r="BX1849" s="48"/>
      <c r="BY1849" s="48"/>
      <c r="BZ1849" s="48"/>
      <c r="CA1849" s="48"/>
      <c r="CB1849" s="48"/>
      <c r="CC1849" s="48"/>
      <c r="CD1849" s="48"/>
      <c r="CE1849" s="48"/>
      <c r="CF1849" s="48"/>
      <c r="CG1849" s="48"/>
      <c r="CH1849" s="48"/>
      <c r="CI1849" s="48"/>
      <c r="CJ1849" s="48"/>
      <c r="CK1849" s="48"/>
      <c r="CL1849" s="48"/>
      <c r="CM1849" s="48"/>
      <c r="CN1849" s="48"/>
      <c r="CO1849" s="48"/>
      <c r="CP1849" s="48"/>
      <c r="CQ1849" s="48"/>
      <c r="CR1849" s="48"/>
      <c r="CS1849" s="48"/>
      <c r="CT1849" s="48"/>
      <c r="CU1849" s="48"/>
      <c r="CV1849" s="48"/>
      <c r="CW1849" s="48"/>
      <c r="CX1849" s="48"/>
      <c r="CY1849" s="48"/>
      <c r="CZ1849" s="48"/>
      <c r="DA1849" s="48"/>
      <c r="DB1849" s="48"/>
      <c r="DC1849" s="48"/>
      <c r="DD1849" s="48"/>
      <c r="DE1849" s="48"/>
      <c r="DF1849" s="48"/>
      <c r="DG1849" s="48"/>
      <c r="DH1849" s="48"/>
      <c r="DI1849" s="48"/>
      <c r="DJ1849" s="48"/>
      <c r="DK1849" s="48"/>
      <c r="DL1849" s="48"/>
      <c r="DM1849" s="48"/>
      <c r="DN1849" s="48"/>
      <c r="DO1849" s="48"/>
      <c r="DP1849" s="48"/>
      <c r="DQ1849" s="48"/>
    </row>
    <row r="1850" spans="1:121" ht="22.5" hidden="1" customHeight="1" outlineLevel="2">
      <c r="A1850" s="36"/>
      <c r="B1850" s="36"/>
      <c r="C1850" s="6"/>
      <c r="D1850" s="36"/>
      <c r="E1850" s="6"/>
      <c r="F1850" s="285" t="s">
        <v>1937</v>
      </c>
      <c r="G1850" s="286"/>
      <c r="H1850" s="28"/>
      <c r="I1850" s="28"/>
      <c r="J1850" s="28"/>
      <c r="K1850" s="264"/>
      <c r="L1850" s="288"/>
      <c r="M1850" s="285" t="s">
        <v>100</v>
      </c>
      <c r="N1850" s="286" t="s">
        <v>52</v>
      </c>
      <c r="O1850" s="287">
        <v>6</v>
      </c>
      <c r="P1850" s="297"/>
      <c r="Q1850" s="88"/>
      <c r="R1850" s="298"/>
      <c r="S1850" s="47"/>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c r="AR1850" s="48"/>
      <c r="AS1850" s="48"/>
      <c r="AT1850" s="48"/>
      <c r="AU1850" s="48"/>
      <c r="AV1850" s="48"/>
      <c r="AW1850" s="48"/>
      <c r="AX1850" s="48"/>
      <c r="AY1850" s="48"/>
      <c r="AZ1850" s="48"/>
      <c r="BA1850" s="48"/>
      <c r="BB1850" s="48"/>
      <c r="BC1850" s="48"/>
      <c r="BD1850" s="48"/>
      <c r="BE1850" s="48"/>
      <c r="BF1850" s="48"/>
      <c r="BG1850" s="48"/>
      <c r="BH1850" s="48"/>
      <c r="BI1850" s="48"/>
      <c r="BJ1850" s="48"/>
      <c r="BK1850" s="48"/>
      <c r="BL1850" s="48"/>
      <c r="BM1850" s="48"/>
      <c r="BN1850" s="48"/>
      <c r="BO1850" s="48"/>
      <c r="BP1850" s="48"/>
      <c r="BQ1850" s="48"/>
      <c r="BR1850" s="48"/>
      <c r="BS1850" s="48"/>
      <c r="BT1850" s="48"/>
      <c r="BU1850" s="48"/>
      <c r="BV1850" s="48"/>
      <c r="BW1850" s="48"/>
      <c r="BX1850" s="48"/>
      <c r="BY1850" s="48"/>
      <c r="BZ1850" s="48"/>
      <c r="CA1850" s="48"/>
      <c r="CB1850" s="48"/>
      <c r="CC1850" s="48"/>
      <c r="CD1850" s="48"/>
      <c r="CE1850" s="48"/>
      <c r="CF1850" s="48"/>
      <c r="CG1850" s="48"/>
      <c r="CH1850" s="48"/>
      <c r="CI1850" s="48"/>
      <c r="CJ1850" s="48"/>
      <c r="CK1850" s="48"/>
      <c r="CL1850" s="48"/>
      <c r="CM1850" s="48"/>
      <c r="CN1850" s="48"/>
      <c r="CO1850" s="48"/>
      <c r="CP1850" s="48"/>
      <c r="CQ1850" s="48"/>
      <c r="CR1850" s="48"/>
      <c r="CS1850" s="48"/>
      <c r="CT1850" s="48"/>
      <c r="CU1850" s="48"/>
      <c r="CV1850" s="48"/>
      <c r="CW1850" s="48"/>
      <c r="CX1850" s="48"/>
      <c r="CY1850" s="48"/>
      <c r="CZ1850" s="48"/>
      <c r="DA1850" s="48"/>
      <c r="DB1850" s="48"/>
      <c r="DC1850" s="48"/>
      <c r="DD1850" s="48"/>
      <c r="DE1850" s="48"/>
      <c r="DF1850" s="48"/>
      <c r="DG1850" s="48"/>
      <c r="DH1850" s="48"/>
      <c r="DI1850" s="48"/>
      <c r="DJ1850" s="48"/>
      <c r="DK1850" s="48"/>
      <c r="DL1850" s="48"/>
      <c r="DM1850" s="48"/>
      <c r="DN1850" s="48"/>
      <c r="DO1850" s="48"/>
      <c r="DP1850" s="48"/>
      <c r="DQ1850" s="48"/>
    </row>
    <row r="1851" spans="1:121" ht="67.5" hidden="1" customHeight="1" outlineLevel="2">
      <c r="A1851" s="36"/>
      <c r="B1851" s="36"/>
      <c r="C1851" s="6"/>
      <c r="D1851" s="36"/>
      <c r="E1851" s="6"/>
      <c r="F1851" s="285" t="s">
        <v>1938</v>
      </c>
      <c r="G1851" s="286"/>
      <c r="H1851" s="28"/>
      <c r="I1851" s="28"/>
      <c r="J1851" s="28"/>
      <c r="K1851" s="264"/>
      <c r="L1851" s="288"/>
      <c r="M1851" s="285" t="s">
        <v>109</v>
      </c>
      <c r="N1851" s="286" t="s">
        <v>52</v>
      </c>
      <c r="O1851" s="287">
        <v>16</v>
      </c>
      <c r="P1851" s="297"/>
      <c r="Q1851" s="88"/>
      <c r="R1851" s="298"/>
      <c r="S1851" s="47"/>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c r="AR1851" s="48"/>
      <c r="AS1851" s="48"/>
      <c r="AT1851" s="48"/>
      <c r="AU1851" s="48"/>
      <c r="AV1851" s="48"/>
      <c r="AW1851" s="48"/>
      <c r="AX1851" s="48"/>
      <c r="AY1851" s="48"/>
      <c r="AZ1851" s="48"/>
      <c r="BA1851" s="48"/>
      <c r="BB1851" s="48"/>
      <c r="BC1851" s="48"/>
      <c r="BD1851" s="48"/>
      <c r="BE1851" s="48"/>
      <c r="BF1851" s="48"/>
      <c r="BG1851" s="48"/>
      <c r="BH1851" s="48"/>
      <c r="BI1851" s="48"/>
      <c r="BJ1851" s="48"/>
      <c r="BK1851" s="48"/>
      <c r="BL1851" s="48"/>
      <c r="BM1851" s="48"/>
      <c r="BN1851" s="48"/>
      <c r="BO1851" s="48"/>
      <c r="BP1851" s="48"/>
      <c r="BQ1851" s="48"/>
      <c r="BR1851" s="48"/>
      <c r="BS1851" s="48"/>
      <c r="BT1851" s="48"/>
      <c r="BU1851" s="48"/>
      <c r="BV1851" s="48"/>
      <c r="BW1851" s="48"/>
      <c r="BX1851" s="48"/>
      <c r="BY1851" s="48"/>
      <c r="BZ1851" s="48"/>
      <c r="CA1851" s="48"/>
      <c r="CB1851" s="48"/>
      <c r="CC1851" s="48"/>
      <c r="CD1851" s="48"/>
      <c r="CE1851" s="48"/>
      <c r="CF1851" s="48"/>
      <c r="CG1851" s="48"/>
      <c r="CH1851" s="48"/>
      <c r="CI1851" s="48"/>
      <c r="CJ1851" s="48"/>
      <c r="CK1851" s="48"/>
      <c r="CL1851" s="48"/>
      <c r="CM1851" s="48"/>
      <c r="CN1851" s="48"/>
      <c r="CO1851" s="48"/>
      <c r="CP1851" s="48"/>
      <c r="CQ1851" s="48"/>
      <c r="CR1851" s="48"/>
      <c r="CS1851" s="48"/>
      <c r="CT1851" s="48"/>
      <c r="CU1851" s="48"/>
      <c r="CV1851" s="48"/>
      <c r="CW1851" s="48"/>
      <c r="CX1851" s="48"/>
      <c r="CY1851" s="48"/>
      <c r="CZ1851" s="48"/>
      <c r="DA1851" s="48"/>
      <c r="DB1851" s="48"/>
      <c r="DC1851" s="48"/>
      <c r="DD1851" s="48"/>
      <c r="DE1851" s="48"/>
      <c r="DF1851" s="48"/>
      <c r="DG1851" s="48"/>
      <c r="DH1851" s="48"/>
      <c r="DI1851" s="48"/>
      <c r="DJ1851" s="48"/>
      <c r="DK1851" s="48"/>
      <c r="DL1851" s="48"/>
      <c r="DM1851" s="48"/>
      <c r="DN1851" s="48"/>
      <c r="DO1851" s="48"/>
      <c r="DP1851" s="48"/>
      <c r="DQ1851" s="48"/>
    </row>
    <row r="1852" spans="1:121" ht="157.5" hidden="1" customHeight="1" outlineLevel="2">
      <c r="A1852" s="36"/>
      <c r="B1852" s="36"/>
      <c r="C1852" s="6"/>
      <c r="D1852" s="36"/>
      <c r="E1852" s="6"/>
      <c r="F1852" s="35" t="s">
        <v>1939</v>
      </c>
      <c r="G1852" s="28"/>
      <c r="H1852" s="28"/>
      <c r="I1852" s="28"/>
      <c r="J1852" s="28"/>
      <c r="K1852" s="264"/>
      <c r="L1852" s="288"/>
      <c r="M1852" s="285" t="s">
        <v>279</v>
      </c>
      <c r="N1852" s="286" t="s">
        <v>52</v>
      </c>
      <c r="O1852" s="287">
        <v>39</v>
      </c>
      <c r="P1852" s="297"/>
      <c r="Q1852" s="88"/>
      <c r="R1852" s="298"/>
      <c r="S1852" s="47"/>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c r="AR1852" s="48"/>
      <c r="AS1852" s="48"/>
      <c r="AT1852" s="48"/>
      <c r="AU1852" s="48"/>
      <c r="AV1852" s="48"/>
      <c r="AW1852" s="48"/>
      <c r="AX1852" s="48"/>
      <c r="AY1852" s="48"/>
      <c r="AZ1852" s="48"/>
      <c r="BA1852" s="48"/>
      <c r="BB1852" s="48"/>
      <c r="BC1852" s="48"/>
      <c r="BD1852" s="48"/>
      <c r="BE1852" s="48"/>
      <c r="BF1852" s="48"/>
      <c r="BG1852" s="48"/>
      <c r="BH1852" s="48"/>
      <c r="BI1852" s="48"/>
      <c r="BJ1852" s="48"/>
      <c r="BK1852" s="48"/>
      <c r="BL1852" s="48"/>
      <c r="BM1852" s="48"/>
      <c r="BN1852" s="48"/>
      <c r="BO1852" s="48"/>
      <c r="BP1852" s="48"/>
      <c r="BQ1852" s="48"/>
      <c r="BR1852" s="48"/>
      <c r="BS1852" s="48"/>
      <c r="BT1852" s="48"/>
      <c r="BU1852" s="48"/>
      <c r="BV1852" s="48"/>
      <c r="BW1852" s="48"/>
      <c r="BX1852" s="48"/>
      <c r="BY1852" s="48"/>
      <c r="BZ1852" s="48"/>
      <c r="CA1852" s="48"/>
      <c r="CB1852" s="48"/>
      <c r="CC1852" s="48"/>
      <c r="CD1852" s="48"/>
      <c r="CE1852" s="48"/>
      <c r="CF1852" s="48"/>
      <c r="CG1852" s="48"/>
      <c r="CH1852" s="48"/>
      <c r="CI1852" s="48"/>
      <c r="CJ1852" s="48"/>
      <c r="CK1852" s="48"/>
      <c r="CL1852" s="48"/>
      <c r="CM1852" s="48"/>
      <c r="CN1852" s="48"/>
      <c r="CO1852" s="48"/>
      <c r="CP1852" s="48"/>
      <c r="CQ1852" s="48"/>
      <c r="CR1852" s="48"/>
      <c r="CS1852" s="48"/>
      <c r="CT1852" s="48"/>
      <c r="CU1852" s="48"/>
      <c r="CV1852" s="48"/>
      <c r="CW1852" s="48"/>
      <c r="CX1852" s="48"/>
      <c r="CY1852" s="48"/>
      <c r="CZ1852" s="48"/>
      <c r="DA1852" s="48"/>
      <c r="DB1852" s="48"/>
      <c r="DC1852" s="48"/>
      <c r="DD1852" s="48"/>
      <c r="DE1852" s="48"/>
      <c r="DF1852" s="48"/>
      <c r="DG1852" s="48"/>
      <c r="DH1852" s="48"/>
      <c r="DI1852" s="48"/>
      <c r="DJ1852" s="48"/>
      <c r="DK1852" s="48"/>
      <c r="DL1852" s="48"/>
      <c r="DM1852" s="48"/>
      <c r="DN1852" s="48"/>
      <c r="DO1852" s="48"/>
      <c r="DP1852" s="48"/>
      <c r="DQ1852" s="48"/>
    </row>
    <row r="1853" spans="1:121" ht="12.75" customHeight="1" outlineLevel="1" collapsed="1">
      <c r="A1853" s="36" t="s">
        <v>102</v>
      </c>
      <c r="B1853" s="36">
        <v>35</v>
      </c>
      <c r="C1853" s="6" t="s">
        <v>1817</v>
      </c>
      <c r="D1853" s="36" t="s">
        <v>1350</v>
      </c>
      <c r="E1853" s="6" t="s">
        <v>1940</v>
      </c>
      <c r="F1853" s="285" t="s">
        <v>1941</v>
      </c>
      <c r="G1853" s="286"/>
      <c r="H1853" s="76" t="s">
        <v>59</v>
      </c>
      <c r="I1853" s="28"/>
      <c r="J1853" s="28" t="s">
        <v>50</v>
      </c>
      <c r="K1853" s="99" t="s">
        <v>49</v>
      </c>
      <c r="L1853" s="100" t="s">
        <v>49</v>
      </c>
      <c r="M1853" s="285" t="str">
        <f>M1854&amp;" "&amp;O1854&amp;N1854&amp;" "</f>
        <v xml:space="preserve">Текущий ремонт выключателей 35 кВ 1шт. </v>
      </c>
      <c r="N1853" s="286"/>
      <c r="O1853" s="287"/>
      <c r="P1853" s="297"/>
      <c r="Q1853" s="88"/>
      <c r="R1853" s="298"/>
      <c r="S1853" s="47"/>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c r="AR1853" s="48"/>
      <c r="AS1853" s="48"/>
      <c r="AT1853" s="48"/>
      <c r="AU1853" s="48"/>
      <c r="AV1853" s="48"/>
      <c r="AW1853" s="48"/>
      <c r="AX1853" s="48"/>
      <c r="AY1853" s="48"/>
      <c r="AZ1853" s="48"/>
      <c r="BA1853" s="48"/>
      <c r="BB1853" s="48"/>
      <c r="BC1853" s="48"/>
      <c r="BD1853" s="48"/>
      <c r="BE1853" s="48"/>
      <c r="BF1853" s="48"/>
      <c r="BG1853" s="48"/>
      <c r="BH1853" s="48"/>
      <c r="BI1853" s="48"/>
      <c r="BJ1853" s="48"/>
      <c r="BK1853" s="48"/>
      <c r="BL1853" s="48"/>
      <c r="BM1853" s="48"/>
      <c r="BN1853" s="48"/>
      <c r="BO1853" s="48"/>
      <c r="BP1853" s="48"/>
      <c r="BQ1853" s="48"/>
      <c r="BR1853" s="48"/>
      <c r="BS1853" s="48"/>
      <c r="BT1853" s="48"/>
      <c r="BU1853" s="48"/>
      <c r="BV1853" s="48"/>
      <c r="BW1853" s="48"/>
      <c r="BX1853" s="48"/>
      <c r="BY1853" s="48"/>
      <c r="BZ1853" s="48"/>
      <c r="CA1853" s="48"/>
      <c r="CB1853" s="48"/>
      <c r="CC1853" s="48"/>
      <c r="CD1853" s="48"/>
      <c r="CE1853" s="48"/>
      <c r="CF1853" s="48"/>
      <c r="CG1853" s="48"/>
      <c r="CH1853" s="48"/>
      <c r="CI1853" s="48"/>
      <c r="CJ1853" s="48"/>
      <c r="CK1853" s="48"/>
      <c r="CL1853" s="48"/>
      <c r="CM1853" s="48"/>
      <c r="CN1853" s="48"/>
      <c r="CO1853" s="48"/>
      <c r="CP1853" s="48"/>
      <c r="CQ1853" s="48"/>
      <c r="CR1853" s="48"/>
      <c r="CS1853" s="48"/>
      <c r="CT1853" s="48"/>
      <c r="CU1853" s="48"/>
      <c r="CV1853" s="48"/>
      <c r="CW1853" s="48"/>
      <c r="CX1853" s="48"/>
      <c r="CY1853" s="48"/>
      <c r="CZ1853" s="48"/>
      <c r="DA1853" s="48"/>
      <c r="DB1853" s="48"/>
      <c r="DC1853" s="48"/>
      <c r="DD1853" s="48"/>
      <c r="DE1853" s="48"/>
      <c r="DF1853" s="48"/>
      <c r="DG1853" s="48"/>
      <c r="DH1853" s="48"/>
      <c r="DI1853" s="48"/>
      <c r="DJ1853" s="48"/>
      <c r="DK1853" s="48"/>
      <c r="DL1853" s="48"/>
      <c r="DM1853" s="48"/>
      <c r="DN1853" s="48"/>
      <c r="DO1853" s="48"/>
      <c r="DP1853" s="48"/>
      <c r="DQ1853" s="48"/>
    </row>
    <row r="1854" spans="1:121" ht="12.75" hidden="1" customHeight="1" outlineLevel="2">
      <c r="A1854" s="36"/>
      <c r="B1854" s="36"/>
      <c r="C1854" s="6"/>
      <c r="D1854" s="36"/>
      <c r="E1854" s="6"/>
      <c r="F1854" s="35" t="s">
        <v>1942</v>
      </c>
      <c r="G1854" s="28"/>
      <c r="H1854" s="76"/>
      <c r="I1854" s="28"/>
      <c r="J1854" s="28"/>
      <c r="K1854" s="264"/>
      <c r="L1854" s="288"/>
      <c r="M1854" s="285" t="s">
        <v>99</v>
      </c>
      <c r="N1854" s="286" t="s">
        <v>52</v>
      </c>
      <c r="O1854" s="287">
        <v>1</v>
      </c>
      <c r="P1854" s="297"/>
      <c r="Q1854" s="88"/>
      <c r="R1854" s="298"/>
      <c r="S1854" s="47"/>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c r="AR1854" s="48"/>
      <c r="AS1854" s="48"/>
      <c r="AT1854" s="48"/>
      <c r="AU1854" s="48"/>
      <c r="AV1854" s="48"/>
      <c r="AW1854" s="48"/>
      <c r="AX1854" s="48"/>
      <c r="AY1854" s="48"/>
      <c r="AZ1854" s="48"/>
      <c r="BA1854" s="48"/>
      <c r="BB1854" s="48"/>
      <c r="BC1854" s="48"/>
      <c r="BD1854" s="48"/>
      <c r="BE1854" s="48"/>
      <c r="BF1854" s="48"/>
      <c r="BG1854" s="48"/>
      <c r="BH1854" s="48"/>
      <c r="BI1854" s="48"/>
      <c r="BJ1854" s="48"/>
      <c r="BK1854" s="48"/>
      <c r="BL1854" s="48"/>
      <c r="BM1854" s="48"/>
      <c r="BN1854" s="48"/>
      <c r="BO1854" s="48"/>
      <c r="BP1854" s="48"/>
      <c r="BQ1854" s="48"/>
      <c r="BR1854" s="48"/>
      <c r="BS1854" s="48"/>
      <c r="BT1854" s="48"/>
      <c r="BU1854" s="48"/>
      <c r="BV1854" s="48"/>
      <c r="BW1854" s="48"/>
      <c r="BX1854" s="48"/>
      <c r="BY1854" s="48"/>
      <c r="BZ1854" s="48"/>
      <c r="CA1854" s="48"/>
      <c r="CB1854" s="48"/>
      <c r="CC1854" s="48"/>
      <c r="CD1854" s="48"/>
      <c r="CE1854" s="48"/>
      <c r="CF1854" s="48"/>
      <c r="CG1854" s="48"/>
      <c r="CH1854" s="48"/>
      <c r="CI1854" s="48"/>
      <c r="CJ1854" s="48"/>
      <c r="CK1854" s="48"/>
      <c r="CL1854" s="48"/>
      <c r="CM1854" s="48"/>
      <c r="CN1854" s="48"/>
      <c r="CO1854" s="48"/>
      <c r="CP1854" s="48"/>
      <c r="CQ1854" s="48"/>
      <c r="CR1854" s="48"/>
      <c r="CS1854" s="48"/>
      <c r="CT1854" s="48"/>
      <c r="CU1854" s="48"/>
      <c r="CV1854" s="48"/>
      <c r="CW1854" s="48"/>
      <c r="CX1854" s="48"/>
      <c r="CY1854" s="48"/>
      <c r="CZ1854" s="48"/>
      <c r="DA1854" s="48"/>
      <c r="DB1854" s="48"/>
      <c r="DC1854" s="48"/>
      <c r="DD1854" s="48"/>
      <c r="DE1854" s="48"/>
      <c r="DF1854" s="48"/>
      <c r="DG1854" s="48"/>
      <c r="DH1854" s="48"/>
      <c r="DI1854" s="48"/>
      <c r="DJ1854" s="48"/>
      <c r="DK1854" s="48"/>
      <c r="DL1854" s="48"/>
      <c r="DM1854" s="48"/>
      <c r="DN1854" s="48"/>
      <c r="DO1854" s="48"/>
      <c r="DP1854" s="48"/>
      <c r="DQ1854" s="48"/>
    </row>
    <row r="1855" spans="1:121" ht="33.75" customHeight="1" outlineLevel="1" collapsed="1">
      <c r="A1855" s="36" t="s">
        <v>104</v>
      </c>
      <c r="B1855" s="78">
        <v>35</v>
      </c>
      <c r="C1855" s="6" t="s">
        <v>1817</v>
      </c>
      <c r="D1855" s="36" t="s">
        <v>1350</v>
      </c>
      <c r="E1855" s="6" t="s">
        <v>1943</v>
      </c>
      <c r="F1855" s="285" t="s">
        <v>1827</v>
      </c>
      <c r="G1855" s="286"/>
      <c r="H1855" s="76" t="s">
        <v>59</v>
      </c>
      <c r="I1855" s="28"/>
      <c r="J1855" s="28" t="s">
        <v>50</v>
      </c>
      <c r="K1855" s="99" t="s">
        <v>56</v>
      </c>
      <c r="L1855" s="100" t="s">
        <v>56</v>
      </c>
      <c r="M1855" s="285" t="str">
        <f>M1856&amp;" "&amp;O1856&amp;N1856&amp;" "&amp;M1857&amp;" "&amp;O1857&amp;N1857&amp;" "</f>
        <v xml:space="preserve">Текущий ремонт трансформаторов 35 кВ 2шт. Текущий ремонт трансформаторов СН 6-10 кВ 1шт. </v>
      </c>
      <c r="N1855" s="286"/>
      <c r="O1855" s="287"/>
      <c r="P1855" s="297"/>
      <c r="Q1855" s="88"/>
      <c r="R1855" s="298"/>
      <c r="S1855" s="47"/>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c r="AR1855" s="48"/>
      <c r="AS1855" s="48"/>
      <c r="AT1855" s="48"/>
      <c r="AU1855" s="48"/>
      <c r="AV1855" s="48"/>
      <c r="AW1855" s="48"/>
      <c r="AX1855" s="48"/>
      <c r="AY1855" s="48"/>
      <c r="AZ1855" s="48"/>
      <c r="BA1855" s="48"/>
      <c r="BB1855" s="48"/>
      <c r="BC1855" s="48"/>
      <c r="BD1855" s="48"/>
      <c r="BE1855" s="48"/>
      <c r="BF1855" s="48"/>
      <c r="BG1855" s="48"/>
      <c r="BH1855" s="48"/>
      <c r="BI1855" s="48"/>
      <c r="BJ1855" s="48"/>
      <c r="BK1855" s="48"/>
      <c r="BL1855" s="48"/>
      <c r="BM1855" s="48"/>
      <c r="BN1855" s="48"/>
      <c r="BO1855" s="48"/>
      <c r="BP1855" s="48"/>
      <c r="BQ1855" s="48"/>
      <c r="BR1855" s="48"/>
      <c r="BS1855" s="48"/>
      <c r="BT1855" s="48"/>
      <c r="BU1855" s="48"/>
      <c r="BV1855" s="48"/>
      <c r="BW1855" s="48"/>
      <c r="BX1855" s="48"/>
      <c r="BY1855" s="48"/>
      <c r="BZ1855" s="48"/>
      <c r="CA1855" s="48"/>
      <c r="CB1855" s="48"/>
      <c r="CC1855" s="48"/>
      <c r="CD1855" s="48"/>
      <c r="CE1855" s="48"/>
      <c r="CF1855" s="48"/>
      <c r="CG1855" s="48"/>
      <c r="CH1855" s="48"/>
      <c r="CI1855" s="48"/>
      <c r="CJ1855" s="48"/>
      <c r="CK1855" s="48"/>
      <c r="CL1855" s="48"/>
      <c r="CM1855" s="48"/>
      <c r="CN1855" s="48"/>
      <c r="CO1855" s="48"/>
      <c r="CP1855" s="48"/>
      <c r="CQ1855" s="48"/>
      <c r="CR1855" s="48"/>
      <c r="CS1855" s="48"/>
      <c r="CT1855" s="48"/>
      <c r="CU1855" s="48"/>
      <c r="CV1855" s="48"/>
      <c r="CW1855" s="48"/>
      <c r="CX1855" s="48"/>
      <c r="CY1855" s="48"/>
      <c r="CZ1855" s="48"/>
      <c r="DA1855" s="48"/>
      <c r="DB1855" s="48"/>
      <c r="DC1855" s="48"/>
      <c r="DD1855" s="48"/>
      <c r="DE1855" s="48"/>
      <c r="DF1855" s="48"/>
      <c r="DG1855" s="48"/>
      <c r="DH1855" s="48"/>
      <c r="DI1855" s="48"/>
      <c r="DJ1855" s="48"/>
      <c r="DK1855" s="48"/>
      <c r="DL1855" s="48"/>
      <c r="DM1855" s="48"/>
      <c r="DN1855" s="48"/>
      <c r="DO1855" s="48"/>
      <c r="DP1855" s="48"/>
      <c r="DQ1855" s="48"/>
    </row>
    <row r="1856" spans="1:121" ht="12.75" hidden="1" customHeight="1" outlineLevel="2">
      <c r="A1856" s="36"/>
      <c r="B1856" s="36"/>
      <c r="C1856" s="6"/>
      <c r="D1856" s="36"/>
      <c r="E1856" s="6"/>
      <c r="F1856" s="35" t="s">
        <v>1944</v>
      </c>
      <c r="G1856" s="28"/>
      <c r="H1856" s="76"/>
      <c r="I1856" s="28"/>
      <c r="J1856" s="28"/>
      <c r="K1856" s="99"/>
      <c r="L1856" s="288"/>
      <c r="M1856" s="285" t="s">
        <v>94</v>
      </c>
      <c r="N1856" s="286" t="s">
        <v>52</v>
      </c>
      <c r="O1856" s="287">
        <v>2</v>
      </c>
      <c r="P1856" s="297"/>
      <c r="Q1856" s="88"/>
      <c r="R1856" s="298"/>
      <c r="S1856" s="47"/>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c r="AR1856" s="48"/>
      <c r="AS1856" s="48"/>
      <c r="AT1856" s="48"/>
      <c r="AU1856" s="48"/>
      <c r="AV1856" s="48"/>
      <c r="AW1856" s="48"/>
      <c r="AX1856" s="48"/>
      <c r="AY1856" s="48"/>
      <c r="AZ1856" s="48"/>
      <c r="BA1856" s="48"/>
      <c r="BB1856" s="48"/>
      <c r="BC1856" s="48"/>
      <c r="BD1856" s="48"/>
      <c r="BE1856" s="48"/>
      <c r="BF1856" s="48"/>
      <c r="BG1856" s="48"/>
      <c r="BH1856" s="48"/>
      <c r="BI1856" s="48"/>
      <c r="BJ1856" s="48"/>
      <c r="BK1856" s="48"/>
      <c r="BL1856" s="48"/>
      <c r="BM1856" s="48"/>
      <c r="BN1856" s="48"/>
      <c r="BO1856" s="48"/>
      <c r="BP1856" s="48"/>
      <c r="BQ1856" s="48"/>
      <c r="BR1856" s="48"/>
      <c r="BS1856" s="48"/>
      <c r="BT1856" s="48"/>
      <c r="BU1856" s="48"/>
      <c r="BV1856" s="48"/>
      <c r="BW1856" s="48"/>
      <c r="BX1856" s="48"/>
      <c r="BY1856" s="48"/>
      <c r="BZ1856" s="48"/>
      <c r="CA1856" s="48"/>
      <c r="CB1856" s="48"/>
      <c r="CC1856" s="48"/>
      <c r="CD1856" s="48"/>
      <c r="CE1856" s="48"/>
      <c r="CF1856" s="48"/>
      <c r="CG1856" s="48"/>
      <c r="CH1856" s="48"/>
      <c r="CI1856" s="48"/>
      <c r="CJ1856" s="48"/>
      <c r="CK1856" s="48"/>
      <c r="CL1856" s="48"/>
      <c r="CM1856" s="48"/>
      <c r="CN1856" s="48"/>
      <c r="CO1856" s="48"/>
      <c r="CP1856" s="48"/>
      <c r="CQ1856" s="48"/>
      <c r="CR1856" s="48"/>
      <c r="CS1856" s="48"/>
      <c r="CT1856" s="48"/>
      <c r="CU1856" s="48"/>
      <c r="CV1856" s="48"/>
      <c r="CW1856" s="48"/>
      <c r="CX1856" s="48"/>
      <c r="CY1856" s="48"/>
      <c r="CZ1856" s="48"/>
      <c r="DA1856" s="48"/>
      <c r="DB1856" s="48"/>
      <c r="DC1856" s="48"/>
      <c r="DD1856" s="48"/>
      <c r="DE1856" s="48"/>
      <c r="DF1856" s="48"/>
      <c r="DG1856" s="48"/>
      <c r="DH1856" s="48"/>
      <c r="DI1856" s="48"/>
      <c r="DJ1856" s="48"/>
      <c r="DK1856" s="48"/>
      <c r="DL1856" s="48"/>
      <c r="DM1856" s="48"/>
      <c r="DN1856" s="48"/>
      <c r="DO1856" s="48"/>
      <c r="DP1856" s="48"/>
      <c r="DQ1856" s="48"/>
    </row>
    <row r="1857" spans="1:121" ht="22.5" hidden="1" customHeight="1" outlineLevel="2">
      <c r="A1857" s="36"/>
      <c r="B1857" s="36"/>
      <c r="C1857" s="6"/>
      <c r="D1857" s="36"/>
      <c r="E1857" s="6"/>
      <c r="F1857" s="35" t="s">
        <v>1945</v>
      </c>
      <c r="G1857" s="28"/>
      <c r="H1857" s="28"/>
      <c r="I1857" s="28"/>
      <c r="J1857" s="28"/>
      <c r="K1857" s="99"/>
      <c r="L1857" s="288"/>
      <c r="M1857" s="285" t="s">
        <v>92</v>
      </c>
      <c r="N1857" s="286" t="s">
        <v>52</v>
      </c>
      <c r="O1857" s="287">
        <v>1</v>
      </c>
      <c r="P1857" s="297"/>
      <c r="Q1857" s="88"/>
      <c r="R1857" s="298"/>
      <c r="S1857" s="47"/>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c r="AR1857" s="48"/>
      <c r="AS1857" s="48"/>
      <c r="AT1857" s="48"/>
      <c r="AU1857" s="48"/>
      <c r="AV1857" s="48"/>
      <c r="AW1857" s="48"/>
      <c r="AX1857" s="48"/>
      <c r="AY1857" s="48"/>
      <c r="AZ1857" s="48"/>
      <c r="BA1857" s="48"/>
      <c r="BB1857" s="48"/>
      <c r="BC1857" s="48"/>
      <c r="BD1857" s="48"/>
      <c r="BE1857" s="48"/>
      <c r="BF1857" s="48"/>
      <c r="BG1857" s="48"/>
      <c r="BH1857" s="48"/>
      <c r="BI1857" s="48"/>
      <c r="BJ1857" s="48"/>
      <c r="BK1857" s="48"/>
      <c r="BL1857" s="48"/>
      <c r="BM1857" s="48"/>
      <c r="BN1857" s="48"/>
      <c r="BO1857" s="48"/>
      <c r="BP1857" s="48"/>
      <c r="BQ1857" s="48"/>
      <c r="BR1857" s="48"/>
      <c r="BS1857" s="48"/>
      <c r="BT1857" s="48"/>
      <c r="BU1857" s="48"/>
      <c r="BV1857" s="48"/>
      <c r="BW1857" s="48"/>
      <c r="BX1857" s="48"/>
      <c r="BY1857" s="48"/>
      <c r="BZ1857" s="48"/>
      <c r="CA1857" s="48"/>
      <c r="CB1857" s="48"/>
      <c r="CC1857" s="48"/>
      <c r="CD1857" s="48"/>
      <c r="CE1857" s="48"/>
      <c r="CF1857" s="48"/>
      <c r="CG1857" s="48"/>
      <c r="CH1857" s="48"/>
      <c r="CI1857" s="48"/>
      <c r="CJ1857" s="48"/>
      <c r="CK1857" s="48"/>
      <c r="CL1857" s="48"/>
      <c r="CM1857" s="48"/>
      <c r="CN1857" s="48"/>
      <c r="CO1857" s="48"/>
      <c r="CP1857" s="48"/>
      <c r="CQ1857" s="48"/>
      <c r="CR1857" s="48"/>
      <c r="CS1857" s="48"/>
      <c r="CT1857" s="48"/>
      <c r="CU1857" s="48"/>
      <c r="CV1857" s="48"/>
      <c r="CW1857" s="48"/>
      <c r="CX1857" s="48"/>
      <c r="CY1857" s="48"/>
      <c r="CZ1857" s="48"/>
      <c r="DA1857" s="48"/>
      <c r="DB1857" s="48"/>
      <c r="DC1857" s="48"/>
      <c r="DD1857" s="48"/>
      <c r="DE1857" s="48"/>
      <c r="DF1857" s="48"/>
      <c r="DG1857" s="48"/>
      <c r="DH1857" s="48"/>
      <c r="DI1857" s="48"/>
      <c r="DJ1857" s="48"/>
      <c r="DK1857" s="48"/>
      <c r="DL1857" s="48"/>
      <c r="DM1857" s="48"/>
      <c r="DN1857" s="48"/>
      <c r="DO1857" s="48"/>
      <c r="DP1857" s="48"/>
      <c r="DQ1857" s="48"/>
    </row>
    <row r="1858" spans="1:121" ht="33.75" customHeight="1" outlineLevel="1" collapsed="1">
      <c r="A1858" s="36" t="s">
        <v>105</v>
      </c>
      <c r="B1858" s="78">
        <v>110</v>
      </c>
      <c r="C1858" s="6" t="s">
        <v>1624</v>
      </c>
      <c r="D1858" s="36" t="s">
        <v>1350</v>
      </c>
      <c r="E1858" s="6" t="s">
        <v>1946</v>
      </c>
      <c r="F1858" s="285" t="s">
        <v>1830</v>
      </c>
      <c r="G1858" s="286"/>
      <c r="H1858" s="76" t="s">
        <v>59</v>
      </c>
      <c r="I1858" s="28"/>
      <c r="J1858" s="28" t="s">
        <v>50</v>
      </c>
      <c r="K1858" s="99" t="s">
        <v>49</v>
      </c>
      <c r="L1858" s="100" t="s">
        <v>49</v>
      </c>
      <c r="M1858" s="285" t="str">
        <f>M1859&amp;" "&amp;O1859&amp;N1859&amp;" "&amp;M1860&amp;" "&amp;O1860&amp;N1860&amp;" "</f>
        <v xml:space="preserve">Текущий ремонт трансформаторов СН 6-10 кВ 1шт. Текущий ремонт разъединителей (ОД и КЗ)   110 кВ 2групп </v>
      </c>
      <c r="N1858" s="286"/>
      <c r="O1858" s="287"/>
      <c r="P1858" s="297"/>
      <c r="Q1858" s="88"/>
      <c r="R1858" s="298"/>
      <c r="S1858" s="47"/>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c r="AR1858" s="48"/>
      <c r="AS1858" s="48"/>
      <c r="AT1858" s="48"/>
      <c r="AU1858" s="48"/>
      <c r="AV1858" s="48"/>
      <c r="AW1858" s="48"/>
      <c r="AX1858" s="48"/>
      <c r="AY1858" s="48"/>
      <c r="AZ1858" s="48"/>
      <c r="BA1858" s="48"/>
      <c r="BB1858" s="48"/>
      <c r="BC1858" s="48"/>
      <c r="BD1858" s="48"/>
      <c r="BE1858" s="48"/>
      <c r="BF1858" s="48"/>
      <c r="BG1858" s="48"/>
      <c r="BH1858" s="48"/>
      <c r="BI1858" s="48"/>
      <c r="BJ1858" s="48"/>
      <c r="BK1858" s="48"/>
      <c r="BL1858" s="48"/>
      <c r="BM1858" s="48"/>
      <c r="BN1858" s="48"/>
      <c r="BO1858" s="48"/>
      <c r="BP1858" s="48"/>
      <c r="BQ1858" s="48"/>
      <c r="BR1858" s="48"/>
      <c r="BS1858" s="48"/>
      <c r="BT1858" s="48"/>
      <c r="BU1858" s="48"/>
      <c r="BV1858" s="48"/>
      <c r="BW1858" s="48"/>
      <c r="BX1858" s="48"/>
      <c r="BY1858" s="48"/>
      <c r="BZ1858" s="48"/>
      <c r="CA1858" s="48"/>
      <c r="CB1858" s="48"/>
      <c r="CC1858" s="48"/>
      <c r="CD1858" s="48"/>
      <c r="CE1858" s="48"/>
      <c r="CF1858" s="48"/>
      <c r="CG1858" s="48"/>
      <c r="CH1858" s="48"/>
      <c r="CI1858" s="48"/>
      <c r="CJ1858" s="48"/>
      <c r="CK1858" s="48"/>
      <c r="CL1858" s="48"/>
      <c r="CM1858" s="48"/>
      <c r="CN1858" s="48"/>
      <c r="CO1858" s="48"/>
      <c r="CP1858" s="48"/>
      <c r="CQ1858" s="48"/>
      <c r="CR1858" s="48"/>
      <c r="CS1858" s="48"/>
      <c r="CT1858" s="48"/>
      <c r="CU1858" s="48"/>
      <c r="CV1858" s="48"/>
      <c r="CW1858" s="48"/>
      <c r="CX1858" s="48"/>
      <c r="CY1858" s="48"/>
      <c r="CZ1858" s="48"/>
      <c r="DA1858" s="48"/>
      <c r="DB1858" s="48"/>
      <c r="DC1858" s="48"/>
      <c r="DD1858" s="48"/>
      <c r="DE1858" s="48"/>
      <c r="DF1858" s="48"/>
      <c r="DG1858" s="48"/>
      <c r="DH1858" s="48"/>
      <c r="DI1858" s="48"/>
      <c r="DJ1858" s="48"/>
      <c r="DK1858" s="48"/>
      <c r="DL1858" s="48"/>
      <c r="DM1858" s="48"/>
      <c r="DN1858" s="48"/>
      <c r="DO1858" s="48"/>
      <c r="DP1858" s="48"/>
      <c r="DQ1858" s="48"/>
    </row>
    <row r="1859" spans="1:121" ht="22.5" hidden="1" customHeight="1" outlineLevel="2">
      <c r="A1859" s="36"/>
      <c r="B1859" s="36"/>
      <c r="C1859" s="6"/>
      <c r="D1859" s="36"/>
      <c r="E1859" s="6"/>
      <c r="F1859" s="35" t="s">
        <v>1947</v>
      </c>
      <c r="G1859" s="28"/>
      <c r="H1859" s="76"/>
      <c r="I1859" s="28"/>
      <c r="J1859" s="28"/>
      <c r="K1859" s="264"/>
      <c r="L1859" s="288"/>
      <c r="M1859" s="285" t="s">
        <v>92</v>
      </c>
      <c r="N1859" s="286" t="s">
        <v>52</v>
      </c>
      <c r="O1859" s="287">
        <v>1</v>
      </c>
      <c r="P1859" s="297"/>
      <c r="Q1859" s="88"/>
      <c r="R1859" s="298"/>
      <c r="S1859" s="47"/>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c r="AR1859" s="48"/>
      <c r="AS1859" s="48"/>
      <c r="AT1859" s="48"/>
      <c r="AU1859" s="48"/>
      <c r="AV1859" s="48"/>
      <c r="AW1859" s="48"/>
      <c r="AX1859" s="48"/>
      <c r="AY1859" s="48"/>
      <c r="AZ1859" s="48"/>
      <c r="BA1859" s="48"/>
      <c r="BB1859" s="48"/>
      <c r="BC1859" s="48"/>
      <c r="BD1859" s="48"/>
      <c r="BE1859" s="48"/>
      <c r="BF1859" s="48"/>
      <c r="BG1859" s="48"/>
      <c r="BH1859" s="48"/>
      <c r="BI1859" s="48"/>
      <c r="BJ1859" s="48"/>
      <c r="BK1859" s="48"/>
      <c r="BL1859" s="48"/>
      <c r="BM1859" s="48"/>
      <c r="BN1859" s="48"/>
      <c r="BO1859" s="48"/>
      <c r="BP1859" s="48"/>
      <c r="BQ1859" s="48"/>
      <c r="BR1859" s="48"/>
      <c r="BS1859" s="48"/>
      <c r="BT1859" s="48"/>
      <c r="BU1859" s="48"/>
      <c r="BV1859" s="48"/>
      <c r="BW1859" s="48"/>
      <c r="BX1859" s="48"/>
      <c r="BY1859" s="48"/>
      <c r="BZ1859" s="48"/>
      <c r="CA1859" s="48"/>
      <c r="CB1859" s="48"/>
      <c r="CC1859" s="48"/>
      <c r="CD1859" s="48"/>
      <c r="CE1859" s="48"/>
      <c r="CF1859" s="48"/>
      <c r="CG1859" s="48"/>
      <c r="CH1859" s="48"/>
      <c r="CI1859" s="48"/>
      <c r="CJ1859" s="48"/>
      <c r="CK1859" s="48"/>
      <c r="CL1859" s="48"/>
      <c r="CM1859" s="48"/>
      <c r="CN1859" s="48"/>
      <c r="CO1859" s="48"/>
      <c r="CP1859" s="48"/>
      <c r="CQ1859" s="48"/>
      <c r="CR1859" s="48"/>
      <c r="CS1859" s="48"/>
      <c r="CT1859" s="48"/>
      <c r="CU1859" s="48"/>
      <c r="CV1859" s="48"/>
      <c r="CW1859" s="48"/>
      <c r="CX1859" s="48"/>
      <c r="CY1859" s="48"/>
      <c r="CZ1859" s="48"/>
      <c r="DA1859" s="48"/>
      <c r="DB1859" s="48"/>
      <c r="DC1859" s="48"/>
      <c r="DD1859" s="48"/>
      <c r="DE1859" s="48"/>
      <c r="DF1859" s="48"/>
      <c r="DG1859" s="48"/>
      <c r="DH1859" s="48"/>
      <c r="DI1859" s="48"/>
      <c r="DJ1859" s="48"/>
      <c r="DK1859" s="48"/>
      <c r="DL1859" s="48"/>
      <c r="DM1859" s="48"/>
      <c r="DN1859" s="48"/>
      <c r="DO1859" s="48"/>
      <c r="DP1859" s="48"/>
      <c r="DQ1859" s="48"/>
    </row>
    <row r="1860" spans="1:121" ht="22.5" hidden="1" customHeight="1" outlineLevel="2">
      <c r="A1860" s="36"/>
      <c r="B1860" s="36"/>
      <c r="C1860" s="6"/>
      <c r="D1860" s="36"/>
      <c r="E1860" s="6"/>
      <c r="F1860" s="35" t="s">
        <v>1948</v>
      </c>
      <c r="G1860" s="28"/>
      <c r="H1860" s="28"/>
      <c r="I1860" s="28"/>
      <c r="J1860" s="28"/>
      <c r="K1860" s="264"/>
      <c r="L1860" s="288"/>
      <c r="M1860" s="285" t="s">
        <v>1949</v>
      </c>
      <c r="N1860" s="286" t="s">
        <v>76</v>
      </c>
      <c r="O1860" s="287">
        <v>2</v>
      </c>
      <c r="P1860" s="297"/>
      <c r="Q1860" s="88"/>
      <c r="R1860" s="298"/>
      <c r="S1860" s="47"/>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c r="AR1860" s="48"/>
      <c r="AS1860" s="48"/>
      <c r="AT1860" s="48"/>
      <c r="AU1860" s="48"/>
      <c r="AV1860" s="48"/>
      <c r="AW1860" s="48"/>
      <c r="AX1860" s="48"/>
      <c r="AY1860" s="48"/>
      <c r="AZ1860" s="48"/>
      <c r="BA1860" s="48"/>
      <c r="BB1860" s="48"/>
      <c r="BC1860" s="48"/>
      <c r="BD1860" s="48"/>
      <c r="BE1860" s="48"/>
      <c r="BF1860" s="48"/>
      <c r="BG1860" s="48"/>
      <c r="BH1860" s="48"/>
      <c r="BI1860" s="48"/>
      <c r="BJ1860" s="48"/>
      <c r="BK1860" s="48"/>
      <c r="BL1860" s="48"/>
      <c r="BM1860" s="48"/>
      <c r="BN1860" s="48"/>
      <c r="BO1860" s="48"/>
      <c r="BP1860" s="48"/>
      <c r="BQ1860" s="48"/>
      <c r="BR1860" s="48"/>
      <c r="BS1860" s="48"/>
      <c r="BT1860" s="48"/>
      <c r="BU1860" s="48"/>
      <c r="BV1860" s="48"/>
      <c r="BW1860" s="48"/>
      <c r="BX1860" s="48"/>
      <c r="BY1860" s="48"/>
      <c r="BZ1860" s="48"/>
      <c r="CA1860" s="48"/>
      <c r="CB1860" s="48"/>
      <c r="CC1860" s="48"/>
      <c r="CD1860" s="48"/>
      <c r="CE1860" s="48"/>
      <c r="CF1860" s="48"/>
      <c r="CG1860" s="48"/>
      <c r="CH1860" s="48"/>
      <c r="CI1860" s="48"/>
      <c r="CJ1860" s="48"/>
      <c r="CK1860" s="48"/>
      <c r="CL1860" s="48"/>
      <c r="CM1860" s="48"/>
      <c r="CN1860" s="48"/>
      <c r="CO1860" s="48"/>
      <c r="CP1860" s="48"/>
      <c r="CQ1860" s="48"/>
      <c r="CR1860" s="48"/>
      <c r="CS1860" s="48"/>
      <c r="CT1860" s="48"/>
      <c r="CU1860" s="48"/>
      <c r="CV1860" s="48"/>
      <c r="CW1860" s="48"/>
      <c r="CX1860" s="48"/>
      <c r="CY1860" s="48"/>
      <c r="CZ1860" s="48"/>
      <c r="DA1860" s="48"/>
      <c r="DB1860" s="48"/>
      <c r="DC1860" s="48"/>
      <c r="DD1860" s="48"/>
      <c r="DE1860" s="48"/>
      <c r="DF1860" s="48"/>
      <c r="DG1860" s="48"/>
      <c r="DH1860" s="48"/>
      <c r="DI1860" s="48"/>
      <c r="DJ1860" s="48"/>
      <c r="DK1860" s="48"/>
      <c r="DL1860" s="48"/>
      <c r="DM1860" s="48"/>
      <c r="DN1860" s="48"/>
      <c r="DO1860" s="48"/>
      <c r="DP1860" s="48"/>
      <c r="DQ1860" s="48"/>
    </row>
    <row r="1861" spans="1:121" ht="45" customHeight="1" outlineLevel="1" collapsed="1">
      <c r="A1861" s="36" t="s">
        <v>909</v>
      </c>
      <c r="B1861" s="78">
        <v>35</v>
      </c>
      <c r="C1861" s="6" t="s">
        <v>1624</v>
      </c>
      <c r="D1861" s="36" t="s">
        <v>1350</v>
      </c>
      <c r="E1861" s="6" t="s">
        <v>1950</v>
      </c>
      <c r="F1861" s="285" t="s">
        <v>1951</v>
      </c>
      <c r="G1861" s="286"/>
      <c r="H1861" s="76" t="s">
        <v>59</v>
      </c>
      <c r="I1861" s="28"/>
      <c r="J1861" s="28" t="s">
        <v>50</v>
      </c>
      <c r="K1861" s="99" t="s">
        <v>53</v>
      </c>
      <c r="L1861" s="100" t="s">
        <v>53</v>
      </c>
      <c r="M1861" s="285" t="str">
        <f>M1862&amp;" "&amp;O1862&amp;N1862&amp;" "&amp;M1863&amp;" "&amp;O1863&amp;N1863&amp;" "&amp;M1864&amp;" "&amp;O1864&amp;N1864&amp;" "</f>
        <v xml:space="preserve">Текущий ремонт трансформаторов 35 кВ 1шт. Текущий ремонт выключателей 6-10 кВ 4шт. Текущий ремонт трансформаторов напряжения 6-10 кВ 1шт. </v>
      </c>
      <c r="N1861" s="286"/>
      <c r="O1861" s="287"/>
      <c r="P1861" s="297"/>
      <c r="Q1861" s="88"/>
      <c r="R1861" s="298"/>
      <c r="S1861" s="47"/>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c r="AR1861" s="48"/>
      <c r="AS1861" s="48"/>
      <c r="AT1861" s="48"/>
      <c r="AU1861" s="48"/>
      <c r="AV1861" s="48"/>
      <c r="AW1861" s="48"/>
      <c r="AX1861" s="48"/>
      <c r="AY1861" s="48"/>
      <c r="AZ1861" s="48"/>
      <c r="BA1861" s="48"/>
      <c r="BB1861" s="48"/>
      <c r="BC1861" s="48"/>
      <c r="BD1861" s="48"/>
      <c r="BE1861" s="48"/>
      <c r="BF1861" s="48"/>
      <c r="BG1861" s="48"/>
      <c r="BH1861" s="48"/>
      <c r="BI1861" s="48"/>
      <c r="BJ1861" s="48"/>
      <c r="BK1861" s="48"/>
      <c r="BL1861" s="48"/>
      <c r="BM1861" s="48"/>
      <c r="BN1861" s="48"/>
      <c r="BO1861" s="48"/>
      <c r="BP1861" s="48"/>
      <c r="BQ1861" s="48"/>
      <c r="BR1861" s="48"/>
      <c r="BS1861" s="48"/>
      <c r="BT1861" s="48"/>
      <c r="BU1861" s="48"/>
      <c r="BV1861" s="48"/>
      <c r="BW1861" s="48"/>
      <c r="BX1861" s="48"/>
      <c r="BY1861" s="48"/>
      <c r="BZ1861" s="48"/>
      <c r="CA1861" s="48"/>
      <c r="CB1861" s="48"/>
      <c r="CC1861" s="48"/>
      <c r="CD1861" s="48"/>
      <c r="CE1861" s="48"/>
      <c r="CF1861" s="48"/>
      <c r="CG1861" s="48"/>
      <c r="CH1861" s="48"/>
      <c r="CI1861" s="48"/>
      <c r="CJ1861" s="48"/>
      <c r="CK1861" s="48"/>
      <c r="CL1861" s="48"/>
      <c r="CM1861" s="48"/>
      <c r="CN1861" s="48"/>
      <c r="CO1861" s="48"/>
      <c r="CP1861" s="48"/>
      <c r="CQ1861" s="48"/>
      <c r="CR1861" s="48"/>
      <c r="CS1861" s="48"/>
      <c r="CT1861" s="48"/>
      <c r="CU1861" s="48"/>
      <c r="CV1861" s="48"/>
      <c r="CW1861" s="48"/>
      <c r="CX1861" s="48"/>
      <c r="CY1861" s="48"/>
      <c r="CZ1861" s="48"/>
      <c r="DA1861" s="48"/>
      <c r="DB1861" s="48"/>
      <c r="DC1861" s="48"/>
      <c r="DD1861" s="48"/>
      <c r="DE1861" s="48"/>
      <c r="DF1861" s="48"/>
      <c r="DG1861" s="48"/>
      <c r="DH1861" s="48"/>
      <c r="DI1861" s="48"/>
      <c r="DJ1861" s="48"/>
      <c r="DK1861" s="48"/>
      <c r="DL1861" s="48"/>
      <c r="DM1861" s="48"/>
      <c r="DN1861" s="48"/>
      <c r="DO1861" s="48"/>
      <c r="DP1861" s="48"/>
      <c r="DQ1861" s="48"/>
    </row>
    <row r="1862" spans="1:121" ht="12.75" hidden="1" customHeight="1" outlineLevel="2">
      <c r="A1862" s="36"/>
      <c r="B1862" s="36"/>
      <c r="C1862" s="6"/>
      <c r="D1862" s="36"/>
      <c r="E1862" s="6"/>
      <c r="F1862" s="35" t="s">
        <v>1952</v>
      </c>
      <c r="G1862" s="28"/>
      <c r="H1862" s="76"/>
      <c r="I1862" s="28"/>
      <c r="J1862" s="28"/>
      <c r="K1862" s="264"/>
      <c r="L1862" s="288"/>
      <c r="M1862" s="285" t="s">
        <v>94</v>
      </c>
      <c r="N1862" s="286" t="s">
        <v>52</v>
      </c>
      <c r="O1862" s="287">
        <v>1</v>
      </c>
      <c r="P1862" s="297"/>
      <c r="Q1862" s="88"/>
      <c r="R1862" s="298"/>
      <c r="S1862" s="47"/>
      <c r="T1862" s="48"/>
      <c r="U1862" s="48"/>
      <c r="V1862" s="48"/>
      <c r="W1862" s="48"/>
      <c r="X1862" s="48"/>
      <c r="Y1862" s="48"/>
      <c r="Z1862" s="48"/>
      <c r="AA1862" s="48"/>
      <c r="AB1862" s="48"/>
      <c r="AC1862" s="48"/>
      <c r="AD1862" s="48"/>
      <c r="AE1862" s="48"/>
      <c r="AF1862" s="48"/>
      <c r="AG1862" s="48"/>
      <c r="AH1862" s="48"/>
      <c r="AI1862" s="48"/>
      <c r="AJ1862" s="48"/>
      <c r="AK1862" s="48"/>
      <c r="AL1862" s="48"/>
      <c r="AM1862" s="48"/>
      <c r="AN1862" s="48"/>
      <c r="AO1862" s="48"/>
      <c r="AP1862" s="48"/>
      <c r="AQ1862" s="48"/>
      <c r="AR1862" s="48"/>
      <c r="AS1862" s="48"/>
      <c r="AT1862" s="48"/>
      <c r="AU1862" s="48"/>
      <c r="AV1862" s="48"/>
      <c r="AW1862" s="48"/>
      <c r="AX1862" s="48"/>
      <c r="AY1862" s="48"/>
      <c r="AZ1862" s="48"/>
      <c r="BA1862" s="48"/>
      <c r="BB1862" s="48"/>
      <c r="BC1862" s="48"/>
      <c r="BD1862" s="48"/>
      <c r="BE1862" s="48"/>
      <c r="BF1862" s="48"/>
      <c r="BG1862" s="48"/>
      <c r="BH1862" s="48"/>
      <c r="BI1862" s="48"/>
      <c r="BJ1862" s="48"/>
      <c r="BK1862" s="48"/>
      <c r="BL1862" s="48"/>
      <c r="BM1862" s="48"/>
      <c r="BN1862" s="48"/>
      <c r="BO1862" s="48"/>
      <c r="BP1862" s="48"/>
      <c r="BQ1862" s="48"/>
      <c r="BR1862" s="48"/>
      <c r="BS1862" s="48"/>
      <c r="BT1862" s="48"/>
      <c r="BU1862" s="48"/>
      <c r="BV1862" s="48"/>
      <c r="BW1862" s="48"/>
      <c r="BX1862" s="48"/>
      <c r="BY1862" s="48"/>
      <c r="BZ1862" s="48"/>
      <c r="CA1862" s="48"/>
      <c r="CB1862" s="48"/>
      <c r="CC1862" s="48"/>
      <c r="CD1862" s="48"/>
      <c r="CE1862" s="48"/>
      <c r="CF1862" s="48"/>
      <c r="CG1862" s="48"/>
      <c r="CH1862" s="48"/>
      <c r="CI1862" s="48"/>
      <c r="CJ1862" s="48"/>
      <c r="CK1862" s="48"/>
      <c r="CL1862" s="48"/>
      <c r="CM1862" s="48"/>
      <c r="CN1862" s="48"/>
      <c r="CO1862" s="48"/>
      <c r="CP1862" s="48"/>
      <c r="CQ1862" s="48"/>
      <c r="CR1862" s="48"/>
      <c r="CS1862" s="48"/>
      <c r="CT1862" s="48"/>
      <c r="CU1862" s="48"/>
      <c r="CV1862" s="48"/>
      <c r="CW1862" s="48"/>
      <c r="CX1862" s="48"/>
      <c r="CY1862" s="48"/>
      <c r="CZ1862" s="48"/>
      <c r="DA1862" s="48"/>
      <c r="DB1862" s="48"/>
      <c r="DC1862" s="48"/>
      <c r="DD1862" s="48"/>
      <c r="DE1862" s="48"/>
      <c r="DF1862" s="48"/>
      <c r="DG1862" s="48"/>
      <c r="DH1862" s="48"/>
      <c r="DI1862" s="48"/>
      <c r="DJ1862" s="48"/>
      <c r="DK1862" s="48"/>
      <c r="DL1862" s="48"/>
      <c r="DM1862" s="48"/>
      <c r="DN1862" s="48"/>
      <c r="DO1862" s="48"/>
      <c r="DP1862" s="48"/>
      <c r="DQ1862" s="48"/>
    </row>
    <row r="1863" spans="1:121" ht="22.5" hidden="1" customHeight="1" outlineLevel="2">
      <c r="A1863" s="36"/>
      <c r="B1863" s="36"/>
      <c r="C1863" s="6"/>
      <c r="D1863" s="36"/>
      <c r="E1863" s="6"/>
      <c r="F1863" s="35" t="s">
        <v>1953</v>
      </c>
      <c r="G1863" s="28"/>
      <c r="H1863" s="76"/>
      <c r="I1863" s="28"/>
      <c r="J1863" s="28"/>
      <c r="K1863" s="264"/>
      <c r="L1863" s="288"/>
      <c r="M1863" s="285" t="s">
        <v>109</v>
      </c>
      <c r="N1863" s="286" t="s">
        <v>52</v>
      </c>
      <c r="O1863" s="287">
        <v>4</v>
      </c>
      <c r="P1863" s="297"/>
      <c r="Q1863" s="88"/>
      <c r="R1863" s="298"/>
      <c r="S1863" s="47"/>
      <c r="T1863" s="48"/>
      <c r="U1863" s="48"/>
      <c r="V1863" s="48"/>
      <c r="W1863" s="48"/>
      <c r="X1863" s="48"/>
      <c r="Y1863" s="48"/>
      <c r="Z1863" s="48"/>
      <c r="AA1863" s="48"/>
      <c r="AB1863" s="48"/>
      <c r="AC1863" s="48"/>
      <c r="AD1863" s="48"/>
      <c r="AE1863" s="48"/>
      <c r="AF1863" s="48"/>
      <c r="AG1863" s="48"/>
      <c r="AH1863" s="48"/>
      <c r="AI1863" s="48"/>
      <c r="AJ1863" s="48"/>
      <c r="AK1863" s="48"/>
      <c r="AL1863" s="48"/>
      <c r="AM1863" s="48"/>
      <c r="AN1863" s="48"/>
      <c r="AO1863" s="48"/>
      <c r="AP1863" s="48"/>
      <c r="AQ1863" s="48"/>
      <c r="AR1863" s="48"/>
      <c r="AS1863" s="48"/>
      <c r="AT1863" s="48"/>
      <c r="AU1863" s="48"/>
      <c r="AV1863" s="48"/>
      <c r="AW1863" s="48"/>
      <c r="AX1863" s="48"/>
      <c r="AY1863" s="48"/>
      <c r="AZ1863" s="48"/>
      <c r="BA1863" s="48"/>
      <c r="BB1863" s="48"/>
      <c r="BC1863" s="48"/>
      <c r="BD1863" s="48"/>
      <c r="BE1863" s="48"/>
      <c r="BF1863" s="48"/>
      <c r="BG1863" s="48"/>
      <c r="BH1863" s="48"/>
      <c r="BI1863" s="48"/>
      <c r="BJ1863" s="48"/>
      <c r="BK1863" s="48"/>
      <c r="BL1863" s="48"/>
      <c r="BM1863" s="48"/>
      <c r="BN1863" s="48"/>
      <c r="BO1863" s="48"/>
      <c r="BP1863" s="48"/>
      <c r="BQ1863" s="48"/>
      <c r="BR1863" s="48"/>
      <c r="BS1863" s="48"/>
      <c r="BT1863" s="48"/>
      <c r="BU1863" s="48"/>
      <c r="BV1863" s="48"/>
      <c r="BW1863" s="48"/>
      <c r="BX1863" s="48"/>
      <c r="BY1863" s="48"/>
      <c r="BZ1863" s="48"/>
      <c r="CA1863" s="48"/>
      <c r="CB1863" s="48"/>
      <c r="CC1863" s="48"/>
      <c r="CD1863" s="48"/>
      <c r="CE1863" s="48"/>
      <c r="CF1863" s="48"/>
      <c r="CG1863" s="48"/>
      <c r="CH1863" s="48"/>
      <c r="CI1863" s="48"/>
      <c r="CJ1863" s="48"/>
      <c r="CK1863" s="48"/>
      <c r="CL1863" s="48"/>
      <c r="CM1863" s="48"/>
      <c r="CN1863" s="48"/>
      <c r="CO1863" s="48"/>
      <c r="CP1863" s="48"/>
      <c r="CQ1863" s="48"/>
      <c r="CR1863" s="48"/>
      <c r="CS1863" s="48"/>
      <c r="CT1863" s="48"/>
      <c r="CU1863" s="48"/>
      <c r="CV1863" s="48"/>
      <c r="CW1863" s="48"/>
      <c r="CX1863" s="48"/>
      <c r="CY1863" s="48"/>
      <c r="CZ1863" s="48"/>
      <c r="DA1863" s="48"/>
      <c r="DB1863" s="48"/>
      <c r="DC1863" s="48"/>
      <c r="DD1863" s="48"/>
      <c r="DE1863" s="48"/>
      <c r="DF1863" s="48"/>
      <c r="DG1863" s="48"/>
      <c r="DH1863" s="48"/>
      <c r="DI1863" s="48"/>
      <c r="DJ1863" s="48"/>
      <c r="DK1863" s="48"/>
      <c r="DL1863" s="48"/>
      <c r="DM1863" s="48"/>
      <c r="DN1863" s="48"/>
      <c r="DO1863" s="48"/>
      <c r="DP1863" s="48"/>
      <c r="DQ1863" s="48"/>
    </row>
    <row r="1864" spans="1:121" ht="22.5" hidden="1" customHeight="1" outlineLevel="2">
      <c r="A1864" s="36"/>
      <c r="B1864" s="36"/>
      <c r="C1864" s="6"/>
      <c r="D1864" s="36"/>
      <c r="E1864" s="6"/>
      <c r="F1864" s="35" t="s">
        <v>1954</v>
      </c>
      <c r="G1864" s="28"/>
      <c r="H1864" s="28"/>
      <c r="I1864" s="28"/>
      <c r="J1864" s="28"/>
      <c r="K1864" s="264"/>
      <c r="L1864" s="288"/>
      <c r="M1864" s="285" t="s">
        <v>97</v>
      </c>
      <c r="N1864" s="286" t="s">
        <v>52</v>
      </c>
      <c r="O1864" s="287">
        <v>1</v>
      </c>
      <c r="P1864" s="297"/>
      <c r="Q1864" s="88"/>
      <c r="R1864" s="298"/>
      <c r="S1864" s="47"/>
      <c r="T1864" s="48"/>
      <c r="U1864" s="48"/>
      <c r="V1864" s="48"/>
      <c r="W1864" s="48"/>
      <c r="X1864" s="48"/>
      <c r="Y1864" s="48"/>
      <c r="Z1864" s="48"/>
      <c r="AA1864" s="48"/>
      <c r="AB1864" s="48"/>
      <c r="AC1864" s="48"/>
      <c r="AD1864" s="48"/>
      <c r="AE1864" s="48"/>
      <c r="AF1864" s="48"/>
      <c r="AG1864" s="48"/>
      <c r="AH1864" s="48"/>
      <c r="AI1864" s="48"/>
      <c r="AJ1864" s="48"/>
      <c r="AK1864" s="48"/>
      <c r="AL1864" s="48"/>
      <c r="AM1864" s="48"/>
      <c r="AN1864" s="48"/>
      <c r="AO1864" s="48"/>
      <c r="AP1864" s="48"/>
      <c r="AQ1864" s="48"/>
      <c r="AR1864" s="48"/>
      <c r="AS1864" s="48"/>
      <c r="AT1864" s="48"/>
      <c r="AU1864" s="48"/>
      <c r="AV1864" s="48"/>
      <c r="AW1864" s="48"/>
      <c r="AX1864" s="48"/>
      <c r="AY1864" s="48"/>
      <c r="AZ1864" s="48"/>
      <c r="BA1864" s="48"/>
      <c r="BB1864" s="48"/>
      <c r="BC1864" s="48"/>
      <c r="BD1864" s="48"/>
      <c r="BE1864" s="48"/>
      <c r="BF1864" s="48"/>
      <c r="BG1864" s="48"/>
      <c r="BH1864" s="48"/>
      <c r="BI1864" s="48"/>
      <c r="BJ1864" s="48"/>
      <c r="BK1864" s="48"/>
      <c r="BL1864" s="48"/>
      <c r="BM1864" s="48"/>
      <c r="BN1864" s="48"/>
      <c r="BO1864" s="48"/>
      <c r="BP1864" s="48"/>
      <c r="BQ1864" s="48"/>
      <c r="BR1864" s="48"/>
      <c r="BS1864" s="48"/>
      <c r="BT1864" s="48"/>
      <c r="BU1864" s="48"/>
      <c r="BV1864" s="48"/>
      <c r="BW1864" s="48"/>
      <c r="BX1864" s="48"/>
      <c r="BY1864" s="48"/>
      <c r="BZ1864" s="48"/>
      <c r="CA1864" s="48"/>
      <c r="CB1864" s="48"/>
      <c r="CC1864" s="48"/>
      <c r="CD1864" s="48"/>
      <c r="CE1864" s="48"/>
      <c r="CF1864" s="48"/>
      <c r="CG1864" s="48"/>
      <c r="CH1864" s="48"/>
      <c r="CI1864" s="48"/>
      <c r="CJ1864" s="48"/>
      <c r="CK1864" s="48"/>
      <c r="CL1864" s="48"/>
      <c r="CM1864" s="48"/>
      <c r="CN1864" s="48"/>
      <c r="CO1864" s="48"/>
      <c r="CP1864" s="48"/>
      <c r="CQ1864" s="48"/>
      <c r="CR1864" s="48"/>
      <c r="CS1864" s="48"/>
      <c r="CT1864" s="48"/>
      <c r="CU1864" s="48"/>
      <c r="CV1864" s="48"/>
      <c r="CW1864" s="48"/>
      <c r="CX1864" s="48"/>
      <c r="CY1864" s="48"/>
      <c r="CZ1864" s="48"/>
      <c r="DA1864" s="48"/>
      <c r="DB1864" s="48"/>
      <c r="DC1864" s="48"/>
      <c r="DD1864" s="48"/>
      <c r="DE1864" s="48"/>
      <c r="DF1864" s="48"/>
      <c r="DG1864" s="48"/>
      <c r="DH1864" s="48"/>
      <c r="DI1864" s="48"/>
      <c r="DJ1864" s="48"/>
      <c r="DK1864" s="48"/>
      <c r="DL1864" s="48"/>
      <c r="DM1864" s="48"/>
      <c r="DN1864" s="48"/>
      <c r="DO1864" s="48"/>
      <c r="DP1864" s="48"/>
      <c r="DQ1864" s="48"/>
    </row>
    <row r="1865" spans="1:121" ht="22.5" customHeight="1" outlineLevel="1" collapsed="1">
      <c r="A1865" s="36" t="s">
        <v>910</v>
      </c>
      <c r="B1865" s="78">
        <v>110</v>
      </c>
      <c r="C1865" s="6" t="s">
        <v>1624</v>
      </c>
      <c r="D1865" s="36" t="s">
        <v>1350</v>
      </c>
      <c r="E1865" s="6" t="s">
        <v>1955</v>
      </c>
      <c r="F1865" s="285" t="s">
        <v>1956</v>
      </c>
      <c r="G1865" s="286"/>
      <c r="H1865" s="76" t="s">
        <v>59</v>
      </c>
      <c r="I1865" s="28"/>
      <c r="J1865" s="28" t="s">
        <v>50</v>
      </c>
      <c r="K1865" s="99" t="s">
        <v>51</v>
      </c>
      <c r="L1865" s="100" t="s">
        <v>51</v>
      </c>
      <c r="M1865" s="285" t="str">
        <f>M1866&amp;" "&amp;O1866&amp;N1866&amp;" "</f>
        <v xml:space="preserve">Текущий ремонт трансформаторов 110 кВ 1шт. </v>
      </c>
      <c r="N1865" s="286"/>
      <c r="O1865" s="287"/>
      <c r="P1865" s="297"/>
      <c r="Q1865" s="88"/>
      <c r="R1865" s="298"/>
      <c r="S1865" s="47"/>
      <c r="T1865" s="48"/>
      <c r="U1865" s="48"/>
      <c r="V1865" s="48"/>
      <c r="W1865" s="48"/>
      <c r="X1865" s="48"/>
      <c r="Y1865" s="48"/>
      <c r="Z1865" s="48"/>
      <c r="AA1865" s="48"/>
      <c r="AB1865" s="48"/>
      <c r="AC1865" s="48"/>
      <c r="AD1865" s="48"/>
      <c r="AE1865" s="48"/>
      <c r="AF1865" s="48"/>
      <c r="AG1865" s="48"/>
      <c r="AH1865" s="48"/>
      <c r="AI1865" s="48"/>
      <c r="AJ1865" s="48"/>
      <c r="AK1865" s="48"/>
      <c r="AL1865" s="48"/>
      <c r="AM1865" s="48"/>
      <c r="AN1865" s="48"/>
      <c r="AO1865" s="48"/>
      <c r="AP1865" s="48"/>
      <c r="AQ1865" s="48"/>
      <c r="AR1865" s="48"/>
      <c r="AS1865" s="48"/>
      <c r="AT1865" s="48"/>
      <c r="AU1865" s="48"/>
      <c r="AV1865" s="48"/>
      <c r="AW1865" s="48"/>
      <c r="AX1865" s="48"/>
      <c r="AY1865" s="48"/>
      <c r="AZ1865" s="48"/>
      <c r="BA1865" s="48"/>
      <c r="BB1865" s="48"/>
      <c r="BC1865" s="48"/>
      <c r="BD1865" s="48"/>
      <c r="BE1865" s="48"/>
      <c r="BF1865" s="48"/>
      <c r="BG1865" s="48"/>
      <c r="BH1865" s="48"/>
      <c r="BI1865" s="48"/>
      <c r="BJ1865" s="48"/>
      <c r="BK1865" s="48"/>
      <c r="BL1865" s="48"/>
      <c r="BM1865" s="48"/>
      <c r="BN1865" s="48"/>
      <c r="BO1865" s="48"/>
      <c r="BP1865" s="48"/>
      <c r="BQ1865" s="48"/>
      <c r="BR1865" s="48"/>
      <c r="BS1865" s="48"/>
      <c r="BT1865" s="48"/>
      <c r="BU1865" s="48"/>
      <c r="BV1865" s="48"/>
      <c r="BW1865" s="48"/>
      <c r="BX1865" s="48"/>
      <c r="BY1865" s="48"/>
      <c r="BZ1865" s="48"/>
      <c r="CA1865" s="48"/>
      <c r="CB1865" s="48"/>
      <c r="CC1865" s="48"/>
      <c r="CD1865" s="48"/>
      <c r="CE1865" s="48"/>
      <c r="CF1865" s="48"/>
      <c r="CG1865" s="48"/>
      <c r="CH1865" s="48"/>
      <c r="CI1865" s="48"/>
      <c r="CJ1865" s="48"/>
      <c r="CK1865" s="48"/>
      <c r="CL1865" s="48"/>
      <c r="CM1865" s="48"/>
      <c r="CN1865" s="48"/>
      <c r="CO1865" s="48"/>
      <c r="CP1865" s="48"/>
      <c r="CQ1865" s="48"/>
      <c r="CR1865" s="48"/>
      <c r="CS1865" s="48"/>
      <c r="CT1865" s="48"/>
      <c r="CU1865" s="48"/>
      <c r="CV1865" s="48"/>
      <c r="CW1865" s="48"/>
      <c r="CX1865" s="48"/>
      <c r="CY1865" s="48"/>
      <c r="CZ1865" s="48"/>
      <c r="DA1865" s="48"/>
      <c r="DB1865" s="48"/>
      <c r="DC1865" s="48"/>
      <c r="DD1865" s="48"/>
      <c r="DE1865" s="48"/>
      <c r="DF1865" s="48"/>
      <c r="DG1865" s="48"/>
      <c r="DH1865" s="48"/>
      <c r="DI1865" s="48"/>
      <c r="DJ1865" s="48"/>
      <c r="DK1865" s="48"/>
      <c r="DL1865" s="48"/>
      <c r="DM1865" s="48"/>
      <c r="DN1865" s="48"/>
      <c r="DO1865" s="48"/>
      <c r="DP1865" s="48"/>
      <c r="DQ1865" s="48"/>
    </row>
    <row r="1866" spans="1:121" ht="12.75" hidden="1" customHeight="1" outlineLevel="2">
      <c r="A1866" s="36"/>
      <c r="B1866" s="36"/>
      <c r="C1866" s="6"/>
      <c r="D1866" s="36"/>
      <c r="E1866" s="6"/>
      <c r="F1866" s="35" t="s">
        <v>1957</v>
      </c>
      <c r="G1866" s="28">
        <v>82.7</v>
      </c>
      <c r="H1866" s="76"/>
      <c r="I1866" s="28"/>
      <c r="J1866" s="28"/>
      <c r="K1866" s="264"/>
      <c r="L1866" s="288"/>
      <c r="M1866" s="285" t="s">
        <v>103</v>
      </c>
      <c r="N1866" s="286" t="s">
        <v>52</v>
      </c>
      <c r="O1866" s="287">
        <v>1</v>
      </c>
      <c r="P1866" s="297"/>
      <c r="Q1866" s="88"/>
      <c r="R1866" s="298"/>
      <c r="S1866" s="47"/>
      <c r="T1866" s="48"/>
      <c r="U1866" s="48"/>
      <c r="V1866" s="48"/>
      <c r="W1866" s="48"/>
      <c r="X1866" s="48"/>
      <c r="Y1866" s="48"/>
      <c r="Z1866" s="48"/>
      <c r="AA1866" s="48"/>
      <c r="AB1866" s="48"/>
      <c r="AC1866" s="48"/>
      <c r="AD1866" s="48"/>
      <c r="AE1866" s="48"/>
      <c r="AF1866" s="48"/>
      <c r="AG1866" s="48"/>
      <c r="AH1866" s="48"/>
      <c r="AI1866" s="48"/>
      <c r="AJ1866" s="48"/>
      <c r="AK1866" s="48"/>
      <c r="AL1866" s="48"/>
      <c r="AM1866" s="48"/>
      <c r="AN1866" s="48"/>
      <c r="AO1866" s="48"/>
      <c r="AP1866" s="48"/>
      <c r="AQ1866" s="48"/>
      <c r="AR1866" s="48"/>
      <c r="AS1866" s="48"/>
      <c r="AT1866" s="48"/>
      <c r="AU1866" s="48"/>
      <c r="AV1866" s="48"/>
      <c r="AW1866" s="48"/>
      <c r="AX1866" s="48"/>
      <c r="AY1866" s="48"/>
      <c r="AZ1866" s="48"/>
      <c r="BA1866" s="48"/>
      <c r="BB1866" s="48"/>
      <c r="BC1866" s="48"/>
      <c r="BD1866" s="48"/>
      <c r="BE1866" s="48"/>
      <c r="BF1866" s="48"/>
      <c r="BG1866" s="48"/>
      <c r="BH1866" s="48"/>
      <c r="BI1866" s="48"/>
      <c r="BJ1866" s="48"/>
      <c r="BK1866" s="48"/>
      <c r="BL1866" s="48"/>
      <c r="BM1866" s="48"/>
      <c r="BN1866" s="48"/>
      <c r="BO1866" s="48"/>
      <c r="BP1866" s="48"/>
      <c r="BQ1866" s="48"/>
      <c r="BR1866" s="48"/>
      <c r="BS1866" s="48"/>
      <c r="BT1866" s="48"/>
      <c r="BU1866" s="48"/>
      <c r="BV1866" s="48"/>
      <c r="BW1866" s="48"/>
      <c r="BX1866" s="48"/>
      <c r="BY1866" s="48"/>
      <c r="BZ1866" s="48"/>
      <c r="CA1866" s="48"/>
      <c r="CB1866" s="48"/>
      <c r="CC1866" s="48"/>
      <c r="CD1866" s="48"/>
      <c r="CE1866" s="48"/>
      <c r="CF1866" s="48"/>
      <c r="CG1866" s="48"/>
      <c r="CH1866" s="48"/>
      <c r="CI1866" s="48"/>
      <c r="CJ1866" s="48"/>
      <c r="CK1866" s="48"/>
      <c r="CL1866" s="48"/>
      <c r="CM1866" s="48"/>
      <c r="CN1866" s="48"/>
      <c r="CO1866" s="48"/>
      <c r="CP1866" s="48"/>
      <c r="CQ1866" s="48"/>
      <c r="CR1866" s="48"/>
      <c r="CS1866" s="48"/>
      <c r="CT1866" s="48"/>
      <c r="CU1866" s="48"/>
      <c r="CV1866" s="48"/>
      <c r="CW1866" s="48"/>
      <c r="CX1866" s="48"/>
      <c r="CY1866" s="48"/>
      <c r="CZ1866" s="48"/>
      <c r="DA1866" s="48"/>
      <c r="DB1866" s="48"/>
      <c r="DC1866" s="48"/>
      <c r="DD1866" s="48"/>
      <c r="DE1866" s="48"/>
      <c r="DF1866" s="48"/>
      <c r="DG1866" s="48"/>
      <c r="DH1866" s="48"/>
      <c r="DI1866" s="48"/>
      <c r="DJ1866" s="48"/>
      <c r="DK1866" s="48"/>
      <c r="DL1866" s="48"/>
      <c r="DM1866" s="48"/>
      <c r="DN1866" s="48"/>
      <c r="DO1866" s="48"/>
      <c r="DP1866" s="48"/>
      <c r="DQ1866" s="48"/>
    </row>
    <row r="1867" spans="1:121" ht="56.25" customHeight="1" outlineLevel="1" collapsed="1">
      <c r="A1867" s="36" t="s">
        <v>911</v>
      </c>
      <c r="B1867" s="36">
        <v>35</v>
      </c>
      <c r="C1867" s="6" t="s">
        <v>1624</v>
      </c>
      <c r="D1867" s="36" t="s">
        <v>1350</v>
      </c>
      <c r="E1867" s="6" t="s">
        <v>1958</v>
      </c>
      <c r="F1867" s="35" t="s">
        <v>1959</v>
      </c>
      <c r="G1867" s="28"/>
      <c r="H1867" s="76" t="s">
        <v>59</v>
      </c>
      <c r="I1867" s="28"/>
      <c r="J1867" s="28" t="s">
        <v>50</v>
      </c>
      <c r="K1867" s="99" t="s">
        <v>51</v>
      </c>
      <c r="L1867" s="100" t="s">
        <v>51</v>
      </c>
      <c r="M1867" s="285" t="str">
        <f>M1868&amp;" "&amp;O1868&amp;N1868&amp;" "&amp;M1869&amp;" "&amp;O1869&amp;N1869&amp;" "&amp;M1870&amp;" "&amp;O1870&amp;N1870&amp;" "&amp;M1871&amp;" "&amp;O1871&amp;N1871&amp;" "</f>
        <v xml:space="preserve">Текущий ремонт трансформаторов 35 кВ 2шт. Текущий ремонт выключателей 35 кВ 2шт. Текущий ремонт трансформаторов напряжения 6-10 кВ 2шт. Текущий ремонт выключателей 6-10 кВ 3шт. </v>
      </c>
      <c r="N1867" s="286"/>
      <c r="O1867" s="287"/>
      <c r="P1867" s="297"/>
      <c r="Q1867" s="88"/>
      <c r="R1867" s="298"/>
      <c r="S1867" s="47"/>
      <c r="T1867" s="48"/>
      <c r="U1867" s="48"/>
      <c r="V1867" s="48"/>
      <c r="W1867" s="48"/>
      <c r="X1867" s="48"/>
      <c r="Y1867" s="48"/>
      <c r="Z1867" s="48"/>
      <c r="AA1867" s="48"/>
      <c r="AB1867" s="48"/>
      <c r="AC1867" s="48"/>
      <c r="AD1867" s="48"/>
      <c r="AE1867" s="48"/>
      <c r="AF1867" s="48"/>
      <c r="AG1867" s="48"/>
      <c r="AH1867" s="48"/>
      <c r="AI1867" s="48"/>
      <c r="AJ1867" s="48"/>
      <c r="AK1867" s="48"/>
      <c r="AL1867" s="48"/>
      <c r="AM1867" s="48"/>
      <c r="AN1867" s="48"/>
      <c r="AO1867" s="48"/>
      <c r="AP1867" s="48"/>
      <c r="AQ1867" s="48"/>
      <c r="AR1867" s="48"/>
      <c r="AS1867" s="48"/>
      <c r="AT1867" s="48"/>
      <c r="AU1867" s="48"/>
      <c r="AV1867" s="48"/>
      <c r="AW1867" s="48"/>
      <c r="AX1867" s="48"/>
      <c r="AY1867" s="48"/>
      <c r="AZ1867" s="48"/>
      <c r="BA1867" s="48"/>
      <c r="BB1867" s="48"/>
      <c r="BC1867" s="48"/>
      <c r="BD1867" s="48"/>
      <c r="BE1867" s="48"/>
      <c r="BF1867" s="48"/>
      <c r="BG1867" s="48"/>
      <c r="BH1867" s="48"/>
      <c r="BI1867" s="48"/>
      <c r="BJ1867" s="48"/>
      <c r="BK1867" s="48"/>
      <c r="BL1867" s="48"/>
      <c r="BM1867" s="48"/>
      <c r="BN1867" s="48"/>
      <c r="BO1867" s="48"/>
      <c r="BP1867" s="48"/>
      <c r="BQ1867" s="48"/>
      <c r="BR1867" s="48"/>
      <c r="BS1867" s="48"/>
      <c r="BT1867" s="48"/>
      <c r="BU1867" s="48"/>
      <c r="BV1867" s="48"/>
      <c r="BW1867" s="48"/>
      <c r="BX1867" s="48"/>
      <c r="BY1867" s="48"/>
      <c r="BZ1867" s="48"/>
      <c r="CA1867" s="48"/>
      <c r="CB1867" s="48"/>
      <c r="CC1867" s="48"/>
      <c r="CD1867" s="48"/>
      <c r="CE1867" s="48"/>
      <c r="CF1867" s="48"/>
      <c r="CG1867" s="48"/>
      <c r="CH1867" s="48"/>
      <c r="CI1867" s="48"/>
      <c r="CJ1867" s="48"/>
      <c r="CK1867" s="48"/>
      <c r="CL1867" s="48"/>
      <c r="CM1867" s="48"/>
      <c r="CN1867" s="48"/>
      <c r="CO1867" s="48"/>
      <c r="CP1867" s="48"/>
      <c r="CQ1867" s="48"/>
      <c r="CR1867" s="48"/>
      <c r="CS1867" s="48"/>
      <c r="CT1867" s="48"/>
      <c r="CU1867" s="48"/>
      <c r="CV1867" s="48"/>
      <c r="CW1867" s="48"/>
      <c r="CX1867" s="48"/>
      <c r="CY1867" s="48"/>
      <c r="CZ1867" s="48"/>
      <c r="DA1867" s="48"/>
      <c r="DB1867" s="48"/>
      <c r="DC1867" s="48"/>
      <c r="DD1867" s="48"/>
      <c r="DE1867" s="48"/>
      <c r="DF1867" s="48"/>
      <c r="DG1867" s="48"/>
      <c r="DH1867" s="48"/>
      <c r="DI1867" s="48"/>
      <c r="DJ1867" s="48"/>
      <c r="DK1867" s="48"/>
      <c r="DL1867" s="48"/>
      <c r="DM1867" s="48"/>
      <c r="DN1867" s="48"/>
      <c r="DO1867" s="48"/>
      <c r="DP1867" s="48"/>
      <c r="DQ1867" s="48"/>
    </row>
    <row r="1868" spans="1:121" ht="22.5" hidden="1" customHeight="1" outlineLevel="2">
      <c r="A1868" s="36"/>
      <c r="B1868" s="36"/>
      <c r="C1868" s="6"/>
      <c r="D1868" s="36"/>
      <c r="E1868" s="6"/>
      <c r="F1868" s="35" t="s">
        <v>1960</v>
      </c>
      <c r="G1868" s="28"/>
      <c r="H1868" s="76"/>
      <c r="I1868" s="28"/>
      <c r="J1868" s="28"/>
      <c r="K1868" s="264"/>
      <c r="L1868" s="288"/>
      <c r="M1868" s="285" t="s">
        <v>94</v>
      </c>
      <c r="N1868" s="286" t="s">
        <v>52</v>
      </c>
      <c r="O1868" s="287">
        <v>2</v>
      </c>
      <c r="P1868" s="297"/>
      <c r="Q1868" s="88"/>
      <c r="R1868" s="298"/>
      <c r="S1868" s="47"/>
      <c r="T1868" s="48"/>
      <c r="U1868" s="48"/>
      <c r="V1868" s="48"/>
      <c r="W1868" s="48"/>
      <c r="X1868" s="48"/>
      <c r="Y1868" s="48"/>
      <c r="Z1868" s="48"/>
      <c r="AA1868" s="48"/>
      <c r="AB1868" s="48"/>
      <c r="AC1868" s="48"/>
      <c r="AD1868" s="48"/>
      <c r="AE1868" s="48"/>
      <c r="AF1868" s="48"/>
      <c r="AG1868" s="48"/>
      <c r="AH1868" s="48"/>
      <c r="AI1868" s="48"/>
      <c r="AJ1868" s="48"/>
      <c r="AK1868" s="48"/>
      <c r="AL1868" s="48"/>
      <c r="AM1868" s="48"/>
      <c r="AN1868" s="48"/>
      <c r="AO1868" s="48"/>
      <c r="AP1868" s="48"/>
      <c r="AQ1868" s="48"/>
      <c r="AR1868" s="48"/>
      <c r="AS1868" s="48"/>
      <c r="AT1868" s="48"/>
      <c r="AU1868" s="48"/>
      <c r="AV1868" s="48"/>
      <c r="AW1868" s="48"/>
      <c r="AX1868" s="48"/>
      <c r="AY1868" s="48"/>
      <c r="AZ1868" s="48"/>
      <c r="BA1868" s="48"/>
      <c r="BB1868" s="48"/>
      <c r="BC1868" s="48"/>
      <c r="BD1868" s="48"/>
      <c r="BE1868" s="48"/>
      <c r="BF1868" s="48"/>
      <c r="BG1868" s="48"/>
      <c r="BH1868" s="48"/>
      <c r="BI1868" s="48"/>
      <c r="BJ1868" s="48"/>
      <c r="BK1868" s="48"/>
      <c r="BL1868" s="48"/>
      <c r="BM1868" s="48"/>
      <c r="BN1868" s="48"/>
      <c r="BO1868" s="48"/>
      <c r="BP1868" s="48"/>
      <c r="BQ1868" s="48"/>
      <c r="BR1868" s="48"/>
      <c r="BS1868" s="48"/>
      <c r="BT1868" s="48"/>
      <c r="BU1868" s="48"/>
      <c r="BV1868" s="48"/>
      <c r="BW1868" s="48"/>
      <c r="BX1868" s="48"/>
      <c r="BY1868" s="48"/>
      <c r="BZ1868" s="48"/>
      <c r="CA1868" s="48"/>
      <c r="CB1868" s="48"/>
      <c r="CC1868" s="48"/>
      <c r="CD1868" s="48"/>
      <c r="CE1868" s="48"/>
      <c r="CF1868" s="48"/>
      <c r="CG1868" s="48"/>
      <c r="CH1868" s="48"/>
      <c r="CI1868" s="48"/>
      <c r="CJ1868" s="48"/>
      <c r="CK1868" s="48"/>
      <c r="CL1868" s="48"/>
      <c r="CM1868" s="48"/>
      <c r="CN1868" s="48"/>
      <c r="CO1868" s="48"/>
      <c r="CP1868" s="48"/>
      <c r="CQ1868" s="48"/>
      <c r="CR1868" s="48"/>
      <c r="CS1868" s="48"/>
      <c r="CT1868" s="48"/>
      <c r="CU1868" s="48"/>
      <c r="CV1868" s="48"/>
      <c r="CW1868" s="48"/>
      <c r="CX1868" s="48"/>
      <c r="CY1868" s="48"/>
      <c r="CZ1868" s="48"/>
      <c r="DA1868" s="48"/>
      <c r="DB1868" s="48"/>
      <c r="DC1868" s="48"/>
      <c r="DD1868" s="48"/>
      <c r="DE1868" s="48"/>
      <c r="DF1868" s="48"/>
      <c r="DG1868" s="48"/>
      <c r="DH1868" s="48"/>
      <c r="DI1868" s="48"/>
      <c r="DJ1868" s="48"/>
      <c r="DK1868" s="48"/>
      <c r="DL1868" s="48"/>
      <c r="DM1868" s="48"/>
      <c r="DN1868" s="48"/>
      <c r="DO1868" s="48"/>
      <c r="DP1868" s="48"/>
      <c r="DQ1868" s="48"/>
    </row>
    <row r="1869" spans="1:121" ht="12.75" hidden="1" customHeight="1" outlineLevel="2">
      <c r="A1869" s="36"/>
      <c r="B1869" s="36"/>
      <c r="C1869" s="6"/>
      <c r="D1869" s="36"/>
      <c r="E1869" s="6"/>
      <c r="F1869" s="35" t="s">
        <v>1961</v>
      </c>
      <c r="G1869" s="28"/>
      <c r="H1869" s="76"/>
      <c r="I1869" s="28"/>
      <c r="J1869" s="28"/>
      <c r="K1869" s="264"/>
      <c r="L1869" s="288"/>
      <c r="M1869" s="285" t="s">
        <v>99</v>
      </c>
      <c r="N1869" s="286" t="s">
        <v>52</v>
      </c>
      <c r="O1869" s="287">
        <v>2</v>
      </c>
      <c r="P1869" s="297"/>
      <c r="Q1869" s="88"/>
      <c r="R1869" s="298"/>
      <c r="S1869" s="47"/>
      <c r="T1869" s="48"/>
      <c r="U1869" s="48"/>
      <c r="V1869" s="48"/>
      <c r="W1869" s="48"/>
      <c r="X1869" s="48"/>
      <c r="Y1869" s="48"/>
      <c r="Z1869" s="48"/>
      <c r="AA1869" s="48"/>
      <c r="AB1869" s="48"/>
      <c r="AC1869" s="48"/>
      <c r="AD1869" s="48"/>
      <c r="AE1869" s="48"/>
      <c r="AF1869" s="48"/>
      <c r="AG1869" s="48"/>
      <c r="AH1869" s="48"/>
      <c r="AI1869" s="48"/>
      <c r="AJ1869" s="48"/>
      <c r="AK1869" s="48"/>
      <c r="AL1869" s="48"/>
      <c r="AM1869" s="48"/>
      <c r="AN1869" s="48"/>
      <c r="AO1869" s="48"/>
      <c r="AP1869" s="48"/>
      <c r="AQ1869" s="48"/>
      <c r="AR1869" s="48"/>
      <c r="AS1869" s="48"/>
      <c r="AT1869" s="48"/>
      <c r="AU1869" s="48"/>
      <c r="AV1869" s="48"/>
      <c r="AW1869" s="48"/>
      <c r="AX1869" s="48"/>
      <c r="AY1869" s="48"/>
      <c r="AZ1869" s="48"/>
      <c r="BA1869" s="48"/>
      <c r="BB1869" s="48"/>
      <c r="BC1869" s="48"/>
      <c r="BD1869" s="48"/>
      <c r="BE1869" s="48"/>
      <c r="BF1869" s="48"/>
      <c r="BG1869" s="48"/>
      <c r="BH1869" s="48"/>
      <c r="BI1869" s="48"/>
      <c r="BJ1869" s="48"/>
      <c r="BK1869" s="48"/>
      <c r="BL1869" s="48"/>
      <c r="BM1869" s="48"/>
      <c r="BN1869" s="48"/>
      <c r="BO1869" s="48"/>
      <c r="BP1869" s="48"/>
      <c r="BQ1869" s="48"/>
      <c r="BR1869" s="48"/>
      <c r="BS1869" s="48"/>
      <c r="BT1869" s="48"/>
      <c r="BU1869" s="48"/>
      <c r="BV1869" s="48"/>
      <c r="BW1869" s="48"/>
      <c r="BX1869" s="48"/>
      <c r="BY1869" s="48"/>
      <c r="BZ1869" s="48"/>
      <c r="CA1869" s="48"/>
      <c r="CB1869" s="48"/>
      <c r="CC1869" s="48"/>
      <c r="CD1869" s="48"/>
      <c r="CE1869" s="48"/>
      <c r="CF1869" s="48"/>
      <c r="CG1869" s="48"/>
      <c r="CH1869" s="48"/>
      <c r="CI1869" s="48"/>
      <c r="CJ1869" s="48"/>
      <c r="CK1869" s="48"/>
      <c r="CL1869" s="48"/>
      <c r="CM1869" s="48"/>
      <c r="CN1869" s="48"/>
      <c r="CO1869" s="48"/>
      <c r="CP1869" s="48"/>
      <c r="CQ1869" s="48"/>
      <c r="CR1869" s="48"/>
      <c r="CS1869" s="48"/>
      <c r="CT1869" s="48"/>
      <c r="CU1869" s="48"/>
      <c r="CV1869" s="48"/>
      <c r="CW1869" s="48"/>
      <c r="CX1869" s="48"/>
      <c r="CY1869" s="48"/>
      <c r="CZ1869" s="48"/>
      <c r="DA1869" s="48"/>
      <c r="DB1869" s="48"/>
      <c r="DC1869" s="48"/>
      <c r="DD1869" s="48"/>
      <c r="DE1869" s="48"/>
      <c r="DF1869" s="48"/>
      <c r="DG1869" s="48"/>
      <c r="DH1869" s="48"/>
      <c r="DI1869" s="48"/>
      <c r="DJ1869" s="48"/>
      <c r="DK1869" s="48"/>
      <c r="DL1869" s="48"/>
      <c r="DM1869" s="48"/>
      <c r="DN1869" s="48"/>
      <c r="DO1869" s="48"/>
      <c r="DP1869" s="48"/>
      <c r="DQ1869" s="48"/>
    </row>
    <row r="1870" spans="1:121" ht="22.5" hidden="1" customHeight="1" outlineLevel="2">
      <c r="A1870" s="36"/>
      <c r="B1870" s="36"/>
      <c r="C1870" s="6"/>
      <c r="D1870" s="36"/>
      <c r="E1870" s="6"/>
      <c r="F1870" s="35" t="s">
        <v>1962</v>
      </c>
      <c r="G1870" s="28"/>
      <c r="H1870" s="76"/>
      <c r="I1870" s="28"/>
      <c r="J1870" s="28"/>
      <c r="K1870" s="264"/>
      <c r="L1870" s="288"/>
      <c r="M1870" s="285" t="s">
        <v>97</v>
      </c>
      <c r="N1870" s="286" t="s">
        <v>52</v>
      </c>
      <c r="O1870" s="287">
        <v>2</v>
      </c>
      <c r="P1870" s="297"/>
      <c r="Q1870" s="88"/>
      <c r="R1870" s="298"/>
      <c r="S1870" s="47"/>
      <c r="T1870" s="48"/>
      <c r="U1870" s="48"/>
      <c r="V1870" s="48"/>
      <c r="W1870" s="48"/>
      <c r="X1870" s="48"/>
      <c r="Y1870" s="48"/>
      <c r="Z1870" s="48"/>
      <c r="AA1870" s="48"/>
      <c r="AB1870" s="48"/>
      <c r="AC1870" s="48"/>
      <c r="AD1870" s="48"/>
      <c r="AE1870" s="48"/>
      <c r="AF1870" s="48"/>
      <c r="AG1870" s="48"/>
      <c r="AH1870" s="48"/>
      <c r="AI1870" s="48"/>
      <c r="AJ1870" s="48"/>
      <c r="AK1870" s="48"/>
      <c r="AL1870" s="48"/>
      <c r="AM1870" s="48"/>
      <c r="AN1870" s="48"/>
      <c r="AO1870" s="48"/>
      <c r="AP1870" s="48"/>
      <c r="AQ1870" s="48"/>
      <c r="AR1870" s="48"/>
      <c r="AS1870" s="48"/>
      <c r="AT1870" s="48"/>
      <c r="AU1870" s="48"/>
      <c r="AV1870" s="48"/>
      <c r="AW1870" s="48"/>
      <c r="AX1870" s="48"/>
      <c r="AY1870" s="48"/>
      <c r="AZ1870" s="48"/>
      <c r="BA1870" s="48"/>
      <c r="BB1870" s="48"/>
      <c r="BC1870" s="48"/>
      <c r="BD1870" s="48"/>
      <c r="BE1870" s="48"/>
      <c r="BF1870" s="48"/>
      <c r="BG1870" s="48"/>
      <c r="BH1870" s="48"/>
      <c r="BI1870" s="48"/>
      <c r="BJ1870" s="48"/>
      <c r="BK1870" s="48"/>
      <c r="BL1870" s="48"/>
      <c r="BM1870" s="48"/>
      <c r="BN1870" s="48"/>
      <c r="BO1870" s="48"/>
      <c r="BP1870" s="48"/>
      <c r="BQ1870" s="48"/>
      <c r="BR1870" s="48"/>
      <c r="BS1870" s="48"/>
      <c r="BT1870" s="48"/>
      <c r="BU1870" s="48"/>
      <c r="BV1870" s="48"/>
      <c r="BW1870" s="48"/>
      <c r="BX1870" s="48"/>
      <c r="BY1870" s="48"/>
      <c r="BZ1870" s="48"/>
      <c r="CA1870" s="48"/>
      <c r="CB1870" s="48"/>
      <c r="CC1870" s="48"/>
      <c r="CD1870" s="48"/>
      <c r="CE1870" s="48"/>
      <c r="CF1870" s="48"/>
      <c r="CG1870" s="48"/>
      <c r="CH1870" s="48"/>
      <c r="CI1870" s="48"/>
      <c r="CJ1870" s="48"/>
      <c r="CK1870" s="48"/>
      <c r="CL1870" s="48"/>
      <c r="CM1870" s="48"/>
      <c r="CN1870" s="48"/>
      <c r="CO1870" s="48"/>
      <c r="CP1870" s="48"/>
      <c r="CQ1870" s="48"/>
      <c r="CR1870" s="48"/>
      <c r="CS1870" s="48"/>
      <c r="CT1870" s="48"/>
      <c r="CU1870" s="48"/>
      <c r="CV1870" s="48"/>
      <c r="CW1870" s="48"/>
      <c r="CX1870" s="48"/>
      <c r="CY1870" s="48"/>
      <c r="CZ1870" s="48"/>
      <c r="DA1870" s="48"/>
      <c r="DB1870" s="48"/>
      <c r="DC1870" s="48"/>
      <c r="DD1870" s="48"/>
      <c r="DE1870" s="48"/>
      <c r="DF1870" s="48"/>
      <c r="DG1870" s="48"/>
      <c r="DH1870" s="48"/>
      <c r="DI1870" s="48"/>
      <c r="DJ1870" s="48"/>
      <c r="DK1870" s="48"/>
      <c r="DL1870" s="48"/>
      <c r="DM1870" s="48"/>
      <c r="DN1870" s="48"/>
      <c r="DO1870" s="48"/>
      <c r="DP1870" s="48"/>
      <c r="DQ1870" s="48"/>
    </row>
    <row r="1871" spans="1:121" ht="22.5" hidden="1" customHeight="1" outlineLevel="2">
      <c r="A1871" s="36"/>
      <c r="B1871" s="36"/>
      <c r="C1871" s="6"/>
      <c r="D1871" s="36"/>
      <c r="E1871" s="6"/>
      <c r="F1871" s="285" t="s">
        <v>1963</v>
      </c>
      <c r="G1871" s="286"/>
      <c r="H1871" s="28"/>
      <c r="I1871" s="28"/>
      <c r="J1871" s="28"/>
      <c r="K1871" s="264"/>
      <c r="L1871" s="288"/>
      <c r="M1871" s="285" t="s">
        <v>109</v>
      </c>
      <c r="N1871" s="286" t="s">
        <v>52</v>
      </c>
      <c r="O1871" s="287">
        <v>3</v>
      </c>
      <c r="P1871" s="297"/>
      <c r="Q1871" s="88"/>
      <c r="R1871" s="298"/>
      <c r="S1871" s="47"/>
      <c r="T1871" s="48"/>
      <c r="U1871" s="48"/>
      <c r="V1871" s="48"/>
      <c r="W1871" s="48"/>
      <c r="X1871" s="48"/>
      <c r="Y1871" s="48"/>
      <c r="Z1871" s="48"/>
      <c r="AA1871" s="48"/>
      <c r="AB1871" s="48"/>
      <c r="AC1871" s="48"/>
      <c r="AD1871" s="48"/>
      <c r="AE1871" s="48"/>
      <c r="AF1871" s="48"/>
      <c r="AG1871" s="48"/>
      <c r="AH1871" s="48"/>
      <c r="AI1871" s="48"/>
      <c r="AJ1871" s="48"/>
      <c r="AK1871" s="48"/>
      <c r="AL1871" s="48"/>
      <c r="AM1871" s="48"/>
      <c r="AN1871" s="48"/>
      <c r="AO1871" s="48"/>
      <c r="AP1871" s="48"/>
      <c r="AQ1871" s="48"/>
      <c r="AR1871" s="48"/>
      <c r="AS1871" s="48"/>
      <c r="AT1871" s="48"/>
      <c r="AU1871" s="48"/>
      <c r="AV1871" s="48"/>
      <c r="AW1871" s="48"/>
      <c r="AX1871" s="48"/>
      <c r="AY1871" s="48"/>
      <c r="AZ1871" s="48"/>
      <c r="BA1871" s="48"/>
      <c r="BB1871" s="48"/>
      <c r="BC1871" s="48"/>
      <c r="BD1871" s="48"/>
      <c r="BE1871" s="48"/>
      <c r="BF1871" s="48"/>
      <c r="BG1871" s="48"/>
      <c r="BH1871" s="48"/>
      <c r="BI1871" s="48"/>
      <c r="BJ1871" s="48"/>
      <c r="BK1871" s="48"/>
      <c r="BL1871" s="48"/>
      <c r="BM1871" s="48"/>
      <c r="BN1871" s="48"/>
      <c r="BO1871" s="48"/>
      <c r="BP1871" s="48"/>
      <c r="BQ1871" s="48"/>
      <c r="BR1871" s="48"/>
      <c r="BS1871" s="48"/>
      <c r="BT1871" s="48"/>
      <c r="BU1871" s="48"/>
      <c r="BV1871" s="48"/>
      <c r="BW1871" s="48"/>
      <c r="BX1871" s="48"/>
      <c r="BY1871" s="48"/>
      <c r="BZ1871" s="48"/>
      <c r="CA1871" s="48"/>
      <c r="CB1871" s="48"/>
      <c r="CC1871" s="48"/>
      <c r="CD1871" s="48"/>
      <c r="CE1871" s="48"/>
      <c r="CF1871" s="48"/>
      <c r="CG1871" s="48"/>
      <c r="CH1871" s="48"/>
      <c r="CI1871" s="48"/>
      <c r="CJ1871" s="48"/>
      <c r="CK1871" s="48"/>
      <c r="CL1871" s="48"/>
      <c r="CM1871" s="48"/>
      <c r="CN1871" s="48"/>
      <c r="CO1871" s="48"/>
      <c r="CP1871" s="48"/>
      <c r="CQ1871" s="48"/>
      <c r="CR1871" s="48"/>
      <c r="CS1871" s="48"/>
      <c r="CT1871" s="48"/>
      <c r="CU1871" s="48"/>
      <c r="CV1871" s="48"/>
      <c r="CW1871" s="48"/>
      <c r="CX1871" s="48"/>
      <c r="CY1871" s="48"/>
      <c r="CZ1871" s="48"/>
      <c r="DA1871" s="48"/>
      <c r="DB1871" s="48"/>
      <c r="DC1871" s="48"/>
      <c r="DD1871" s="48"/>
      <c r="DE1871" s="48"/>
      <c r="DF1871" s="48"/>
      <c r="DG1871" s="48"/>
      <c r="DH1871" s="48"/>
      <c r="DI1871" s="48"/>
      <c r="DJ1871" s="48"/>
      <c r="DK1871" s="48"/>
      <c r="DL1871" s="48"/>
      <c r="DM1871" s="48"/>
      <c r="DN1871" s="48"/>
      <c r="DO1871" s="48"/>
      <c r="DP1871" s="48"/>
      <c r="DQ1871" s="48"/>
    </row>
    <row r="1872" spans="1:121" ht="84.75" customHeight="1" outlineLevel="1" collapsed="1">
      <c r="A1872" s="36" t="s">
        <v>912</v>
      </c>
      <c r="B1872" s="36">
        <v>110</v>
      </c>
      <c r="C1872" s="6" t="s">
        <v>1624</v>
      </c>
      <c r="D1872" s="36" t="s">
        <v>1350</v>
      </c>
      <c r="E1872" s="289" t="s">
        <v>1964</v>
      </c>
      <c r="F1872" s="35" t="s">
        <v>1965</v>
      </c>
      <c r="G1872" s="28"/>
      <c r="H1872" s="76" t="s">
        <v>59</v>
      </c>
      <c r="I1872" s="28"/>
      <c r="J1872" s="28" t="s">
        <v>50</v>
      </c>
      <c r="K1872" s="99" t="s">
        <v>55</v>
      </c>
      <c r="L1872" s="100" t="s">
        <v>316</v>
      </c>
      <c r="M1872" s="285" t="str">
        <f>M1873&amp;" "&amp;O1873&amp;N1873&amp;" "&amp;M1874&amp;" "&amp;O1874&amp;N1874&amp;" "&amp;M1875&amp;" "&amp;O1875&amp;N1875&amp;" "&amp;M1876&amp;" "&amp;O1876&amp;N1876&amp;" "&amp;M1877&amp;" "&amp;O1877&amp;N1877&amp;" "&amp;M1878&amp;" "&amp;O1878&amp;N1878&amp;" "</f>
        <v xml:space="preserve">Текущий ремонт трансформаторов 110 кВ 2шт. Текущий ремонт трансформаторов СН 6-10 кВ 2шт. Текущий ремонт трансформаторов 6-10 кВ 2шт. Текущий ремонт разъединителей (ОД и КЗ) 110 кВ 2групп Текущий ремонт разрядников 110 кВ 6шт. Текущий ремонт выключателей 6-10 кВ 2шт. </v>
      </c>
      <c r="N1872" s="286"/>
      <c r="O1872" s="287"/>
      <c r="P1872" s="297"/>
      <c r="Q1872" s="88"/>
      <c r="R1872" s="298"/>
      <c r="S1872" s="47"/>
      <c r="T1872" s="48"/>
      <c r="U1872" s="48"/>
      <c r="V1872" s="48"/>
      <c r="W1872" s="48"/>
      <c r="X1872" s="48"/>
      <c r="Y1872" s="48"/>
      <c r="Z1872" s="48"/>
      <c r="AA1872" s="48"/>
      <c r="AB1872" s="48"/>
      <c r="AC1872" s="48"/>
      <c r="AD1872" s="48"/>
      <c r="AE1872" s="48"/>
      <c r="AF1872" s="48"/>
      <c r="AG1872" s="48"/>
      <c r="AH1872" s="48"/>
      <c r="AI1872" s="48"/>
      <c r="AJ1872" s="48"/>
      <c r="AK1872" s="48"/>
      <c r="AL1872" s="48"/>
      <c r="AM1872" s="48"/>
      <c r="AN1872" s="48"/>
      <c r="AO1872" s="48"/>
      <c r="AP1872" s="48"/>
      <c r="AQ1872" s="48"/>
      <c r="AR1872" s="48"/>
      <c r="AS1872" s="48"/>
      <c r="AT1872" s="48"/>
      <c r="AU1872" s="48"/>
      <c r="AV1872" s="48"/>
      <c r="AW1872" s="48"/>
      <c r="AX1872" s="48"/>
      <c r="AY1872" s="48"/>
      <c r="AZ1872" s="48"/>
      <c r="BA1872" s="48"/>
      <c r="BB1872" s="48"/>
      <c r="BC1872" s="48"/>
      <c r="BD1872" s="48"/>
      <c r="BE1872" s="48"/>
      <c r="BF1872" s="48"/>
      <c r="BG1872" s="48"/>
      <c r="BH1872" s="48"/>
      <c r="BI1872" s="48"/>
      <c r="BJ1872" s="48"/>
      <c r="BK1872" s="48"/>
      <c r="BL1872" s="48"/>
      <c r="BM1872" s="48"/>
      <c r="BN1872" s="48"/>
      <c r="BO1872" s="48"/>
      <c r="BP1872" s="48"/>
      <c r="BQ1872" s="48"/>
      <c r="BR1872" s="48"/>
      <c r="BS1872" s="48"/>
      <c r="BT1872" s="48"/>
      <c r="BU1872" s="48"/>
      <c r="BV1872" s="48"/>
      <c r="BW1872" s="48"/>
      <c r="BX1872" s="48"/>
      <c r="BY1872" s="48"/>
      <c r="BZ1872" s="48"/>
      <c r="CA1872" s="48"/>
      <c r="CB1872" s="48"/>
      <c r="CC1872" s="48"/>
      <c r="CD1872" s="48"/>
      <c r="CE1872" s="48"/>
      <c r="CF1872" s="48"/>
      <c r="CG1872" s="48"/>
      <c r="CH1872" s="48"/>
      <c r="CI1872" s="48"/>
      <c r="CJ1872" s="48"/>
      <c r="CK1872" s="48"/>
      <c r="CL1872" s="48"/>
      <c r="CM1872" s="48"/>
      <c r="CN1872" s="48"/>
      <c r="CO1872" s="48"/>
      <c r="CP1872" s="48"/>
      <c r="CQ1872" s="48"/>
      <c r="CR1872" s="48"/>
      <c r="CS1872" s="48"/>
      <c r="CT1872" s="48"/>
      <c r="CU1872" s="48"/>
      <c r="CV1872" s="48"/>
      <c r="CW1872" s="48"/>
      <c r="CX1872" s="48"/>
      <c r="CY1872" s="48"/>
      <c r="CZ1872" s="48"/>
      <c r="DA1872" s="48"/>
      <c r="DB1872" s="48"/>
      <c r="DC1872" s="48"/>
      <c r="DD1872" s="48"/>
      <c r="DE1872" s="48"/>
      <c r="DF1872" s="48"/>
      <c r="DG1872" s="48"/>
      <c r="DH1872" s="48"/>
      <c r="DI1872" s="48"/>
      <c r="DJ1872" s="48"/>
      <c r="DK1872" s="48"/>
      <c r="DL1872" s="48"/>
      <c r="DM1872" s="48"/>
      <c r="DN1872" s="48"/>
      <c r="DO1872" s="48"/>
      <c r="DP1872" s="48"/>
      <c r="DQ1872" s="48"/>
    </row>
    <row r="1873" spans="1:121" ht="22.5" hidden="1" customHeight="1" outlineLevel="2">
      <c r="A1873" s="36"/>
      <c r="B1873" s="36"/>
      <c r="C1873" s="6"/>
      <c r="D1873" s="36"/>
      <c r="E1873" s="6"/>
      <c r="F1873" s="35" t="s">
        <v>1966</v>
      </c>
      <c r="G1873" s="28" t="s">
        <v>2847</v>
      </c>
      <c r="H1873" s="76"/>
      <c r="I1873" s="28"/>
      <c r="J1873" s="28"/>
      <c r="K1873" s="264"/>
      <c r="L1873" s="288"/>
      <c r="M1873" s="285" t="s">
        <v>103</v>
      </c>
      <c r="N1873" s="286" t="s">
        <v>52</v>
      </c>
      <c r="O1873" s="287">
        <v>2</v>
      </c>
      <c r="P1873" s="297"/>
      <c r="Q1873" s="88"/>
      <c r="R1873" s="298"/>
      <c r="S1873" s="47"/>
      <c r="T1873" s="48"/>
      <c r="U1873" s="48"/>
      <c r="V1873" s="48"/>
      <c r="W1873" s="48"/>
      <c r="X1873" s="48"/>
      <c r="Y1873" s="48"/>
      <c r="Z1873" s="48"/>
      <c r="AA1873" s="48"/>
      <c r="AB1873" s="48"/>
      <c r="AC1873" s="48"/>
      <c r="AD1873" s="48"/>
      <c r="AE1873" s="48"/>
      <c r="AF1873" s="48"/>
      <c r="AG1873" s="48"/>
      <c r="AH1873" s="48"/>
      <c r="AI1873" s="48"/>
      <c r="AJ1873" s="48"/>
      <c r="AK1873" s="48"/>
      <c r="AL1873" s="48"/>
      <c r="AM1873" s="48"/>
      <c r="AN1873" s="48"/>
      <c r="AO1873" s="48"/>
      <c r="AP1873" s="48"/>
      <c r="AQ1873" s="48"/>
      <c r="AR1873" s="48"/>
      <c r="AS1873" s="48"/>
      <c r="AT1873" s="48"/>
      <c r="AU1873" s="48"/>
      <c r="AV1873" s="48"/>
      <c r="AW1873" s="48"/>
      <c r="AX1873" s="48"/>
      <c r="AY1873" s="48"/>
      <c r="AZ1873" s="48"/>
      <c r="BA1873" s="48"/>
      <c r="BB1873" s="48"/>
      <c r="BC1873" s="48"/>
      <c r="BD1873" s="48"/>
      <c r="BE1873" s="48"/>
      <c r="BF1873" s="48"/>
      <c r="BG1873" s="48"/>
      <c r="BH1873" s="48"/>
      <c r="BI1873" s="48"/>
      <c r="BJ1873" s="48"/>
      <c r="BK1873" s="48"/>
      <c r="BL1873" s="48"/>
      <c r="BM1873" s="48"/>
      <c r="BN1873" s="48"/>
      <c r="BO1873" s="48"/>
      <c r="BP1873" s="48"/>
      <c r="BQ1873" s="48"/>
      <c r="BR1873" s="48"/>
      <c r="BS1873" s="48"/>
      <c r="BT1873" s="48"/>
      <c r="BU1873" s="48"/>
      <c r="BV1873" s="48"/>
      <c r="BW1873" s="48"/>
      <c r="BX1873" s="48"/>
      <c r="BY1873" s="48"/>
      <c r="BZ1873" s="48"/>
      <c r="CA1873" s="48"/>
      <c r="CB1873" s="48"/>
      <c r="CC1873" s="48"/>
      <c r="CD1873" s="48"/>
      <c r="CE1873" s="48"/>
      <c r="CF1873" s="48"/>
      <c r="CG1873" s="48"/>
      <c r="CH1873" s="48"/>
      <c r="CI1873" s="48"/>
      <c r="CJ1873" s="48"/>
      <c r="CK1873" s="48"/>
      <c r="CL1873" s="48"/>
      <c r="CM1873" s="48"/>
      <c r="CN1873" s="48"/>
      <c r="CO1873" s="48"/>
      <c r="CP1873" s="48"/>
      <c r="CQ1873" s="48"/>
      <c r="CR1873" s="48"/>
      <c r="CS1873" s="48"/>
      <c r="CT1873" s="48"/>
      <c r="CU1873" s="48"/>
      <c r="CV1873" s="48"/>
      <c r="CW1873" s="48"/>
      <c r="CX1873" s="48"/>
      <c r="CY1873" s="48"/>
      <c r="CZ1873" s="48"/>
      <c r="DA1873" s="48"/>
      <c r="DB1873" s="48"/>
      <c r="DC1873" s="48"/>
      <c r="DD1873" s="48"/>
      <c r="DE1873" s="48"/>
      <c r="DF1873" s="48"/>
      <c r="DG1873" s="48"/>
      <c r="DH1873" s="48"/>
      <c r="DI1873" s="48"/>
      <c r="DJ1873" s="48"/>
      <c r="DK1873" s="48"/>
      <c r="DL1873" s="48"/>
      <c r="DM1873" s="48"/>
      <c r="DN1873" s="48"/>
      <c r="DO1873" s="48"/>
      <c r="DP1873" s="48"/>
      <c r="DQ1873" s="48"/>
    </row>
    <row r="1874" spans="1:121" ht="22.5" hidden="1" customHeight="1" outlineLevel="2">
      <c r="A1874" s="36"/>
      <c r="B1874" s="36"/>
      <c r="C1874" s="6"/>
      <c r="D1874" s="36"/>
      <c r="E1874" s="6"/>
      <c r="F1874" s="35" t="s">
        <v>1967</v>
      </c>
      <c r="G1874" s="28"/>
      <c r="H1874" s="76"/>
      <c r="I1874" s="28"/>
      <c r="J1874" s="28"/>
      <c r="K1874" s="264"/>
      <c r="L1874" s="288"/>
      <c r="M1874" s="285" t="s">
        <v>92</v>
      </c>
      <c r="N1874" s="286" t="s">
        <v>52</v>
      </c>
      <c r="O1874" s="287">
        <v>2</v>
      </c>
      <c r="P1874" s="297"/>
      <c r="Q1874" s="88"/>
      <c r="R1874" s="298"/>
      <c r="S1874" s="47"/>
      <c r="T1874" s="48"/>
      <c r="U1874" s="48"/>
      <c r="V1874" s="48"/>
      <c r="W1874" s="48"/>
      <c r="X1874" s="48"/>
      <c r="Y1874" s="48"/>
      <c r="Z1874" s="48"/>
      <c r="AA1874" s="48"/>
      <c r="AB1874" s="48"/>
      <c r="AC1874" s="48"/>
      <c r="AD1874" s="48"/>
      <c r="AE1874" s="48"/>
      <c r="AF1874" s="48"/>
      <c r="AG1874" s="48"/>
      <c r="AH1874" s="48"/>
      <c r="AI1874" s="48"/>
      <c r="AJ1874" s="48"/>
      <c r="AK1874" s="48"/>
      <c r="AL1874" s="48"/>
      <c r="AM1874" s="48"/>
      <c r="AN1874" s="48"/>
      <c r="AO1874" s="48"/>
      <c r="AP1874" s="48"/>
      <c r="AQ1874" s="48"/>
      <c r="AR1874" s="48"/>
      <c r="AS1874" s="48"/>
      <c r="AT1874" s="48"/>
      <c r="AU1874" s="48"/>
      <c r="AV1874" s="48"/>
      <c r="AW1874" s="48"/>
      <c r="AX1874" s="48"/>
      <c r="AY1874" s="48"/>
      <c r="AZ1874" s="48"/>
      <c r="BA1874" s="48"/>
      <c r="BB1874" s="48"/>
      <c r="BC1874" s="48"/>
      <c r="BD1874" s="48"/>
      <c r="BE1874" s="48"/>
      <c r="BF1874" s="48"/>
      <c r="BG1874" s="48"/>
      <c r="BH1874" s="48"/>
      <c r="BI1874" s="48"/>
      <c r="BJ1874" s="48"/>
      <c r="BK1874" s="48"/>
      <c r="BL1874" s="48"/>
      <c r="BM1874" s="48"/>
      <c r="BN1874" s="48"/>
      <c r="BO1874" s="48"/>
      <c r="BP1874" s="48"/>
      <c r="BQ1874" s="48"/>
      <c r="BR1874" s="48"/>
      <c r="BS1874" s="48"/>
      <c r="BT1874" s="48"/>
      <c r="BU1874" s="48"/>
      <c r="BV1874" s="48"/>
      <c r="BW1874" s="48"/>
      <c r="BX1874" s="48"/>
      <c r="BY1874" s="48"/>
      <c r="BZ1874" s="48"/>
      <c r="CA1874" s="48"/>
      <c r="CB1874" s="48"/>
      <c r="CC1874" s="48"/>
      <c r="CD1874" s="48"/>
      <c r="CE1874" s="48"/>
      <c r="CF1874" s="48"/>
      <c r="CG1874" s="48"/>
      <c r="CH1874" s="48"/>
      <c r="CI1874" s="48"/>
      <c r="CJ1874" s="48"/>
      <c r="CK1874" s="48"/>
      <c r="CL1874" s="48"/>
      <c r="CM1874" s="48"/>
      <c r="CN1874" s="48"/>
      <c r="CO1874" s="48"/>
      <c r="CP1874" s="48"/>
      <c r="CQ1874" s="48"/>
      <c r="CR1874" s="48"/>
      <c r="CS1874" s="48"/>
      <c r="CT1874" s="48"/>
      <c r="CU1874" s="48"/>
      <c r="CV1874" s="48"/>
      <c r="CW1874" s="48"/>
      <c r="CX1874" s="48"/>
      <c r="CY1874" s="48"/>
      <c r="CZ1874" s="48"/>
      <c r="DA1874" s="48"/>
      <c r="DB1874" s="48"/>
      <c r="DC1874" s="48"/>
      <c r="DD1874" s="48"/>
      <c r="DE1874" s="48"/>
      <c r="DF1874" s="48"/>
      <c r="DG1874" s="48"/>
      <c r="DH1874" s="48"/>
      <c r="DI1874" s="48"/>
      <c r="DJ1874" s="48"/>
      <c r="DK1874" s="48"/>
      <c r="DL1874" s="48"/>
      <c r="DM1874" s="48"/>
      <c r="DN1874" s="48"/>
      <c r="DO1874" s="48"/>
      <c r="DP1874" s="48"/>
      <c r="DQ1874" s="48"/>
    </row>
    <row r="1875" spans="1:121" ht="12.75" hidden="1" customHeight="1" outlineLevel="2">
      <c r="A1875" s="36"/>
      <c r="B1875" s="36"/>
      <c r="C1875" s="6"/>
      <c r="D1875" s="36"/>
      <c r="E1875" s="6"/>
      <c r="F1875" s="35" t="s">
        <v>1968</v>
      </c>
      <c r="G1875" s="28"/>
      <c r="H1875" s="76"/>
      <c r="I1875" s="28"/>
      <c r="J1875" s="28"/>
      <c r="K1875" s="264"/>
      <c r="L1875" s="288"/>
      <c r="M1875" s="285" t="s">
        <v>1969</v>
      </c>
      <c r="N1875" s="286" t="s">
        <v>52</v>
      </c>
      <c r="O1875" s="287">
        <v>2</v>
      </c>
      <c r="P1875" s="297"/>
      <c r="Q1875" s="88"/>
      <c r="R1875" s="298"/>
      <c r="S1875" s="47"/>
      <c r="T1875" s="48"/>
      <c r="U1875" s="48"/>
      <c r="V1875" s="48"/>
      <c r="W1875" s="48"/>
      <c r="X1875" s="48"/>
      <c r="Y1875" s="48"/>
      <c r="Z1875" s="48"/>
      <c r="AA1875" s="48"/>
      <c r="AB1875" s="48"/>
      <c r="AC1875" s="48"/>
      <c r="AD1875" s="48"/>
      <c r="AE1875" s="48"/>
      <c r="AF1875" s="48"/>
      <c r="AG1875" s="48"/>
      <c r="AH1875" s="48"/>
      <c r="AI1875" s="48"/>
      <c r="AJ1875" s="48"/>
      <c r="AK1875" s="48"/>
      <c r="AL1875" s="48"/>
      <c r="AM1875" s="48"/>
      <c r="AN1875" s="48"/>
      <c r="AO1875" s="48"/>
      <c r="AP1875" s="48"/>
      <c r="AQ1875" s="48"/>
      <c r="AR1875" s="48"/>
      <c r="AS1875" s="48"/>
      <c r="AT1875" s="48"/>
      <c r="AU1875" s="48"/>
      <c r="AV1875" s="48"/>
      <c r="AW1875" s="48"/>
      <c r="AX1875" s="48"/>
      <c r="AY1875" s="48"/>
      <c r="AZ1875" s="48"/>
      <c r="BA1875" s="48"/>
      <c r="BB1875" s="48"/>
      <c r="BC1875" s="48"/>
      <c r="BD1875" s="48"/>
      <c r="BE1875" s="48"/>
      <c r="BF1875" s="48"/>
      <c r="BG1875" s="48"/>
      <c r="BH1875" s="48"/>
      <c r="BI1875" s="48"/>
      <c r="BJ1875" s="48"/>
      <c r="BK1875" s="48"/>
      <c r="BL1875" s="48"/>
      <c r="BM1875" s="48"/>
      <c r="BN1875" s="48"/>
      <c r="BO1875" s="48"/>
      <c r="BP1875" s="48"/>
      <c r="BQ1875" s="48"/>
      <c r="BR1875" s="48"/>
      <c r="BS1875" s="48"/>
      <c r="BT1875" s="48"/>
      <c r="BU1875" s="48"/>
      <c r="BV1875" s="48"/>
      <c r="BW1875" s="48"/>
      <c r="BX1875" s="48"/>
      <c r="BY1875" s="48"/>
      <c r="BZ1875" s="48"/>
      <c r="CA1875" s="48"/>
      <c r="CB1875" s="48"/>
      <c r="CC1875" s="48"/>
      <c r="CD1875" s="48"/>
      <c r="CE1875" s="48"/>
      <c r="CF1875" s="48"/>
      <c r="CG1875" s="48"/>
      <c r="CH1875" s="48"/>
      <c r="CI1875" s="48"/>
      <c r="CJ1875" s="48"/>
      <c r="CK1875" s="48"/>
      <c r="CL1875" s="48"/>
      <c r="CM1875" s="48"/>
      <c r="CN1875" s="48"/>
      <c r="CO1875" s="48"/>
      <c r="CP1875" s="48"/>
      <c r="CQ1875" s="48"/>
      <c r="CR1875" s="48"/>
      <c r="CS1875" s="48"/>
      <c r="CT1875" s="48"/>
      <c r="CU1875" s="48"/>
      <c r="CV1875" s="48"/>
      <c r="CW1875" s="48"/>
      <c r="CX1875" s="48"/>
      <c r="CY1875" s="48"/>
      <c r="CZ1875" s="48"/>
      <c r="DA1875" s="48"/>
      <c r="DB1875" s="48"/>
      <c r="DC1875" s="48"/>
      <c r="DD1875" s="48"/>
      <c r="DE1875" s="48"/>
      <c r="DF1875" s="48"/>
      <c r="DG1875" s="48"/>
      <c r="DH1875" s="48"/>
      <c r="DI1875" s="48"/>
      <c r="DJ1875" s="48"/>
      <c r="DK1875" s="48"/>
      <c r="DL1875" s="48"/>
      <c r="DM1875" s="48"/>
      <c r="DN1875" s="48"/>
      <c r="DO1875" s="48"/>
      <c r="DP1875" s="48"/>
      <c r="DQ1875" s="48"/>
    </row>
    <row r="1876" spans="1:121" ht="22.5" hidden="1" customHeight="1" outlineLevel="2">
      <c r="A1876" s="36"/>
      <c r="B1876" s="36"/>
      <c r="C1876" s="6"/>
      <c r="D1876" s="36"/>
      <c r="E1876" s="6"/>
      <c r="F1876" s="35" t="s">
        <v>1970</v>
      </c>
      <c r="G1876" s="28"/>
      <c r="H1876" s="76"/>
      <c r="I1876" s="28"/>
      <c r="J1876" s="28"/>
      <c r="K1876" s="264"/>
      <c r="L1876" s="288"/>
      <c r="M1876" s="285" t="s">
        <v>182</v>
      </c>
      <c r="N1876" s="286" t="s">
        <v>76</v>
      </c>
      <c r="O1876" s="287">
        <v>2</v>
      </c>
      <c r="P1876" s="297"/>
      <c r="Q1876" s="88"/>
      <c r="R1876" s="298"/>
      <c r="S1876" s="47"/>
      <c r="T1876" s="48"/>
      <c r="U1876" s="48"/>
      <c r="V1876" s="48"/>
      <c r="W1876" s="48"/>
      <c r="X1876" s="48"/>
      <c r="Y1876" s="48"/>
      <c r="Z1876" s="48"/>
      <c r="AA1876" s="48"/>
      <c r="AB1876" s="48"/>
      <c r="AC1876" s="48"/>
      <c r="AD1876" s="48"/>
      <c r="AE1876" s="48"/>
      <c r="AF1876" s="48"/>
      <c r="AG1876" s="48"/>
      <c r="AH1876" s="48"/>
      <c r="AI1876" s="48"/>
      <c r="AJ1876" s="48"/>
      <c r="AK1876" s="48"/>
      <c r="AL1876" s="48"/>
      <c r="AM1876" s="48"/>
      <c r="AN1876" s="48"/>
      <c r="AO1876" s="48"/>
      <c r="AP1876" s="48"/>
      <c r="AQ1876" s="48"/>
      <c r="AR1876" s="48"/>
      <c r="AS1876" s="48"/>
      <c r="AT1876" s="48"/>
      <c r="AU1876" s="48"/>
      <c r="AV1876" s="48"/>
      <c r="AW1876" s="48"/>
      <c r="AX1876" s="48"/>
      <c r="AY1876" s="48"/>
      <c r="AZ1876" s="48"/>
      <c r="BA1876" s="48"/>
      <c r="BB1876" s="48"/>
      <c r="BC1876" s="48"/>
      <c r="BD1876" s="48"/>
      <c r="BE1876" s="48"/>
      <c r="BF1876" s="48"/>
      <c r="BG1876" s="48"/>
      <c r="BH1876" s="48"/>
      <c r="BI1876" s="48"/>
      <c r="BJ1876" s="48"/>
      <c r="BK1876" s="48"/>
      <c r="BL1876" s="48"/>
      <c r="BM1876" s="48"/>
      <c r="BN1876" s="48"/>
      <c r="BO1876" s="48"/>
      <c r="BP1876" s="48"/>
      <c r="BQ1876" s="48"/>
      <c r="BR1876" s="48"/>
      <c r="BS1876" s="48"/>
      <c r="BT1876" s="48"/>
      <c r="BU1876" s="48"/>
      <c r="BV1876" s="48"/>
      <c r="BW1876" s="48"/>
      <c r="BX1876" s="48"/>
      <c r="BY1876" s="48"/>
      <c r="BZ1876" s="48"/>
      <c r="CA1876" s="48"/>
      <c r="CB1876" s="48"/>
      <c r="CC1876" s="48"/>
      <c r="CD1876" s="48"/>
      <c r="CE1876" s="48"/>
      <c r="CF1876" s="48"/>
      <c r="CG1876" s="48"/>
      <c r="CH1876" s="48"/>
      <c r="CI1876" s="48"/>
      <c r="CJ1876" s="48"/>
      <c r="CK1876" s="48"/>
      <c r="CL1876" s="48"/>
      <c r="CM1876" s="48"/>
      <c r="CN1876" s="48"/>
      <c r="CO1876" s="48"/>
      <c r="CP1876" s="48"/>
      <c r="CQ1876" s="48"/>
      <c r="CR1876" s="48"/>
      <c r="CS1876" s="48"/>
      <c r="CT1876" s="48"/>
      <c r="CU1876" s="48"/>
      <c r="CV1876" s="48"/>
      <c r="CW1876" s="48"/>
      <c r="CX1876" s="48"/>
      <c r="CY1876" s="48"/>
      <c r="CZ1876" s="48"/>
      <c r="DA1876" s="48"/>
      <c r="DB1876" s="48"/>
      <c r="DC1876" s="48"/>
      <c r="DD1876" s="48"/>
      <c r="DE1876" s="48"/>
      <c r="DF1876" s="48"/>
      <c r="DG1876" s="48"/>
      <c r="DH1876" s="48"/>
      <c r="DI1876" s="48"/>
      <c r="DJ1876" s="48"/>
      <c r="DK1876" s="48"/>
      <c r="DL1876" s="48"/>
      <c r="DM1876" s="48"/>
      <c r="DN1876" s="48"/>
      <c r="DO1876" s="48"/>
      <c r="DP1876" s="48"/>
      <c r="DQ1876" s="48"/>
    </row>
    <row r="1877" spans="1:121" ht="12.75" hidden="1" customHeight="1" outlineLevel="2">
      <c r="A1877" s="36"/>
      <c r="B1877" s="36"/>
      <c r="C1877" s="6"/>
      <c r="D1877" s="36"/>
      <c r="E1877" s="6"/>
      <c r="F1877" s="35" t="s">
        <v>1900</v>
      </c>
      <c r="G1877" s="28"/>
      <c r="H1877" s="76"/>
      <c r="I1877" s="28"/>
      <c r="J1877" s="28"/>
      <c r="K1877" s="264"/>
      <c r="L1877" s="288"/>
      <c r="M1877" s="285" t="s">
        <v>1971</v>
      </c>
      <c r="N1877" s="286" t="s">
        <v>52</v>
      </c>
      <c r="O1877" s="287">
        <v>6</v>
      </c>
      <c r="P1877" s="297"/>
      <c r="Q1877" s="88"/>
      <c r="R1877" s="298"/>
      <c r="S1877" s="47"/>
      <c r="T1877" s="48"/>
      <c r="U1877" s="48"/>
      <c r="V1877" s="48"/>
      <c r="W1877" s="48"/>
      <c r="X1877" s="48"/>
      <c r="Y1877" s="48"/>
      <c r="Z1877" s="48"/>
      <c r="AA1877" s="48"/>
      <c r="AB1877" s="48"/>
      <c r="AC1877" s="48"/>
      <c r="AD1877" s="48"/>
      <c r="AE1877" s="48"/>
      <c r="AF1877" s="48"/>
      <c r="AG1877" s="48"/>
      <c r="AH1877" s="48"/>
      <c r="AI1877" s="48"/>
      <c r="AJ1877" s="48"/>
      <c r="AK1877" s="48"/>
      <c r="AL1877" s="48"/>
      <c r="AM1877" s="48"/>
      <c r="AN1877" s="48"/>
      <c r="AO1877" s="48"/>
      <c r="AP1877" s="48"/>
      <c r="AQ1877" s="48"/>
      <c r="AR1877" s="48"/>
      <c r="AS1877" s="48"/>
      <c r="AT1877" s="48"/>
      <c r="AU1877" s="48"/>
      <c r="AV1877" s="48"/>
      <c r="AW1877" s="48"/>
      <c r="AX1877" s="48"/>
      <c r="AY1877" s="48"/>
      <c r="AZ1877" s="48"/>
      <c r="BA1877" s="48"/>
      <c r="BB1877" s="48"/>
      <c r="BC1877" s="48"/>
      <c r="BD1877" s="48"/>
      <c r="BE1877" s="48"/>
      <c r="BF1877" s="48"/>
      <c r="BG1877" s="48"/>
      <c r="BH1877" s="48"/>
      <c r="BI1877" s="48"/>
      <c r="BJ1877" s="48"/>
      <c r="BK1877" s="48"/>
      <c r="BL1877" s="48"/>
      <c r="BM1877" s="48"/>
      <c r="BN1877" s="48"/>
      <c r="BO1877" s="48"/>
      <c r="BP1877" s="48"/>
      <c r="BQ1877" s="48"/>
      <c r="BR1877" s="48"/>
      <c r="BS1877" s="48"/>
      <c r="BT1877" s="48"/>
      <c r="BU1877" s="48"/>
      <c r="BV1877" s="48"/>
      <c r="BW1877" s="48"/>
      <c r="BX1877" s="48"/>
      <c r="BY1877" s="48"/>
      <c r="BZ1877" s="48"/>
      <c r="CA1877" s="48"/>
      <c r="CB1877" s="48"/>
      <c r="CC1877" s="48"/>
      <c r="CD1877" s="48"/>
      <c r="CE1877" s="48"/>
      <c r="CF1877" s="48"/>
      <c r="CG1877" s="48"/>
      <c r="CH1877" s="48"/>
      <c r="CI1877" s="48"/>
      <c r="CJ1877" s="48"/>
      <c r="CK1877" s="48"/>
      <c r="CL1877" s="48"/>
      <c r="CM1877" s="48"/>
      <c r="CN1877" s="48"/>
      <c r="CO1877" s="48"/>
      <c r="CP1877" s="48"/>
      <c r="CQ1877" s="48"/>
      <c r="CR1877" s="48"/>
      <c r="CS1877" s="48"/>
      <c r="CT1877" s="48"/>
      <c r="CU1877" s="48"/>
      <c r="CV1877" s="48"/>
      <c r="CW1877" s="48"/>
      <c r="CX1877" s="48"/>
      <c r="CY1877" s="48"/>
      <c r="CZ1877" s="48"/>
      <c r="DA1877" s="48"/>
      <c r="DB1877" s="48"/>
      <c r="DC1877" s="48"/>
      <c r="DD1877" s="48"/>
      <c r="DE1877" s="48"/>
      <c r="DF1877" s="48"/>
      <c r="DG1877" s="48"/>
      <c r="DH1877" s="48"/>
      <c r="DI1877" s="48"/>
      <c r="DJ1877" s="48"/>
      <c r="DK1877" s="48"/>
      <c r="DL1877" s="48"/>
      <c r="DM1877" s="48"/>
      <c r="DN1877" s="48"/>
      <c r="DO1877" s="48"/>
      <c r="DP1877" s="48"/>
      <c r="DQ1877" s="48"/>
    </row>
    <row r="1878" spans="1:121" ht="12.75" hidden="1" customHeight="1" outlineLevel="2">
      <c r="A1878" s="36"/>
      <c r="B1878" s="36"/>
      <c r="C1878" s="6"/>
      <c r="D1878" s="36"/>
      <c r="E1878" s="6"/>
      <c r="F1878" s="285" t="s">
        <v>1972</v>
      </c>
      <c r="G1878" s="286"/>
      <c r="H1878" s="28"/>
      <c r="I1878" s="28"/>
      <c r="J1878" s="28"/>
      <c r="K1878" s="264"/>
      <c r="L1878" s="288"/>
      <c r="M1878" s="285" t="s">
        <v>109</v>
      </c>
      <c r="N1878" s="286" t="s">
        <v>52</v>
      </c>
      <c r="O1878" s="287">
        <v>2</v>
      </c>
      <c r="P1878" s="297"/>
      <c r="Q1878" s="88"/>
      <c r="R1878" s="298"/>
      <c r="S1878" s="47"/>
      <c r="T1878" s="48"/>
      <c r="U1878" s="48"/>
      <c r="V1878" s="48"/>
      <c r="W1878" s="48"/>
      <c r="X1878" s="48"/>
      <c r="Y1878" s="48"/>
      <c r="Z1878" s="48"/>
      <c r="AA1878" s="48"/>
      <c r="AB1878" s="48"/>
      <c r="AC1878" s="48"/>
      <c r="AD1878" s="48"/>
      <c r="AE1878" s="48"/>
      <c r="AF1878" s="48"/>
      <c r="AG1878" s="48"/>
      <c r="AH1878" s="48"/>
      <c r="AI1878" s="48"/>
      <c r="AJ1878" s="48"/>
      <c r="AK1878" s="48"/>
      <c r="AL1878" s="48"/>
      <c r="AM1878" s="48"/>
      <c r="AN1878" s="48"/>
      <c r="AO1878" s="48"/>
      <c r="AP1878" s="48"/>
      <c r="AQ1878" s="48"/>
      <c r="AR1878" s="48"/>
      <c r="AS1878" s="48"/>
      <c r="AT1878" s="48"/>
      <c r="AU1878" s="48"/>
      <c r="AV1878" s="48"/>
      <c r="AW1878" s="48"/>
      <c r="AX1878" s="48"/>
      <c r="AY1878" s="48"/>
      <c r="AZ1878" s="48"/>
      <c r="BA1878" s="48"/>
      <c r="BB1878" s="48"/>
      <c r="BC1878" s="48"/>
      <c r="BD1878" s="48"/>
      <c r="BE1878" s="48"/>
      <c r="BF1878" s="48"/>
      <c r="BG1878" s="48"/>
      <c r="BH1878" s="48"/>
      <c r="BI1878" s="48"/>
      <c r="BJ1878" s="48"/>
      <c r="BK1878" s="48"/>
      <c r="BL1878" s="48"/>
      <c r="BM1878" s="48"/>
      <c r="BN1878" s="48"/>
      <c r="BO1878" s="48"/>
      <c r="BP1878" s="48"/>
      <c r="BQ1878" s="48"/>
      <c r="BR1878" s="48"/>
      <c r="BS1878" s="48"/>
      <c r="BT1878" s="48"/>
      <c r="BU1878" s="48"/>
      <c r="BV1878" s="48"/>
      <c r="BW1878" s="48"/>
      <c r="BX1878" s="48"/>
      <c r="BY1878" s="48"/>
      <c r="BZ1878" s="48"/>
      <c r="CA1878" s="48"/>
      <c r="CB1878" s="48"/>
      <c r="CC1878" s="48"/>
      <c r="CD1878" s="48"/>
      <c r="CE1878" s="48"/>
      <c r="CF1878" s="48"/>
      <c r="CG1878" s="48"/>
      <c r="CH1878" s="48"/>
      <c r="CI1878" s="48"/>
      <c r="CJ1878" s="48"/>
      <c r="CK1878" s="48"/>
      <c r="CL1878" s="48"/>
      <c r="CM1878" s="48"/>
      <c r="CN1878" s="48"/>
      <c r="CO1878" s="48"/>
      <c r="CP1878" s="48"/>
      <c r="CQ1878" s="48"/>
      <c r="CR1878" s="48"/>
      <c r="CS1878" s="48"/>
      <c r="CT1878" s="48"/>
      <c r="CU1878" s="48"/>
      <c r="CV1878" s="48"/>
      <c r="CW1878" s="48"/>
      <c r="CX1878" s="48"/>
      <c r="CY1878" s="48"/>
      <c r="CZ1878" s="48"/>
      <c r="DA1878" s="48"/>
      <c r="DB1878" s="48"/>
      <c r="DC1878" s="48"/>
      <c r="DD1878" s="48"/>
      <c r="DE1878" s="48"/>
      <c r="DF1878" s="48"/>
      <c r="DG1878" s="48"/>
      <c r="DH1878" s="48"/>
      <c r="DI1878" s="48"/>
      <c r="DJ1878" s="48"/>
      <c r="DK1878" s="48"/>
      <c r="DL1878" s="48"/>
      <c r="DM1878" s="48"/>
      <c r="DN1878" s="48"/>
      <c r="DO1878" s="48"/>
      <c r="DP1878" s="48"/>
      <c r="DQ1878" s="48"/>
    </row>
    <row r="1879" spans="1:121" ht="22.5" customHeight="1" outlineLevel="1" collapsed="1">
      <c r="A1879" s="36" t="s">
        <v>913</v>
      </c>
      <c r="B1879" s="78">
        <v>110</v>
      </c>
      <c r="C1879" s="6" t="s">
        <v>1624</v>
      </c>
      <c r="D1879" s="36" t="s">
        <v>1350</v>
      </c>
      <c r="E1879" s="6" t="s">
        <v>1973</v>
      </c>
      <c r="F1879" s="285" t="s">
        <v>1974</v>
      </c>
      <c r="G1879" s="286"/>
      <c r="H1879" s="76" t="s">
        <v>59</v>
      </c>
      <c r="I1879" s="28"/>
      <c r="J1879" s="28" t="s">
        <v>50</v>
      </c>
      <c r="K1879" s="99" t="s">
        <v>49</v>
      </c>
      <c r="L1879" s="100" t="s">
        <v>49</v>
      </c>
      <c r="M1879" s="285" t="str">
        <f>M1880&amp;" "&amp;O1880&amp;N1880&amp;" "</f>
        <v xml:space="preserve">Текущий ремонт трансформаторов СН 6-10 кВ 2шт. </v>
      </c>
      <c r="N1879" s="286"/>
      <c r="O1879" s="287"/>
      <c r="P1879" s="297"/>
      <c r="Q1879" s="88"/>
      <c r="R1879" s="298"/>
      <c r="S1879" s="47"/>
      <c r="T1879" s="48"/>
      <c r="U1879" s="48"/>
      <c r="V1879" s="48"/>
      <c r="W1879" s="48"/>
      <c r="X1879" s="48"/>
      <c r="Y1879" s="48"/>
      <c r="Z1879" s="48"/>
      <c r="AA1879" s="48"/>
      <c r="AB1879" s="48"/>
      <c r="AC1879" s="48"/>
      <c r="AD1879" s="48"/>
      <c r="AE1879" s="48"/>
      <c r="AF1879" s="48"/>
      <c r="AG1879" s="48"/>
      <c r="AH1879" s="48"/>
      <c r="AI1879" s="48"/>
      <c r="AJ1879" s="48"/>
      <c r="AK1879" s="48"/>
      <c r="AL1879" s="48"/>
      <c r="AM1879" s="48"/>
      <c r="AN1879" s="48"/>
      <c r="AO1879" s="48"/>
      <c r="AP1879" s="48"/>
      <c r="AQ1879" s="48"/>
      <c r="AR1879" s="48"/>
      <c r="AS1879" s="48"/>
      <c r="AT1879" s="48"/>
      <c r="AU1879" s="48"/>
      <c r="AV1879" s="48"/>
      <c r="AW1879" s="48"/>
      <c r="AX1879" s="48"/>
      <c r="AY1879" s="48"/>
      <c r="AZ1879" s="48"/>
      <c r="BA1879" s="48"/>
      <c r="BB1879" s="48"/>
      <c r="BC1879" s="48"/>
      <c r="BD1879" s="48"/>
      <c r="BE1879" s="48"/>
      <c r="BF1879" s="48"/>
      <c r="BG1879" s="48"/>
      <c r="BH1879" s="48"/>
      <c r="BI1879" s="48"/>
      <c r="BJ1879" s="48"/>
      <c r="BK1879" s="48"/>
      <c r="BL1879" s="48"/>
      <c r="BM1879" s="48"/>
      <c r="BN1879" s="48"/>
      <c r="BO1879" s="48"/>
      <c r="BP1879" s="48"/>
      <c r="BQ1879" s="48"/>
      <c r="BR1879" s="48"/>
      <c r="BS1879" s="48"/>
      <c r="BT1879" s="48"/>
      <c r="BU1879" s="48"/>
      <c r="BV1879" s="48"/>
      <c r="BW1879" s="48"/>
      <c r="BX1879" s="48"/>
      <c r="BY1879" s="48"/>
      <c r="BZ1879" s="48"/>
      <c r="CA1879" s="48"/>
      <c r="CB1879" s="48"/>
      <c r="CC1879" s="48"/>
      <c r="CD1879" s="48"/>
      <c r="CE1879" s="48"/>
      <c r="CF1879" s="48"/>
      <c r="CG1879" s="48"/>
      <c r="CH1879" s="48"/>
      <c r="CI1879" s="48"/>
      <c r="CJ1879" s="48"/>
      <c r="CK1879" s="48"/>
      <c r="CL1879" s="48"/>
      <c r="CM1879" s="48"/>
      <c r="CN1879" s="48"/>
      <c r="CO1879" s="48"/>
      <c r="CP1879" s="48"/>
      <c r="CQ1879" s="48"/>
      <c r="CR1879" s="48"/>
      <c r="CS1879" s="48"/>
      <c r="CT1879" s="48"/>
      <c r="CU1879" s="48"/>
      <c r="CV1879" s="48"/>
      <c r="CW1879" s="48"/>
      <c r="CX1879" s="48"/>
      <c r="CY1879" s="48"/>
      <c r="CZ1879" s="48"/>
      <c r="DA1879" s="48"/>
      <c r="DB1879" s="48"/>
      <c r="DC1879" s="48"/>
      <c r="DD1879" s="48"/>
      <c r="DE1879" s="48"/>
      <c r="DF1879" s="48"/>
      <c r="DG1879" s="48"/>
      <c r="DH1879" s="48"/>
      <c r="DI1879" s="48"/>
      <c r="DJ1879" s="48"/>
      <c r="DK1879" s="48"/>
      <c r="DL1879" s="48"/>
      <c r="DM1879" s="48"/>
      <c r="DN1879" s="48"/>
      <c r="DO1879" s="48"/>
      <c r="DP1879" s="48"/>
      <c r="DQ1879" s="48"/>
    </row>
    <row r="1880" spans="1:121" ht="22.5" hidden="1" customHeight="1" outlineLevel="2">
      <c r="A1880" s="36"/>
      <c r="B1880" s="36"/>
      <c r="C1880" s="6"/>
      <c r="D1880" s="36"/>
      <c r="E1880" s="6"/>
      <c r="F1880" s="35" t="s">
        <v>1975</v>
      </c>
      <c r="G1880" s="28"/>
      <c r="H1880" s="76"/>
      <c r="I1880" s="28"/>
      <c r="J1880" s="28"/>
      <c r="K1880" s="264"/>
      <c r="L1880" s="288"/>
      <c r="M1880" s="285" t="s">
        <v>92</v>
      </c>
      <c r="N1880" s="286" t="s">
        <v>52</v>
      </c>
      <c r="O1880" s="287">
        <v>2</v>
      </c>
      <c r="P1880" s="297"/>
      <c r="Q1880" s="88"/>
      <c r="R1880" s="298"/>
      <c r="S1880" s="47"/>
      <c r="T1880" s="48"/>
      <c r="U1880" s="48"/>
      <c r="V1880" s="48"/>
      <c r="W1880" s="48"/>
      <c r="X1880" s="48"/>
      <c r="Y1880" s="48"/>
      <c r="Z1880" s="48"/>
      <c r="AA1880" s="48"/>
      <c r="AB1880" s="48"/>
      <c r="AC1880" s="48"/>
      <c r="AD1880" s="48"/>
      <c r="AE1880" s="48"/>
      <c r="AF1880" s="48"/>
      <c r="AG1880" s="48"/>
      <c r="AH1880" s="48"/>
      <c r="AI1880" s="48"/>
      <c r="AJ1880" s="48"/>
      <c r="AK1880" s="48"/>
      <c r="AL1880" s="48"/>
      <c r="AM1880" s="48"/>
      <c r="AN1880" s="48"/>
      <c r="AO1880" s="48"/>
      <c r="AP1880" s="48"/>
      <c r="AQ1880" s="48"/>
      <c r="AR1880" s="48"/>
      <c r="AS1880" s="48"/>
      <c r="AT1880" s="48"/>
      <c r="AU1880" s="48"/>
      <c r="AV1880" s="48"/>
      <c r="AW1880" s="48"/>
      <c r="AX1880" s="48"/>
      <c r="AY1880" s="48"/>
      <c r="AZ1880" s="48"/>
      <c r="BA1880" s="48"/>
      <c r="BB1880" s="48"/>
      <c r="BC1880" s="48"/>
      <c r="BD1880" s="48"/>
      <c r="BE1880" s="48"/>
      <c r="BF1880" s="48"/>
      <c r="BG1880" s="48"/>
      <c r="BH1880" s="48"/>
      <c r="BI1880" s="48"/>
      <c r="BJ1880" s="48"/>
      <c r="BK1880" s="48"/>
      <c r="BL1880" s="48"/>
      <c r="BM1880" s="48"/>
      <c r="BN1880" s="48"/>
      <c r="BO1880" s="48"/>
      <c r="BP1880" s="48"/>
      <c r="BQ1880" s="48"/>
      <c r="BR1880" s="48"/>
      <c r="BS1880" s="48"/>
      <c r="BT1880" s="48"/>
      <c r="BU1880" s="48"/>
      <c r="BV1880" s="48"/>
      <c r="BW1880" s="48"/>
      <c r="BX1880" s="48"/>
      <c r="BY1880" s="48"/>
      <c r="BZ1880" s="48"/>
      <c r="CA1880" s="48"/>
      <c r="CB1880" s="48"/>
      <c r="CC1880" s="48"/>
      <c r="CD1880" s="48"/>
      <c r="CE1880" s="48"/>
      <c r="CF1880" s="48"/>
      <c r="CG1880" s="48"/>
      <c r="CH1880" s="48"/>
      <c r="CI1880" s="48"/>
      <c r="CJ1880" s="48"/>
      <c r="CK1880" s="48"/>
      <c r="CL1880" s="48"/>
      <c r="CM1880" s="48"/>
      <c r="CN1880" s="48"/>
      <c r="CO1880" s="48"/>
      <c r="CP1880" s="48"/>
      <c r="CQ1880" s="48"/>
      <c r="CR1880" s="48"/>
      <c r="CS1880" s="48"/>
      <c r="CT1880" s="48"/>
      <c r="CU1880" s="48"/>
      <c r="CV1880" s="48"/>
      <c r="CW1880" s="48"/>
      <c r="CX1880" s="48"/>
      <c r="CY1880" s="48"/>
      <c r="CZ1880" s="48"/>
      <c r="DA1880" s="48"/>
      <c r="DB1880" s="48"/>
      <c r="DC1880" s="48"/>
      <c r="DD1880" s="48"/>
      <c r="DE1880" s="48"/>
      <c r="DF1880" s="48"/>
      <c r="DG1880" s="48"/>
      <c r="DH1880" s="48"/>
      <c r="DI1880" s="48"/>
      <c r="DJ1880" s="48"/>
      <c r="DK1880" s="48"/>
      <c r="DL1880" s="48"/>
      <c r="DM1880" s="48"/>
      <c r="DN1880" s="48"/>
      <c r="DO1880" s="48"/>
      <c r="DP1880" s="48"/>
      <c r="DQ1880" s="48"/>
    </row>
    <row r="1881" spans="1:121" ht="82.5" customHeight="1" outlineLevel="1" collapsed="1">
      <c r="A1881" s="36" t="s">
        <v>914</v>
      </c>
      <c r="B1881" s="36">
        <v>110</v>
      </c>
      <c r="C1881" s="6" t="s">
        <v>1624</v>
      </c>
      <c r="D1881" s="36" t="s">
        <v>1350</v>
      </c>
      <c r="E1881" s="289" t="s">
        <v>1976</v>
      </c>
      <c r="F1881" s="35" t="s">
        <v>1833</v>
      </c>
      <c r="G1881" s="28"/>
      <c r="H1881" s="76" t="s">
        <v>59</v>
      </c>
      <c r="I1881" s="28"/>
      <c r="J1881" s="28" t="s">
        <v>50</v>
      </c>
      <c r="K1881" s="99" t="s">
        <v>57</v>
      </c>
      <c r="L1881" s="100" t="s">
        <v>57</v>
      </c>
      <c r="M1881" s="285" t="str">
        <f>M1882&amp;" "&amp;O1882&amp;N1882&amp;" "&amp;M1883&amp;" "&amp;O1883&amp;N1883&amp;" "&amp;M1884&amp;" "&amp;O1884&amp;N1884&amp;" "&amp;M1885&amp;" "&amp;O1885&amp;N1885&amp;" "</f>
        <v xml:space="preserve">Текущий ремонт трансформаторов 110 кВ 2шт. Текущий ремонт разъединителей (ОД и КЗ) 110 кВ 2групп Текущий ремонт разрядников 110 кВ 6шт. Текущий ремонт конденсаторов связи 110 кВ 2шт. </v>
      </c>
      <c r="N1881" s="286"/>
      <c r="O1881" s="287"/>
      <c r="P1881" s="297"/>
      <c r="Q1881" s="88"/>
      <c r="R1881" s="298"/>
      <c r="S1881" s="47"/>
      <c r="T1881" s="48"/>
      <c r="U1881" s="48"/>
      <c r="V1881" s="48"/>
      <c r="W1881" s="48"/>
      <c r="X1881" s="48"/>
      <c r="Y1881" s="48"/>
      <c r="Z1881" s="48"/>
      <c r="AA1881" s="48"/>
      <c r="AB1881" s="48"/>
      <c r="AC1881" s="48"/>
      <c r="AD1881" s="48"/>
      <c r="AE1881" s="48"/>
      <c r="AF1881" s="48"/>
      <c r="AG1881" s="48"/>
      <c r="AH1881" s="48"/>
      <c r="AI1881" s="48"/>
      <c r="AJ1881" s="48"/>
      <c r="AK1881" s="48"/>
      <c r="AL1881" s="48"/>
      <c r="AM1881" s="48"/>
      <c r="AN1881" s="48"/>
      <c r="AO1881" s="48"/>
      <c r="AP1881" s="48"/>
      <c r="AQ1881" s="48"/>
      <c r="AR1881" s="48"/>
      <c r="AS1881" s="48"/>
      <c r="AT1881" s="48"/>
      <c r="AU1881" s="48"/>
      <c r="AV1881" s="48"/>
      <c r="AW1881" s="48"/>
      <c r="AX1881" s="48"/>
      <c r="AY1881" s="48"/>
      <c r="AZ1881" s="48"/>
      <c r="BA1881" s="48"/>
      <c r="BB1881" s="48"/>
      <c r="BC1881" s="48"/>
      <c r="BD1881" s="48"/>
      <c r="BE1881" s="48"/>
      <c r="BF1881" s="48"/>
      <c r="BG1881" s="48"/>
      <c r="BH1881" s="48"/>
      <c r="BI1881" s="48"/>
      <c r="BJ1881" s="48"/>
      <c r="BK1881" s="48"/>
      <c r="BL1881" s="48"/>
      <c r="BM1881" s="48"/>
      <c r="BN1881" s="48"/>
      <c r="BO1881" s="48"/>
      <c r="BP1881" s="48"/>
      <c r="BQ1881" s="48"/>
      <c r="BR1881" s="48"/>
      <c r="BS1881" s="48"/>
      <c r="BT1881" s="48"/>
      <c r="BU1881" s="48"/>
      <c r="BV1881" s="48"/>
      <c r="BW1881" s="48"/>
      <c r="BX1881" s="48"/>
      <c r="BY1881" s="48"/>
      <c r="BZ1881" s="48"/>
      <c r="CA1881" s="48"/>
      <c r="CB1881" s="48"/>
      <c r="CC1881" s="48"/>
      <c r="CD1881" s="48"/>
      <c r="CE1881" s="48"/>
      <c r="CF1881" s="48"/>
      <c r="CG1881" s="48"/>
      <c r="CH1881" s="48"/>
      <c r="CI1881" s="48"/>
      <c r="CJ1881" s="48"/>
      <c r="CK1881" s="48"/>
      <c r="CL1881" s="48"/>
      <c r="CM1881" s="48"/>
      <c r="CN1881" s="48"/>
      <c r="CO1881" s="48"/>
      <c r="CP1881" s="48"/>
      <c r="CQ1881" s="48"/>
      <c r="CR1881" s="48"/>
      <c r="CS1881" s="48"/>
      <c r="CT1881" s="48"/>
      <c r="CU1881" s="48"/>
      <c r="CV1881" s="48"/>
      <c r="CW1881" s="48"/>
      <c r="CX1881" s="48"/>
      <c r="CY1881" s="48"/>
      <c r="CZ1881" s="48"/>
      <c r="DA1881" s="48"/>
      <c r="DB1881" s="48"/>
      <c r="DC1881" s="48"/>
      <c r="DD1881" s="48"/>
      <c r="DE1881" s="48"/>
      <c r="DF1881" s="48"/>
      <c r="DG1881" s="48"/>
      <c r="DH1881" s="48"/>
      <c r="DI1881" s="48"/>
      <c r="DJ1881" s="48"/>
      <c r="DK1881" s="48"/>
      <c r="DL1881" s="48"/>
      <c r="DM1881" s="48"/>
      <c r="DN1881" s="48"/>
      <c r="DO1881" s="48"/>
      <c r="DP1881" s="48"/>
      <c r="DQ1881" s="48"/>
    </row>
    <row r="1882" spans="1:121" ht="12.75" hidden="1" customHeight="1" outlineLevel="2">
      <c r="A1882" s="36"/>
      <c r="B1882" s="36"/>
      <c r="C1882" s="6"/>
      <c r="D1882" s="36"/>
      <c r="E1882" s="6"/>
      <c r="F1882" s="35" t="s">
        <v>1977</v>
      </c>
      <c r="G1882" s="28" t="s">
        <v>2848</v>
      </c>
      <c r="H1882" s="76"/>
      <c r="I1882" s="28"/>
      <c r="J1882" s="28"/>
      <c r="K1882" s="264"/>
      <c r="L1882" s="288"/>
      <c r="M1882" s="285" t="s">
        <v>103</v>
      </c>
      <c r="N1882" s="286" t="s">
        <v>52</v>
      </c>
      <c r="O1882" s="287">
        <v>2</v>
      </c>
      <c r="P1882" s="297"/>
      <c r="Q1882" s="88"/>
      <c r="R1882" s="298"/>
      <c r="S1882" s="47"/>
      <c r="T1882" s="48"/>
      <c r="U1882" s="48"/>
      <c r="V1882" s="48"/>
      <c r="W1882" s="48"/>
      <c r="X1882" s="48"/>
      <c r="Y1882" s="48"/>
      <c r="Z1882" s="48"/>
      <c r="AA1882" s="48"/>
      <c r="AB1882" s="48"/>
      <c r="AC1882" s="48"/>
      <c r="AD1882" s="48"/>
      <c r="AE1882" s="48"/>
      <c r="AF1882" s="48"/>
      <c r="AG1882" s="48"/>
      <c r="AH1882" s="48"/>
      <c r="AI1882" s="48"/>
      <c r="AJ1882" s="48"/>
      <c r="AK1882" s="48"/>
      <c r="AL1882" s="48"/>
      <c r="AM1882" s="48"/>
      <c r="AN1882" s="48"/>
      <c r="AO1882" s="48"/>
      <c r="AP1882" s="48"/>
      <c r="AQ1882" s="48"/>
      <c r="AR1882" s="48"/>
      <c r="AS1882" s="48"/>
      <c r="AT1882" s="48"/>
      <c r="AU1882" s="48"/>
      <c r="AV1882" s="48"/>
      <c r="AW1882" s="48"/>
      <c r="AX1882" s="48"/>
      <c r="AY1882" s="48"/>
      <c r="AZ1882" s="48"/>
      <c r="BA1882" s="48"/>
      <c r="BB1882" s="48"/>
      <c r="BC1882" s="48"/>
      <c r="BD1882" s="48"/>
      <c r="BE1882" s="48"/>
      <c r="BF1882" s="48"/>
      <c r="BG1882" s="48"/>
      <c r="BH1882" s="48"/>
      <c r="BI1882" s="48"/>
      <c r="BJ1882" s="48"/>
      <c r="BK1882" s="48"/>
      <c r="BL1882" s="48"/>
      <c r="BM1882" s="48"/>
      <c r="BN1882" s="48"/>
      <c r="BO1882" s="48"/>
      <c r="BP1882" s="48"/>
      <c r="BQ1882" s="48"/>
      <c r="BR1882" s="48"/>
      <c r="BS1882" s="48"/>
      <c r="BT1882" s="48"/>
      <c r="BU1882" s="48"/>
      <c r="BV1882" s="48"/>
      <c r="BW1882" s="48"/>
      <c r="BX1882" s="48"/>
      <c r="BY1882" s="48"/>
      <c r="BZ1882" s="48"/>
      <c r="CA1882" s="48"/>
      <c r="CB1882" s="48"/>
      <c r="CC1882" s="48"/>
      <c r="CD1882" s="48"/>
      <c r="CE1882" s="48"/>
      <c r="CF1882" s="48"/>
      <c r="CG1882" s="48"/>
      <c r="CH1882" s="48"/>
      <c r="CI1882" s="48"/>
      <c r="CJ1882" s="48"/>
      <c r="CK1882" s="48"/>
      <c r="CL1882" s="48"/>
      <c r="CM1882" s="48"/>
      <c r="CN1882" s="48"/>
      <c r="CO1882" s="48"/>
      <c r="CP1882" s="48"/>
      <c r="CQ1882" s="48"/>
      <c r="CR1882" s="48"/>
      <c r="CS1882" s="48"/>
      <c r="CT1882" s="48"/>
      <c r="CU1882" s="48"/>
      <c r="CV1882" s="48"/>
      <c r="CW1882" s="48"/>
      <c r="CX1882" s="48"/>
      <c r="CY1882" s="48"/>
      <c r="CZ1882" s="48"/>
      <c r="DA1882" s="48"/>
      <c r="DB1882" s="48"/>
      <c r="DC1882" s="48"/>
      <c r="DD1882" s="48"/>
      <c r="DE1882" s="48"/>
      <c r="DF1882" s="48"/>
      <c r="DG1882" s="48"/>
      <c r="DH1882" s="48"/>
      <c r="DI1882" s="48"/>
      <c r="DJ1882" s="48"/>
      <c r="DK1882" s="48"/>
      <c r="DL1882" s="48"/>
      <c r="DM1882" s="48"/>
      <c r="DN1882" s="48"/>
      <c r="DO1882" s="48"/>
      <c r="DP1882" s="48"/>
      <c r="DQ1882" s="48"/>
    </row>
    <row r="1883" spans="1:121" ht="33.75" hidden="1" customHeight="1" outlineLevel="2">
      <c r="A1883" s="36"/>
      <c r="B1883" s="36"/>
      <c r="C1883" s="6"/>
      <c r="D1883" s="36"/>
      <c r="E1883" s="6"/>
      <c r="F1883" s="35" t="s">
        <v>1978</v>
      </c>
      <c r="G1883" s="28"/>
      <c r="H1883" s="76"/>
      <c r="I1883" s="28"/>
      <c r="J1883" s="28"/>
      <c r="K1883" s="264"/>
      <c r="L1883" s="288"/>
      <c r="M1883" s="285" t="s">
        <v>182</v>
      </c>
      <c r="N1883" s="286" t="s">
        <v>76</v>
      </c>
      <c r="O1883" s="287">
        <v>2</v>
      </c>
      <c r="P1883" s="297"/>
      <c r="Q1883" s="88"/>
      <c r="R1883" s="298"/>
      <c r="S1883" s="47"/>
      <c r="T1883" s="48"/>
      <c r="U1883" s="48"/>
      <c r="V1883" s="48"/>
      <c r="W1883" s="48"/>
      <c r="X1883" s="48"/>
      <c r="Y1883" s="48"/>
      <c r="Z1883" s="48"/>
      <c r="AA1883" s="48"/>
      <c r="AB1883" s="48"/>
      <c r="AC1883" s="48"/>
      <c r="AD1883" s="48"/>
      <c r="AE1883" s="48"/>
      <c r="AF1883" s="48"/>
      <c r="AG1883" s="48"/>
      <c r="AH1883" s="48"/>
      <c r="AI1883" s="48"/>
      <c r="AJ1883" s="48"/>
      <c r="AK1883" s="48"/>
      <c r="AL1883" s="48"/>
      <c r="AM1883" s="48"/>
      <c r="AN1883" s="48"/>
      <c r="AO1883" s="48"/>
      <c r="AP1883" s="48"/>
      <c r="AQ1883" s="48"/>
      <c r="AR1883" s="48"/>
      <c r="AS1883" s="48"/>
      <c r="AT1883" s="48"/>
      <c r="AU1883" s="48"/>
      <c r="AV1883" s="48"/>
      <c r="AW1883" s="48"/>
      <c r="AX1883" s="48"/>
      <c r="AY1883" s="48"/>
      <c r="AZ1883" s="48"/>
      <c r="BA1883" s="48"/>
      <c r="BB1883" s="48"/>
      <c r="BC1883" s="48"/>
      <c r="BD1883" s="48"/>
      <c r="BE1883" s="48"/>
      <c r="BF1883" s="48"/>
      <c r="BG1883" s="48"/>
      <c r="BH1883" s="48"/>
      <c r="BI1883" s="48"/>
      <c r="BJ1883" s="48"/>
      <c r="BK1883" s="48"/>
      <c r="BL1883" s="48"/>
      <c r="BM1883" s="48"/>
      <c r="BN1883" s="48"/>
      <c r="BO1883" s="48"/>
      <c r="BP1883" s="48"/>
      <c r="BQ1883" s="48"/>
      <c r="BR1883" s="48"/>
      <c r="BS1883" s="48"/>
      <c r="BT1883" s="48"/>
      <c r="BU1883" s="48"/>
      <c r="BV1883" s="48"/>
      <c r="BW1883" s="48"/>
      <c r="BX1883" s="48"/>
      <c r="BY1883" s="48"/>
      <c r="BZ1883" s="48"/>
      <c r="CA1883" s="48"/>
      <c r="CB1883" s="48"/>
      <c r="CC1883" s="48"/>
      <c r="CD1883" s="48"/>
      <c r="CE1883" s="48"/>
      <c r="CF1883" s="48"/>
      <c r="CG1883" s="48"/>
      <c r="CH1883" s="48"/>
      <c r="CI1883" s="48"/>
      <c r="CJ1883" s="48"/>
      <c r="CK1883" s="48"/>
      <c r="CL1883" s="48"/>
      <c r="CM1883" s="48"/>
      <c r="CN1883" s="48"/>
      <c r="CO1883" s="48"/>
      <c r="CP1883" s="48"/>
      <c r="CQ1883" s="48"/>
      <c r="CR1883" s="48"/>
      <c r="CS1883" s="48"/>
      <c r="CT1883" s="48"/>
      <c r="CU1883" s="48"/>
      <c r="CV1883" s="48"/>
      <c r="CW1883" s="48"/>
      <c r="CX1883" s="48"/>
      <c r="CY1883" s="48"/>
      <c r="CZ1883" s="48"/>
      <c r="DA1883" s="48"/>
      <c r="DB1883" s="48"/>
      <c r="DC1883" s="48"/>
      <c r="DD1883" s="48"/>
      <c r="DE1883" s="48"/>
      <c r="DF1883" s="48"/>
      <c r="DG1883" s="48"/>
      <c r="DH1883" s="48"/>
      <c r="DI1883" s="48"/>
      <c r="DJ1883" s="48"/>
      <c r="DK1883" s="48"/>
      <c r="DL1883" s="48"/>
      <c r="DM1883" s="48"/>
      <c r="DN1883" s="48"/>
      <c r="DO1883" s="48"/>
      <c r="DP1883" s="48"/>
      <c r="DQ1883" s="48"/>
    </row>
    <row r="1884" spans="1:121" ht="22.5" hidden="1" customHeight="1" outlineLevel="2">
      <c r="A1884" s="36"/>
      <c r="B1884" s="36"/>
      <c r="C1884" s="6"/>
      <c r="D1884" s="36"/>
      <c r="E1884" s="6" t="s">
        <v>1979</v>
      </c>
      <c r="F1884" s="35" t="s">
        <v>1900</v>
      </c>
      <c r="G1884" s="28"/>
      <c r="H1884" s="76"/>
      <c r="I1884" s="28"/>
      <c r="J1884" s="28"/>
      <c r="K1884" s="264"/>
      <c r="L1884" s="288"/>
      <c r="M1884" s="285" t="s">
        <v>1971</v>
      </c>
      <c r="N1884" s="286" t="s">
        <v>52</v>
      </c>
      <c r="O1884" s="287">
        <v>6</v>
      </c>
      <c r="P1884" s="297"/>
      <c r="Q1884" s="88"/>
      <c r="R1884" s="298"/>
      <c r="S1884" s="47"/>
      <c r="T1884" s="48"/>
      <c r="U1884" s="48"/>
      <c r="V1884" s="48"/>
      <c r="W1884" s="48"/>
      <c r="X1884" s="48"/>
      <c r="Y1884" s="48"/>
      <c r="Z1884" s="48"/>
      <c r="AA1884" s="48"/>
      <c r="AB1884" s="48"/>
      <c r="AC1884" s="48"/>
      <c r="AD1884" s="48"/>
      <c r="AE1884" s="48"/>
      <c r="AF1884" s="48"/>
      <c r="AG1884" s="48"/>
      <c r="AH1884" s="48"/>
      <c r="AI1884" s="48"/>
      <c r="AJ1884" s="48"/>
      <c r="AK1884" s="48"/>
      <c r="AL1884" s="48"/>
      <c r="AM1884" s="48"/>
      <c r="AN1884" s="48"/>
      <c r="AO1884" s="48"/>
      <c r="AP1884" s="48"/>
      <c r="AQ1884" s="48"/>
      <c r="AR1884" s="48"/>
      <c r="AS1884" s="48"/>
      <c r="AT1884" s="48"/>
      <c r="AU1884" s="48"/>
      <c r="AV1884" s="48"/>
      <c r="AW1884" s="48"/>
      <c r="AX1884" s="48"/>
      <c r="AY1884" s="48"/>
      <c r="AZ1884" s="48"/>
      <c r="BA1884" s="48"/>
      <c r="BB1884" s="48"/>
      <c r="BC1884" s="48"/>
      <c r="BD1884" s="48"/>
      <c r="BE1884" s="48"/>
      <c r="BF1884" s="48"/>
      <c r="BG1884" s="48"/>
      <c r="BH1884" s="48"/>
      <c r="BI1884" s="48"/>
      <c r="BJ1884" s="48"/>
      <c r="BK1884" s="48"/>
      <c r="BL1884" s="48"/>
      <c r="BM1884" s="48"/>
      <c r="BN1884" s="48"/>
      <c r="BO1884" s="48"/>
      <c r="BP1884" s="48"/>
      <c r="BQ1884" s="48"/>
      <c r="BR1884" s="48"/>
      <c r="BS1884" s="48"/>
      <c r="BT1884" s="48"/>
      <c r="BU1884" s="48"/>
      <c r="BV1884" s="48"/>
      <c r="BW1884" s="48"/>
      <c r="BX1884" s="48"/>
      <c r="BY1884" s="48"/>
      <c r="BZ1884" s="48"/>
      <c r="CA1884" s="48"/>
      <c r="CB1884" s="48"/>
      <c r="CC1884" s="48"/>
      <c r="CD1884" s="48"/>
      <c r="CE1884" s="48"/>
      <c r="CF1884" s="48"/>
      <c r="CG1884" s="48"/>
      <c r="CH1884" s="48"/>
      <c r="CI1884" s="48"/>
      <c r="CJ1884" s="48"/>
      <c r="CK1884" s="48"/>
      <c r="CL1884" s="48"/>
      <c r="CM1884" s="48"/>
      <c r="CN1884" s="48"/>
      <c r="CO1884" s="48"/>
      <c r="CP1884" s="48"/>
      <c r="CQ1884" s="48"/>
      <c r="CR1884" s="48"/>
      <c r="CS1884" s="48"/>
      <c r="CT1884" s="48"/>
      <c r="CU1884" s="48"/>
      <c r="CV1884" s="48"/>
      <c r="CW1884" s="48"/>
      <c r="CX1884" s="48"/>
      <c r="CY1884" s="48"/>
      <c r="CZ1884" s="48"/>
      <c r="DA1884" s="48"/>
      <c r="DB1884" s="48"/>
      <c r="DC1884" s="48"/>
      <c r="DD1884" s="48"/>
      <c r="DE1884" s="48"/>
      <c r="DF1884" s="48"/>
      <c r="DG1884" s="48"/>
      <c r="DH1884" s="48"/>
      <c r="DI1884" s="48"/>
      <c r="DJ1884" s="48"/>
      <c r="DK1884" s="48"/>
      <c r="DL1884" s="48"/>
      <c r="DM1884" s="48"/>
      <c r="DN1884" s="48"/>
      <c r="DO1884" s="48"/>
      <c r="DP1884" s="48"/>
      <c r="DQ1884" s="48"/>
    </row>
    <row r="1885" spans="1:121" ht="12.75" hidden="1" customHeight="1" outlineLevel="2">
      <c r="A1885" s="36"/>
      <c r="B1885" s="36"/>
      <c r="C1885" s="6"/>
      <c r="D1885" s="36"/>
      <c r="E1885" s="6"/>
      <c r="F1885" s="35" t="s">
        <v>1834</v>
      </c>
      <c r="G1885" s="28"/>
      <c r="H1885" s="76"/>
      <c r="I1885" s="28"/>
      <c r="J1885" s="28"/>
      <c r="K1885" s="264"/>
      <c r="L1885" s="288"/>
      <c r="M1885" s="285" t="s">
        <v>1980</v>
      </c>
      <c r="N1885" s="286" t="s">
        <v>52</v>
      </c>
      <c r="O1885" s="287">
        <v>2</v>
      </c>
      <c r="P1885" s="297"/>
      <c r="Q1885" s="88"/>
      <c r="R1885" s="298"/>
      <c r="S1885" s="47"/>
      <c r="T1885" s="48"/>
      <c r="U1885" s="48"/>
      <c r="V1885" s="48"/>
      <c r="W1885" s="48"/>
      <c r="X1885" s="48"/>
      <c r="Y1885" s="48"/>
      <c r="Z1885" s="48"/>
      <c r="AA1885" s="48"/>
      <c r="AB1885" s="48"/>
      <c r="AC1885" s="48"/>
      <c r="AD1885" s="48"/>
      <c r="AE1885" s="48"/>
      <c r="AF1885" s="48"/>
      <c r="AG1885" s="48"/>
      <c r="AH1885" s="48"/>
      <c r="AI1885" s="48"/>
      <c r="AJ1885" s="48"/>
      <c r="AK1885" s="48"/>
      <c r="AL1885" s="48"/>
      <c r="AM1885" s="48"/>
      <c r="AN1885" s="48"/>
      <c r="AO1885" s="48"/>
      <c r="AP1885" s="48"/>
      <c r="AQ1885" s="48"/>
      <c r="AR1885" s="48"/>
      <c r="AS1885" s="48"/>
      <c r="AT1885" s="48"/>
      <c r="AU1885" s="48"/>
      <c r="AV1885" s="48"/>
      <c r="AW1885" s="48"/>
      <c r="AX1885" s="48"/>
      <c r="AY1885" s="48"/>
      <c r="AZ1885" s="48"/>
      <c r="BA1885" s="48"/>
      <c r="BB1885" s="48"/>
      <c r="BC1885" s="48"/>
      <c r="BD1885" s="48"/>
      <c r="BE1885" s="48"/>
      <c r="BF1885" s="48"/>
      <c r="BG1885" s="48"/>
      <c r="BH1885" s="48"/>
      <c r="BI1885" s="48"/>
      <c r="BJ1885" s="48"/>
      <c r="BK1885" s="48"/>
      <c r="BL1885" s="48"/>
      <c r="BM1885" s="48"/>
      <c r="BN1885" s="48"/>
      <c r="BO1885" s="48"/>
      <c r="BP1885" s="48"/>
      <c r="BQ1885" s="48"/>
      <c r="BR1885" s="48"/>
      <c r="BS1885" s="48"/>
      <c r="BT1885" s="48"/>
      <c r="BU1885" s="48"/>
      <c r="BV1885" s="48"/>
      <c r="BW1885" s="48"/>
      <c r="BX1885" s="48"/>
      <c r="BY1885" s="48"/>
      <c r="BZ1885" s="48"/>
      <c r="CA1885" s="48"/>
      <c r="CB1885" s="48"/>
      <c r="CC1885" s="48"/>
      <c r="CD1885" s="48"/>
      <c r="CE1885" s="48"/>
      <c r="CF1885" s="48"/>
      <c r="CG1885" s="48"/>
      <c r="CH1885" s="48"/>
      <c r="CI1885" s="48"/>
      <c r="CJ1885" s="48"/>
      <c r="CK1885" s="48"/>
      <c r="CL1885" s="48"/>
      <c r="CM1885" s="48"/>
      <c r="CN1885" s="48"/>
      <c r="CO1885" s="48"/>
      <c r="CP1885" s="48"/>
      <c r="CQ1885" s="48"/>
      <c r="CR1885" s="48"/>
      <c r="CS1885" s="48"/>
      <c r="CT1885" s="48"/>
      <c r="CU1885" s="48"/>
      <c r="CV1885" s="48"/>
      <c r="CW1885" s="48"/>
      <c r="CX1885" s="48"/>
      <c r="CY1885" s="48"/>
      <c r="CZ1885" s="48"/>
      <c r="DA1885" s="48"/>
      <c r="DB1885" s="48"/>
      <c r="DC1885" s="48"/>
      <c r="DD1885" s="48"/>
      <c r="DE1885" s="48"/>
      <c r="DF1885" s="48"/>
      <c r="DG1885" s="48"/>
      <c r="DH1885" s="48"/>
      <c r="DI1885" s="48"/>
      <c r="DJ1885" s="48"/>
      <c r="DK1885" s="48"/>
      <c r="DL1885" s="48"/>
      <c r="DM1885" s="48"/>
      <c r="DN1885" s="48"/>
      <c r="DO1885" s="48"/>
      <c r="DP1885" s="48"/>
      <c r="DQ1885" s="48"/>
    </row>
    <row r="1886" spans="1:121" ht="22.5" customHeight="1" outlineLevel="1" collapsed="1">
      <c r="A1886" s="36" t="s">
        <v>915</v>
      </c>
      <c r="B1886" s="36">
        <v>110</v>
      </c>
      <c r="C1886" s="6" t="s">
        <v>1624</v>
      </c>
      <c r="D1886" s="36" t="s">
        <v>1350</v>
      </c>
      <c r="E1886" s="6" t="s">
        <v>1981</v>
      </c>
      <c r="F1886" s="35" t="s">
        <v>1837</v>
      </c>
      <c r="G1886" s="28"/>
      <c r="H1886" s="76" t="s">
        <v>59</v>
      </c>
      <c r="I1886" s="28"/>
      <c r="J1886" s="28" t="s">
        <v>50</v>
      </c>
      <c r="K1886" s="99" t="s">
        <v>53</v>
      </c>
      <c r="L1886" s="100" t="s">
        <v>53</v>
      </c>
      <c r="M1886" s="285" t="str">
        <f>M1887&amp;" "&amp;O1887&amp;N1887&amp;" "</f>
        <v xml:space="preserve">Текущий ремонт трансформаторов 110 кВ 1шт. </v>
      </c>
      <c r="N1886" s="286"/>
      <c r="O1886" s="287"/>
      <c r="P1886" s="297"/>
      <c r="Q1886" s="88"/>
      <c r="R1886" s="298"/>
      <c r="S1886" s="47"/>
      <c r="T1886" s="48"/>
      <c r="U1886" s="48"/>
      <c r="V1886" s="48"/>
      <c r="W1886" s="48"/>
      <c r="X1886" s="48"/>
      <c r="Y1886" s="48"/>
      <c r="Z1886" s="48"/>
      <c r="AA1886" s="48"/>
      <c r="AB1886" s="48"/>
      <c r="AC1886" s="48"/>
      <c r="AD1886" s="48"/>
      <c r="AE1886" s="48"/>
      <c r="AF1886" s="48"/>
      <c r="AG1886" s="48"/>
      <c r="AH1886" s="48"/>
      <c r="AI1886" s="48"/>
      <c r="AJ1886" s="48"/>
      <c r="AK1886" s="48"/>
      <c r="AL1886" s="48"/>
      <c r="AM1886" s="48"/>
      <c r="AN1886" s="48"/>
      <c r="AO1886" s="48"/>
      <c r="AP1886" s="48"/>
      <c r="AQ1886" s="48"/>
      <c r="AR1886" s="48"/>
      <c r="AS1886" s="48"/>
      <c r="AT1886" s="48"/>
      <c r="AU1886" s="48"/>
      <c r="AV1886" s="48"/>
      <c r="AW1886" s="48"/>
      <c r="AX1886" s="48"/>
      <c r="AY1886" s="48"/>
      <c r="AZ1886" s="48"/>
      <c r="BA1886" s="48"/>
      <c r="BB1886" s="48"/>
      <c r="BC1886" s="48"/>
      <c r="BD1886" s="48"/>
      <c r="BE1886" s="48"/>
      <c r="BF1886" s="48"/>
      <c r="BG1886" s="48"/>
      <c r="BH1886" s="48"/>
      <c r="BI1886" s="48"/>
      <c r="BJ1886" s="48"/>
      <c r="BK1886" s="48"/>
      <c r="BL1886" s="48"/>
      <c r="BM1886" s="48"/>
      <c r="BN1886" s="48"/>
      <c r="BO1886" s="48"/>
      <c r="BP1886" s="48"/>
      <c r="BQ1886" s="48"/>
      <c r="BR1886" s="48"/>
      <c r="BS1886" s="48"/>
      <c r="BT1886" s="48"/>
      <c r="BU1886" s="48"/>
      <c r="BV1886" s="48"/>
      <c r="BW1886" s="48"/>
      <c r="BX1886" s="48"/>
      <c r="BY1886" s="48"/>
      <c r="BZ1886" s="48"/>
      <c r="CA1886" s="48"/>
      <c r="CB1886" s="48"/>
      <c r="CC1886" s="48"/>
      <c r="CD1886" s="48"/>
      <c r="CE1886" s="48"/>
      <c r="CF1886" s="48"/>
      <c r="CG1886" s="48"/>
      <c r="CH1886" s="48"/>
      <c r="CI1886" s="48"/>
      <c r="CJ1886" s="48"/>
      <c r="CK1886" s="48"/>
      <c r="CL1886" s="48"/>
      <c r="CM1886" s="48"/>
      <c r="CN1886" s="48"/>
      <c r="CO1886" s="48"/>
      <c r="CP1886" s="48"/>
      <c r="CQ1886" s="48"/>
      <c r="CR1886" s="48"/>
      <c r="CS1886" s="48"/>
      <c r="CT1886" s="48"/>
      <c r="CU1886" s="48"/>
      <c r="CV1886" s="48"/>
      <c r="CW1886" s="48"/>
      <c r="CX1886" s="48"/>
      <c r="CY1886" s="48"/>
      <c r="CZ1886" s="48"/>
      <c r="DA1886" s="48"/>
      <c r="DB1886" s="48"/>
      <c r="DC1886" s="48"/>
      <c r="DD1886" s="48"/>
      <c r="DE1886" s="48"/>
      <c r="DF1886" s="48"/>
      <c r="DG1886" s="48"/>
      <c r="DH1886" s="48"/>
      <c r="DI1886" s="48"/>
      <c r="DJ1886" s="48"/>
      <c r="DK1886" s="48"/>
      <c r="DL1886" s="48"/>
      <c r="DM1886" s="48"/>
      <c r="DN1886" s="48"/>
      <c r="DO1886" s="48"/>
      <c r="DP1886" s="48"/>
      <c r="DQ1886" s="48"/>
    </row>
    <row r="1887" spans="1:121" ht="12.75" hidden="1" customHeight="1" outlineLevel="2">
      <c r="A1887" s="36"/>
      <c r="B1887" s="36"/>
      <c r="C1887" s="6"/>
      <c r="D1887" s="36"/>
      <c r="E1887" s="6"/>
      <c r="F1887" s="35" t="s">
        <v>1982</v>
      </c>
      <c r="G1887" s="28">
        <v>75.463999999999999</v>
      </c>
      <c r="H1887" s="76"/>
      <c r="I1887" s="28"/>
      <c r="J1887" s="28"/>
      <c r="K1887" s="264"/>
      <c r="L1887" s="288"/>
      <c r="M1887" s="285" t="s">
        <v>103</v>
      </c>
      <c r="N1887" s="286" t="s">
        <v>52</v>
      </c>
      <c r="O1887" s="287">
        <v>1</v>
      </c>
      <c r="P1887" s="297"/>
      <c r="Q1887" s="88"/>
      <c r="R1887" s="298"/>
      <c r="S1887" s="47"/>
      <c r="T1887" s="48"/>
      <c r="U1887" s="48"/>
      <c r="V1887" s="48"/>
      <c r="W1887" s="48"/>
      <c r="X1887" s="48"/>
      <c r="Y1887" s="48"/>
      <c r="Z1887" s="48"/>
      <c r="AA1887" s="48"/>
      <c r="AB1887" s="48"/>
      <c r="AC1887" s="48"/>
      <c r="AD1887" s="48"/>
      <c r="AE1887" s="48"/>
      <c r="AF1887" s="48"/>
      <c r="AG1887" s="48"/>
      <c r="AH1887" s="48"/>
      <c r="AI1887" s="48"/>
      <c r="AJ1887" s="48"/>
      <c r="AK1887" s="48"/>
      <c r="AL1887" s="48"/>
      <c r="AM1887" s="48"/>
      <c r="AN1887" s="48"/>
      <c r="AO1887" s="48"/>
      <c r="AP1887" s="48"/>
      <c r="AQ1887" s="48"/>
      <c r="AR1887" s="48"/>
      <c r="AS1887" s="48"/>
      <c r="AT1887" s="48"/>
      <c r="AU1887" s="48"/>
      <c r="AV1887" s="48"/>
      <c r="AW1887" s="48"/>
      <c r="AX1887" s="48"/>
      <c r="AY1887" s="48"/>
      <c r="AZ1887" s="48"/>
      <c r="BA1887" s="48"/>
      <c r="BB1887" s="48"/>
      <c r="BC1887" s="48"/>
      <c r="BD1887" s="48"/>
      <c r="BE1887" s="48"/>
      <c r="BF1887" s="48"/>
      <c r="BG1887" s="48"/>
      <c r="BH1887" s="48"/>
      <c r="BI1887" s="48"/>
      <c r="BJ1887" s="48"/>
      <c r="BK1887" s="48"/>
      <c r="BL1887" s="48"/>
      <c r="BM1887" s="48"/>
      <c r="BN1887" s="48"/>
      <c r="BO1887" s="48"/>
      <c r="BP1887" s="48"/>
      <c r="BQ1887" s="48"/>
      <c r="BR1887" s="48"/>
      <c r="BS1887" s="48"/>
      <c r="BT1887" s="48"/>
      <c r="BU1887" s="48"/>
      <c r="BV1887" s="48"/>
      <c r="BW1887" s="48"/>
      <c r="BX1887" s="48"/>
      <c r="BY1887" s="48"/>
      <c r="BZ1887" s="48"/>
      <c r="CA1887" s="48"/>
      <c r="CB1887" s="48"/>
      <c r="CC1887" s="48"/>
      <c r="CD1887" s="48"/>
      <c r="CE1887" s="48"/>
      <c r="CF1887" s="48"/>
      <c r="CG1887" s="48"/>
      <c r="CH1887" s="48"/>
      <c r="CI1887" s="48"/>
      <c r="CJ1887" s="48"/>
      <c r="CK1887" s="48"/>
      <c r="CL1887" s="48"/>
      <c r="CM1887" s="48"/>
      <c r="CN1887" s="48"/>
      <c r="CO1887" s="48"/>
      <c r="CP1887" s="48"/>
      <c r="CQ1887" s="48"/>
      <c r="CR1887" s="48"/>
      <c r="CS1887" s="48"/>
      <c r="CT1887" s="48"/>
      <c r="CU1887" s="48"/>
      <c r="CV1887" s="48"/>
      <c r="CW1887" s="48"/>
      <c r="CX1887" s="48"/>
      <c r="CY1887" s="48"/>
      <c r="CZ1887" s="48"/>
      <c r="DA1887" s="48"/>
      <c r="DB1887" s="48"/>
      <c r="DC1887" s="48"/>
      <c r="DD1887" s="48"/>
      <c r="DE1887" s="48"/>
      <c r="DF1887" s="48"/>
      <c r="DG1887" s="48"/>
      <c r="DH1887" s="48"/>
      <c r="DI1887" s="48"/>
      <c r="DJ1887" s="48"/>
      <c r="DK1887" s="48"/>
      <c r="DL1887" s="48"/>
      <c r="DM1887" s="48"/>
      <c r="DN1887" s="48"/>
      <c r="DO1887" s="48"/>
      <c r="DP1887" s="48"/>
      <c r="DQ1887" s="48"/>
    </row>
    <row r="1888" spans="1:121" ht="66" customHeight="1" outlineLevel="1" collapsed="1">
      <c r="A1888" s="36" t="s">
        <v>916</v>
      </c>
      <c r="B1888" s="36">
        <v>110</v>
      </c>
      <c r="C1888" s="6" t="s">
        <v>1624</v>
      </c>
      <c r="D1888" s="36" t="s">
        <v>1350</v>
      </c>
      <c r="E1888" s="289" t="s">
        <v>1983</v>
      </c>
      <c r="F1888" s="35" t="s">
        <v>1840</v>
      </c>
      <c r="G1888" s="28"/>
      <c r="H1888" s="76" t="s">
        <v>59</v>
      </c>
      <c r="I1888" s="28"/>
      <c r="J1888" s="28" t="s">
        <v>50</v>
      </c>
      <c r="K1888" s="99" t="s">
        <v>55</v>
      </c>
      <c r="L1888" s="100" t="s">
        <v>56</v>
      </c>
      <c r="M1888" s="285" t="str">
        <f>M1889&amp;" "&amp;O1889&amp;N1889&amp;" "&amp;M1890&amp;" "&amp;O1890&amp;N1890&amp;" "&amp;M1891&amp;" "&amp;O1891&amp;N1891&amp;" "</f>
        <v xml:space="preserve">Текущий ремонт трансформаторов 110 кВ 1шт. Текущий ремонт разъединителей (ОД и КЗ) 110 кВ 12групп Текущий ремонт конденсаторов связи 110 кВ 1шт. </v>
      </c>
      <c r="N1888" s="286"/>
      <c r="O1888" s="287"/>
      <c r="P1888" s="297"/>
      <c r="Q1888" s="88"/>
      <c r="R1888" s="298"/>
      <c r="S1888" s="47"/>
      <c r="T1888" s="48"/>
      <c r="U1888" s="48"/>
      <c r="V1888" s="48"/>
      <c r="W1888" s="48"/>
      <c r="X1888" s="48"/>
      <c r="Y1888" s="48"/>
      <c r="Z1888" s="48"/>
      <c r="AA1888" s="48"/>
      <c r="AB1888" s="48"/>
      <c r="AC1888" s="48"/>
      <c r="AD1888" s="48"/>
      <c r="AE1888" s="48"/>
      <c r="AF1888" s="48"/>
      <c r="AG1888" s="48"/>
      <c r="AH1888" s="48"/>
      <c r="AI1888" s="48"/>
      <c r="AJ1888" s="48"/>
      <c r="AK1888" s="48"/>
      <c r="AL1888" s="48"/>
      <c r="AM1888" s="48"/>
      <c r="AN1888" s="48"/>
      <c r="AO1888" s="48"/>
      <c r="AP1888" s="48"/>
      <c r="AQ1888" s="48"/>
      <c r="AR1888" s="48"/>
      <c r="AS1888" s="48"/>
      <c r="AT1888" s="48"/>
      <c r="AU1888" s="48"/>
      <c r="AV1888" s="48"/>
      <c r="AW1888" s="48"/>
      <c r="AX1888" s="48"/>
      <c r="AY1888" s="48"/>
      <c r="AZ1888" s="48"/>
      <c r="BA1888" s="48"/>
      <c r="BB1888" s="48"/>
      <c r="BC1888" s="48"/>
      <c r="BD1888" s="48"/>
      <c r="BE1888" s="48"/>
      <c r="BF1888" s="48"/>
      <c r="BG1888" s="48"/>
      <c r="BH1888" s="48"/>
      <c r="BI1888" s="48"/>
      <c r="BJ1888" s="48"/>
      <c r="BK1888" s="48"/>
      <c r="BL1888" s="48"/>
      <c r="BM1888" s="48"/>
      <c r="BN1888" s="48"/>
      <c r="BO1888" s="48"/>
      <c r="BP1888" s="48"/>
      <c r="BQ1888" s="48"/>
      <c r="BR1888" s="48"/>
      <c r="BS1888" s="48"/>
      <c r="BT1888" s="48"/>
      <c r="BU1888" s="48"/>
      <c r="BV1888" s="48"/>
      <c r="BW1888" s="48"/>
      <c r="BX1888" s="48"/>
      <c r="BY1888" s="48"/>
      <c r="BZ1888" s="48"/>
      <c r="CA1888" s="48"/>
      <c r="CB1888" s="48"/>
      <c r="CC1888" s="48"/>
      <c r="CD1888" s="48"/>
      <c r="CE1888" s="48"/>
      <c r="CF1888" s="48"/>
      <c r="CG1888" s="48"/>
      <c r="CH1888" s="48"/>
      <c r="CI1888" s="48"/>
      <c r="CJ1888" s="48"/>
      <c r="CK1888" s="48"/>
      <c r="CL1888" s="48"/>
      <c r="CM1888" s="48"/>
      <c r="CN1888" s="48"/>
      <c r="CO1888" s="48"/>
      <c r="CP1888" s="48"/>
      <c r="CQ1888" s="48"/>
      <c r="CR1888" s="48"/>
      <c r="CS1888" s="48"/>
      <c r="CT1888" s="48"/>
      <c r="CU1888" s="48"/>
      <c r="CV1888" s="48"/>
      <c r="CW1888" s="48"/>
      <c r="CX1888" s="48"/>
      <c r="CY1888" s="48"/>
      <c r="CZ1888" s="48"/>
      <c r="DA1888" s="48"/>
      <c r="DB1888" s="48"/>
      <c r="DC1888" s="48"/>
      <c r="DD1888" s="48"/>
      <c r="DE1888" s="48"/>
      <c r="DF1888" s="48"/>
      <c r="DG1888" s="48"/>
      <c r="DH1888" s="48"/>
      <c r="DI1888" s="48"/>
      <c r="DJ1888" s="48"/>
      <c r="DK1888" s="48"/>
      <c r="DL1888" s="48"/>
      <c r="DM1888" s="48"/>
      <c r="DN1888" s="48"/>
      <c r="DO1888" s="48"/>
      <c r="DP1888" s="48"/>
      <c r="DQ1888" s="48"/>
    </row>
    <row r="1889" spans="1:121" ht="12.75" hidden="1" customHeight="1" outlineLevel="2">
      <c r="A1889" s="36"/>
      <c r="B1889" s="36"/>
      <c r="C1889" s="6"/>
      <c r="D1889" s="36"/>
      <c r="E1889" s="6"/>
      <c r="F1889" s="35" t="s">
        <v>1984</v>
      </c>
      <c r="G1889" s="28">
        <v>89.004000000000005</v>
      </c>
      <c r="H1889" s="76"/>
      <c r="I1889" s="28"/>
      <c r="J1889" s="28"/>
      <c r="K1889" s="264"/>
      <c r="L1889" s="288"/>
      <c r="M1889" s="285" t="s">
        <v>103</v>
      </c>
      <c r="N1889" s="286" t="s">
        <v>52</v>
      </c>
      <c r="O1889" s="287">
        <v>1</v>
      </c>
      <c r="P1889" s="297"/>
      <c r="Q1889" s="88"/>
      <c r="R1889" s="298"/>
      <c r="S1889" s="47"/>
      <c r="T1889" s="48"/>
      <c r="U1889" s="48"/>
      <c r="V1889" s="48"/>
      <c r="W1889" s="48"/>
      <c r="X1889" s="48"/>
      <c r="Y1889" s="48"/>
      <c r="Z1889" s="48"/>
      <c r="AA1889" s="48"/>
      <c r="AB1889" s="48"/>
      <c r="AC1889" s="48"/>
      <c r="AD1889" s="48"/>
      <c r="AE1889" s="48"/>
      <c r="AF1889" s="48"/>
      <c r="AG1889" s="48"/>
      <c r="AH1889" s="48"/>
      <c r="AI1889" s="48"/>
      <c r="AJ1889" s="48"/>
      <c r="AK1889" s="48"/>
      <c r="AL1889" s="48"/>
      <c r="AM1889" s="48"/>
      <c r="AN1889" s="48"/>
      <c r="AO1889" s="48"/>
      <c r="AP1889" s="48"/>
      <c r="AQ1889" s="48"/>
      <c r="AR1889" s="48"/>
      <c r="AS1889" s="48"/>
      <c r="AT1889" s="48"/>
      <c r="AU1889" s="48"/>
      <c r="AV1889" s="48"/>
      <c r="AW1889" s="48"/>
      <c r="AX1889" s="48"/>
      <c r="AY1889" s="48"/>
      <c r="AZ1889" s="48"/>
      <c r="BA1889" s="48"/>
      <c r="BB1889" s="48"/>
      <c r="BC1889" s="48"/>
      <c r="BD1889" s="48"/>
      <c r="BE1889" s="48"/>
      <c r="BF1889" s="48"/>
      <c r="BG1889" s="48"/>
      <c r="BH1889" s="48"/>
      <c r="BI1889" s="48"/>
      <c r="BJ1889" s="48"/>
      <c r="BK1889" s="48"/>
      <c r="BL1889" s="48"/>
      <c r="BM1889" s="48"/>
      <c r="BN1889" s="48"/>
      <c r="BO1889" s="48"/>
      <c r="BP1889" s="48"/>
      <c r="BQ1889" s="48"/>
      <c r="BR1889" s="48"/>
      <c r="BS1889" s="48"/>
      <c r="BT1889" s="48"/>
      <c r="BU1889" s="48"/>
      <c r="BV1889" s="48"/>
      <c r="BW1889" s="48"/>
      <c r="BX1889" s="48"/>
      <c r="BY1889" s="48"/>
      <c r="BZ1889" s="48"/>
      <c r="CA1889" s="48"/>
      <c r="CB1889" s="48"/>
      <c r="CC1889" s="48"/>
      <c r="CD1889" s="48"/>
      <c r="CE1889" s="48"/>
      <c r="CF1889" s="48"/>
      <c r="CG1889" s="48"/>
      <c r="CH1889" s="48"/>
      <c r="CI1889" s="48"/>
      <c r="CJ1889" s="48"/>
      <c r="CK1889" s="48"/>
      <c r="CL1889" s="48"/>
      <c r="CM1889" s="48"/>
      <c r="CN1889" s="48"/>
      <c r="CO1889" s="48"/>
      <c r="CP1889" s="48"/>
      <c r="CQ1889" s="48"/>
      <c r="CR1889" s="48"/>
      <c r="CS1889" s="48"/>
      <c r="CT1889" s="48"/>
      <c r="CU1889" s="48"/>
      <c r="CV1889" s="48"/>
      <c r="CW1889" s="48"/>
      <c r="CX1889" s="48"/>
      <c r="CY1889" s="48"/>
      <c r="CZ1889" s="48"/>
      <c r="DA1889" s="48"/>
      <c r="DB1889" s="48"/>
      <c r="DC1889" s="48"/>
      <c r="DD1889" s="48"/>
      <c r="DE1889" s="48"/>
      <c r="DF1889" s="48"/>
      <c r="DG1889" s="48"/>
      <c r="DH1889" s="48"/>
      <c r="DI1889" s="48"/>
      <c r="DJ1889" s="48"/>
      <c r="DK1889" s="48"/>
      <c r="DL1889" s="48"/>
      <c r="DM1889" s="48"/>
      <c r="DN1889" s="48"/>
      <c r="DO1889" s="48"/>
      <c r="DP1889" s="48"/>
      <c r="DQ1889" s="48"/>
    </row>
    <row r="1890" spans="1:121" ht="67.5" hidden="1" customHeight="1" outlineLevel="2">
      <c r="A1890" s="36"/>
      <c r="B1890" s="36"/>
      <c r="C1890" s="6"/>
      <c r="D1890" s="36"/>
      <c r="E1890" s="6"/>
      <c r="F1890" s="35" t="s">
        <v>1985</v>
      </c>
      <c r="G1890" s="28"/>
      <c r="H1890" s="76"/>
      <c r="I1890" s="28"/>
      <c r="J1890" s="28"/>
      <c r="K1890" s="264"/>
      <c r="L1890" s="288"/>
      <c r="M1890" s="285" t="s">
        <v>182</v>
      </c>
      <c r="N1890" s="286" t="s">
        <v>76</v>
      </c>
      <c r="O1890" s="287">
        <v>12</v>
      </c>
      <c r="P1890" s="297"/>
      <c r="Q1890" s="88"/>
      <c r="R1890" s="298"/>
      <c r="S1890" s="47"/>
      <c r="T1890" s="48"/>
      <c r="U1890" s="48"/>
      <c r="V1890" s="48"/>
      <c r="W1890" s="48"/>
      <c r="X1890" s="48"/>
      <c r="Y1890" s="48"/>
      <c r="Z1890" s="48"/>
      <c r="AA1890" s="48"/>
      <c r="AB1890" s="48"/>
      <c r="AC1890" s="48"/>
      <c r="AD1890" s="48"/>
      <c r="AE1890" s="48"/>
      <c r="AF1890" s="48"/>
      <c r="AG1890" s="48"/>
      <c r="AH1890" s="48"/>
      <c r="AI1890" s="48"/>
      <c r="AJ1890" s="48"/>
      <c r="AK1890" s="48"/>
      <c r="AL1890" s="48"/>
      <c r="AM1890" s="48"/>
      <c r="AN1890" s="48"/>
      <c r="AO1890" s="48"/>
      <c r="AP1890" s="48"/>
      <c r="AQ1890" s="48"/>
      <c r="AR1890" s="48"/>
      <c r="AS1890" s="48"/>
      <c r="AT1890" s="48"/>
      <c r="AU1890" s="48"/>
      <c r="AV1890" s="48"/>
      <c r="AW1890" s="48"/>
      <c r="AX1890" s="48"/>
      <c r="AY1890" s="48"/>
      <c r="AZ1890" s="48"/>
      <c r="BA1890" s="48"/>
      <c r="BB1890" s="48"/>
      <c r="BC1890" s="48"/>
      <c r="BD1890" s="48"/>
      <c r="BE1890" s="48"/>
      <c r="BF1890" s="48"/>
      <c r="BG1890" s="48"/>
      <c r="BH1890" s="48"/>
      <c r="BI1890" s="48"/>
      <c r="BJ1890" s="48"/>
      <c r="BK1890" s="48"/>
      <c r="BL1890" s="48"/>
      <c r="BM1890" s="48"/>
      <c r="BN1890" s="48"/>
      <c r="BO1890" s="48"/>
      <c r="BP1890" s="48"/>
      <c r="BQ1890" s="48"/>
      <c r="BR1890" s="48"/>
      <c r="BS1890" s="48"/>
      <c r="BT1890" s="48"/>
      <c r="BU1890" s="48"/>
      <c r="BV1890" s="48"/>
      <c r="BW1890" s="48"/>
      <c r="BX1890" s="48"/>
      <c r="BY1890" s="48"/>
      <c r="BZ1890" s="48"/>
      <c r="CA1890" s="48"/>
      <c r="CB1890" s="48"/>
      <c r="CC1890" s="48"/>
      <c r="CD1890" s="48"/>
      <c r="CE1890" s="48"/>
      <c r="CF1890" s="48"/>
      <c r="CG1890" s="48"/>
      <c r="CH1890" s="48"/>
      <c r="CI1890" s="48"/>
      <c r="CJ1890" s="48"/>
      <c r="CK1890" s="48"/>
      <c r="CL1890" s="48"/>
      <c r="CM1890" s="48"/>
      <c r="CN1890" s="48"/>
      <c r="CO1890" s="48"/>
      <c r="CP1890" s="48"/>
      <c r="CQ1890" s="48"/>
      <c r="CR1890" s="48"/>
      <c r="CS1890" s="48"/>
      <c r="CT1890" s="48"/>
      <c r="CU1890" s="48"/>
      <c r="CV1890" s="48"/>
      <c r="CW1890" s="48"/>
      <c r="CX1890" s="48"/>
      <c r="CY1890" s="48"/>
      <c r="CZ1890" s="48"/>
      <c r="DA1890" s="48"/>
      <c r="DB1890" s="48"/>
      <c r="DC1890" s="48"/>
      <c r="DD1890" s="48"/>
      <c r="DE1890" s="48"/>
      <c r="DF1890" s="48"/>
      <c r="DG1890" s="48"/>
      <c r="DH1890" s="48"/>
      <c r="DI1890" s="48"/>
      <c r="DJ1890" s="48"/>
      <c r="DK1890" s="48"/>
      <c r="DL1890" s="48"/>
      <c r="DM1890" s="48"/>
      <c r="DN1890" s="48"/>
      <c r="DO1890" s="48"/>
      <c r="DP1890" s="48"/>
      <c r="DQ1890" s="48"/>
    </row>
    <row r="1891" spans="1:121" ht="12.75" hidden="1" customHeight="1" outlineLevel="2">
      <c r="A1891" s="36"/>
      <c r="B1891" s="36"/>
      <c r="C1891" s="6"/>
      <c r="D1891" s="36"/>
      <c r="E1891" s="6"/>
      <c r="F1891" s="35" t="s">
        <v>1843</v>
      </c>
      <c r="G1891" s="28"/>
      <c r="H1891" s="76"/>
      <c r="I1891" s="28"/>
      <c r="J1891" s="28"/>
      <c r="K1891" s="264"/>
      <c r="L1891" s="288"/>
      <c r="M1891" s="285" t="s">
        <v>1980</v>
      </c>
      <c r="N1891" s="286" t="s">
        <v>52</v>
      </c>
      <c r="O1891" s="287">
        <v>1</v>
      </c>
      <c r="P1891" s="297"/>
      <c r="Q1891" s="88"/>
      <c r="R1891" s="298"/>
      <c r="S1891" s="47"/>
      <c r="T1891" s="48"/>
      <c r="U1891" s="48"/>
      <c r="V1891" s="48"/>
      <c r="W1891" s="48"/>
      <c r="X1891" s="48"/>
      <c r="Y1891" s="48"/>
      <c r="Z1891" s="48"/>
      <c r="AA1891" s="48"/>
      <c r="AB1891" s="48"/>
      <c r="AC1891" s="48"/>
      <c r="AD1891" s="48"/>
      <c r="AE1891" s="48"/>
      <c r="AF1891" s="48"/>
      <c r="AG1891" s="48"/>
      <c r="AH1891" s="48"/>
      <c r="AI1891" s="48"/>
      <c r="AJ1891" s="48"/>
      <c r="AK1891" s="48"/>
      <c r="AL1891" s="48"/>
      <c r="AM1891" s="48"/>
      <c r="AN1891" s="48"/>
      <c r="AO1891" s="48"/>
      <c r="AP1891" s="48"/>
      <c r="AQ1891" s="48"/>
      <c r="AR1891" s="48"/>
      <c r="AS1891" s="48"/>
      <c r="AT1891" s="48"/>
      <c r="AU1891" s="48"/>
      <c r="AV1891" s="48"/>
      <c r="AW1891" s="48"/>
      <c r="AX1891" s="48"/>
      <c r="AY1891" s="48"/>
      <c r="AZ1891" s="48"/>
      <c r="BA1891" s="48"/>
      <c r="BB1891" s="48"/>
      <c r="BC1891" s="48"/>
      <c r="BD1891" s="48"/>
      <c r="BE1891" s="48"/>
      <c r="BF1891" s="48"/>
      <c r="BG1891" s="48"/>
      <c r="BH1891" s="48"/>
      <c r="BI1891" s="48"/>
      <c r="BJ1891" s="48"/>
      <c r="BK1891" s="48"/>
      <c r="BL1891" s="48"/>
      <c r="BM1891" s="48"/>
      <c r="BN1891" s="48"/>
      <c r="BO1891" s="48"/>
      <c r="BP1891" s="48"/>
      <c r="BQ1891" s="48"/>
      <c r="BR1891" s="48"/>
      <c r="BS1891" s="48"/>
      <c r="BT1891" s="48"/>
      <c r="BU1891" s="48"/>
      <c r="BV1891" s="48"/>
      <c r="BW1891" s="48"/>
      <c r="BX1891" s="48"/>
      <c r="BY1891" s="48"/>
      <c r="BZ1891" s="48"/>
      <c r="CA1891" s="48"/>
      <c r="CB1891" s="48"/>
      <c r="CC1891" s="48"/>
      <c r="CD1891" s="48"/>
      <c r="CE1891" s="48"/>
      <c r="CF1891" s="48"/>
      <c r="CG1891" s="48"/>
      <c r="CH1891" s="48"/>
      <c r="CI1891" s="48"/>
      <c r="CJ1891" s="48"/>
      <c r="CK1891" s="48"/>
      <c r="CL1891" s="48"/>
      <c r="CM1891" s="48"/>
      <c r="CN1891" s="48"/>
      <c r="CO1891" s="48"/>
      <c r="CP1891" s="48"/>
      <c r="CQ1891" s="48"/>
      <c r="CR1891" s="48"/>
      <c r="CS1891" s="48"/>
      <c r="CT1891" s="48"/>
      <c r="CU1891" s="48"/>
      <c r="CV1891" s="48"/>
      <c r="CW1891" s="48"/>
      <c r="CX1891" s="48"/>
      <c r="CY1891" s="48"/>
      <c r="CZ1891" s="48"/>
      <c r="DA1891" s="48"/>
      <c r="DB1891" s="48"/>
      <c r="DC1891" s="48"/>
      <c r="DD1891" s="48"/>
      <c r="DE1891" s="48"/>
      <c r="DF1891" s="48"/>
      <c r="DG1891" s="48"/>
      <c r="DH1891" s="48"/>
      <c r="DI1891" s="48"/>
      <c r="DJ1891" s="48"/>
      <c r="DK1891" s="48"/>
      <c r="DL1891" s="48"/>
      <c r="DM1891" s="48"/>
      <c r="DN1891" s="48"/>
      <c r="DO1891" s="48"/>
      <c r="DP1891" s="48"/>
      <c r="DQ1891" s="48"/>
    </row>
    <row r="1892" spans="1:121" ht="45" customHeight="1" outlineLevel="1" collapsed="1">
      <c r="A1892" s="36" t="s">
        <v>917</v>
      </c>
      <c r="B1892" s="36">
        <v>110</v>
      </c>
      <c r="C1892" s="6" t="s">
        <v>1624</v>
      </c>
      <c r="D1892" s="36" t="s">
        <v>1350</v>
      </c>
      <c r="E1892" s="6" t="s">
        <v>1986</v>
      </c>
      <c r="F1892" s="35" t="s">
        <v>1987</v>
      </c>
      <c r="G1892" s="28"/>
      <c r="H1892" s="76" t="s">
        <v>59</v>
      </c>
      <c r="I1892" s="28"/>
      <c r="J1892" s="28" t="s">
        <v>50</v>
      </c>
      <c r="K1892" s="99" t="s">
        <v>478</v>
      </c>
      <c r="L1892" s="100" t="s">
        <v>316</v>
      </c>
      <c r="M1892" s="285" t="str">
        <f>M1893&amp;" "&amp;O1893&amp;N1893&amp;" "&amp;M1894&amp;" "&amp;O1894&amp;N1894&amp;" "</f>
        <v xml:space="preserve">Текущий ремонт трансформаторов 110 кВ 2шт. Текущий ремонт выключателей 6-10 кВ 2шт. </v>
      </c>
      <c r="N1892" s="286"/>
      <c r="O1892" s="287"/>
      <c r="P1892" s="297"/>
      <c r="Q1892" s="88"/>
      <c r="R1892" s="298"/>
      <c r="S1892" s="47"/>
      <c r="T1892" s="48"/>
      <c r="U1892" s="48"/>
      <c r="V1892" s="48"/>
      <c r="W1892" s="48"/>
      <c r="X1892" s="48"/>
      <c r="Y1892" s="48"/>
      <c r="Z1892" s="48"/>
      <c r="AA1892" s="48"/>
      <c r="AB1892" s="48"/>
      <c r="AC1892" s="48"/>
      <c r="AD1892" s="48"/>
      <c r="AE1892" s="48"/>
      <c r="AF1892" s="48"/>
      <c r="AG1892" s="48"/>
      <c r="AH1892" s="48"/>
      <c r="AI1892" s="48"/>
      <c r="AJ1892" s="48"/>
      <c r="AK1892" s="48"/>
      <c r="AL1892" s="48"/>
      <c r="AM1892" s="48"/>
      <c r="AN1892" s="48"/>
      <c r="AO1892" s="48"/>
      <c r="AP1892" s="48"/>
      <c r="AQ1892" s="48"/>
      <c r="AR1892" s="48"/>
      <c r="AS1892" s="48"/>
      <c r="AT1892" s="48"/>
      <c r="AU1892" s="48"/>
      <c r="AV1892" s="48"/>
      <c r="AW1892" s="48"/>
      <c r="AX1892" s="48"/>
      <c r="AY1892" s="48"/>
      <c r="AZ1892" s="48"/>
      <c r="BA1892" s="48"/>
      <c r="BB1892" s="48"/>
      <c r="BC1892" s="48"/>
      <c r="BD1892" s="48"/>
      <c r="BE1892" s="48"/>
      <c r="BF1892" s="48"/>
      <c r="BG1892" s="48"/>
      <c r="BH1892" s="48"/>
      <c r="BI1892" s="48"/>
      <c r="BJ1892" s="48"/>
      <c r="BK1892" s="48"/>
      <c r="BL1892" s="48"/>
      <c r="BM1892" s="48"/>
      <c r="BN1892" s="48"/>
      <c r="BO1892" s="48"/>
      <c r="BP1892" s="48"/>
      <c r="BQ1892" s="48"/>
      <c r="BR1892" s="48"/>
      <c r="BS1892" s="48"/>
      <c r="BT1892" s="48"/>
      <c r="BU1892" s="48"/>
      <c r="BV1892" s="48"/>
      <c r="BW1892" s="48"/>
      <c r="BX1892" s="48"/>
      <c r="BY1892" s="48"/>
      <c r="BZ1892" s="48"/>
      <c r="CA1892" s="48"/>
      <c r="CB1892" s="48"/>
      <c r="CC1892" s="48"/>
      <c r="CD1892" s="48"/>
      <c r="CE1892" s="48"/>
      <c r="CF1892" s="48"/>
      <c r="CG1892" s="48"/>
      <c r="CH1892" s="48"/>
      <c r="CI1892" s="48"/>
      <c r="CJ1892" s="48"/>
      <c r="CK1892" s="48"/>
      <c r="CL1892" s="48"/>
      <c r="CM1892" s="48"/>
      <c r="CN1892" s="48"/>
      <c r="CO1892" s="48"/>
      <c r="CP1892" s="48"/>
      <c r="CQ1892" s="48"/>
      <c r="CR1892" s="48"/>
      <c r="CS1892" s="48"/>
      <c r="CT1892" s="48"/>
      <c r="CU1892" s="48"/>
      <c r="CV1892" s="48"/>
      <c r="CW1892" s="48"/>
      <c r="CX1892" s="48"/>
      <c r="CY1892" s="48"/>
      <c r="CZ1892" s="48"/>
      <c r="DA1892" s="48"/>
      <c r="DB1892" s="48"/>
      <c r="DC1892" s="48"/>
      <c r="DD1892" s="48"/>
      <c r="DE1892" s="48"/>
      <c r="DF1892" s="48"/>
      <c r="DG1892" s="48"/>
      <c r="DH1892" s="48"/>
      <c r="DI1892" s="48"/>
      <c r="DJ1892" s="48"/>
      <c r="DK1892" s="48"/>
      <c r="DL1892" s="48"/>
      <c r="DM1892" s="48"/>
      <c r="DN1892" s="48"/>
      <c r="DO1892" s="48"/>
      <c r="DP1892" s="48"/>
      <c r="DQ1892" s="48"/>
    </row>
    <row r="1893" spans="1:121" ht="12.75" hidden="1" customHeight="1" outlineLevel="2">
      <c r="A1893" s="36"/>
      <c r="B1893" s="36"/>
      <c r="C1893" s="6"/>
      <c r="D1893" s="36"/>
      <c r="E1893" s="6"/>
      <c r="F1893" s="35" t="s">
        <v>1988</v>
      </c>
      <c r="G1893" s="28" t="s">
        <v>2849</v>
      </c>
      <c r="H1893" s="76"/>
      <c r="I1893" s="28"/>
      <c r="J1893" s="28"/>
      <c r="K1893" s="264"/>
      <c r="L1893" s="288"/>
      <c r="M1893" s="285" t="s">
        <v>103</v>
      </c>
      <c r="N1893" s="286" t="s">
        <v>52</v>
      </c>
      <c r="O1893" s="287">
        <v>2</v>
      </c>
      <c r="P1893" s="297"/>
      <c r="Q1893" s="88"/>
      <c r="R1893" s="298"/>
      <c r="S1893" s="47"/>
      <c r="T1893" s="48"/>
      <c r="U1893" s="48"/>
      <c r="V1893" s="48"/>
      <c r="W1893" s="48"/>
      <c r="X1893" s="48"/>
      <c r="Y1893" s="48"/>
      <c r="Z1893" s="48"/>
      <c r="AA1893" s="48"/>
      <c r="AB1893" s="48"/>
      <c r="AC1893" s="48"/>
      <c r="AD1893" s="48"/>
      <c r="AE1893" s="48"/>
      <c r="AF1893" s="48"/>
      <c r="AG1893" s="48"/>
      <c r="AH1893" s="48"/>
      <c r="AI1893" s="48"/>
      <c r="AJ1893" s="48"/>
      <c r="AK1893" s="48"/>
      <c r="AL1893" s="48"/>
      <c r="AM1893" s="48"/>
      <c r="AN1893" s="48"/>
      <c r="AO1893" s="48"/>
      <c r="AP1893" s="48"/>
      <c r="AQ1893" s="48"/>
      <c r="AR1893" s="48"/>
      <c r="AS1893" s="48"/>
      <c r="AT1893" s="48"/>
      <c r="AU1893" s="48"/>
      <c r="AV1893" s="48"/>
      <c r="AW1893" s="48"/>
      <c r="AX1893" s="48"/>
      <c r="AY1893" s="48"/>
      <c r="AZ1893" s="48"/>
      <c r="BA1893" s="48"/>
      <c r="BB1893" s="48"/>
      <c r="BC1893" s="48"/>
      <c r="BD1893" s="48"/>
      <c r="BE1893" s="48"/>
      <c r="BF1893" s="48"/>
      <c r="BG1893" s="48"/>
      <c r="BH1893" s="48"/>
      <c r="BI1893" s="48"/>
      <c r="BJ1893" s="48"/>
      <c r="BK1893" s="48"/>
      <c r="BL1893" s="48"/>
      <c r="BM1893" s="48"/>
      <c r="BN1893" s="48"/>
      <c r="BO1893" s="48"/>
      <c r="BP1893" s="48"/>
      <c r="BQ1893" s="48"/>
      <c r="BR1893" s="48"/>
      <c r="BS1893" s="48"/>
      <c r="BT1893" s="48"/>
      <c r="BU1893" s="48"/>
      <c r="BV1893" s="48"/>
      <c r="BW1893" s="48"/>
      <c r="BX1893" s="48"/>
      <c r="BY1893" s="48"/>
      <c r="BZ1893" s="48"/>
      <c r="CA1893" s="48"/>
      <c r="CB1893" s="48"/>
      <c r="CC1893" s="48"/>
      <c r="CD1893" s="48"/>
      <c r="CE1893" s="48"/>
      <c r="CF1893" s="48"/>
      <c r="CG1893" s="48"/>
      <c r="CH1893" s="48"/>
      <c r="CI1893" s="48"/>
      <c r="CJ1893" s="48"/>
      <c r="CK1893" s="48"/>
      <c r="CL1893" s="48"/>
      <c r="CM1893" s="48"/>
      <c r="CN1893" s="48"/>
      <c r="CO1893" s="48"/>
      <c r="CP1893" s="48"/>
      <c r="CQ1893" s="48"/>
      <c r="CR1893" s="48"/>
      <c r="CS1893" s="48"/>
      <c r="CT1893" s="48"/>
      <c r="CU1893" s="48"/>
      <c r="CV1893" s="48"/>
      <c r="CW1893" s="48"/>
      <c r="CX1893" s="48"/>
      <c r="CY1893" s="48"/>
      <c r="CZ1893" s="48"/>
      <c r="DA1893" s="48"/>
      <c r="DB1893" s="48"/>
      <c r="DC1893" s="48"/>
      <c r="DD1893" s="48"/>
      <c r="DE1893" s="48"/>
      <c r="DF1893" s="48"/>
      <c r="DG1893" s="48"/>
      <c r="DH1893" s="48"/>
      <c r="DI1893" s="48"/>
      <c r="DJ1893" s="48"/>
      <c r="DK1893" s="48"/>
      <c r="DL1893" s="48"/>
      <c r="DM1893" s="48"/>
      <c r="DN1893" s="48"/>
      <c r="DO1893" s="48"/>
      <c r="DP1893" s="48"/>
      <c r="DQ1893" s="48"/>
    </row>
    <row r="1894" spans="1:121" ht="12.75" hidden="1" customHeight="1" outlineLevel="2">
      <c r="A1894" s="36"/>
      <c r="B1894" s="36"/>
      <c r="C1894" s="6"/>
      <c r="D1894" s="36"/>
      <c r="E1894" s="6"/>
      <c r="F1894" s="35" t="s">
        <v>1989</v>
      </c>
      <c r="G1894" s="28"/>
      <c r="H1894" s="76"/>
      <c r="I1894" s="28"/>
      <c r="J1894" s="28"/>
      <c r="K1894" s="264"/>
      <c r="L1894" s="288"/>
      <c r="M1894" s="285" t="s">
        <v>109</v>
      </c>
      <c r="N1894" s="286" t="s">
        <v>52</v>
      </c>
      <c r="O1894" s="287">
        <v>2</v>
      </c>
      <c r="P1894" s="297"/>
      <c r="Q1894" s="88"/>
      <c r="R1894" s="298"/>
      <c r="S1894" s="47"/>
      <c r="T1894" s="48"/>
      <c r="U1894" s="48"/>
      <c r="V1894" s="48"/>
      <c r="W1894" s="48"/>
      <c r="X1894" s="48"/>
      <c r="Y1894" s="48"/>
      <c r="Z1894" s="48"/>
      <c r="AA1894" s="48"/>
      <c r="AB1894" s="48"/>
      <c r="AC1894" s="48"/>
      <c r="AD1894" s="48"/>
      <c r="AE1894" s="48"/>
      <c r="AF1894" s="48"/>
      <c r="AG1894" s="48"/>
      <c r="AH1894" s="48"/>
      <c r="AI1894" s="48"/>
      <c r="AJ1894" s="48"/>
      <c r="AK1894" s="48"/>
      <c r="AL1894" s="48"/>
      <c r="AM1894" s="48"/>
      <c r="AN1894" s="48"/>
      <c r="AO1894" s="48"/>
      <c r="AP1894" s="48"/>
      <c r="AQ1894" s="48"/>
      <c r="AR1894" s="48"/>
      <c r="AS1894" s="48"/>
      <c r="AT1894" s="48"/>
      <c r="AU1894" s="48"/>
      <c r="AV1894" s="48"/>
      <c r="AW1894" s="48"/>
      <c r="AX1894" s="48"/>
      <c r="AY1894" s="48"/>
      <c r="AZ1894" s="48"/>
      <c r="BA1894" s="48"/>
      <c r="BB1894" s="48"/>
      <c r="BC1894" s="48"/>
      <c r="BD1894" s="48"/>
      <c r="BE1894" s="48"/>
      <c r="BF1894" s="48"/>
      <c r="BG1894" s="48"/>
      <c r="BH1894" s="48"/>
      <c r="BI1894" s="48"/>
      <c r="BJ1894" s="48"/>
      <c r="BK1894" s="48"/>
      <c r="BL1894" s="48"/>
      <c r="BM1894" s="48"/>
      <c r="BN1894" s="48"/>
      <c r="BO1894" s="48"/>
      <c r="BP1894" s="48"/>
      <c r="BQ1894" s="48"/>
      <c r="BR1894" s="48"/>
      <c r="BS1894" s="48"/>
      <c r="BT1894" s="48"/>
      <c r="BU1894" s="48"/>
      <c r="BV1894" s="48"/>
      <c r="BW1894" s="48"/>
      <c r="BX1894" s="48"/>
      <c r="BY1894" s="48"/>
      <c r="BZ1894" s="48"/>
      <c r="CA1894" s="48"/>
      <c r="CB1894" s="48"/>
      <c r="CC1894" s="48"/>
      <c r="CD1894" s="48"/>
      <c r="CE1894" s="48"/>
      <c r="CF1894" s="48"/>
      <c r="CG1894" s="48"/>
      <c r="CH1894" s="48"/>
      <c r="CI1894" s="48"/>
      <c r="CJ1894" s="48"/>
      <c r="CK1894" s="48"/>
      <c r="CL1894" s="48"/>
      <c r="CM1894" s="48"/>
      <c r="CN1894" s="48"/>
      <c r="CO1894" s="48"/>
      <c r="CP1894" s="48"/>
      <c r="CQ1894" s="48"/>
      <c r="CR1894" s="48"/>
      <c r="CS1894" s="48"/>
      <c r="CT1894" s="48"/>
      <c r="CU1894" s="48"/>
      <c r="CV1894" s="48"/>
      <c r="CW1894" s="48"/>
      <c r="CX1894" s="48"/>
      <c r="CY1894" s="48"/>
      <c r="CZ1894" s="48"/>
      <c r="DA1894" s="48"/>
      <c r="DB1894" s="48"/>
      <c r="DC1894" s="48"/>
      <c r="DD1894" s="48"/>
      <c r="DE1894" s="48"/>
      <c r="DF1894" s="48"/>
      <c r="DG1894" s="48"/>
      <c r="DH1894" s="48"/>
      <c r="DI1894" s="48"/>
      <c r="DJ1894" s="48"/>
      <c r="DK1894" s="48"/>
      <c r="DL1894" s="48"/>
      <c r="DM1894" s="48"/>
      <c r="DN1894" s="48"/>
      <c r="DO1894" s="48"/>
      <c r="DP1894" s="48"/>
      <c r="DQ1894" s="48"/>
    </row>
    <row r="1895" spans="1:121" ht="12.75" customHeight="1" outlineLevel="1" collapsed="1">
      <c r="A1895" s="36" t="s">
        <v>918</v>
      </c>
      <c r="B1895" s="36">
        <v>35</v>
      </c>
      <c r="C1895" s="6" t="s">
        <v>1529</v>
      </c>
      <c r="D1895" s="36" t="s">
        <v>1350</v>
      </c>
      <c r="E1895" s="6" t="s">
        <v>1844</v>
      </c>
      <c r="F1895" s="35" t="s">
        <v>1845</v>
      </c>
      <c r="G1895" s="28"/>
      <c r="H1895" s="76" t="s">
        <v>59</v>
      </c>
      <c r="I1895" s="28"/>
      <c r="J1895" s="28" t="s">
        <v>50</v>
      </c>
      <c r="K1895" s="99" t="s">
        <v>53</v>
      </c>
      <c r="L1895" s="100" t="s">
        <v>53</v>
      </c>
      <c r="M1895" s="285" t="str">
        <f>M1896&amp;" "&amp;O1896&amp;N1896&amp;" "</f>
        <v xml:space="preserve">Текущий ремонт трансформаторов 35 кВ 2шт. </v>
      </c>
      <c r="N1895" s="286"/>
      <c r="O1895" s="287"/>
      <c r="P1895" s="297"/>
      <c r="Q1895" s="88"/>
      <c r="R1895" s="298"/>
      <c r="S1895" s="47"/>
      <c r="T1895" s="48"/>
      <c r="U1895" s="48"/>
      <c r="V1895" s="48"/>
      <c r="W1895" s="48"/>
      <c r="X1895" s="48"/>
      <c r="Y1895" s="48"/>
      <c r="Z1895" s="48"/>
      <c r="AA1895" s="48"/>
      <c r="AB1895" s="48"/>
      <c r="AC1895" s="48"/>
      <c r="AD1895" s="48"/>
      <c r="AE1895" s="48"/>
      <c r="AF1895" s="48"/>
      <c r="AG1895" s="48"/>
      <c r="AH1895" s="48"/>
      <c r="AI1895" s="48"/>
      <c r="AJ1895" s="48"/>
      <c r="AK1895" s="48"/>
      <c r="AL1895" s="48"/>
      <c r="AM1895" s="48"/>
      <c r="AN1895" s="48"/>
      <c r="AO1895" s="48"/>
      <c r="AP1895" s="48"/>
      <c r="AQ1895" s="48"/>
      <c r="AR1895" s="48"/>
      <c r="AS1895" s="48"/>
      <c r="AT1895" s="48"/>
      <c r="AU1895" s="48"/>
      <c r="AV1895" s="48"/>
      <c r="AW1895" s="48"/>
      <c r="AX1895" s="48"/>
      <c r="AY1895" s="48"/>
      <c r="AZ1895" s="48"/>
      <c r="BA1895" s="48"/>
      <c r="BB1895" s="48"/>
      <c r="BC1895" s="48"/>
      <c r="BD1895" s="48"/>
      <c r="BE1895" s="48"/>
      <c r="BF1895" s="48"/>
      <c r="BG1895" s="48"/>
      <c r="BH1895" s="48"/>
      <c r="BI1895" s="48"/>
      <c r="BJ1895" s="48"/>
      <c r="BK1895" s="48"/>
      <c r="BL1895" s="48"/>
      <c r="BM1895" s="48"/>
      <c r="BN1895" s="48"/>
      <c r="BO1895" s="48"/>
      <c r="BP1895" s="48"/>
      <c r="BQ1895" s="48"/>
      <c r="BR1895" s="48"/>
      <c r="BS1895" s="48"/>
      <c r="BT1895" s="48"/>
      <c r="BU1895" s="48"/>
      <c r="BV1895" s="48"/>
      <c r="BW1895" s="48"/>
      <c r="BX1895" s="48"/>
      <c r="BY1895" s="48"/>
      <c r="BZ1895" s="48"/>
      <c r="CA1895" s="48"/>
      <c r="CB1895" s="48"/>
      <c r="CC1895" s="48"/>
      <c r="CD1895" s="48"/>
      <c r="CE1895" s="48"/>
      <c r="CF1895" s="48"/>
      <c r="CG1895" s="48"/>
      <c r="CH1895" s="48"/>
      <c r="CI1895" s="48"/>
      <c r="CJ1895" s="48"/>
      <c r="CK1895" s="48"/>
      <c r="CL1895" s="48"/>
      <c r="CM1895" s="48"/>
      <c r="CN1895" s="48"/>
      <c r="CO1895" s="48"/>
      <c r="CP1895" s="48"/>
      <c r="CQ1895" s="48"/>
      <c r="CR1895" s="48"/>
      <c r="CS1895" s="48"/>
      <c r="CT1895" s="48"/>
      <c r="CU1895" s="48"/>
      <c r="CV1895" s="48"/>
      <c r="CW1895" s="48"/>
      <c r="CX1895" s="48"/>
      <c r="CY1895" s="48"/>
      <c r="CZ1895" s="48"/>
      <c r="DA1895" s="48"/>
      <c r="DB1895" s="48"/>
      <c r="DC1895" s="48"/>
      <c r="DD1895" s="48"/>
      <c r="DE1895" s="48"/>
      <c r="DF1895" s="48"/>
      <c r="DG1895" s="48"/>
      <c r="DH1895" s="48"/>
      <c r="DI1895" s="48"/>
      <c r="DJ1895" s="48"/>
      <c r="DK1895" s="48"/>
      <c r="DL1895" s="48"/>
      <c r="DM1895" s="48"/>
      <c r="DN1895" s="48"/>
      <c r="DO1895" s="48"/>
      <c r="DP1895" s="48"/>
      <c r="DQ1895" s="48"/>
    </row>
    <row r="1896" spans="1:121" ht="12.75" hidden="1" customHeight="1" outlineLevel="2">
      <c r="A1896" s="36"/>
      <c r="B1896" s="36"/>
      <c r="C1896" s="6"/>
      <c r="D1896" s="36"/>
      <c r="E1896" s="6"/>
      <c r="F1896" s="35" t="s">
        <v>1990</v>
      </c>
      <c r="G1896" s="28"/>
      <c r="H1896" s="76"/>
      <c r="I1896" s="28"/>
      <c r="J1896" s="28"/>
      <c r="K1896" s="264"/>
      <c r="L1896" s="288"/>
      <c r="M1896" s="285" t="s">
        <v>94</v>
      </c>
      <c r="N1896" s="286" t="s">
        <v>52</v>
      </c>
      <c r="O1896" s="287">
        <v>2</v>
      </c>
      <c r="P1896" s="297"/>
      <c r="Q1896" s="88"/>
      <c r="R1896" s="298"/>
      <c r="S1896" s="47"/>
      <c r="T1896" s="48"/>
      <c r="U1896" s="48"/>
      <c r="V1896" s="48"/>
      <c r="W1896" s="48"/>
      <c r="X1896" s="48"/>
      <c r="Y1896" s="48"/>
      <c r="Z1896" s="48"/>
      <c r="AA1896" s="48"/>
      <c r="AB1896" s="48"/>
      <c r="AC1896" s="48"/>
      <c r="AD1896" s="48"/>
      <c r="AE1896" s="48"/>
      <c r="AF1896" s="48"/>
      <c r="AG1896" s="48"/>
      <c r="AH1896" s="48"/>
      <c r="AI1896" s="48"/>
      <c r="AJ1896" s="48"/>
      <c r="AK1896" s="48"/>
      <c r="AL1896" s="48"/>
      <c r="AM1896" s="48"/>
      <c r="AN1896" s="48"/>
      <c r="AO1896" s="48"/>
      <c r="AP1896" s="48"/>
      <c r="AQ1896" s="48"/>
      <c r="AR1896" s="48"/>
      <c r="AS1896" s="48"/>
      <c r="AT1896" s="48"/>
      <c r="AU1896" s="48"/>
      <c r="AV1896" s="48"/>
      <c r="AW1896" s="48"/>
      <c r="AX1896" s="48"/>
      <c r="AY1896" s="48"/>
      <c r="AZ1896" s="48"/>
      <c r="BA1896" s="48"/>
      <c r="BB1896" s="48"/>
      <c r="BC1896" s="48"/>
      <c r="BD1896" s="48"/>
      <c r="BE1896" s="48"/>
      <c r="BF1896" s="48"/>
      <c r="BG1896" s="48"/>
      <c r="BH1896" s="48"/>
      <c r="BI1896" s="48"/>
      <c r="BJ1896" s="48"/>
      <c r="BK1896" s="48"/>
      <c r="BL1896" s="48"/>
      <c r="BM1896" s="48"/>
      <c r="BN1896" s="48"/>
      <c r="BO1896" s="48"/>
      <c r="BP1896" s="48"/>
      <c r="BQ1896" s="48"/>
      <c r="BR1896" s="48"/>
      <c r="BS1896" s="48"/>
      <c r="BT1896" s="48"/>
      <c r="BU1896" s="48"/>
      <c r="BV1896" s="48"/>
      <c r="BW1896" s="48"/>
      <c r="BX1896" s="48"/>
      <c r="BY1896" s="48"/>
      <c r="BZ1896" s="48"/>
      <c r="CA1896" s="48"/>
      <c r="CB1896" s="48"/>
      <c r="CC1896" s="48"/>
      <c r="CD1896" s="48"/>
      <c r="CE1896" s="48"/>
      <c r="CF1896" s="48"/>
      <c r="CG1896" s="48"/>
      <c r="CH1896" s="48"/>
      <c r="CI1896" s="48"/>
      <c r="CJ1896" s="48"/>
      <c r="CK1896" s="48"/>
      <c r="CL1896" s="48"/>
      <c r="CM1896" s="48"/>
      <c r="CN1896" s="48"/>
      <c r="CO1896" s="48"/>
      <c r="CP1896" s="48"/>
      <c r="CQ1896" s="48"/>
      <c r="CR1896" s="48"/>
      <c r="CS1896" s="48"/>
      <c r="CT1896" s="48"/>
      <c r="CU1896" s="48"/>
      <c r="CV1896" s="48"/>
      <c r="CW1896" s="48"/>
      <c r="CX1896" s="48"/>
      <c r="CY1896" s="48"/>
      <c r="CZ1896" s="48"/>
      <c r="DA1896" s="48"/>
      <c r="DB1896" s="48"/>
      <c r="DC1896" s="48"/>
      <c r="DD1896" s="48"/>
      <c r="DE1896" s="48"/>
      <c r="DF1896" s="48"/>
      <c r="DG1896" s="48"/>
      <c r="DH1896" s="48"/>
      <c r="DI1896" s="48"/>
      <c r="DJ1896" s="48"/>
      <c r="DK1896" s="48"/>
      <c r="DL1896" s="48"/>
      <c r="DM1896" s="48"/>
      <c r="DN1896" s="48"/>
      <c r="DO1896" s="48"/>
      <c r="DP1896" s="48"/>
      <c r="DQ1896" s="48"/>
    </row>
    <row r="1897" spans="1:121" ht="67.5" customHeight="1" outlineLevel="1" collapsed="1">
      <c r="A1897" s="36" t="s">
        <v>919</v>
      </c>
      <c r="B1897" s="36">
        <v>35</v>
      </c>
      <c r="C1897" s="6" t="s">
        <v>1529</v>
      </c>
      <c r="D1897" s="36" t="s">
        <v>1350</v>
      </c>
      <c r="E1897" s="6" t="s">
        <v>1991</v>
      </c>
      <c r="F1897" s="35" t="s">
        <v>1992</v>
      </c>
      <c r="G1897" s="28"/>
      <c r="H1897" s="76" t="s">
        <v>59</v>
      </c>
      <c r="I1897" s="28"/>
      <c r="J1897" s="28" t="s">
        <v>50</v>
      </c>
      <c r="K1897" s="99" t="s">
        <v>56</v>
      </c>
      <c r="L1897" s="100" t="s">
        <v>316</v>
      </c>
      <c r="M1897" s="285" t="str">
        <f>M1898&amp;" "&amp;O1898&amp;N1898&amp;" "&amp;M1899&amp;" "&amp;O1899&amp;N1899&amp;" "&amp;M1900&amp;" "&amp;O1900&amp;N1900&amp;" "&amp;M1901&amp;" "&amp;O1901&amp;N1901&amp;" "&amp;M1902&amp;" "&amp;O1902&amp;N1902&amp;" "</f>
        <v xml:space="preserve">Текущий ремонт трансформаторов 35 кВ 2шт. Текущий ремонт трансформаторов СН 6-10 кВ 2шт. Текущий ремонт разрядников 35 кВ 6шт. Текущий ремонт трансформаторов напряжения 35 кВ 6шт. Текущий ремонт разъединителей (ОД и КЗ) 35 кВ 10групп </v>
      </c>
      <c r="N1897" s="286"/>
      <c r="O1897" s="287"/>
      <c r="P1897" s="297"/>
      <c r="Q1897" s="88"/>
      <c r="R1897" s="298"/>
      <c r="S1897" s="47"/>
      <c r="T1897" s="48"/>
      <c r="U1897" s="48"/>
      <c r="V1897" s="48"/>
      <c r="W1897" s="48"/>
      <c r="X1897" s="48"/>
      <c r="Y1897" s="48"/>
      <c r="Z1897" s="48"/>
      <c r="AA1897" s="48"/>
      <c r="AB1897" s="48"/>
      <c r="AC1897" s="48"/>
      <c r="AD1897" s="48"/>
      <c r="AE1897" s="48"/>
      <c r="AF1897" s="48"/>
      <c r="AG1897" s="48"/>
      <c r="AH1897" s="48"/>
      <c r="AI1897" s="48"/>
      <c r="AJ1897" s="48"/>
      <c r="AK1897" s="48"/>
      <c r="AL1897" s="48"/>
      <c r="AM1897" s="48"/>
      <c r="AN1897" s="48"/>
      <c r="AO1897" s="48"/>
      <c r="AP1897" s="48"/>
      <c r="AQ1897" s="48"/>
      <c r="AR1897" s="48"/>
      <c r="AS1897" s="48"/>
      <c r="AT1897" s="48"/>
      <c r="AU1897" s="48"/>
      <c r="AV1897" s="48"/>
      <c r="AW1897" s="48"/>
      <c r="AX1897" s="48"/>
      <c r="AY1897" s="48"/>
      <c r="AZ1897" s="48"/>
      <c r="BA1897" s="48"/>
      <c r="BB1897" s="48"/>
      <c r="BC1897" s="48"/>
      <c r="BD1897" s="48"/>
      <c r="BE1897" s="48"/>
      <c r="BF1897" s="48"/>
      <c r="BG1897" s="48"/>
      <c r="BH1897" s="48"/>
      <c r="BI1897" s="48"/>
      <c r="BJ1897" s="48"/>
      <c r="BK1897" s="48"/>
      <c r="BL1897" s="48"/>
      <c r="BM1897" s="48"/>
      <c r="BN1897" s="48"/>
      <c r="BO1897" s="48"/>
      <c r="BP1897" s="48"/>
      <c r="BQ1897" s="48"/>
      <c r="BR1897" s="48"/>
      <c r="BS1897" s="48"/>
      <c r="BT1897" s="48"/>
      <c r="BU1897" s="48"/>
      <c r="BV1897" s="48"/>
      <c r="BW1897" s="48"/>
      <c r="BX1897" s="48"/>
      <c r="BY1897" s="48"/>
      <c r="BZ1897" s="48"/>
      <c r="CA1897" s="48"/>
      <c r="CB1897" s="48"/>
      <c r="CC1897" s="48"/>
      <c r="CD1897" s="48"/>
      <c r="CE1897" s="48"/>
      <c r="CF1897" s="48"/>
      <c r="CG1897" s="48"/>
      <c r="CH1897" s="48"/>
      <c r="CI1897" s="48"/>
      <c r="CJ1897" s="48"/>
      <c r="CK1897" s="48"/>
      <c r="CL1897" s="48"/>
      <c r="CM1897" s="48"/>
      <c r="CN1897" s="48"/>
      <c r="CO1897" s="48"/>
      <c r="CP1897" s="48"/>
      <c r="CQ1897" s="48"/>
      <c r="CR1897" s="48"/>
      <c r="CS1897" s="48"/>
      <c r="CT1897" s="48"/>
      <c r="CU1897" s="48"/>
      <c r="CV1897" s="48"/>
      <c r="CW1897" s="48"/>
      <c r="CX1897" s="48"/>
      <c r="CY1897" s="48"/>
      <c r="CZ1897" s="48"/>
      <c r="DA1897" s="48"/>
      <c r="DB1897" s="48"/>
      <c r="DC1897" s="48"/>
      <c r="DD1897" s="48"/>
      <c r="DE1897" s="48"/>
      <c r="DF1897" s="48"/>
      <c r="DG1897" s="48"/>
      <c r="DH1897" s="48"/>
      <c r="DI1897" s="48"/>
      <c r="DJ1897" s="48"/>
      <c r="DK1897" s="48"/>
      <c r="DL1897" s="48"/>
      <c r="DM1897" s="48"/>
      <c r="DN1897" s="48"/>
      <c r="DO1897" s="48"/>
      <c r="DP1897" s="48"/>
      <c r="DQ1897" s="48"/>
    </row>
    <row r="1898" spans="1:121" ht="12.75" hidden="1" customHeight="1" outlineLevel="2">
      <c r="A1898" s="36"/>
      <c r="B1898" s="36"/>
      <c r="C1898" s="6"/>
      <c r="D1898" s="36"/>
      <c r="E1898" s="6"/>
      <c r="F1898" s="35" t="s">
        <v>1993</v>
      </c>
      <c r="G1898" s="28"/>
      <c r="H1898" s="76"/>
      <c r="I1898" s="28"/>
      <c r="J1898" s="28"/>
      <c r="K1898" s="264"/>
      <c r="L1898" s="288"/>
      <c r="M1898" s="285" t="s">
        <v>94</v>
      </c>
      <c r="N1898" s="286" t="s">
        <v>52</v>
      </c>
      <c r="O1898" s="287">
        <v>2</v>
      </c>
      <c r="P1898" s="297"/>
      <c r="Q1898" s="88"/>
      <c r="R1898" s="298"/>
      <c r="S1898" s="47"/>
      <c r="T1898" s="48"/>
      <c r="U1898" s="48"/>
      <c r="V1898" s="48"/>
      <c r="W1898" s="48"/>
      <c r="X1898" s="48"/>
      <c r="Y1898" s="48"/>
      <c r="Z1898" s="48"/>
      <c r="AA1898" s="48"/>
      <c r="AB1898" s="48"/>
      <c r="AC1898" s="48"/>
      <c r="AD1898" s="48"/>
      <c r="AE1898" s="48"/>
      <c r="AF1898" s="48"/>
      <c r="AG1898" s="48"/>
      <c r="AH1898" s="48"/>
      <c r="AI1898" s="48"/>
      <c r="AJ1898" s="48"/>
      <c r="AK1898" s="48"/>
      <c r="AL1898" s="48"/>
      <c r="AM1898" s="48"/>
      <c r="AN1898" s="48"/>
      <c r="AO1898" s="48"/>
      <c r="AP1898" s="48"/>
      <c r="AQ1898" s="48"/>
      <c r="AR1898" s="48"/>
      <c r="AS1898" s="48"/>
      <c r="AT1898" s="48"/>
      <c r="AU1898" s="48"/>
      <c r="AV1898" s="48"/>
      <c r="AW1898" s="48"/>
      <c r="AX1898" s="48"/>
      <c r="AY1898" s="48"/>
      <c r="AZ1898" s="48"/>
      <c r="BA1898" s="48"/>
      <c r="BB1898" s="48"/>
      <c r="BC1898" s="48"/>
      <c r="BD1898" s="48"/>
      <c r="BE1898" s="48"/>
      <c r="BF1898" s="48"/>
      <c r="BG1898" s="48"/>
      <c r="BH1898" s="48"/>
      <c r="BI1898" s="48"/>
      <c r="BJ1898" s="48"/>
      <c r="BK1898" s="48"/>
      <c r="BL1898" s="48"/>
      <c r="BM1898" s="48"/>
      <c r="BN1898" s="48"/>
      <c r="BO1898" s="48"/>
      <c r="BP1898" s="48"/>
      <c r="BQ1898" s="48"/>
      <c r="BR1898" s="48"/>
      <c r="BS1898" s="48"/>
      <c r="BT1898" s="48"/>
      <c r="BU1898" s="48"/>
      <c r="BV1898" s="48"/>
      <c r="BW1898" s="48"/>
      <c r="BX1898" s="48"/>
      <c r="BY1898" s="48"/>
      <c r="BZ1898" s="48"/>
      <c r="CA1898" s="48"/>
      <c r="CB1898" s="48"/>
      <c r="CC1898" s="48"/>
      <c r="CD1898" s="48"/>
      <c r="CE1898" s="48"/>
      <c r="CF1898" s="48"/>
      <c r="CG1898" s="48"/>
      <c r="CH1898" s="48"/>
      <c r="CI1898" s="48"/>
      <c r="CJ1898" s="48"/>
      <c r="CK1898" s="48"/>
      <c r="CL1898" s="48"/>
      <c r="CM1898" s="48"/>
      <c r="CN1898" s="48"/>
      <c r="CO1898" s="48"/>
      <c r="CP1898" s="48"/>
      <c r="CQ1898" s="48"/>
      <c r="CR1898" s="48"/>
      <c r="CS1898" s="48"/>
      <c r="CT1898" s="48"/>
      <c r="CU1898" s="48"/>
      <c r="CV1898" s="48"/>
      <c r="CW1898" s="48"/>
      <c r="CX1898" s="48"/>
      <c r="CY1898" s="48"/>
      <c r="CZ1898" s="48"/>
      <c r="DA1898" s="48"/>
      <c r="DB1898" s="48"/>
      <c r="DC1898" s="48"/>
      <c r="DD1898" s="48"/>
      <c r="DE1898" s="48"/>
      <c r="DF1898" s="48"/>
      <c r="DG1898" s="48"/>
      <c r="DH1898" s="48"/>
      <c r="DI1898" s="48"/>
      <c r="DJ1898" s="48"/>
      <c r="DK1898" s="48"/>
      <c r="DL1898" s="48"/>
      <c r="DM1898" s="48"/>
      <c r="DN1898" s="48"/>
      <c r="DO1898" s="48"/>
      <c r="DP1898" s="48"/>
      <c r="DQ1898" s="48"/>
    </row>
    <row r="1899" spans="1:121" ht="22.5" hidden="1" customHeight="1" outlineLevel="2">
      <c r="A1899" s="36"/>
      <c r="B1899" s="36"/>
      <c r="C1899" s="6"/>
      <c r="D1899" s="36"/>
      <c r="E1899" s="6"/>
      <c r="F1899" s="35" t="s">
        <v>1994</v>
      </c>
      <c r="G1899" s="28"/>
      <c r="H1899" s="76"/>
      <c r="I1899" s="28"/>
      <c r="J1899" s="28"/>
      <c r="K1899" s="264"/>
      <c r="L1899" s="288"/>
      <c r="M1899" s="285" t="s">
        <v>92</v>
      </c>
      <c r="N1899" s="286" t="s">
        <v>52</v>
      </c>
      <c r="O1899" s="287">
        <v>2</v>
      </c>
      <c r="P1899" s="297"/>
      <c r="Q1899" s="88"/>
      <c r="R1899" s="298"/>
      <c r="S1899" s="47"/>
      <c r="T1899" s="48"/>
      <c r="U1899" s="48"/>
      <c r="V1899" s="48"/>
      <c r="W1899" s="48"/>
      <c r="X1899" s="48"/>
      <c r="Y1899" s="48"/>
      <c r="Z1899" s="48"/>
      <c r="AA1899" s="48"/>
      <c r="AB1899" s="48"/>
      <c r="AC1899" s="48"/>
      <c r="AD1899" s="48"/>
      <c r="AE1899" s="48"/>
      <c r="AF1899" s="48"/>
      <c r="AG1899" s="48"/>
      <c r="AH1899" s="48"/>
      <c r="AI1899" s="48"/>
      <c r="AJ1899" s="48"/>
      <c r="AK1899" s="48"/>
      <c r="AL1899" s="48"/>
      <c r="AM1899" s="48"/>
      <c r="AN1899" s="48"/>
      <c r="AO1899" s="48"/>
      <c r="AP1899" s="48"/>
      <c r="AQ1899" s="48"/>
      <c r="AR1899" s="48"/>
      <c r="AS1899" s="48"/>
      <c r="AT1899" s="48"/>
      <c r="AU1899" s="48"/>
      <c r="AV1899" s="48"/>
      <c r="AW1899" s="48"/>
      <c r="AX1899" s="48"/>
      <c r="AY1899" s="48"/>
      <c r="AZ1899" s="48"/>
      <c r="BA1899" s="48"/>
      <c r="BB1899" s="48"/>
      <c r="BC1899" s="48"/>
      <c r="BD1899" s="48"/>
      <c r="BE1899" s="48"/>
      <c r="BF1899" s="48"/>
      <c r="BG1899" s="48"/>
      <c r="BH1899" s="48"/>
      <c r="BI1899" s="48"/>
      <c r="BJ1899" s="48"/>
      <c r="BK1899" s="48"/>
      <c r="BL1899" s="48"/>
      <c r="BM1899" s="48"/>
      <c r="BN1899" s="48"/>
      <c r="BO1899" s="48"/>
      <c r="BP1899" s="48"/>
      <c r="BQ1899" s="48"/>
      <c r="BR1899" s="48"/>
      <c r="BS1899" s="48"/>
      <c r="BT1899" s="48"/>
      <c r="BU1899" s="48"/>
      <c r="BV1899" s="48"/>
      <c r="BW1899" s="48"/>
      <c r="BX1899" s="48"/>
      <c r="BY1899" s="48"/>
      <c r="BZ1899" s="48"/>
      <c r="CA1899" s="48"/>
      <c r="CB1899" s="48"/>
      <c r="CC1899" s="48"/>
      <c r="CD1899" s="48"/>
      <c r="CE1899" s="48"/>
      <c r="CF1899" s="48"/>
      <c r="CG1899" s="48"/>
      <c r="CH1899" s="48"/>
      <c r="CI1899" s="48"/>
      <c r="CJ1899" s="48"/>
      <c r="CK1899" s="48"/>
      <c r="CL1899" s="48"/>
      <c r="CM1899" s="48"/>
      <c r="CN1899" s="48"/>
      <c r="CO1899" s="48"/>
      <c r="CP1899" s="48"/>
      <c r="CQ1899" s="48"/>
      <c r="CR1899" s="48"/>
      <c r="CS1899" s="48"/>
      <c r="CT1899" s="48"/>
      <c r="CU1899" s="48"/>
      <c r="CV1899" s="48"/>
      <c r="CW1899" s="48"/>
      <c r="CX1899" s="48"/>
      <c r="CY1899" s="48"/>
      <c r="CZ1899" s="48"/>
      <c r="DA1899" s="48"/>
      <c r="DB1899" s="48"/>
      <c r="DC1899" s="48"/>
      <c r="DD1899" s="48"/>
      <c r="DE1899" s="48"/>
      <c r="DF1899" s="48"/>
      <c r="DG1899" s="48"/>
      <c r="DH1899" s="48"/>
      <c r="DI1899" s="48"/>
      <c r="DJ1899" s="48"/>
      <c r="DK1899" s="48"/>
      <c r="DL1899" s="48"/>
      <c r="DM1899" s="48"/>
      <c r="DN1899" s="48"/>
      <c r="DO1899" s="48"/>
      <c r="DP1899" s="48"/>
      <c r="DQ1899" s="48"/>
    </row>
    <row r="1900" spans="1:121" ht="12.75" hidden="1" customHeight="1" outlineLevel="2">
      <c r="A1900" s="36"/>
      <c r="B1900" s="36"/>
      <c r="C1900" s="6"/>
      <c r="D1900" s="36"/>
      <c r="E1900" s="6"/>
      <c r="F1900" s="35" t="s">
        <v>1995</v>
      </c>
      <c r="G1900" s="28"/>
      <c r="H1900" s="76"/>
      <c r="I1900" s="28"/>
      <c r="J1900" s="28"/>
      <c r="K1900" s="264"/>
      <c r="L1900" s="288"/>
      <c r="M1900" s="285" t="s">
        <v>1929</v>
      </c>
      <c r="N1900" s="286" t="s">
        <v>52</v>
      </c>
      <c r="O1900" s="287">
        <v>6</v>
      </c>
      <c r="P1900" s="297"/>
      <c r="Q1900" s="88"/>
      <c r="R1900" s="298"/>
      <c r="S1900" s="47"/>
      <c r="T1900" s="48"/>
      <c r="U1900" s="48"/>
      <c r="V1900" s="48"/>
      <c r="W1900" s="48"/>
      <c r="X1900" s="48"/>
      <c r="Y1900" s="48"/>
      <c r="Z1900" s="48"/>
      <c r="AA1900" s="48"/>
      <c r="AB1900" s="48"/>
      <c r="AC1900" s="48"/>
      <c r="AD1900" s="48"/>
      <c r="AE1900" s="48"/>
      <c r="AF1900" s="48"/>
      <c r="AG1900" s="48"/>
      <c r="AH1900" s="48"/>
      <c r="AI1900" s="48"/>
      <c r="AJ1900" s="48"/>
      <c r="AK1900" s="48"/>
      <c r="AL1900" s="48"/>
      <c r="AM1900" s="48"/>
      <c r="AN1900" s="48"/>
      <c r="AO1900" s="48"/>
      <c r="AP1900" s="48"/>
      <c r="AQ1900" s="48"/>
      <c r="AR1900" s="48"/>
      <c r="AS1900" s="48"/>
      <c r="AT1900" s="48"/>
      <c r="AU1900" s="48"/>
      <c r="AV1900" s="48"/>
      <c r="AW1900" s="48"/>
      <c r="AX1900" s="48"/>
      <c r="AY1900" s="48"/>
      <c r="AZ1900" s="48"/>
      <c r="BA1900" s="48"/>
      <c r="BB1900" s="48"/>
      <c r="BC1900" s="48"/>
      <c r="BD1900" s="48"/>
      <c r="BE1900" s="48"/>
      <c r="BF1900" s="48"/>
      <c r="BG1900" s="48"/>
      <c r="BH1900" s="48"/>
      <c r="BI1900" s="48"/>
      <c r="BJ1900" s="48"/>
      <c r="BK1900" s="48"/>
      <c r="BL1900" s="48"/>
      <c r="BM1900" s="48"/>
      <c r="BN1900" s="48"/>
      <c r="BO1900" s="48"/>
      <c r="BP1900" s="48"/>
      <c r="BQ1900" s="48"/>
      <c r="BR1900" s="48"/>
      <c r="BS1900" s="48"/>
      <c r="BT1900" s="48"/>
      <c r="BU1900" s="48"/>
      <c r="BV1900" s="48"/>
      <c r="BW1900" s="48"/>
      <c r="BX1900" s="48"/>
      <c r="BY1900" s="48"/>
      <c r="BZ1900" s="48"/>
      <c r="CA1900" s="48"/>
      <c r="CB1900" s="48"/>
      <c r="CC1900" s="48"/>
      <c r="CD1900" s="48"/>
      <c r="CE1900" s="48"/>
      <c r="CF1900" s="48"/>
      <c r="CG1900" s="48"/>
      <c r="CH1900" s="48"/>
      <c r="CI1900" s="48"/>
      <c r="CJ1900" s="48"/>
      <c r="CK1900" s="48"/>
      <c r="CL1900" s="48"/>
      <c r="CM1900" s="48"/>
      <c r="CN1900" s="48"/>
      <c r="CO1900" s="48"/>
      <c r="CP1900" s="48"/>
      <c r="CQ1900" s="48"/>
      <c r="CR1900" s="48"/>
      <c r="CS1900" s="48"/>
      <c r="CT1900" s="48"/>
      <c r="CU1900" s="48"/>
      <c r="CV1900" s="48"/>
      <c r="CW1900" s="48"/>
      <c r="CX1900" s="48"/>
      <c r="CY1900" s="48"/>
      <c r="CZ1900" s="48"/>
      <c r="DA1900" s="48"/>
      <c r="DB1900" s="48"/>
      <c r="DC1900" s="48"/>
      <c r="DD1900" s="48"/>
      <c r="DE1900" s="48"/>
      <c r="DF1900" s="48"/>
      <c r="DG1900" s="48"/>
      <c r="DH1900" s="48"/>
      <c r="DI1900" s="48"/>
      <c r="DJ1900" s="48"/>
      <c r="DK1900" s="48"/>
      <c r="DL1900" s="48"/>
      <c r="DM1900" s="48"/>
      <c r="DN1900" s="48"/>
      <c r="DO1900" s="48"/>
      <c r="DP1900" s="48"/>
      <c r="DQ1900" s="48"/>
    </row>
    <row r="1901" spans="1:121" ht="22.5" hidden="1" customHeight="1" outlineLevel="2">
      <c r="A1901" s="36"/>
      <c r="B1901" s="36"/>
      <c r="C1901" s="6"/>
      <c r="D1901" s="36"/>
      <c r="E1901" s="6"/>
      <c r="F1901" s="35" t="s">
        <v>1937</v>
      </c>
      <c r="G1901" s="28"/>
      <c r="H1901" s="76"/>
      <c r="I1901" s="28"/>
      <c r="J1901" s="28"/>
      <c r="K1901" s="264"/>
      <c r="L1901" s="288"/>
      <c r="M1901" s="285" t="s">
        <v>100</v>
      </c>
      <c r="N1901" s="286" t="s">
        <v>52</v>
      </c>
      <c r="O1901" s="287">
        <v>6</v>
      </c>
      <c r="P1901" s="297"/>
      <c r="Q1901" s="88"/>
      <c r="R1901" s="298"/>
      <c r="S1901" s="47"/>
      <c r="T1901" s="48"/>
      <c r="U1901" s="48"/>
      <c r="V1901" s="48"/>
      <c r="W1901" s="48"/>
      <c r="X1901" s="48"/>
      <c r="Y1901" s="48"/>
      <c r="Z1901" s="48"/>
      <c r="AA1901" s="48"/>
      <c r="AB1901" s="48"/>
      <c r="AC1901" s="48"/>
      <c r="AD1901" s="48"/>
      <c r="AE1901" s="48"/>
      <c r="AF1901" s="48"/>
      <c r="AG1901" s="48"/>
      <c r="AH1901" s="48"/>
      <c r="AI1901" s="48"/>
      <c r="AJ1901" s="48"/>
      <c r="AK1901" s="48"/>
      <c r="AL1901" s="48"/>
      <c r="AM1901" s="48"/>
      <c r="AN1901" s="48"/>
      <c r="AO1901" s="48"/>
      <c r="AP1901" s="48"/>
      <c r="AQ1901" s="48"/>
      <c r="AR1901" s="48"/>
      <c r="AS1901" s="48"/>
      <c r="AT1901" s="48"/>
      <c r="AU1901" s="48"/>
      <c r="AV1901" s="48"/>
      <c r="AW1901" s="48"/>
      <c r="AX1901" s="48"/>
      <c r="AY1901" s="48"/>
      <c r="AZ1901" s="48"/>
      <c r="BA1901" s="48"/>
      <c r="BB1901" s="48"/>
      <c r="BC1901" s="48"/>
      <c r="BD1901" s="48"/>
      <c r="BE1901" s="48"/>
      <c r="BF1901" s="48"/>
      <c r="BG1901" s="48"/>
      <c r="BH1901" s="48"/>
      <c r="BI1901" s="48"/>
      <c r="BJ1901" s="48"/>
      <c r="BK1901" s="48"/>
      <c r="BL1901" s="48"/>
      <c r="BM1901" s="48"/>
      <c r="BN1901" s="48"/>
      <c r="BO1901" s="48"/>
      <c r="BP1901" s="48"/>
      <c r="BQ1901" s="48"/>
      <c r="BR1901" s="48"/>
      <c r="BS1901" s="48"/>
      <c r="BT1901" s="48"/>
      <c r="BU1901" s="48"/>
      <c r="BV1901" s="48"/>
      <c r="BW1901" s="48"/>
      <c r="BX1901" s="48"/>
      <c r="BY1901" s="48"/>
      <c r="BZ1901" s="48"/>
      <c r="CA1901" s="48"/>
      <c r="CB1901" s="48"/>
      <c r="CC1901" s="48"/>
      <c r="CD1901" s="48"/>
      <c r="CE1901" s="48"/>
      <c r="CF1901" s="48"/>
      <c r="CG1901" s="48"/>
      <c r="CH1901" s="48"/>
      <c r="CI1901" s="48"/>
      <c r="CJ1901" s="48"/>
      <c r="CK1901" s="48"/>
      <c r="CL1901" s="48"/>
      <c r="CM1901" s="48"/>
      <c r="CN1901" s="48"/>
      <c r="CO1901" s="48"/>
      <c r="CP1901" s="48"/>
      <c r="CQ1901" s="48"/>
      <c r="CR1901" s="48"/>
      <c r="CS1901" s="48"/>
      <c r="CT1901" s="48"/>
      <c r="CU1901" s="48"/>
      <c r="CV1901" s="48"/>
      <c r="CW1901" s="48"/>
      <c r="CX1901" s="48"/>
      <c r="CY1901" s="48"/>
      <c r="CZ1901" s="48"/>
      <c r="DA1901" s="48"/>
      <c r="DB1901" s="48"/>
      <c r="DC1901" s="48"/>
      <c r="DD1901" s="48"/>
      <c r="DE1901" s="48"/>
      <c r="DF1901" s="48"/>
      <c r="DG1901" s="48"/>
      <c r="DH1901" s="48"/>
      <c r="DI1901" s="48"/>
      <c r="DJ1901" s="48"/>
      <c r="DK1901" s="48"/>
      <c r="DL1901" s="48"/>
      <c r="DM1901" s="48"/>
      <c r="DN1901" s="48"/>
      <c r="DO1901" s="48"/>
      <c r="DP1901" s="48"/>
      <c r="DQ1901" s="48"/>
    </row>
    <row r="1902" spans="1:121" ht="45" hidden="1" customHeight="1" outlineLevel="2">
      <c r="A1902" s="36"/>
      <c r="B1902" s="36"/>
      <c r="C1902" s="6"/>
      <c r="D1902" s="36"/>
      <c r="E1902" s="6"/>
      <c r="F1902" s="35" t="s">
        <v>1996</v>
      </c>
      <c r="G1902" s="28"/>
      <c r="H1902" s="76"/>
      <c r="I1902" s="28"/>
      <c r="J1902" s="28"/>
      <c r="K1902" s="264"/>
      <c r="L1902" s="288"/>
      <c r="M1902" s="285" t="s">
        <v>1997</v>
      </c>
      <c r="N1902" s="286" t="s">
        <v>76</v>
      </c>
      <c r="O1902" s="287">
        <v>10</v>
      </c>
      <c r="P1902" s="297"/>
      <c r="Q1902" s="88"/>
      <c r="R1902" s="298"/>
      <c r="S1902" s="47"/>
      <c r="T1902" s="48"/>
      <c r="U1902" s="48"/>
      <c r="V1902" s="48"/>
      <c r="W1902" s="48"/>
      <c r="X1902" s="48"/>
      <c r="Y1902" s="48"/>
      <c r="Z1902" s="48"/>
      <c r="AA1902" s="48"/>
      <c r="AB1902" s="48"/>
      <c r="AC1902" s="48"/>
      <c r="AD1902" s="48"/>
      <c r="AE1902" s="48"/>
      <c r="AF1902" s="48"/>
      <c r="AG1902" s="48"/>
      <c r="AH1902" s="48"/>
      <c r="AI1902" s="48"/>
      <c r="AJ1902" s="48"/>
      <c r="AK1902" s="48"/>
      <c r="AL1902" s="48"/>
      <c r="AM1902" s="48"/>
      <c r="AN1902" s="48"/>
      <c r="AO1902" s="48"/>
      <c r="AP1902" s="48"/>
      <c r="AQ1902" s="48"/>
      <c r="AR1902" s="48"/>
      <c r="AS1902" s="48"/>
      <c r="AT1902" s="48"/>
      <c r="AU1902" s="48"/>
      <c r="AV1902" s="48"/>
      <c r="AW1902" s="48"/>
      <c r="AX1902" s="48"/>
      <c r="AY1902" s="48"/>
      <c r="AZ1902" s="48"/>
      <c r="BA1902" s="48"/>
      <c r="BB1902" s="48"/>
      <c r="BC1902" s="48"/>
      <c r="BD1902" s="48"/>
      <c r="BE1902" s="48"/>
      <c r="BF1902" s="48"/>
      <c r="BG1902" s="48"/>
      <c r="BH1902" s="48"/>
      <c r="BI1902" s="48"/>
      <c r="BJ1902" s="48"/>
      <c r="BK1902" s="48"/>
      <c r="BL1902" s="48"/>
      <c r="BM1902" s="48"/>
      <c r="BN1902" s="48"/>
      <c r="BO1902" s="48"/>
      <c r="BP1902" s="48"/>
      <c r="BQ1902" s="48"/>
      <c r="BR1902" s="48"/>
      <c r="BS1902" s="48"/>
      <c r="BT1902" s="48"/>
      <c r="BU1902" s="48"/>
      <c r="BV1902" s="48"/>
      <c r="BW1902" s="48"/>
      <c r="BX1902" s="48"/>
      <c r="BY1902" s="48"/>
      <c r="BZ1902" s="48"/>
      <c r="CA1902" s="48"/>
      <c r="CB1902" s="48"/>
      <c r="CC1902" s="48"/>
      <c r="CD1902" s="48"/>
      <c r="CE1902" s="48"/>
      <c r="CF1902" s="48"/>
      <c r="CG1902" s="48"/>
      <c r="CH1902" s="48"/>
      <c r="CI1902" s="48"/>
      <c r="CJ1902" s="48"/>
      <c r="CK1902" s="48"/>
      <c r="CL1902" s="48"/>
      <c r="CM1902" s="48"/>
      <c r="CN1902" s="48"/>
      <c r="CO1902" s="48"/>
      <c r="CP1902" s="48"/>
      <c r="CQ1902" s="48"/>
      <c r="CR1902" s="48"/>
      <c r="CS1902" s="48"/>
      <c r="CT1902" s="48"/>
      <c r="CU1902" s="48"/>
      <c r="CV1902" s="48"/>
      <c r="CW1902" s="48"/>
      <c r="CX1902" s="48"/>
      <c r="CY1902" s="48"/>
      <c r="CZ1902" s="48"/>
      <c r="DA1902" s="48"/>
      <c r="DB1902" s="48"/>
      <c r="DC1902" s="48"/>
      <c r="DD1902" s="48"/>
      <c r="DE1902" s="48"/>
      <c r="DF1902" s="48"/>
      <c r="DG1902" s="48"/>
      <c r="DH1902" s="48"/>
      <c r="DI1902" s="48"/>
      <c r="DJ1902" s="48"/>
      <c r="DK1902" s="48"/>
      <c r="DL1902" s="48"/>
      <c r="DM1902" s="48"/>
      <c r="DN1902" s="48"/>
      <c r="DO1902" s="48"/>
      <c r="DP1902" s="48"/>
      <c r="DQ1902" s="48"/>
    </row>
    <row r="1903" spans="1:121" ht="12.75" customHeight="1" outlineLevel="1" collapsed="1">
      <c r="A1903" s="36" t="s">
        <v>920</v>
      </c>
      <c r="B1903" s="36">
        <v>35</v>
      </c>
      <c r="C1903" s="6" t="s">
        <v>1529</v>
      </c>
      <c r="D1903" s="36" t="s">
        <v>1350</v>
      </c>
      <c r="E1903" s="6" t="s">
        <v>1998</v>
      </c>
      <c r="F1903" s="35" t="s">
        <v>1999</v>
      </c>
      <c r="G1903" s="28"/>
      <c r="H1903" s="76" t="s">
        <v>59</v>
      </c>
      <c r="I1903" s="28"/>
      <c r="J1903" s="28" t="s">
        <v>50</v>
      </c>
      <c r="K1903" s="99" t="s">
        <v>57</v>
      </c>
      <c r="L1903" s="100" t="s">
        <v>57</v>
      </c>
      <c r="M1903" s="285" t="str">
        <f>M1904&amp;" "&amp;O1904&amp;N1904&amp;" "</f>
        <v xml:space="preserve">Текущий ремонт трансформаторов 35 кВ 2шт. </v>
      </c>
      <c r="N1903" s="286"/>
      <c r="O1903" s="287"/>
      <c r="P1903" s="297"/>
      <c r="Q1903" s="88"/>
      <c r="R1903" s="298"/>
      <c r="S1903" s="47"/>
      <c r="T1903" s="48"/>
      <c r="U1903" s="48"/>
      <c r="V1903" s="48"/>
      <c r="W1903" s="48"/>
      <c r="X1903" s="48"/>
      <c r="Y1903" s="48"/>
      <c r="Z1903" s="48"/>
      <c r="AA1903" s="48"/>
      <c r="AB1903" s="48"/>
      <c r="AC1903" s="48"/>
      <c r="AD1903" s="48"/>
      <c r="AE1903" s="48"/>
      <c r="AF1903" s="48"/>
      <c r="AG1903" s="48"/>
      <c r="AH1903" s="48"/>
      <c r="AI1903" s="48"/>
      <c r="AJ1903" s="48"/>
      <c r="AK1903" s="48"/>
      <c r="AL1903" s="48"/>
      <c r="AM1903" s="48"/>
      <c r="AN1903" s="48"/>
      <c r="AO1903" s="48"/>
      <c r="AP1903" s="48"/>
      <c r="AQ1903" s="48"/>
      <c r="AR1903" s="48"/>
      <c r="AS1903" s="48"/>
      <c r="AT1903" s="48"/>
      <c r="AU1903" s="48"/>
      <c r="AV1903" s="48"/>
      <c r="AW1903" s="48"/>
      <c r="AX1903" s="48"/>
      <c r="AY1903" s="48"/>
      <c r="AZ1903" s="48"/>
      <c r="BA1903" s="48"/>
      <c r="BB1903" s="48"/>
      <c r="BC1903" s="48"/>
      <c r="BD1903" s="48"/>
      <c r="BE1903" s="48"/>
      <c r="BF1903" s="48"/>
      <c r="BG1903" s="48"/>
      <c r="BH1903" s="48"/>
      <c r="BI1903" s="48"/>
      <c r="BJ1903" s="48"/>
      <c r="BK1903" s="48"/>
      <c r="BL1903" s="48"/>
      <c r="BM1903" s="48"/>
      <c r="BN1903" s="48"/>
      <c r="BO1903" s="48"/>
      <c r="BP1903" s="48"/>
      <c r="BQ1903" s="48"/>
      <c r="BR1903" s="48"/>
      <c r="BS1903" s="48"/>
      <c r="BT1903" s="48"/>
      <c r="BU1903" s="48"/>
      <c r="BV1903" s="48"/>
      <c r="BW1903" s="48"/>
      <c r="BX1903" s="48"/>
      <c r="BY1903" s="48"/>
      <c r="BZ1903" s="48"/>
      <c r="CA1903" s="48"/>
      <c r="CB1903" s="48"/>
      <c r="CC1903" s="48"/>
      <c r="CD1903" s="48"/>
      <c r="CE1903" s="48"/>
      <c r="CF1903" s="48"/>
      <c r="CG1903" s="48"/>
      <c r="CH1903" s="48"/>
      <c r="CI1903" s="48"/>
      <c r="CJ1903" s="48"/>
      <c r="CK1903" s="48"/>
      <c r="CL1903" s="48"/>
      <c r="CM1903" s="48"/>
      <c r="CN1903" s="48"/>
      <c r="CO1903" s="48"/>
      <c r="CP1903" s="48"/>
      <c r="CQ1903" s="48"/>
      <c r="CR1903" s="48"/>
      <c r="CS1903" s="48"/>
      <c r="CT1903" s="48"/>
      <c r="CU1903" s="48"/>
      <c r="CV1903" s="48"/>
      <c r="CW1903" s="48"/>
      <c r="CX1903" s="48"/>
      <c r="CY1903" s="48"/>
      <c r="CZ1903" s="48"/>
      <c r="DA1903" s="48"/>
      <c r="DB1903" s="48"/>
      <c r="DC1903" s="48"/>
      <c r="DD1903" s="48"/>
      <c r="DE1903" s="48"/>
      <c r="DF1903" s="48"/>
      <c r="DG1903" s="48"/>
      <c r="DH1903" s="48"/>
      <c r="DI1903" s="48"/>
      <c r="DJ1903" s="48"/>
      <c r="DK1903" s="48"/>
      <c r="DL1903" s="48"/>
      <c r="DM1903" s="48"/>
      <c r="DN1903" s="48"/>
      <c r="DO1903" s="48"/>
      <c r="DP1903" s="48"/>
      <c r="DQ1903" s="48"/>
    </row>
    <row r="1904" spans="1:121" ht="12.75" hidden="1" customHeight="1" outlineLevel="2">
      <c r="A1904" s="36"/>
      <c r="B1904" s="36"/>
      <c r="C1904" s="6"/>
      <c r="D1904" s="36"/>
      <c r="E1904" s="6"/>
      <c r="F1904" s="35" t="s">
        <v>2000</v>
      </c>
      <c r="G1904" s="28"/>
      <c r="H1904" s="76"/>
      <c r="I1904" s="28"/>
      <c r="J1904" s="28"/>
      <c r="K1904" s="264"/>
      <c r="L1904" s="288"/>
      <c r="M1904" s="285" t="s">
        <v>94</v>
      </c>
      <c r="N1904" s="286" t="s">
        <v>52</v>
      </c>
      <c r="O1904" s="287">
        <v>2</v>
      </c>
      <c r="P1904" s="297"/>
      <c r="Q1904" s="88"/>
      <c r="R1904" s="298"/>
      <c r="S1904" s="47"/>
      <c r="T1904" s="48"/>
      <c r="U1904" s="48"/>
      <c r="V1904" s="48"/>
      <c r="W1904" s="48"/>
      <c r="X1904" s="48"/>
      <c r="Y1904" s="48"/>
      <c r="Z1904" s="48"/>
      <c r="AA1904" s="48"/>
      <c r="AB1904" s="48"/>
      <c r="AC1904" s="48"/>
      <c r="AD1904" s="48"/>
      <c r="AE1904" s="48"/>
      <c r="AF1904" s="48"/>
      <c r="AG1904" s="48"/>
      <c r="AH1904" s="48"/>
      <c r="AI1904" s="48"/>
      <c r="AJ1904" s="48"/>
      <c r="AK1904" s="48"/>
      <c r="AL1904" s="48"/>
      <c r="AM1904" s="48"/>
      <c r="AN1904" s="48"/>
      <c r="AO1904" s="48"/>
      <c r="AP1904" s="48"/>
      <c r="AQ1904" s="48"/>
      <c r="AR1904" s="48"/>
      <c r="AS1904" s="48"/>
      <c r="AT1904" s="48"/>
      <c r="AU1904" s="48"/>
      <c r="AV1904" s="48"/>
      <c r="AW1904" s="48"/>
      <c r="AX1904" s="48"/>
      <c r="AY1904" s="48"/>
      <c r="AZ1904" s="48"/>
      <c r="BA1904" s="48"/>
      <c r="BB1904" s="48"/>
      <c r="BC1904" s="48"/>
      <c r="BD1904" s="48"/>
      <c r="BE1904" s="48"/>
      <c r="BF1904" s="48"/>
      <c r="BG1904" s="48"/>
      <c r="BH1904" s="48"/>
      <c r="BI1904" s="48"/>
      <c r="BJ1904" s="48"/>
      <c r="BK1904" s="48"/>
      <c r="BL1904" s="48"/>
      <c r="BM1904" s="48"/>
      <c r="BN1904" s="48"/>
      <c r="BO1904" s="48"/>
      <c r="BP1904" s="48"/>
      <c r="BQ1904" s="48"/>
      <c r="BR1904" s="48"/>
      <c r="BS1904" s="48"/>
      <c r="BT1904" s="48"/>
      <c r="BU1904" s="48"/>
      <c r="BV1904" s="48"/>
      <c r="BW1904" s="48"/>
      <c r="BX1904" s="48"/>
      <c r="BY1904" s="48"/>
      <c r="BZ1904" s="48"/>
      <c r="CA1904" s="48"/>
      <c r="CB1904" s="48"/>
      <c r="CC1904" s="48"/>
      <c r="CD1904" s="48"/>
      <c r="CE1904" s="48"/>
      <c r="CF1904" s="48"/>
      <c r="CG1904" s="48"/>
      <c r="CH1904" s="48"/>
      <c r="CI1904" s="48"/>
      <c r="CJ1904" s="48"/>
      <c r="CK1904" s="48"/>
      <c r="CL1904" s="48"/>
      <c r="CM1904" s="48"/>
      <c r="CN1904" s="48"/>
      <c r="CO1904" s="48"/>
      <c r="CP1904" s="48"/>
      <c r="CQ1904" s="48"/>
      <c r="CR1904" s="48"/>
      <c r="CS1904" s="48"/>
      <c r="CT1904" s="48"/>
      <c r="CU1904" s="48"/>
      <c r="CV1904" s="48"/>
      <c r="CW1904" s="48"/>
      <c r="CX1904" s="48"/>
      <c r="CY1904" s="48"/>
      <c r="CZ1904" s="48"/>
      <c r="DA1904" s="48"/>
      <c r="DB1904" s="48"/>
      <c r="DC1904" s="48"/>
      <c r="DD1904" s="48"/>
      <c r="DE1904" s="48"/>
      <c r="DF1904" s="48"/>
      <c r="DG1904" s="48"/>
      <c r="DH1904" s="48"/>
      <c r="DI1904" s="48"/>
      <c r="DJ1904" s="48"/>
      <c r="DK1904" s="48"/>
      <c r="DL1904" s="48"/>
      <c r="DM1904" s="48"/>
      <c r="DN1904" s="48"/>
      <c r="DO1904" s="48"/>
      <c r="DP1904" s="48"/>
      <c r="DQ1904" s="48"/>
    </row>
    <row r="1905" spans="1:121" ht="74.25" customHeight="1" outlineLevel="1" collapsed="1">
      <c r="A1905" s="36" t="s">
        <v>921</v>
      </c>
      <c r="B1905" s="36">
        <v>110</v>
      </c>
      <c r="C1905" s="6" t="s">
        <v>1849</v>
      </c>
      <c r="D1905" s="36" t="s">
        <v>1350</v>
      </c>
      <c r="E1905" s="289" t="s">
        <v>2001</v>
      </c>
      <c r="F1905" s="35" t="s">
        <v>1851</v>
      </c>
      <c r="G1905" s="28"/>
      <c r="H1905" s="76" t="s">
        <v>59</v>
      </c>
      <c r="I1905" s="28"/>
      <c r="J1905" s="28" t="s">
        <v>50</v>
      </c>
      <c r="K1905" s="99" t="s">
        <v>49</v>
      </c>
      <c r="L1905" s="100" t="s">
        <v>49</v>
      </c>
      <c r="M1905" s="285" t="str">
        <f>M1906&amp;" "&amp;O1906&amp;N1906&amp;" "&amp;M1907&amp;" "&amp;O1907&amp;N1907&amp;" "&amp;M1908&amp;" "&amp;O1908&amp;N1908&amp;" "&amp;M1909&amp;" "&amp;O1909&amp;N1909&amp;" "</f>
        <v xml:space="preserve">Текущий ремонт трансформаторов тока 110 кВ 9шт. Текущий ремонт разъединителей (ОД и КЗ) 110 кВ 2групп Текущий ремонт выключателей 110 кВ 1шт. Текущий ремонт выключателей 6-10 кВ 6шт. </v>
      </c>
      <c r="N1905" s="286"/>
      <c r="O1905" s="287"/>
      <c r="P1905" s="297"/>
      <c r="Q1905" s="88"/>
      <c r="R1905" s="298"/>
      <c r="S1905" s="47"/>
      <c r="T1905" s="48"/>
      <c r="U1905" s="48"/>
      <c r="V1905" s="48"/>
      <c r="W1905" s="48"/>
      <c r="X1905" s="48"/>
      <c r="Y1905" s="48"/>
      <c r="Z1905" s="48"/>
      <c r="AA1905" s="48"/>
      <c r="AB1905" s="48"/>
      <c r="AC1905" s="48"/>
      <c r="AD1905" s="48"/>
      <c r="AE1905" s="48"/>
      <c r="AF1905" s="48"/>
      <c r="AG1905" s="48"/>
      <c r="AH1905" s="48"/>
      <c r="AI1905" s="48"/>
      <c r="AJ1905" s="48"/>
      <c r="AK1905" s="48"/>
      <c r="AL1905" s="48"/>
      <c r="AM1905" s="48"/>
      <c r="AN1905" s="48"/>
      <c r="AO1905" s="48"/>
      <c r="AP1905" s="48"/>
      <c r="AQ1905" s="48"/>
      <c r="AR1905" s="48"/>
      <c r="AS1905" s="48"/>
      <c r="AT1905" s="48"/>
      <c r="AU1905" s="48"/>
      <c r="AV1905" s="48"/>
      <c r="AW1905" s="48"/>
      <c r="AX1905" s="48"/>
      <c r="AY1905" s="48"/>
      <c r="AZ1905" s="48"/>
      <c r="BA1905" s="48"/>
      <c r="BB1905" s="48"/>
      <c r="BC1905" s="48"/>
      <c r="BD1905" s="48"/>
      <c r="BE1905" s="48"/>
      <c r="BF1905" s="48"/>
      <c r="BG1905" s="48"/>
      <c r="BH1905" s="48"/>
      <c r="BI1905" s="48"/>
      <c r="BJ1905" s="48"/>
      <c r="BK1905" s="48"/>
      <c r="BL1905" s="48"/>
      <c r="BM1905" s="48"/>
      <c r="BN1905" s="48"/>
      <c r="BO1905" s="48"/>
      <c r="BP1905" s="48"/>
      <c r="BQ1905" s="48"/>
      <c r="BR1905" s="48"/>
      <c r="BS1905" s="48"/>
      <c r="BT1905" s="48"/>
      <c r="BU1905" s="48"/>
      <c r="BV1905" s="48"/>
      <c r="BW1905" s="48"/>
      <c r="BX1905" s="48"/>
      <c r="BY1905" s="48"/>
      <c r="BZ1905" s="48"/>
      <c r="CA1905" s="48"/>
      <c r="CB1905" s="48"/>
      <c r="CC1905" s="48"/>
      <c r="CD1905" s="48"/>
      <c r="CE1905" s="48"/>
      <c r="CF1905" s="48"/>
      <c r="CG1905" s="48"/>
      <c r="CH1905" s="48"/>
      <c r="CI1905" s="48"/>
      <c r="CJ1905" s="48"/>
      <c r="CK1905" s="48"/>
      <c r="CL1905" s="48"/>
      <c r="CM1905" s="48"/>
      <c r="CN1905" s="48"/>
      <c r="CO1905" s="48"/>
      <c r="CP1905" s="48"/>
      <c r="CQ1905" s="48"/>
      <c r="CR1905" s="48"/>
      <c r="CS1905" s="48"/>
      <c r="CT1905" s="48"/>
      <c r="CU1905" s="48"/>
      <c r="CV1905" s="48"/>
      <c r="CW1905" s="48"/>
      <c r="CX1905" s="48"/>
      <c r="CY1905" s="48"/>
      <c r="CZ1905" s="48"/>
      <c r="DA1905" s="48"/>
      <c r="DB1905" s="48"/>
      <c r="DC1905" s="48"/>
      <c r="DD1905" s="48"/>
      <c r="DE1905" s="48"/>
      <c r="DF1905" s="48"/>
      <c r="DG1905" s="48"/>
      <c r="DH1905" s="48"/>
      <c r="DI1905" s="48"/>
      <c r="DJ1905" s="48"/>
      <c r="DK1905" s="48"/>
      <c r="DL1905" s="48"/>
      <c r="DM1905" s="48"/>
      <c r="DN1905" s="48"/>
      <c r="DO1905" s="48"/>
      <c r="DP1905" s="48"/>
      <c r="DQ1905" s="48"/>
    </row>
    <row r="1906" spans="1:121" ht="22.5" hidden="1" customHeight="1" outlineLevel="2">
      <c r="A1906" s="36"/>
      <c r="B1906" s="36"/>
      <c r="C1906" s="6"/>
      <c r="D1906" s="36"/>
      <c r="E1906" s="6"/>
      <c r="F1906" s="35" t="s">
        <v>2002</v>
      </c>
      <c r="G1906" s="28"/>
      <c r="H1906" s="76"/>
      <c r="I1906" s="28"/>
      <c r="J1906" s="28"/>
      <c r="K1906" s="264"/>
      <c r="L1906" s="288"/>
      <c r="M1906" s="285" t="s">
        <v>426</v>
      </c>
      <c r="N1906" s="286" t="s">
        <v>52</v>
      </c>
      <c r="O1906" s="287">
        <v>9</v>
      </c>
      <c r="P1906" s="297"/>
      <c r="Q1906" s="88"/>
      <c r="R1906" s="298"/>
      <c r="S1906" s="47"/>
      <c r="T1906" s="48"/>
      <c r="U1906" s="48"/>
      <c r="V1906" s="48"/>
      <c r="W1906" s="48"/>
      <c r="X1906" s="48"/>
      <c r="Y1906" s="48"/>
      <c r="Z1906" s="48"/>
      <c r="AA1906" s="48"/>
      <c r="AB1906" s="48"/>
      <c r="AC1906" s="48"/>
      <c r="AD1906" s="48"/>
      <c r="AE1906" s="48"/>
      <c r="AF1906" s="48"/>
      <c r="AG1906" s="48"/>
      <c r="AH1906" s="48"/>
      <c r="AI1906" s="48"/>
      <c r="AJ1906" s="48"/>
      <c r="AK1906" s="48"/>
      <c r="AL1906" s="48"/>
      <c r="AM1906" s="48"/>
      <c r="AN1906" s="48"/>
      <c r="AO1906" s="48"/>
      <c r="AP1906" s="48"/>
      <c r="AQ1906" s="48"/>
      <c r="AR1906" s="48"/>
      <c r="AS1906" s="48"/>
      <c r="AT1906" s="48"/>
      <c r="AU1906" s="48"/>
      <c r="AV1906" s="48"/>
      <c r="AW1906" s="48"/>
      <c r="AX1906" s="48"/>
      <c r="AY1906" s="48"/>
      <c r="AZ1906" s="48"/>
      <c r="BA1906" s="48"/>
      <c r="BB1906" s="48"/>
      <c r="BC1906" s="48"/>
      <c r="BD1906" s="48"/>
      <c r="BE1906" s="48"/>
      <c r="BF1906" s="48"/>
      <c r="BG1906" s="48"/>
      <c r="BH1906" s="48"/>
      <c r="BI1906" s="48"/>
      <c r="BJ1906" s="48"/>
      <c r="BK1906" s="48"/>
      <c r="BL1906" s="48"/>
      <c r="BM1906" s="48"/>
      <c r="BN1906" s="48"/>
      <c r="BO1906" s="48"/>
      <c r="BP1906" s="48"/>
      <c r="BQ1906" s="48"/>
      <c r="BR1906" s="48"/>
      <c r="BS1906" s="48"/>
      <c r="BT1906" s="48"/>
      <c r="BU1906" s="48"/>
      <c r="BV1906" s="48"/>
      <c r="BW1906" s="48"/>
      <c r="BX1906" s="48"/>
      <c r="BY1906" s="48"/>
      <c r="BZ1906" s="48"/>
      <c r="CA1906" s="48"/>
      <c r="CB1906" s="48"/>
      <c r="CC1906" s="48"/>
      <c r="CD1906" s="48"/>
      <c r="CE1906" s="48"/>
      <c r="CF1906" s="48"/>
      <c r="CG1906" s="48"/>
      <c r="CH1906" s="48"/>
      <c r="CI1906" s="48"/>
      <c r="CJ1906" s="48"/>
      <c r="CK1906" s="48"/>
      <c r="CL1906" s="48"/>
      <c r="CM1906" s="48"/>
      <c r="CN1906" s="48"/>
      <c r="CO1906" s="48"/>
      <c r="CP1906" s="48"/>
      <c r="CQ1906" s="48"/>
      <c r="CR1906" s="48"/>
      <c r="CS1906" s="48"/>
      <c r="CT1906" s="48"/>
      <c r="CU1906" s="48"/>
      <c r="CV1906" s="48"/>
      <c r="CW1906" s="48"/>
      <c r="CX1906" s="48"/>
      <c r="CY1906" s="48"/>
      <c r="CZ1906" s="48"/>
      <c r="DA1906" s="48"/>
      <c r="DB1906" s="48"/>
      <c r="DC1906" s="48"/>
      <c r="DD1906" s="48"/>
      <c r="DE1906" s="48"/>
      <c r="DF1906" s="48"/>
      <c r="DG1906" s="48"/>
      <c r="DH1906" s="48"/>
      <c r="DI1906" s="48"/>
      <c r="DJ1906" s="48"/>
      <c r="DK1906" s="48"/>
      <c r="DL1906" s="48"/>
      <c r="DM1906" s="48"/>
      <c r="DN1906" s="48"/>
      <c r="DO1906" s="48"/>
      <c r="DP1906" s="48"/>
      <c r="DQ1906" s="48"/>
    </row>
    <row r="1907" spans="1:121" ht="22.5" hidden="1" customHeight="1" outlineLevel="2">
      <c r="A1907" s="36"/>
      <c r="B1907" s="36"/>
      <c r="C1907" s="6"/>
      <c r="D1907" s="36"/>
      <c r="E1907" s="6"/>
      <c r="F1907" s="35" t="s">
        <v>2003</v>
      </c>
      <c r="G1907" s="28"/>
      <c r="H1907" s="76"/>
      <c r="I1907" s="28"/>
      <c r="J1907" s="28"/>
      <c r="K1907" s="264"/>
      <c r="L1907" s="288"/>
      <c r="M1907" s="285" t="s">
        <v>182</v>
      </c>
      <c r="N1907" s="286" t="s">
        <v>76</v>
      </c>
      <c r="O1907" s="287">
        <v>2</v>
      </c>
      <c r="P1907" s="297"/>
      <c r="Q1907" s="88"/>
      <c r="R1907" s="298"/>
      <c r="S1907" s="47"/>
      <c r="T1907" s="48"/>
      <c r="U1907" s="48"/>
      <c r="V1907" s="48"/>
      <c r="W1907" s="48"/>
      <c r="X1907" s="48"/>
      <c r="Y1907" s="48"/>
      <c r="Z1907" s="48"/>
      <c r="AA1907" s="48"/>
      <c r="AB1907" s="48"/>
      <c r="AC1907" s="48"/>
      <c r="AD1907" s="48"/>
      <c r="AE1907" s="48"/>
      <c r="AF1907" s="48"/>
      <c r="AG1907" s="48"/>
      <c r="AH1907" s="48"/>
      <c r="AI1907" s="48"/>
      <c r="AJ1907" s="48"/>
      <c r="AK1907" s="48"/>
      <c r="AL1907" s="48"/>
      <c r="AM1907" s="48"/>
      <c r="AN1907" s="48"/>
      <c r="AO1907" s="48"/>
      <c r="AP1907" s="48"/>
      <c r="AQ1907" s="48"/>
      <c r="AR1907" s="48"/>
      <c r="AS1907" s="48"/>
      <c r="AT1907" s="48"/>
      <c r="AU1907" s="48"/>
      <c r="AV1907" s="48"/>
      <c r="AW1907" s="48"/>
      <c r="AX1907" s="48"/>
      <c r="AY1907" s="48"/>
      <c r="AZ1907" s="48"/>
      <c r="BA1907" s="48"/>
      <c r="BB1907" s="48"/>
      <c r="BC1907" s="48"/>
      <c r="BD1907" s="48"/>
      <c r="BE1907" s="48"/>
      <c r="BF1907" s="48"/>
      <c r="BG1907" s="48"/>
      <c r="BH1907" s="48"/>
      <c r="BI1907" s="48"/>
      <c r="BJ1907" s="48"/>
      <c r="BK1907" s="48"/>
      <c r="BL1907" s="48"/>
      <c r="BM1907" s="48"/>
      <c r="BN1907" s="48"/>
      <c r="BO1907" s="48"/>
      <c r="BP1907" s="48"/>
      <c r="BQ1907" s="48"/>
      <c r="BR1907" s="48"/>
      <c r="BS1907" s="48"/>
      <c r="BT1907" s="48"/>
      <c r="BU1907" s="48"/>
      <c r="BV1907" s="48"/>
      <c r="BW1907" s="48"/>
      <c r="BX1907" s="48"/>
      <c r="BY1907" s="48"/>
      <c r="BZ1907" s="48"/>
      <c r="CA1907" s="48"/>
      <c r="CB1907" s="48"/>
      <c r="CC1907" s="48"/>
      <c r="CD1907" s="48"/>
      <c r="CE1907" s="48"/>
      <c r="CF1907" s="48"/>
      <c r="CG1907" s="48"/>
      <c r="CH1907" s="48"/>
      <c r="CI1907" s="48"/>
      <c r="CJ1907" s="48"/>
      <c r="CK1907" s="48"/>
      <c r="CL1907" s="48"/>
      <c r="CM1907" s="48"/>
      <c r="CN1907" s="48"/>
      <c r="CO1907" s="48"/>
      <c r="CP1907" s="48"/>
      <c r="CQ1907" s="48"/>
      <c r="CR1907" s="48"/>
      <c r="CS1907" s="48"/>
      <c r="CT1907" s="48"/>
      <c r="CU1907" s="48"/>
      <c r="CV1907" s="48"/>
      <c r="CW1907" s="48"/>
      <c r="CX1907" s="48"/>
      <c r="CY1907" s="48"/>
      <c r="CZ1907" s="48"/>
      <c r="DA1907" s="48"/>
      <c r="DB1907" s="48"/>
      <c r="DC1907" s="48"/>
      <c r="DD1907" s="48"/>
      <c r="DE1907" s="48"/>
      <c r="DF1907" s="48"/>
      <c r="DG1907" s="48"/>
      <c r="DH1907" s="48"/>
      <c r="DI1907" s="48"/>
      <c r="DJ1907" s="48"/>
      <c r="DK1907" s="48"/>
      <c r="DL1907" s="48"/>
      <c r="DM1907" s="48"/>
      <c r="DN1907" s="48"/>
      <c r="DO1907" s="48"/>
      <c r="DP1907" s="48"/>
      <c r="DQ1907" s="48"/>
    </row>
    <row r="1908" spans="1:121" ht="12.75" hidden="1" customHeight="1" outlineLevel="2">
      <c r="A1908" s="36"/>
      <c r="B1908" s="36"/>
      <c r="C1908" s="6"/>
      <c r="D1908" s="36"/>
      <c r="E1908" s="6"/>
      <c r="F1908" s="35" t="s">
        <v>1876</v>
      </c>
      <c r="G1908" s="28"/>
      <c r="H1908" s="76"/>
      <c r="I1908" s="28"/>
      <c r="J1908" s="28"/>
      <c r="K1908" s="264"/>
      <c r="L1908" s="288"/>
      <c r="M1908" s="285" t="s">
        <v>107</v>
      </c>
      <c r="N1908" s="286" t="s">
        <v>52</v>
      </c>
      <c r="O1908" s="287">
        <v>1</v>
      </c>
      <c r="P1908" s="297"/>
      <c r="Q1908" s="88"/>
      <c r="R1908" s="298"/>
      <c r="S1908" s="47"/>
      <c r="T1908" s="48"/>
      <c r="U1908" s="48"/>
      <c r="V1908" s="48"/>
      <c r="W1908" s="48"/>
      <c r="X1908" s="48"/>
      <c r="Y1908" s="48"/>
      <c r="Z1908" s="48"/>
      <c r="AA1908" s="48"/>
      <c r="AB1908" s="48"/>
      <c r="AC1908" s="48"/>
      <c r="AD1908" s="48"/>
      <c r="AE1908" s="48"/>
      <c r="AF1908" s="48"/>
      <c r="AG1908" s="48"/>
      <c r="AH1908" s="48"/>
      <c r="AI1908" s="48"/>
      <c r="AJ1908" s="48"/>
      <c r="AK1908" s="48"/>
      <c r="AL1908" s="48"/>
      <c r="AM1908" s="48"/>
      <c r="AN1908" s="48"/>
      <c r="AO1908" s="48"/>
      <c r="AP1908" s="48"/>
      <c r="AQ1908" s="48"/>
      <c r="AR1908" s="48"/>
      <c r="AS1908" s="48"/>
      <c r="AT1908" s="48"/>
      <c r="AU1908" s="48"/>
      <c r="AV1908" s="48"/>
      <c r="AW1908" s="48"/>
      <c r="AX1908" s="48"/>
      <c r="AY1908" s="48"/>
      <c r="AZ1908" s="48"/>
      <c r="BA1908" s="48"/>
      <c r="BB1908" s="48"/>
      <c r="BC1908" s="48"/>
      <c r="BD1908" s="48"/>
      <c r="BE1908" s="48"/>
      <c r="BF1908" s="48"/>
      <c r="BG1908" s="48"/>
      <c r="BH1908" s="48"/>
      <c r="BI1908" s="48"/>
      <c r="BJ1908" s="48"/>
      <c r="BK1908" s="48"/>
      <c r="BL1908" s="48"/>
      <c r="BM1908" s="48"/>
      <c r="BN1908" s="48"/>
      <c r="BO1908" s="48"/>
      <c r="BP1908" s="48"/>
      <c r="BQ1908" s="48"/>
      <c r="BR1908" s="48"/>
      <c r="BS1908" s="48"/>
      <c r="BT1908" s="48"/>
      <c r="BU1908" s="48"/>
      <c r="BV1908" s="48"/>
      <c r="BW1908" s="48"/>
      <c r="BX1908" s="48"/>
      <c r="BY1908" s="48"/>
      <c r="BZ1908" s="48"/>
      <c r="CA1908" s="48"/>
      <c r="CB1908" s="48"/>
      <c r="CC1908" s="48"/>
      <c r="CD1908" s="48"/>
      <c r="CE1908" s="48"/>
      <c r="CF1908" s="48"/>
      <c r="CG1908" s="48"/>
      <c r="CH1908" s="48"/>
      <c r="CI1908" s="48"/>
      <c r="CJ1908" s="48"/>
      <c r="CK1908" s="48"/>
      <c r="CL1908" s="48"/>
      <c r="CM1908" s="48"/>
      <c r="CN1908" s="48"/>
      <c r="CO1908" s="48"/>
      <c r="CP1908" s="48"/>
      <c r="CQ1908" s="48"/>
      <c r="CR1908" s="48"/>
      <c r="CS1908" s="48"/>
      <c r="CT1908" s="48"/>
      <c r="CU1908" s="48"/>
      <c r="CV1908" s="48"/>
      <c r="CW1908" s="48"/>
      <c r="CX1908" s="48"/>
      <c r="CY1908" s="48"/>
      <c r="CZ1908" s="48"/>
      <c r="DA1908" s="48"/>
      <c r="DB1908" s="48"/>
      <c r="DC1908" s="48"/>
      <c r="DD1908" s="48"/>
      <c r="DE1908" s="48"/>
      <c r="DF1908" s="48"/>
      <c r="DG1908" s="48"/>
      <c r="DH1908" s="48"/>
      <c r="DI1908" s="48"/>
      <c r="DJ1908" s="48"/>
      <c r="DK1908" s="48"/>
      <c r="DL1908" s="48"/>
      <c r="DM1908" s="48"/>
      <c r="DN1908" s="48"/>
      <c r="DO1908" s="48"/>
      <c r="DP1908" s="48"/>
      <c r="DQ1908" s="48"/>
    </row>
    <row r="1909" spans="1:121" ht="33.75" hidden="1" customHeight="1" outlineLevel="2">
      <c r="A1909" s="36"/>
      <c r="B1909" s="36"/>
      <c r="C1909" s="6"/>
      <c r="D1909" s="36"/>
      <c r="E1909" s="6"/>
      <c r="F1909" s="35" t="s">
        <v>2004</v>
      </c>
      <c r="G1909" s="28"/>
      <c r="H1909" s="76"/>
      <c r="I1909" s="28"/>
      <c r="J1909" s="28"/>
      <c r="K1909" s="264"/>
      <c r="L1909" s="288"/>
      <c r="M1909" s="35" t="s">
        <v>109</v>
      </c>
      <c r="N1909" s="28" t="s">
        <v>52</v>
      </c>
      <c r="O1909" s="7">
        <v>6</v>
      </c>
      <c r="P1909" s="297"/>
      <c r="Q1909" s="88"/>
      <c r="R1909" s="298"/>
      <c r="S1909" s="47"/>
      <c r="T1909" s="48"/>
      <c r="U1909" s="48"/>
      <c r="V1909" s="48"/>
      <c r="W1909" s="48"/>
      <c r="X1909" s="48"/>
      <c r="Y1909" s="48"/>
      <c r="Z1909" s="48"/>
      <c r="AA1909" s="48"/>
      <c r="AB1909" s="48"/>
      <c r="AC1909" s="48"/>
      <c r="AD1909" s="48"/>
      <c r="AE1909" s="48"/>
      <c r="AF1909" s="48"/>
      <c r="AG1909" s="48"/>
      <c r="AH1909" s="48"/>
      <c r="AI1909" s="48"/>
      <c r="AJ1909" s="48"/>
      <c r="AK1909" s="48"/>
      <c r="AL1909" s="48"/>
      <c r="AM1909" s="48"/>
      <c r="AN1909" s="48"/>
      <c r="AO1909" s="48"/>
      <c r="AP1909" s="48"/>
      <c r="AQ1909" s="48"/>
      <c r="AR1909" s="48"/>
      <c r="AS1909" s="48"/>
      <c r="AT1909" s="48"/>
      <c r="AU1909" s="48"/>
      <c r="AV1909" s="48"/>
      <c r="AW1909" s="48"/>
      <c r="AX1909" s="48"/>
      <c r="AY1909" s="48"/>
      <c r="AZ1909" s="48"/>
      <c r="BA1909" s="48"/>
      <c r="BB1909" s="48"/>
      <c r="BC1909" s="48"/>
      <c r="BD1909" s="48"/>
      <c r="BE1909" s="48"/>
      <c r="BF1909" s="48"/>
      <c r="BG1909" s="48"/>
      <c r="BH1909" s="48"/>
      <c r="BI1909" s="48"/>
      <c r="BJ1909" s="48"/>
      <c r="BK1909" s="48"/>
      <c r="BL1909" s="48"/>
      <c r="BM1909" s="48"/>
      <c r="BN1909" s="48"/>
      <c r="BO1909" s="48"/>
      <c r="BP1909" s="48"/>
      <c r="BQ1909" s="48"/>
      <c r="BR1909" s="48"/>
      <c r="BS1909" s="48"/>
      <c r="BT1909" s="48"/>
      <c r="BU1909" s="48"/>
      <c r="BV1909" s="48"/>
      <c r="BW1909" s="48"/>
      <c r="BX1909" s="48"/>
      <c r="BY1909" s="48"/>
      <c r="BZ1909" s="48"/>
      <c r="CA1909" s="48"/>
      <c r="CB1909" s="48"/>
      <c r="CC1909" s="48"/>
      <c r="CD1909" s="48"/>
      <c r="CE1909" s="48"/>
      <c r="CF1909" s="48"/>
      <c r="CG1909" s="48"/>
      <c r="CH1909" s="48"/>
      <c r="CI1909" s="48"/>
      <c r="CJ1909" s="48"/>
      <c r="CK1909" s="48"/>
      <c r="CL1909" s="48"/>
      <c r="CM1909" s="48"/>
      <c r="CN1909" s="48"/>
      <c r="CO1909" s="48"/>
      <c r="CP1909" s="48"/>
      <c r="CQ1909" s="48"/>
      <c r="CR1909" s="48"/>
      <c r="CS1909" s="48"/>
      <c r="CT1909" s="48"/>
      <c r="CU1909" s="48"/>
      <c r="CV1909" s="48"/>
      <c r="CW1909" s="48"/>
      <c r="CX1909" s="48"/>
      <c r="CY1909" s="48"/>
      <c r="CZ1909" s="48"/>
      <c r="DA1909" s="48"/>
      <c r="DB1909" s="48"/>
      <c r="DC1909" s="48"/>
      <c r="DD1909" s="48"/>
      <c r="DE1909" s="48"/>
      <c r="DF1909" s="48"/>
      <c r="DG1909" s="48"/>
      <c r="DH1909" s="48"/>
      <c r="DI1909" s="48"/>
      <c r="DJ1909" s="48"/>
      <c r="DK1909" s="48"/>
      <c r="DL1909" s="48"/>
      <c r="DM1909" s="48"/>
      <c r="DN1909" s="48"/>
      <c r="DO1909" s="48"/>
      <c r="DP1909" s="48"/>
      <c r="DQ1909" s="48"/>
    </row>
    <row r="1910" spans="1:121" ht="99.75" customHeight="1" outlineLevel="1" collapsed="1">
      <c r="A1910" s="36" t="s">
        <v>922</v>
      </c>
      <c r="B1910" s="36">
        <v>110</v>
      </c>
      <c r="C1910" s="6" t="s">
        <v>1849</v>
      </c>
      <c r="D1910" s="36" t="s">
        <v>1350</v>
      </c>
      <c r="E1910" s="289" t="s">
        <v>2005</v>
      </c>
      <c r="F1910" s="35" t="s">
        <v>1854</v>
      </c>
      <c r="G1910" s="28"/>
      <c r="H1910" s="76" t="s">
        <v>59</v>
      </c>
      <c r="I1910" s="28"/>
      <c r="J1910" s="28" t="s">
        <v>50</v>
      </c>
      <c r="K1910" s="99" t="s">
        <v>53</v>
      </c>
      <c r="L1910" s="100" t="s">
        <v>490</v>
      </c>
      <c r="M1910" s="285" t="str">
        <f>M1911&amp;" "&amp;O1911&amp;N1911&amp;" "&amp;M1912&amp;" "&amp;O1912&amp;N1912&amp;" "&amp;M1913&amp;" "&amp;O1913&amp;N1913&amp;" "&amp;M1914&amp;" "&amp;O1914&amp;N1914&amp;" "&amp;M1915&amp;" "&amp;O1915&amp;N1915&amp;" "&amp;M1916&amp;" "&amp;O1916&amp;N1916&amp;" "&amp;M1917&amp;" "&amp;O1917&amp;N1917&amp;" "</f>
        <v xml:space="preserve">Текущий ремонт трансформаторов 110 кВ 2шт. Текущий ремонт трансформаторов 6-10 кВ 3шт. Текущий ремонт трансформаторов напряжения 110 кВ 1шт. Текущий ремонт трансформаторов тока 110 кВ 3шт. Текущий ремонт трансформаторов тока 10 кВ 8шт. Текущий ремонт трансформаторов напряжения 10 кВ 2шт. Текущий ремонт выключателей 6-10 кВ 25шт. </v>
      </c>
      <c r="N1910" s="286"/>
      <c r="O1910" s="287"/>
      <c r="P1910" s="297"/>
      <c r="Q1910" s="88"/>
      <c r="R1910" s="298"/>
      <c r="S1910" s="47"/>
      <c r="T1910" s="48"/>
      <c r="U1910" s="48"/>
      <c r="V1910" s="48"/>
      <c r="W1910" s="48"/>
      <c r="X1910" s="48"/>
      <c r="Y1910" s="48"/>
      <c r="Z1910" s="48"/>
      <c r="AA1910" s="48"/>
      <c r="AB1910" s="48"/>
      <c r="AC1910" s="48"/>
      <c r="AD1910" s="48"/>
      <c r="AE1910" s="48"/>
      <c r="AF1910" s="48"/>
      <c r="AG1910" s="48"/>
      <c r="AH1910" s="48"/>
      <c r="AI1910" s="48"/>
      <c r="AJ1910" s="48"/>
      <c r="AK1910" s="48"/>
      <c r="AL1910" s="48"/>
      <c r="AM1910" s="48"/>
      <c r="AN1910" s="48"/>
      <c r="AO1910" s="48"/>
      <c r="AP1910" s="48"/>
      <c r="AQ1910" s="48"/>
      <c r="AR1910" s="48"/>
      <c r="AS1910" s="48"/>
      <c r="AT1910" s="48"/>
      <c r="AU1910" s="48"/>
      <c r="AV1910" s="48"/>
      <c r="AW1910" s="48"/>
      <c r="AX1910" s="48"/>
      <c r="AY1910" s="48"/>
      <c r="AZ1910" s="48"/>
      <c r="BA1910" s="48"/>
      <c r="BB1910" s="48"/>
      <c r="BC1910" s="48"/>
      <c r="BD1910" s="48"/>
      <c r="BE1910" s="48"/>
      <c r="BF1910" s="48"/>
      <c r="BG1910" s="48"/>
      <c r="BH1910" s="48"/>
      <c r="BI1910" s="48"/>
      <c r="BJ1910" s="48"/>
      <c r="BK1910" s="48"/>
      <c r="BL1910" s="48"/>
      <c r="BM1910" s="48"/>
      <c r="BN1910" s="48"/>
      <c r="BO1910" s="48"/>
      <c r="BP1910" s="48"/>
      <c r="BQ1910" s="48"/>
      <c r="BR1910" s="48"/>
      <c r="BS1910" s="48"/>
      <c r="BT1910" s="48"/>
      <c r="BU1910" s="48"/>
      <c r="BV1910" s="48"/>
      <c r="BW1910" s="48"/>
      <c r="BX1910" s="48"/>
      <c r="BY1910" s="48"/>
      <c r="BZ1910" s="48"/>
      <c r="CA1910" s="48"/>
      <c r="CB1910" s="48"/>
      <c r="CC1910" s="48"/>
      <c r="CD1910" s="48"/>
      <c r="CE1910" s="48"/>
      <c r="CF1910" s="48"/>
      <c r="CG1910" s="48"/>
      <c r="CH1910" s="48"/>
      <c r="CI1910" s="48"/>
      <c r="CJ1910" s="48"/>
      <c r="CK1910" s="48"/>
      <c r="CL1910" s="48"/>
      <c r="CM1910" s="48"/>
      <c r="CN1910" s="48"/>
      <c r="CO1910" s="48"/>
      <c r="CP1910" s="48"/>
      <c r="CQ1910" s="48"/>
      <c r="CR1910" s="48"/>
      <c r="CS1910" s="48"/>
      <c r="CT1910" s="48"/>
      <c r="CU1910" s="48"/>
      <c r="CV1910" s="48"/>
      <c r="CW1910" s="48"/>
      <c r="CX1910" s="48"/>
      <c r="CY1910" s="48"/>
      <c r="CZ1910" s="48"/>
      <c r="DA1910" s="48"/>
      <c r="DB1910" s="48"/>
      <c r="DC1910" s="48"/>
      <c r="DD1910" s="48"/>
      <c r="DE1910" s="48"/>
      <c r="DF1910" s="48"/>
      <c r="DG1910" s="48"/>
      <c r="DH1910" s="48"/>
      <c r="DI1910" s="48"/>
      <c r="DJ1910" s="48"/>
      <c r="DK1910" s="48"/>
      <c r="DL1910" s="48"/>
      <c r="DM1910" s="48"/>
      <c r="DN1910" s="48"/>
      <c r="DO1910" s="48"/>
      <c r="DP1910" s="48"/>
      <c r="DQ1910" s="48"/>
    </row>
    <row r="1911" spans="1:121" ht="12.75" hidden="1" customHeight="1" outlineLevel="2">
      <c r="A1911" s="36"/>
      <c r="B1911" s="36"/>
      <c r="C1911" s="6"/>
      <c r="D1911" s="36"/>
      <c r="E1911" s="6"/>
      <c r="F1911" s="35" t="s">
        <v>2006</v>
      </c>
      <c r="G1911" s="28" t="s">
        <v>2850</v>
      </c>
      <c r="H1911" s="76"/>
      <c r="I1911" s="28"/>
      <c r="J1911" s="28"/>
      <c r="K1911" s="264"/>
      <c r="L1911" s="288"/>
      <c r="M1911" s="285" t="s">
        <v>103</v>
      </c>
      <c r="N1911" s="286" t="s">
        <v>52</v>
      </c>
      <c r="O1911" s="287">
        <v>2</v>
      </c>
      <c r="P1911" s="297"/>
      <c r="Q1911" s="88"/>
      <c r="R1911" s="298"/>
      <c r="S1911" s="47"/>
      <c r="T1911" s="48"/>
      <c r="U1911" s="48"/>
      <c r="V1911" s="48"/>
      <c r="W1911" s="48"/>
      <c r="X1911" s="48"/>
      <c r="Y1911" s="48"/>
      <c r="Z1911" s="48"/>
      <c r="AA1911" s="48"/>
      <c r="AB1911" s="48"/>
      <c r="AC1911" s="48"/>
      <c r="AD1911" s="48"/>
      <c r="AE1911" s="48"/>
      <c r="AF1911" s="48"/>
      <c r="AG1911" s="48"/>
      <c r="AH1911" s="48"/>
      <c r="AI1911" s="48"/>
      <c r="AJ1911" s="48"/>
      <c r="AK1911" s="48"/>
      <c r="AL1911" s="48"/>
      <c r="AM1911" s="48"/>
      <c r="AN1911" s="48"/>
      <c r="AO1911" s="48"/>
      <c r="AP1911" s="48"/>
      <c r="AQ1911" s="48"/>
      <c r="AR1911" s="48"/>
      <c r="AS1911" s="48"/>
      <c r="AT1911" s="48"/>
      <c r="AU1911" s="48"/>
      <c r="AV1911" s="48"/>
      <c r="AW1911" s="48"/>
      <c r="AX1911" s="48"/>
      <c r="AY1911" s="48"/>
      <c r="AZ1911" s="48"/>
      <c r="BA1911" s="48"/>
      <c r="BB1911" s="48"/>
      <c r="BC1911" s="48"/>
      <c r="BD1911" s="48"/>
      <c r="BE1911" s="48"/>
      <c r="BF1911" s="48"/>
      <c r="BG1911" s="48"/>
      <c r="BH1911" s="48"/>
      <c r="BI1911" s="48"/>
      <c r="BJ1911" s="48"/>
      <c r="BK1911" s="48"/>
      <c r="BL1911" s="48"/>
      <c r="BM1911" s="48"/>
      <c r="BN1911" s="48"/>
      <c r="BO1911" s="48"/>
      <c r="BP1911" s="48"/>
      <c r="BQ1911" s="48"/>
      <c r="BR1911" s="48"/>
      <c r="BS1911" s="48"/>
      <c r="BT1911" s="48"/>
      <c r="BU1911" s="48"/>
      <c r="BV1911" s="48"/>
      <c r="BW1911" s="48"/>
      <c r="BX1911" s="48"/>
      <c r="BY1911" s="48"/>
      <c r="BZ1911" s="48"/>
      <c r="CA1911" s="48"/>
      <c r="CB1911" s="48"/>
      <c r="CC1911" s="48"/>
      <c r="CD1911" s="48"/>
      <c r="CE1911" s="48"/>
      <c r="CF1911" s="48"/>
      <c r="CG1911" s="48"/>
      <c r="CH1911" s="48"/>
      <c r="CI1911" s="48"/>
      <c r="CJ1911" s="48"/>
      <c r="CK1911" s="48"/>
      <c r="CL1911" s="48"/>
      <c r="CM1911" s="48"/>
      <c r="CN1911" s="48"/>
      <c r="CO1911" s="48"/>
      <c r="CP1911" s="48"/>
      <c r="CQ1911" s="48"/>
      <c r="CR1911" s="48"/>
      <c r="CS1911" s="48"/>
      <c r="CT1911" s="48"/>
      <c r="CU1911" s="48"/>
      <c r="CV1911" s="48"/>
      <c r="CW1911" s="48"/>
      <c r="CX1911" s="48"/>
      <c r="CY1911" s="48"/>
      <c r="CZ1911" s="48"/>
      <c r="DA1911" s="48"/>
      <c r="DB1911" s="48"/>
      <c r="DC1911" s="48"/>
      <c r="DD1911" s="48"/>
      <c r="DE1911" s="48"/>
      <c r="DF1911" s="48"/>
      <c r="DG1911" s="48"/>
      <c r="DH1911" s="48"/>
      <c r="DI1911" s="48"/>
      <c r="DJ1911" s="48"/>
      <c r="DK1911" s="48"/>
      <c r="DL1911" s="48"/>
      <c r="DM1911" s="48"/>
      <c r="DN1911" s="48"/>
      <c r="DO1911" s="48"/>
      <c r="DP1911" s="48"/>
      <c r="DQ1911" s="48"/>
    </row>
    <row r="1912" spans="1:121" ht="22.5" hidden="1" customHeight="1" outlineLevel="2">
      <c r="A1912" s="36"/>
      <c r="B1912" s="36"/>
      <c r="C1912" s="6"/>
      <c r="D1912" s="36"/>
      <c r="E1912" s="6"/>
      <c r="F1912" s="35" t="s">
        <v>2007</v>
      </c>
      <c r="G1912" s="28"/>
      <c r="H1912" s="76"/>
      <c r="I1912" s="28"/>
      <c r="J1912" s="28"/>
      <c r="K1912" s="264"/>
      <c r="L1912" s="288"/>
      <c r="M1912" s="285" t="s">
        <v>1969</v>
      </c>
      <c r="N1912" s="286" t="s">
        <v>52</v>
      </c>
      <c r="O1912" s="287">
        <v>3</v>
      </c>
      <c r="P1912" s="297"/>
      <c r="Q1912" s="88"/>
      <c r="R1912" s="298"/>
      <c r="S1912" s="47"/>
      <c r="T1912" s="48"/>
      <c r="U1912" s="48"/>
      <c r="V1912" s="48"/>
      <c r="W1912" s="48"/>
      <c r="X1912" s="48"/>
      <c r="Y1912" s="48"/>
      <c r="Z1912" s="48"/>
      <c r="AA1912" s="48"/>
      <c r="AB1912" s="48"/>
      <c r="AC1912" s="48"/>
      <c r="AD1912" s="48"/>
      <c r="AE1912" s="48"/>
      <c r="AF1912" s="48"/>
      <c r="AG1912" s="48"/>
      <c r="AH1912" s="48"/>
      <c r="AI1912" s="48"/>
      <c r="AJ1912" s="48"/>
      <c r="AK1912" s="48"/>
      <c r="AL1912" s="48"/>
      <c r="AM1912" s="48"/>
      <c r="AN1912" s="48"/>
      <c r="AO1912" s="48"/>
      <c r="AP1912" s="48"/>
      <c r="AQ1912" s="48"/>
      <c r="AR1912" s="48"/>
      <c r="AS1912" s="48"/>
      <c r="AT1912" s="48"/>
      <c r="AU1912" s="48"/>
      <c r="AV1912" s="48"/>
      <c r="AW1912" s="48"/>
      <c r="AX1912" s="48"/>
      <c r="AY1912" s="48"/>
      <c r="AZ1912" s="48"/>
      <c r="BA1912" s="48"/>
      <c r="BB1912" s="48"/>
      <c r="BC1912" s="48"/>
      <c r="BD1912" s="48"/>
      <c r="BE1912" s="48"/>
      <c r="BF1912" s="48"/>
      <c r="BG1912" s="48"/>
      <c r="BH1912" s="48"/>
      <c r="BI1912" s="48"/>
      <c r="BJ1912" s="48"/>
      <c r="BK1912" s="48"/>
      <c r="BL1912" s="48"/>
      <c r="BM1912" s="48"/>
      <c r="BN1912" s="48"/>
      <c r="BO1912" s="48"/>
      <c r="BP1912" s="48"/>
      <c r="BQ1912" s="48"/>
      <c r="BR1912" s="48"/>
      <c r="BS1912" s="48"/>
      <c r="BT1912" s="48"/>
      <c r="BU1912" s="48"/>
      <c r="BV1912" s="48"/>
      <c r="BW1912" s="48"/>
      <c r="BX1912" s="48"/>
      <c r="BY1912" s="48"/>
      <c r="BZ1912" s="48"/>
      <c r="CA1912" s="48"/>
      <c r="CB1912" s="48"/>
      <c r="CC1912" s="48"/>
      <c r="CD1912" s="48"/>
      <c r="CE1912" s="48"/>
      <c r="CF1912" s="48"/>
      <c r="CG1912" s="48"/>
      <c r="CH1912" s="48"/>
      <c r="CI1912" s="48"/>
      <c r="CJ1912" s="48"/>
      <c r="CK1912" s="48"/>
      <c r="CL1912" s="48"/>
      <c r="CM1912" s="48"/>
      <c r="CN1912" s="48"/>
      <c r="CO1912" s="48"/>
      <c r="CP1912" s="48"/>
      <c r="CQ1912" s="48"/>
      <c r="CR1912" s="48"/>
      <c r="CS1912" s="48"/>
      <c r="CT1912" s="48"/>
      <c r="CU1912" s="48"/>
      <c r="CV1912" s="48"/>
      <c r="CW1912" s="48"/>
      <c r="CX1912" s="48"/>
      <c r="CY1912" s="48"/>
      <c r="CZ1912" s="48"/>
      <c r="DA1912" s="48"/>
      <c r="DB1912" s="48"/>
      <c r="DC1912" s="48"/>
      <c r="DD1912" s="48"/>
      <c r="DE1912" s="48"/>
      <c r="DF1912" s="48"/>
      <c r="DG1912" s="48"/>
      <c r="DH1912" s="48"/>
      <c r="DI1912" s="48"/>
      <c r="DJ1912" s="48"/>
      <c r="DK1912" s="48"/>
      <c r="DL1912" s="48"/>
      <c r="DM1912" s="48"/>
      <c r="DN1912" s="48"/>
      <c r="DO1912" s="48"/>
      <c r="DP1912" s="48"/>
      <c r="DQ1912" s="48"/>
    </row>
    <row r="1913" spans="1:121" ht="22.5" hidden="1" customHeight="1" outlineLevel="2">
      <c r="A1913" s="36"/>
      <c r="B1913" s="36"/>
      <c r="C1913" s="6"/>
      <c r="D1913" s="36"/>
      <c r="E1913" s="6"/>
      <c r="F1913" s="35" t="s">
        <v>2008</v>
      </c>
      <c r="G1913" s="28"/>
      <c r="H1913" s="76"/>
      <c r="I1913" s="28"/>
      <c r="J1913" s="28"/>
      <c r="K1913" s="264"/>
      <c r="L1913" s="288"/>
      <c r="M1913" s="285" t="s">
        <v>106</v>
      </c>
      <c r="N1913" s="286" t="s">
        <v>52</v>
      </c>
      <c r="O1913" s="287">
        <v>1</v>
      </c>
      <c r="P1913" s="297"/>
      <c r="Q1913" s="88"/>
      <c r="R1913" s="298"/>
      <c r="S1913" s="47"/>
      <c r="T1913" s="48"/>
      <c r="U1913" s="48"/>
      <c r="V1913" s="48"/>
      <c r="W1913" s="48"/>
      <c r="X1913" s="48"/>
      <c r="Y1913" s="48"/>
      <c r="Z1913" s="48"/>
      <c r="AA1913" s="48"/>
      <c r="AB1913" s="48"/>
      <c r="AC1913" s="48"/>
      <c r="AD1913" s="48"/>
      <c r="AE1913" s="48"/>
      <c r="AF1913" s="48"/>
      <c r="AG1913" s="48"/>
      <c r="AH1913" s="48"/>
      <c r="AI1913" s="48"/>
      <c r="AJ1913" s="48"/>
      <c r="AK1913" s="48"/>
      <c r="AL1913" s="48"/>
      <c r="AM1913" s="48"/>
      <c r="AN1913" s="48"/>
      <c r="AO1913" s="48"/>
      <c r="AP1913" s="48"/>
      <c r="AQ1913" s="48"/>
      <c r="AR1913" s="48"/>
      <c r="AS1913" s="48"/>
      <c r="AT1913" s="48"/>
      <c r="AU1913" s="48"/>
      <c r="AV1913" s="48"/>
      <c r="AW1913" s="48"/>
      <c r="AX1913" s="48"/>
      <c r="AY1913" s="48"/>
      <c r="AZ1913" s="48"/>
      <c r="BA1913" s="48"/>
      <c r="BB1913" s="48"/>
      <c r="BC1913" s="48"/>
      <c r="BD1913" s="48"/>
      <c r="BE1913" s="48"/>
      <c r="BF1913" s="48"/>
      <c r="BG1913" s="48"/>
      <c r="BH1913" s="48"/>
      <c r="BI1913" s="48"/>
      <c r="BJ1913" s="48"/>
      <c r="BK1913" s="48"/>
      <c r="BL1913" s="48"/>
      <c r="BM1913" s="48"/>
      <c r="BN1913" s="48"/>
      <c r="BO1913" s="48"/>
      <c r="BP1913" s="48"/>
      <c r="BQ1913" s="48"/>
      <c r="BR1913" s="48"/>
      <c r="BS1913" s="48"/>
      <c r="BT1913" s="48"/>
      <c r="BU1913" s="48"/>
      <c r="BV1913" s="48"/>
      <c r="BW1913" s="48"/>
      <c r="BX1913" s="48"/>
      <c r="BY1913" s="48"/>
      <c r="BZ1913" s="48"/>
      <c r="CA1913" s="48"/>
      <c r="CB1913" s="48"/>
      <c r="CC1913" s="48"/>
      <c r="CD1913" s="48"/>
      <c r="CE1913" s="48"/>
      <c r="CF1913" s="48"/>
      <c r="CG1913" s="48"/>
      <c r="CH1913" s="48"/>
      <c r="CI1913" s="48"/>
      <c r="CJ1913" s="48"/>
      <c r="CK1913" s="48"/>
      <c r="CL1913" s="48"/>
      <c r="CM1913" s="48"/>
      <c r="CN1913" s="48"/>
      <c r="CO1913" s="48"/>
      <c r="CP1913" s="48"/>
      <c r="CQ1913" s="48"/>
      <c r="CR1913" s="48"/>
      <c r="CS1913" s="48"/>
      <c r="CT1913" s="48"/>
      <c r="CU1913" s="48"/>
      <c r="CV1913" s="48"/>
      <c r="CW1913" s="48"/>
      <c r="CX1913" s="48"/>
      <c r="CY1913" s="48"/>
      <c r="CZ1913" s="48"/>
      <c r="DA1913" s="48"/>
      <c r="DB1913" s="48"/>
      <c r="DC1913" s="48"/>
      <c r="DD1913" s="48"/>
      <c r="DE1913" s="48"/>
      <c r="DF1913" s="48"/>
      <c r="DG1913" s="48"/>
      <c r="DH1913" s="48"/>
      <c r="DI1913" s="48"/>
      <c r="DJ1913" s="48"/>
      <c r="DK1913" s="48"/>
      <c r="DL1913" s="48"/>
      <c r="DM1913" s="48"/>
      <c r="DN1913" s="48"/>
      <c r="DO1913" s="48"/>
      <c r="DP1913" s="48"/>
      <c r="DQ1913" s="48"/>
    </row>
    <row r="1914" spans="1:121" ht="22.5" hidden="1" customHeight="1" outlineLevel="2">
      <c r="A1914" s="36"/>
      <c r="B1914" s="36"/>
      <c r="C1914" s="6"/>
      <c r="D1914" s="36"/>
      <c r="E1914" s="6"/>
      <c r="F1914" s="35" t="s">
        <v>2009</v>
      </c>
      <c r="G1914" s="28"/>
      <c r="H1914" s="76"/>
      <c r="I1914" s="28"/>
      <c r="J1914" s="28"/>
      <c r="K1914" s="264"/>
      <c r="L1914" s="288"/>
      <c r="M1914" s="285" t="s">
        <v>426</v>
      </c>
      <c r="N1914" s="286" t="s">
        <v>52</v>
      </c>
      <c r="O1914" s="287">
        <v>3</v>
      </c>
      <c r="P1914" s="297"/>
      <c r="Q1914" s="88"/>
      <c r="R1914" s="298"/>
      <c r="S1914" s="47"/>
      <c r="T1914" s="48"/>
      <c r="U1914" s="48"/>
      <c r="V1914" s="48"/>
      <c r="W1914" s="48"/>
      <c r="X1914" s="48"/>
      <c r="Y1914" s="48"/>
      <c r="Z1914" s="48"/>
      <c r="AA1914" s="48"/>
      <c r="AB1914" s="48"/>
      <c r="AC1914" s="48"/>
      <c r="AD1914" s="48"/>
      <c r="AE1914" s="48"/>
      <c r="AF1914" s="48"/>
      <c r="AG1914" s="48"/>
      <c r="AH1914" s="48"/>
      <c r="AI1914" s="48"/>
      <c r="AJ1914" s="48"/>
      <c r="AK1914" s="48"/>
      <c r="AL1914" s="48"/>
      <c r="AM1914" s="48"/>
      <c r="AN1914" s="48"/>
      <c r="AO1914" s="48"/>
      <c r="AP1914" s="48"/>
      <c r="AQ1914" s="48"/>
      <c r="AR1914" s="48"/>
      <c r="AS1914" s="48"/>
      <c r="AT1914" s="48"/>
      <c r="AU1914" s="48"/>
      <c r="AV1914" s="48"/>
      <c r="AW1914" s="48"/>
      <c r="AX1914" s="48"/>
      <c r="AY1914" s="48"/>
      <c r="AZ1914" s="48"/>
      <c r="BA1914" s="48"/>
      <c r="BB1914" s="48"/>
      <c r="BC1914" s="48"/>
      <c r="BD1914" s="48"/>
      <c r="BE1914" s="48"/>
      <c r="BF1914" s="48"/>
      <c r="BG1914" s="48"/>
      <c r="BH1914" s="48"/>
      <c r="BI1914" s="48"/>
      <c r="BJ1914" s="48"/>
      <c r="BK1914" s="48"/>
      <c r="BL1914" s="48"/>
      <c r="BM1914" s="48"/>
      <c r="BN1914" s="48"/>
      <c r="BO1914" s="48"/>
      <c r="BP1914" s="48"/>
      <c r="BQ1914" s="48"/>
      <c r="BR1914" s="48"/>
      <c r="BS1914" s="48"/>
      <c r="BT1914" s="48"/>
      <c r="BU1914" s="48"/>
      <c r="BV1914" s="48"/>
      <c r="BW1914" s="48"/>
      <c r="BX1914" s="48"/>
      <c r="BY1914" s="48"/>
      <c r="BZ1914" s="48"/>
      <c r="CA1914" s="48"/>
      <c r="CB1914" s="48"/>
      <c r="CC1914" s="48"/>
      <c r="CD1914" s="48"/>
      <c r="CE1914" s="48"/>
      <c r="CF1914" s="48"/>
      <c r="CG1914" s="48"/>
      <c r="CH1914" s="48"/>
      <c r="CI1914" s="48"/>
      <c r="CJ1914" s="48"/>
      <c r="CK1914" s="48"/>
      <c r="CL1914" s="48"/>
      <c r="CM1914" s="48"/>
      <c r="CN1914" s="48"/>
      <c r="CO1914" s="48"/>
      <c r="CP1914" s="48"/>
      <c r="CQ1914" s="48"/>
      <c r="CR1914" s="48"/>
      <c r="CS1914" s="48"/>
      <c r="CT1914" s="48"/>
      <c r="CU1914" s="48"/>
      <c r="CV1914" s="48"/>
      <c r="CW1914" s="48"/>
      <c r="CX1914" s="48"/>
      <c r="CY1914" s="48"/>
      <c r="CZ1914" s="48"/>
      <c r="DA1914" s="48"/>
      <c r="DB1914" s="48"/>
      <c r="DC1914" s="48"/>
      <c r="DD1914" s="48"/>
      <c r="DE1914" s="48"/>
      <c r="DF1914" s="48"/>
      <c r="DG1914" s="48"/>
      <c r="DH1914" s="48"/>
      <c r="DI1914" s="48"/>
      <c r="DJ1914" s="48"/>
      <c r="DK1914" s="48"/>
      <c r="DL1914" s="48"/>
      <c r="DM1914" s="48"/>
      <c r="DN1914" s="48"/>
      <c r="DO1914" s="48"/>
      <c r="DP1914" s="48"/>
      <c r="DQ1914" s="48"/>
    </row>
    <row r="1915" spans="1:121" ht="22.5" hidden="1" customHeight="1" outlineLevel="2">
      <c r="A1915" s="36"/>
      <c r="B1915" s="36"/>
      <c r="C1915" s="6"/>
      <c r="D1915" s="36"/>
      <c r="E1915" s="6"/>
      <c r="F1915" s="35" t="s">
        <v>2010</v>
      </c>
      <c r="G1915" s="28"/>
      <c r="H1915" s="76"/>
      <c r="I1915" s="28"/>
      <c r="J1915" s="28"/>
      <c r="K1915" s="264"/>
      <c r="L1915" s="288"/>
      <c r="M1915" s="285" t="s">
        <v>2011</v>
      </c>
      <c r="N1915" s="286" t="s">
        <v>52</v>
      </c>
      <c r="O1915" s="287">
        <v>8</v>
      </c>
      <c r="P1915" s="297"/>
      <c r="Q1915" s="88"/>
      <c r="R1915" s="298"/>
      <c r="S1915" s="47"/>
      <c r="T1915" s="48"/>
      <c r="U1915" s="48"/>
      <c r="V1915" s="48"/>
      <c r="W1915" s="48"/>
      <c r="X1915" s="48"/>
      <c r="Y1915" s="48"/>
      <c r="Z1915" s="48"/>
      <c r="AA1915" s="48"/>
      <c r="AB1915" s="48"/>
      <c r="AC1915" s="48"/>
      <c r="AD1915" s="48"/>
      <c r="AE1915" s="48"/>
      <c r="AF1915" s="48"/>
      <c r="AG1915" s="48"/>
      <c r="AH1915" s="48"/>
      <c r="AI1915" s="48"/>
      <c r="AJ1915" s="48"/>
      <c r="AK1915" s="48"/>
      <c r="AL1915" s="48"/>
      <c r="AM1915" s="48"/>
      <c r="AN1915" s="48"/>
      <c r="AO1915" s="48"/>
      <c r="AP1915" s="48"/>
      <c r="AQ1915" s="48"/>
      <c r="AR1915" s="48"/>
      <c r="AS1915" s="48"/>
      <c r="AT1915" s="48"/>
      <c r="AU1915" s="48"/>
      <c r="AV1915" s="48"/>
      <c r="AW1915" s="48"/>
      <c r="AX1915" s="48"/>
      <c r="AY1915" s="48"/>
      <c r="AZ1915" s="48"/>
      <c r="BA1915" s="48"/>
      <c r="BB1915" s="48"/>
      <c r="BC1915" s="48"/>
      <c r="BD1915" s="48"/>
      <c r="BE1915" s="48"/>
      <c r="BF1915" s="48"/>
      <c r="BG1915" s="48"/>
      <c r="BH1915" s="48"/>
      <c r="BI1915" s="48"/>
      <c r="BJ1915" s="48"/>
      <c r="BK1915" s="48"/>
      <c r="BL1915" s="48"/>
      <c r="BM1915" s="48"/>
      <c r="BN1915" s="48"/>
      <c r="BO1915" s="48"/>
      <c r="BP1915" s="48"/>
      <c r="BQ1915" s="48"/>
      <c r="BR1915" s="48"/>
      <c r="BS1915" s="48"/>
      <c r="BT1915" s="48"/>
      <c r="BU1915" s="48"/>
      <c r="BV1915" s="48"/>
      <c r="BW1915" s="48"/>
      <c r="BX1915" s="48"/>
      <c r="BY1915" s="48"/>
      <c r="BZ1915" s="48"/>
      <c r="CA1915" s="48"/>
      <c r="CB1915" s="48"/>
      <c r="CC1915" s="48"/>
      <c r="CD1915" s="48"/>
      <c r="CE1915" s="48"/>
      <c r="CF1915" s="48"/>
      <c r="CG1915" s="48"/>
      <c r="CH1915" s="48"/>
      <c r="CI1915" s="48"/>
      <c r="CJ1915" s="48"/>
      <c r="CK1915" s="48"/>
      <c r="CL1915" s="48"/>
      <c r="CM1915" s="48"/>
      <c r="CN1915" s="48"/>
      <c r="CO1915" s="48"/>
      <c r="CP1915" s="48"/>
      <c r="CQ1915" s="48"/>
      <c r="CR1915" s="48"/>
      <c r="CS1915" s="48"/>
      <c r="CT1915" s="48"/>
      <c r="CU1915" s="48"/>
      <c r="CV1915" s="48"/>
      <c r="CW1915" s="48"/>
      <c r="CX1915" s="48"/>
      <c r="CY1915" s="48"/>
      <c r="CZ1915" s="48"/>
      <c r="DA1915" s="48"/>
      <c r="DB1915" s="48"/>
      <c r="DC1915" s="48"/>
      <c r="DD1915" s="48"/>
      <c r="DE1915" s="48"/>
      <c r="DF1915" s="48"/>
      <c r="DG1915" s="48"/>
      <c r="DH1915" s="48"/>
      <c r="DI1915" s="48"/>
      <c r="DJ1915" s="48"/>
      <c r="DK1915" s="48"/>
      <c r="DL1915" s="48"/>
      <c r="DM1915" s="48"/>
      <c r="DN1915" s="48"/>
      <c r="DO1915" s="48"/>
      <c r="DP1915" s="48"/>
      <c r="DQ1915" s="48"/>
    </row>
    <row r="1916" spans="1:121" ht="22.5" hidden="1" customHeight="1" outlineLevel="2">
      <c r="A1916" s="36"/>
      <c r="B1916" s="36"/>
      <c r="C1916" s="6"/>
      <c r="D1916" s="36"/>
      <c r="E1916" s="6"/>
      <c r="F1916" s="35" t="s">
        <v>2773</v>
      </c>
      <c r="G1916" s="28"/>
      <c r="H1916" s="76"/>
      <c r="I1916" s="28"/>
      <c r="J1916" s="28"/>
      <c r="K1916" s="264"/>
      <c r="L1916" s="288"/>
      <c r="M1916" s="285" t="s">
        <v>2012</v>
      </c>
      <c r="N1916" s="286" t="s">
        <v>52</v>
      </c>
      <c r="O1916" s="287">
        <v>2</v>
      </c>
      <c r="P1916" s="297"/>
      <c r="Q1916" s="88"/>
      <c r="R1916" s="298"/>
      <c r="S1916" s="47"/>
      <c r="T1916" s="48"/>
      <c r="U1916" s="48"/>
      <c r="V1916" s="48"/>
      <c r="W1916" s="48"/>
      <c r="X1916" s="48"/>
      <c r="Y1916" s="48"/>
      <c r="Z1916" s="48"/>
      <c r="AA1916" s="48"/>
      <c r="AB1916" s="48"/>
      <c r="AC1916" s="48"/>
      <c r="AD1916" s="48"/>
      <c r="AE1916" s="48"/>
      <c r="AF1916" s="48"/>
      <c r="AG1916" s="48"/>
      <c r="AH1916" s="48"/>
      <c r="AI1916" s="48"/>
      <c r="AJ1916" s="48"/>
      <c r="AK1916" s="48"/>
      <c r="AL1916" s="48"/>
      <c r="AM1916" s="48"/>
      <c r="AN1916" s="48"/>
      <c r="AO1916" s="48"/>
      <c r="AP1916" s="48"/>
      <c r="AQ1916" s="48"/>
      <c r="AR1916" s="48"/>
      <c r="AS1916" s="48"/>
      <c r="AT1916" s="48"/>
      <c r="AU1916" s="48"/>
      <c r="AV1916" s="48"/>
      <c r="AW1916" s="48"/>
      <c r="AX1916" s="48"/>
      <c r="AY1916" s="48"/>
      <c r="AZ1916" s="48"/>
      <c r="BA1916" s="48"/>
      <c r="BB1916" s="48"/>
      <c r="BC1916" s="48"/>
      <c r="BD1916" s="48"/>
      <c r="BE1916" s="48"/>
      <c r="BF1916" s="48"/>
      <c r="BG1916" s="48"/>
      <c r="BH1916" s="48"/>
      <c r="BI1916" s="48"/>
      <c r="BJ1916" s="48"/>
      <c r="BK1916" s="48"/>
      <c r="BL1916" s="48"/>
      <c r="BM1916" s="48"/>
      <c r="BN1916" s="48"/>
      <c r="BO1916" s="48"/>
      <c r="BP1916" s="48"/>
      <c r="BQ1916" s="48"/>
      <c r="BR1916" s="48"/>
      <c r="BS1916" s="48"/>
      <c r="BT1916" s="48"/>
      <c r="BU1916" s="48"/>
      <c r="BV1916" s="48"/>
      <c r="BW1916" s="48"/>
      <c r="BX1916" s="48"/>
      <c r="BY1916" s="48"/>
      <c r="BZ1916" s="48"/>
      <c r="CA1916" s="48"/>
      <c r="CB1916" s="48"/>
      <c r="CC1916" s="48"/>
      <c r="CD1916" s="48"/>
      <c r="CE1916" s="48"/>
      <c r="CF1916" s="48"/>
      <c r="CG1916" s="48"/>
      <c r="CH1916" s="48"/>
      <c r="CI1916" s="48"/>
      <c r="CJ1916" s="48"/>
      <c r="CK1916" s="48"/>
      <c r="CL1916" s="48"/>
      <c r="CM1916" s="48"/>
      <c r="CN1916" s="48"/>
      <c r="CO1916" s="48"/>
      <c r="CP1916" s="48"/>
      <c r="CQ1916" s="48"/>
      <c r="CR1916" s="48"/>
      <c r="CS1916" s="48"/>
      <c r="CT1916" s="48"/>
      <c r="CU1916" s="48"/>
      <c r="CV1916" s="48"/>
      <c r="CW1916" s="48"/>
      <c r="CX1916" s="48"/>
      <c r="CY1916" s="48"/>
      <c r="CZ1916" s="48"/>
      <c r="DA1916" s="48"/>
      <c r="DB1916" s="48"/>
      <c r="DC1916" s="48"/>
      <c r="DD1916" s="48"/>
      <c r="DE1916" s="48"/>
      <c r="DF1916" s="48"/>
      <c r="DG1916" s="48"/>
      <c r="DH1916" s="48"/>
      <c r="DI1916" s="48"/>
      <c r="DJ1916" s="48"/>
      <c r="DK1916" s="48"/>
      <c r="DL1916" s="48"/>
      <c r="DM1916" s="48"/>
      <c r="DN1916" s="48"/>
      <c r="DO1916" s="48"/>
      <c r="DP1916" s="48"/>
      <c r="DQ1916" s="48"/>
    </row>
    <row r="1917" spans="1:121" ht="101.25" hidden="1" customHeight="1" outlineLevel="2">
      <c r="A1917" s="36"/>
      <c r="B1917" s="36"/>
      <c r="C1917" s="6"/>
      <c r="D1917" s="36"/>
      <c r="E1917" s="6"/>
      <c r="F1917" s="241" t="s">
        <v>2774</v>
      </c>
      <c r="G1917" s="143"/>
      <c r="H1917" s="76"/>
      <c r="I1917" s="28"/>
      <c r="J1917" s="28"/>
      <c r="K1917" s="264"/>
      <c r="L1917" s="288"/>
      <c r="M1917" s="285" t="s">
        <v>109</v>
      </c>
      <c r="N1917" s="286" t="s">
        <v>52</v>
      </c>
      <c r="O1917" s="287">
        <v>25</v>
      </c>
      <c r="P1917" s="297"/>
      <c r="Q1917" s="88"/>
      <c r="R1917" s="298"/>
      <c r="S1917" s="47"/>
      <c r="T1917" s="48"/>
      <c r="U1917" s="48"/>
      <c r="V1917" s="48"/>
      <c r="W1917" s="48"/>
      <c r="X1917" s="48"/>
      <c r="Y1917" s="48"/>
      <c r="Z1917" s="48"/>
      <c r="AA1917" s="48"/>
      <c r="AB1917" s="48"/>
      <c r="AC1917" s="48"/>
      <c r="AD1917" s="48"/>
      <c r="AE1917" s="48"/>
      <c r="AF1917" s="48"/>
      <c r="AG1917" s="48"/>
      <c r="AH1917" s="48"/>
      <c r="AI1917" s="48"/>
      <c r="AJ1917" s="48"/>
      <c r="AK1917" s="48"/>
      <c r="AL1917" s="48"/>
      <c r="AM1917" s="48"/>
      <c r="AN1917" s="48"/>
      <c r="AO1917" s="48"/>
      <c r="AP1917" s="48"/>
      <c r="AQ1917" s="48"/>
      <c r="AR1917" s="48"/>
      <c r="AS1917" s="48"/>
      <c r="AT1917" s="48"/>
      <c r="AU1917" s="48"/>
      <c r="AV1917" s="48"/>
      <c r="AW1917" s="48"/>
      <c r="AX1917" s="48"/>
      <c r="AY1917" s="48"/>
      <c r="AZ1917" s="48"/>
      <c r="BA1917" s="48"/>
      <c r="BB1917" s="48"/>
      <c r="BC1917" s="48"/>
      <c r="BD1917" s="48"/>
      <c r="BE1917" s="48"/>
      <c r="BF1917" s="48"/>
      <c r="BG1917" s="48"/>
      <c r="BH1917" s="48"/>
      <c r="BI1917" s="48"/>
      <c r="BJ1917" s="48"/>
      <c r="BK1917" s="48"/>
      <c r="BL1917" s="48"/>
      <c r="BM1917" s="48"/>
      <c r="BN1917" s="48"/>
      <c r="BO1917" s="48"/>
      <c r="BP1917" s="48"/>
      <c r="BQ1917" s="48"/>
      <c r="BR1917" s="48"/>
      <c r="BS1917" s="48"/>
      <c r="BT1917" s="48"/>
      <c r="BU1917" s="48"/>
      <c r="BV1917" s="48"/>
      <c r="BW1917" s="48"/>
      <c r="BX1917" s="48"/>
      <c r="BY1917" s="48"/>
      <c r="BZ1917" s="48"/>
      <c r="CA1917" s="48"/>
      <c r="CB1917" s="48"/>
      <c r="CC1917" s="48"/>
      <c r="CD1917" s="48"/>
      <c r="CE1917" s="48"/>
      <c r="CF1917" s="48"/>
      <c r="CG1917" s="48"/>
      <c r="CH1917" s="48"/>
      <c r="CI1917" s="48"/>
      <c r="CJ1917" s="48"/>
      <c r="CK1917" s="48"/>
      <c r="CL1917" s="48"/>
      <c r="CM1917" s="48"/>
      <c r="CN1917" s="48"/>
      <c r="CO1917" s="48"/>
      <c r="CP1917" s="48"/>
      <c r="CQ1917" s="48"/>
      <c r="CR1917" s="48"/>
      <c r="CS1917" s="48"/>
      <c r="CT1917" s="48"/>
      <c r="CU1917" s="48"/>
      <c r="CV1917" s="48"/>
      <c r="CW1917" s="48"/>
      <c r="CX1917" s="48"/>
      <c r="CY1917" s="48"/>
      <c r="CZ1917" s="48"/>
      <c r="DA1917" s="48"/>
      <c r="DB1917" s="48"/>
      <c r="DC1917" s="48"/>
      <c r="DD1917" s="48"/>
      <c r="DE1917" s="48"/>
      <c r="DF1917" s="48"/>
      <c r="DG1917" s="48"/>
      <c r="DH1917" s="48"/>
      <c r="DI1917" s="48"/>
      <c r="DJ1917" s="48"/>
      <c r="DK1917" s="48"/>
      <c r="DL1917" s="48"/>
      <c r="DM1917" s="48"/>
      <c r="DN1917" s="48"/>
      <c r="DO1917" s="48"/>
      <c r="DP1917" s="48"/>
      <c r="DQ1917" s="48"/>
    </row>
    <row r="1918" spans="1:121" ht="90" customHeight="1" outlineLevel="1" collapsed="1">
      <c r="A1918" s="36" t="s">
        <v>923</v>
      </c>
      <c r="B1918" s="36">
        <v>110</v>
      </c>
      <c r="C1918" s="6" t="s">
        <v>1849</v>
      </c>
      <c r="D1918" s="36" t="s">
        <v>1350</v>
      </c>
      <c r="E1918" s="6" t="s">
        <v>2013</v>
      </c>
      <c r="F1918" s="35" t="s">
        <v>2014</v>
      </c>
      <c r="G1918" s="28"/>
      <c r="H1918" s="76" t="s">
        <v>59</v>
      </c>
      <c r="I1918" s="28"/>
      <c r="J1918" s="28" t="s">
        <v>50</v>
      </c>
      <c r="K1918" s="99" t="s">
        <v>56</v>
      </c>
      <c r="L1918" s="100" t="s">
        <v>56</v>
      </c>
      <c r="M1918" s="285" t="str">
        <f>M1919&amp;" "&amp;O1919&amp;N1919&amp;" "&amp;M1920&amp;" "&amp;O1920&amp;N1920&amp;" "&amp;M1921&amp;" "&amp;O1921&amp;N1921&amp;" "</f>
        <v xml:space="preserve">Текущий ремонт трансформаторов 110 кВ 1шт. Текущий ремонт выключателей 110 кВ 1шт. Текущий ремонт разъединителей (ОД и КЗ) 110 кВ 6групп </v>
      </c>
      <c r="N1918" s="286"/>
      <c r="O1918" s="287"/>
      <c r="P1918" s="297"/>
      <c r="Q1918" s="88"/>
      <c r="R1918" s="298"/>
      <c r="S1918" s="47"/>
      <c r="T1918" s="48"/>
      <c r="U1918" s="48"/>
      <c r="V1918" s="48"/>
      <c r="W1918" s="48"/>
      <c r="X1918" s="48"/>
      <c r="Y1918" s="48"/>
      <c r="Z1918" s="48"/>
      <c r="AA1918" s="48"/>
      <c r="AB1918" s="48"/>
      <c r="AC1918" s="48"/>
      <c r="AD1918" s="48"/>
      <c r="AE1918" s="48"/>
      <c r="AF1918" s="48"/>
      <c r="AG1918" s="48"/>
      <c r="AH1918" s="48"/>
      <c r="AI1918" s="48"/>
      <c r="AJ1918" s="48"/>
      <c r="AK1918" s="48"/>
      <c r="AL1918" s="48"/>
      <c r="AM1918" s="48"/>
      <c r="AN1918" s="48"/>
      <c r="AO1918" s="48"/>
      <c r="AP1918" s="48"/>
      <c r="AQ1918" s="48"/>
      <c r="AR1918" s="48"/>
      <c r="AS1918" s="48"/>
      <c r="AT1918" s="48"/>
      <c r="AU1918" s="48"/>
      <c r="AV1918" s="48"/>
      <c r="AW1918" s="48"/>
      <c r="AX1918" s="48"/>
      <c r="AY1918" s="48"/>
      <c r="AZ1918" s="48"/>
      <c r="BA1918" s="48"/>
      <c r="BB1918" s="48"/>
      <c r="BC1918" s="48"/>
      <c r="BD1918" s="48"/>
      <c r="BE1918" s="48"/>
      <c r="BF1918" s="48"/>
      <c r="BG1918" s="48"/>
      <c r="BH1918" s="48"/>
      <c r="BI1918" s="48"/>
      <c r="BJ1918" s="48"/>
      <c r="BK1918" s="48"/>
      <c r="BL1918" s="48"/>
      <c r="BM1918" s="48"/>
      <c r="BN1918" s="48"/>
      <c r="BO1918" s="48"/>
      <c r="BP1918" s="48"/>
      <c r="BQ1918" s="48"/>
      <c r="BR1918" s="48"/>
      <c r="BS1918" s="48"/>
      <c r="BT1918" s="48"/>
      <c r="BU1918" s="48"/>
      <c r="BV1918" s="48"/>
      <c r="BW1918" s="48"/>
      <c r="BX1918" s="48"/>
      <c r="BY1918" s="48"/>
      <c r="BZ1918" s="48"/>
      <c r="CA1918" s="48"/>
      <c r="CB1918" s="48"/>
      <c r="CC1918" s="48"/>
      <c r="CD1918" s="48"/>
      <c r="CE1918" s="48"/>
      <c r="CF1918" s="48"/>
      <c r="CG1918" s="48"/>
      <c r="CH1918" s="48"/>
      <c r="CI1918" s="48"/>
      <c r="CJ1918" s="48"/>
      <c r="CK1918" s="48"/>
      <c r="CL1918" s="48"/>
      <c r="CM1918" s="48"/>
      <c r="CN1918" s="48"/>
      <c r="CO1918" s="48"/>
      <c r="CP1918" s="48"/>
      <c r="CQ1918" s="48"/>
      <c r="CR1918" s="48"/>
      <c r="CS1918" s="48"/>
      <c r="CT1918" s="48"/>
      <c r="CU1918" s="48"/>
      <c r="CV1918" s="48"/>
      <c r="CW1918" s="48"/>
      <c r="CX1918" s="48"/>
      <c r="CY1918" s="48"/>
      <c r="CZ1918" s="48"/>
      <c r="DA1918" s="48"/>
      <c r="DB1918" s="48"/>
      <c r="DC1918" s="48"/>
      <c r="DD1918" s="48"/>
      <c r="DE1918" s="48"/>
      <c r="DF1918" s="48"/>
      <c r="DG1918" s="48"/>
      <c r="DH1918" s="48"/>
      <c r="DI1918" s="48"/>
      <c r="DJ1918" s="48"/>
      <c r="DK1918" s="48"/>
      <c r="DL1918" s="48"/>
      <c r="DM1918" s="48"/>
      <c r="DN1918" s="48"/>
      <c r="DO1918" s="48"/>
      <c r="DP1918" s="48"/>
      <c r="DQ1918" s="48"/>
    </row>
    <row r="1919" spans="1:121" ht="12.75" hidden="1" customHeight="1" outlineLevel="2">
      <c r="A1919" s="36"/>
      <c r="B1919" s="36"/>
      <c r="C1919" s="6"/>
      <c r="D1919" s="36"/>
      <c r="E1919" s="6"/>
      <c r="F1919" s="35" t="s">
        <v>1984</v>
      </c>
      <c r="G1919" s="28">
        <v>84.962999999999994</v>
      </c>
      <c r="H1919" s="76"/>
      <c r="I1919" s="28"/>
      <c r="J1919" s="28"/>
      <c r="K1919" s="264"/>
      <c r="L1919" s="288"/>
      <c r="M1919" s="285" t="s">
        <v>103</v>
      </c>
      <c r="N1919" s="286" t="s">
        <v>52</v>
      </c>
      <c r="O1919" s="287">
        <v>1</v>
      </c>
      <c r="P1919" s="297"/>
      <c r="Q1919" s="88"/>
      <c r="R1919" s="298"/>
      <c r="S1919" s="47"/>
      <c r="T1919" s="48"/>
      <c r="U1919" s="48"/>
      <c r="V1919" s="48"/>
      <c r="W1919" s="48"/>
      <c r="X1919" s="48"/>
      <c r="Y1919" s="48"/>
      <c r="Z1919" s="48"/>
      <c r="AA1919" s="48"/>
      <c r="AB1919" s="48"/>
      <c r="AC1919" s="48"/>
      <c r="AD1919" s="48"/>
      <c r="AE1919" s="48"/>
      <c r="AF1919" s="48"/>
      <c r="AG1919" s="48"/>
      <c r="AH1919" s="48"/>
      <c r="AI1919" s="48"/>
      <c r="AJ1919" s="48"/>
      <c r="AK1919" s="48"/>
      <c r="AL1919" s="48"/>
      <c r="AM1919" s="48"/>
      <c r="AN1919" s="48"/>
      <c r="AO1919" s="48"/>
      <c r="AP1919" s="48"/>
      <c r="AQ1919" s="48"/>
      <c r="AR1919" s="48"/>
      <c r="AS1919" s="48"/>
      <c r="AT1919" s="48"/>
      <c r="AU1919" s="48"/>
      <c r="AV1919" s="48"/>
      <c r="AW1919" s="48"/>
      <c r="AX1919" s="48"/>
      <c r="AY1919" s="48"/>
      <c r="AZ1919" s="48"/>
      <c r="BA1919" s="48"/>
      <c r="BB1919" s="48"/>
      <c r="BC1919" s="48"/>
      <c r="BD1919" s="48"/>
      <c r="BE1919" s="48"/>
      <c r="BF1919" s="48"/>
      <c r="BG1919" s="48"/>
      <c r="BH1919" s="48"/>
      <c r="BI1919" s="48"/>
      <c r="BJ1919" s="48"/>
      <c r="BK1919" s="48"/>
      <c r="BL1919" s="48"/>
      <c r="BM1919" s="48"/>
      <c r="BN1919" s="48"/>
      <c r="BO1919" s="48"/>
      <c r="BP1919" s="48"/>
      <c r="BQ1919" s="48"/>
      <c r="BR1919" s="48"/>
      <c r="BS1919" s="48"/>
      <c r="BT1919" s="48"/>
      <c r="BU1919" s="48"/>
      <c r="BV1919" s="48"/>
      <c r="BW1919" s="48"/>
      <c r="BX1919" s="48"/>
      <c r="BY1919" s="48"/>
      <c r="BZ1919" s="48"/>
      <c r="CA1919" s="48"/>
      <c r="CB1919" s="48"/>
      <c r="CC1919" s="48"/>
      <c r="CD1919" s="48"/>
      <c r="CE1919" s="48"/>
      <c r="CF1919" s="48"/>
      <c r="CG1919" s="48"/>
      <c r="CH1919" s="48"/>
      <c r="CI1919" s="48"/>
      <c r="CJ1919" s="48"/>
      <c r="CK1919" s="48"/>
      <c r="CL1919" s="48"/>
      <c r="CM1919" s="48"/>
      <c r="CN1919" s="48"/>
      <c r="CO1919" s="48"/>
      <c r="CP1919" s="48"/>
      <c r="CQ1919" s="48"/>
      <c r="CR1919" s="48"/>
      <c r="CS1919" s="48"/>
      <c r="CT1919" s="48"/>
      <c r="CU1919" s="48"/>
      <c r="CV1919" s="48"/>
      <c r="CW1919" s="48"/>
      <c r="CX1919" s="48"/>
      <c r="CY1919" s="48"/>
      <c r="CZ1919" s="48"/>
      <c r="DA1919" s="48"/>
      <c r="DB1919" s="48"/>
      <c r="DC1919" s="48"/>
      <c r="DD1919" s="48"/>
      <c r="DE1919" s="48"/>
      <c r="DF1919" s="48"/>
      <c r="DG1919" s="48"/>
      <c r="DH1919" s="48"/>
      <c r="DI1919" s="48"/>
      <c r="DJ1919" s="48"/>
      <c r="DK1919" s="48"/>
      <c r="DL1919" s="48"/>
      <c r="DM1919" s="48"/>
      <c r="DN1919" s="48"/>
      <c r="DO1919" s="48"/>
      <c r="DP1919" s="48"/>
      <c r="DQ1919" s="48"/>
    </row>
    <row r="1920" spans="1:121" ht="12.75" hidden="1" customHeight="1" outlineLevel="2">
      <c r="A1920" s="36"/>
      <c r="B1920" s="36"/>
      <c r="C1920" s="6"/>
      <c r="D1920" s="36"/>
      <c r="E1920" s="6"/>
      <c r="F1920" s="35" t="s">
        <v>2015</v>
      </c>
      <c r="G1920" s="28"/>
      <c r="H1920" s="76"/>
      <c r="I1920" s="28"/>
      <c r="J1920" s="28"/>
      <c r="K1920" s="264"/>
      <c r="L1920" s="288"/>
      <c r="M1920" s="285" t="s">
        <v>107</v>
      </c>
      <c r="N1920" s="286" t="s">
        <v>52</v>
      </c>
      <c r="O1920" s="287">
        <v>1</v>
      </c>
      <c r="P1920" s="297"/>
      <c r="Q1920" s="88"/>
      <c r="R1920" s="298"/>
      <c r="S1920" s="47"/>
      <c r="T1920" s="48"/>
      <c r="U1920" s="48"/>
      <c r="V1920" s="48"/>
      <c r="W1920" s="48"/>
      <c r="X1920" s="48"/>
      <c r="Y1920" s="48"/>
      <c r="Z1920" s="48"/>
      <c r="AA1920" s="48"/>
      <c r="AB1920" s="48"/>
      <c r="AC1920" s="48"/>
      <c r="AD1920" s="48"/>
      <c r="AE1920" s="48"/>
      <c r="AF1920" s="48"/>
      <c r="AG1920" s="48"/>
      <c r="AH1920" s="48"/>
      <c r="AI1920" s="48"/>
      <c r="AJ1920" s="48"/>
      <c r="AK1920" s="48"/>
      <c r="AL1920" s="48"/>
      <c r="AM1920" s="48"/>
      <c r="AN1920" s="48"/>
      <c r="AO1920" s="48"/>
      <c r="AP1920" s="48"/>
      <c r="AQ1920" s="48"/>
      <c r="AR1920" s="48"/>
      <c r="AS1920" s="48"/>
      <c r="AT1920" s="48"/>
      <c r="AU1920" s="48"/>
      <c r="AV1920" s="48"/>
      <c r="AW1920" s="48"/>
      <c r="AX1920" s="48"/>
      <c r="AY1920" s="48"/>
      <c r="AZ1920" s="48"/>
      <c r="BA1920" s="48"/>
      <c r="BB1920" s="48"/>
      <c r="BC1920" s="48"/>
      <c r="BD1920" s="48"/>
      <c r="BE1920" s="48"/>
      <c r="BF1920" s="48"/>
      <c r="BG1920" s="48"/>
      <c r="BH1920" s="48"/>
      <c r="BI1920" s="48"/>
      <c r="BJ1920" s="48"/>
      <c r="BK1920" s="48"/>
      <c r="BL1920" s="48"/>
      <c r="BM1920" s="48"/>
      <c r="BN1920" s="48"/>
      <c r="BO1920" s="48"/>
      <c r="BP1920" s="48"/>
      <c r="BQ1920" s="48"/>
      <c r="BR1920" s="48"/>
      <c r="BS1920" s="48"/>
      <c r="BT1920" s="48"/>
      <c r="BU1920" s="48"/>
      <c r="BV1920" s="48"/>
      <c r="BW1920" s="48"/>
      <c r="BX1920" s="48"/>
      <c r="BY1920" s="48"/>
      <c r="BZ1920" s="48"/>
      <c r="CA1920" s="48"/>
      <c r="CB1920" s="48"/>
      <c r="CC1920" s="48"/>
      <c r="CD1920" s="48"/>
      <c r="CE1920" s="48"/>
      <c r="CF1920" s="48"/>
      <c r="CG1920" s="48"/>
      <c r="CH1920" s="48"/>
      <c r="CI1920" s="48"/>
      <c r="CJ1920" s="48"/>
      <c r="CK1920" s="48"/>
      <c r="CL1920" s="48"/>
      <c r="CM1920" s="48"/>
      <c r="CN1920" s="48"/>
      <c r="CO1920" s="48"/>
      <c r="CP1920" s="48"/>
      <c r="CQ1920" s="48"/>
      <c r="CR1920" s="48"/>
      <c r="CS1920" s="48"/>
      <c r="CT1920" s="48"/>
      <c r="CU1920" s="48"/>
      <c r="CV1920" s="48"/>
      <c r="CW1920" s="48"/>
      <c r="CX1920" s="48"/>
      <c r="CY1920" s="48"/>
      <c r="CZ1920" s="48"/>
      <c r="DA1920" s="48"/>
      <c r="DB1920" s="48"/>
      <c r="DC1920" s="48"/>
      <c r="DD1920" s="48"/>
      <c r="DE1920" s="48"/>
      <c r="DF1920" s="48"/>
      <c r="DG1920" s="48"/>
      <c r="DH1920" s="48"/>
      <c r="DI1920" s="48"/>
      <c r="DJ1920" s="48"/>
      <c r="DK1920" s="48"/>
      <c r="DL1920" s="48"/>
      <c r="DM1920" s="48"/>
      <c r="DN1920" s="48"/>
      <c r="DO1920" s="48"/>
      <c r="DP1920" s="48"/>
      <c r="DQ1920" s="48"/>
    </row>
    <row r="1921" spans="1:121" ht="33.75" hidden="1" customHeight="1" outlineLevel="2">
      <c r="A1921" s="36"/>
      <c r="B1921" s="36"/>
      <c r="C1921" s="6"/>
      <c r="D1921" s="36"/>
      <c r="E1921" s="6"/>
      <c r="F1921" s="35" t="s">
        <v>2016</v>
      </c>
      <c r="G1921" s="28"/>
      <c r="H1921" s="76"/>
      <c r="I1921" s="28"/>
      <c r="J1921" s="28"/>
      <c r="K1921" s="264"/>
      <c r="L1921" s="288"/>
      <c r="M1921" s="285" t="s">
        <v>182</v>
      </c>
      <c r="N1921" s="286" t="s">
        <v>76</v>
      </c>
      <c r="O1921" s="287">
        <v>6</v>
      </c>
      <c r="P1921" s="297"/>
      <c r="Q1921" s="88"/>
      <c r="R1921" s="298"/>
      <c r="S1921" s="47"/>
      <c r="T1921" s="48"/>
      <c r="U1921" s="48"/>
      <c r="V1921" s="48"/>
      <c r="W1921" s="48"/>
      <c r="X1921" s="48"/>
      <c r="Y1921" s="48"/>
      <c r="Z1921" s="48"/>
      <c r="AA1921" s="48"/>
      <c r="AB1921" s="48"/>
      <c r="AC1921" s="48"/>
      <c r="AD1921" s="48"/>
      <c r="AE1921" s="48"/>
      <c r="AF1921" s="48"/>
      <c r="AG1921" s="48"/>
      <c r="AH1921" s="48"/>
      <c r="AI1921" s="48"/>
      <c r="AJ1921" s="48"/>
      <c r="AK1921" s="48"/>
      <c r="AL1921" s="48"/>
      <c r="AM1921" s="48"/>
      <c r="AN1921" s="48"/>
      <c r="AO1921" s="48"/>
      <c r="AP1921" s="48"/>
      <c r="AQ1921" s="48"/>
      <c r="AR1921" s="48"/>
      <c r="AS1921" s="48"/>
      <c r="AT1921" s="48"/>
      <c r="AU1921" s="48"/>
      <c r="AV1921" s="48"/>
      <c r="AW1921" s="48"/>
      <c r="AX1921" s="48"/>
      <c r="AY1921" s="48"/>
      <c r="AZ1921" s="48"/>
      <c r="BA1921" s="48"/>
      <c r="BB1921" s="48"/>
      <c r="BC1921" s="48"/>
      <c r="BD1921" s="48"/>
      <c r="BE1921" s="48"/>
      <c r="BF1921" s="48"/>
      <c r="BG1921" s="48"/>
      <c r="BH1921" s="48"/>
      <c r="BI1921" s="48"/>
      <c r="BJ1921" s="48"/>
      <c r="BK1921" s="48"/>
      <c r="BL1921" s="48"/>
      <c r="BM1921" s="48"/>
      <c r="BN1921" s="48"/>
      <c r="BO1921" s="48"/>
      <c r="BP1921" s="48"/>
      <c r="BQ1921" s="48"/>
      <c r="BR1921" s="48"/>
      <c r="BS1921" s="48"/>
      <c r="BT1921" s="48"/>
      <c r="BU1921" s="48"/>
      <c r="BV1921" s="48"/>
      <c r="BW1921" s="48"/>
      <c r="BX1921" s="48"/>
      <c r="BY1921" s="48"/>
      <c r="BZ1921" s="48"/>
      <c r="CA1921" s="48"/>
      <c r="CB1921" s="48"/>
      <c r="CC1921" s="48"/>
      <c r="CD1921" s="48"/>
      <c r="CE1921" s="48"/>
      <c r="CF1921" s="48"/>
      <c r="CG1921" s="48"/>
      <c r="CH1921" s="48"/>
      <c r="CI1921" s="48"/>
      <c r="CJ1921" s="48"/>
      <c r="CK1921" s="48"/>
      <c r="CL1921" s="48"/>
      <c r="CM1921" s="48"/>
      <c r="CN1921" s="48"/>
      <c r="CO1921" s="48"/>
      <c r="CP1921" s="48"/>
      <c r="CQ1921" s="48"/>
      <c r="CR1921" s="48"/>
      <c r="CS1921" s="48"/>
      <c r="CT1921" s="48"/>
      <c r="CU1921" s="48"/>
      <c r="CV1921" s="48"/>
      <c r="CW1921" s="48"/>
      <c r="CX1921" s="48"/>
      <c r="CY1921" s="48"/>
      <c r="CZ1921" s="48"/>
      <c r="DA1921" s="48"/>
      <c r="DB1921" s="48"/>
      <c r="DC1921" s="48"/>
      <c r="DD1921" s="48"/>
      <c r="DE1921" s="48"/>
      <c r="DF1921" s="48"/>
      <c r="DG1921" s="48"/>
      <c r="DH1921" s="48"/>
      <c r="DI1921" s="48"/>
      <c r="DJ1921" s="48"/>
      <c r="DK1921" s="48"/>
      <c r="DL1921" s="48"/>
      <c r="DM1921" s="48"/>
      <c r="DN1921" s="48"/>
      <c r="DO1921" s="48"/>
      <c r="DP1921" s="48"/>
      <c r="DQ1921" s="48"/>
    </row>
    <row r="1922" spans="1:121" ht="93.75" customHeight="1" outlineLevel="1" collapsed="1">
      <c r="A1922" s="36" t="s">
        <v>924</v>
      </c>
      <c r="B1922" s="36">
        <v>110</v>
      </c>
      <c r="C1922" s="6" t="s">
        <v>1849</v>
      </c>
      <c r="D1922" s="36" t="s">
        <v>1350</v>
      </c>
      <c r="E1922" s="289" t="s">
        <v>2017</v>
      </c>
      <c r="F1922" s="35" t="s">
        <v>2018</v>
      </c>
      <c r="G1922" s="28"/>
      <c r="H1922" s="76" t="s">
        <v>59</v>
      </c>
      <c r="I1922" s="28"/>
      <c r="J1922" s="28" t="s">
        <v>50</v>
      </c>
      <c r="K1922" s="99" t="s">
        <v>478</v>
      </c>
      <c r="L1922" s="100" t="s">
        <v>51</v>
      </c>
      <c r="M1922" s="285" t="str">
        <f>M1923&amp;" "&amp;O1923&amp;N1923&amp;" "&amp;M1924&amp;" "&amp;O1924&amp;N1924&amp;" "&amp;M1925&amp;" "&amp;O1925&amp;N1925&amp;" "&amp;M1926&amp;" "&amp;O1926&amp;N1926&amp;" "</f>
        <v xml:space="preserve">Текущий ремонт трансформаторов 110 кВ 2шт. Текущий ремонт трансформаторов СН 6-10 кВ 2шт. Текущий ремонт разъединителей (ОД и КЗ) 110 кВ 10групп Текущий ремонт выключателей 6-10 кВ 8шт. </v>
      </c>
      <c r="N1922" s="286"/>
      <c r="O1922" s="287"/>
      <c r="P1922" s="297"/>
      <c r="Q1922" s="88"/>
      <c r="R1922" s="298"/>
      <c r="S1922" s="47"/>
      <c r="T1922" s="48"/>
      <c r="U1922" s="48"/>
      <c r="V1922" s="48"/>
      <c r="W1922" s="48"/>
      <c r="X1922" s="48"/>
      <c r="Y1922" s="48"/>
      <c r="Z1922" s="48"/>
      <c r="AA1922" s="48"/>
      <c r="AB1922" s="48"/>
      <c r="AC1922" s="48"/>
      <c r="AD1922" s="48"/>
      <c r="AE1922" s="48"/>
      <c r="AF1922" s="48"/>
      <c r="AG1922" s="48"/>
      <c r="AH1922" s="48"/>
      <c r="AI1922" s="48"/>
      <c r="AJ1922" s="48"/>
      <c r="AK1922" s="48"/>
      <c r="AL1922" s="48"/>
      <c r="AM1922" s="48"/>
      <c r="AN1922" s="48"/>
      <c r="AO1922" s="48"/>
      <c r="AP1922" s="48"/>
      <c r="AQ1922" s="48"/>
      <c r="AR1922" s="48"/>
      <c r="AS1922" s="48"/>
      <c r="AT1922" s="48"/>
      <c r="AU1922" s="48"/>
      <c r="AV1922" s="48"/>
      <c r="AW1922" s="48"/>
      <c r="AX1922" s="48"/>
      <c r="AY1922" s="48"/>
      <c r="AZ1922" s="48"/>
      <c r="BA1922" s="48"/>
      <c r="BB1922" s="48"/>
      <c r="BC1922" s="48"/>
      <c r="BD1922" s="48"/>
      <c r="BE1922" s="48"/>
      <c r="BF1922" s="48"/>
      <c r="BG1922" s="48"/>
      <c r="BH1922" s="48"/>
      <c r="BI1922" s="48"/>
      <c r="BJ1922" s="48"/>
      <c r="BK1922" s="48"/>
      <c r="BL1922" s="48"/>
      <c r="BM1922" s="48"/>
      <c r="BN1922" s="48"/>
      <c r="BO1922" s="48"/>
      <c r="BP1922" s="48"/>
      <c r="BQ1922" s="48"/>
      <c r="BR1922" s="48"/>
      <c r="BS1922" s="48"/>
      <c r="BT1922" s="48"/>
      <c r="BU1922" s="48"/>
      <c r="BV1922" s="48"/>
      <c r="BW1922" s="48"/>
      <c r="BX1922" s="48"/>
      <c r="BY1922" s="48"/>
      <c r="BZ1922" s="48"/>
      <c r="CA1922" s="48"/>
      <c r="CB1922" s="48"/>
      <c r="CC1922" s="48"/>
      <c r="CD1922" s="48"/>
      <c r="CE1922" s="48"/>
      <c r="CF1922" s="48"/>
      <c r="CG1922" s="48"/>
      <c r="CH1922" s="48"/>
      <c r="CI1922" s="48"/>
      <c r="CJ1922" s="48"/>
      <c r="CK1922" s="48"/>
      <c r="CL1922" s="48"/>
      <c r="CM1922" s="48"/>
      <c r="CN1922" s="48"/>
      <c r="CO1922" s="48"/>
      <c r="CP1922" s="48"/>
      <c r="CQ1922" s="48"/>
      <c r="CR1922" s="48"/>
      <c r="CS1922" s="48"/>
      <c r="CT1922" s="48"/>
      <c r="CU1922" s="48"/>
      <c r="CV1922" s="48"/>
      <c r="CW1922" s="48"/>
      <c r="CX1922" s="48"/>
      <c r="CY1922" s="48"/>
      <c r="CZ1922" s="48"/>
      <c r="DA1922" s="48"/>
      <c r="DB1922" s="48"/>
      <c r="DC1922" s="48"/>
      <c r="DD1922" s="48"/>
      <c r="DE1922" s="48"/>
      <c r="DF1922" s="48"/>
      <c r="DG1922" s="48"/>
      <c r="DH1922" s="48"/>
      <c r="DI1922" s="48"/>
      <c r="DJ1922" s="48"/>
      <c r="DK1922" s="48"/>
      <c r="DL1922" s="48"/>
      <c r="DM1922" s="48"/>
      <c r="DN1922" s="48"/>
      <c r="DO1922" s="48"/>
      <c r="DP1922" s="48"/>
      <c r="DQ1922" s="48"/>
    </row>
    <row r="1923" spans="1:121" ht="12.75" hidden="1" customHeight="1" outlineLevel="2">
      <c r="A1923" s="36"/>
      <c r="B1923" s="36"/>
      <c r="C1923" s="6"/>
      <c r="D1923" s="36"/>
      <c r="E1923" s="6"/>
      <c r="F1923" s="35" t="s">
        <v>2019</v>
      </c>
      <c r="G1923" s="28" t="s">
        <v>2851</v>
      </c>
      <c r="H1923" s="76"/>
      <c r="I1923" s="28"/>
      <c r="J1923" s="28"/>
      <c r="K1923" s="264"/>
      <c r="L1923" s="288"/>
      <c r="M1923" s="285" t="s">
        <v>103</v>
      </c>
      <c r="N1923" s="286" t="s">
        <v>52</v>
      </c>
      <c r="O1923" s="287">
        <v>2</v>
      </c>
      <c r="P1923" s="297"/>
      <c r="Q1923" s="88"/>
      <c r="R1923" s="298"/>
      <c r="S1923" s="47"/>
      <c r="T1923" s="48"/>
      <c r="U1923" s="48"/>
      <c r="V1923" s="48"/>
      <c r="W1923" s="48"/>
      <c r="X1923" s="48"/>
      <c r="Y1923" s="48"/>
      <c r="Z1923" s="48"/>
      <c r="AA1923" s="48"/>
      <c r="AB1923" s="48"/>
      <c r="AC1923" s="48"/>
      <c r="AD1923" s="48"/>
      <c r="AE1923" s="48"/>
      <c r="AF1923" s="48"/>
      <c r="AG1923" s="48"/>
      <c r="AH1923" s="48"/>
      <c r="AI1923" s="48"/>
      <c r="AJ1923" s="48"/>
      <c r="AK1923" s="48"/>
      <c r="AL1923" s="48"/>
      <c r="AM1923" s="48"/>
      <c r="AN1923" s="48"/>
      <c r="AO1923" s="48"/>
      <c r="AP1923" s="48"/>
      <c r="AQ1923" s="48"/>
      <c r="AR1923" s="48"/>
      <c r="AS1923" s="48"/>
      <c r="AT1923" s="48"/>
      <c r="AU1923" s="48"/>
      <c r="AV1923" s="48"/>
      <c r="AW1923" s="48"/>
      <c r="AX1923" s="48"/>
      <c r="AY1923" s="48"/>
      <c r="AZ1923" s="48"/>
      <c r="BA1923" s="48"/>
      <c r="BB1923" s="48"/>
      <c r="BC1923" s="48"/>
      <c r="BD1923" s="48"/>
      <c r="BE1923" s="48"/>
      <c r="BF1923" s="48"/>
      <c r="BG1923" s="48"/>
      <c r="BH1923" s="48"/>
      <c r="BI1923" s="48"/>
      <c r="BJ1923" s="48"/>
      <c r="BK1923" s="48"/>
      <c r="BL1923" s="48"/>
      <c r="BM1923" s="48"/>
      <c r="BN1923" s="48"/>
      <c r="BO1923" s="48"/>
      <c r="BP1923" s="48"/>
      <c r="BQ1923" s="48"/>
      <c r="BR1923" s="48"/>
      <c r="BS1923" s="48"/>
      <c r="BT1923" s="48"/>
      <c r="BU1923" s="48"/>
      <c r="BV1923" s="48"/>
      <c r="BW1923" s="48"/>
      <c r="BX1923" s="48"/>
      <c r="BY1923" s="48"/>
      <c r="BZ1923" s="48"/>
      <c r="CA1923" s="48"/>
      <c r="CB1923" s="48"/>
      <c r="CC1923" s="48"/>
      <c r="CD1923" s="48"/>
      <c r="CE1923" s="48"/>
      <c r="CF1923" s="48"/>
      <c r="CG1923" s="48"/>
      <c r="CH1923" s="48"/>
      <c r="CI1923" s="48"/>
      <c r="CJ1923" s="48"/>
      <c r="CK1923" s="48"/>
      <c r="CL1923" s="48"/>
      <c r="CM1923" s="48"/>
      <c r="CN1923" s="48"/>
      <c r="CO1923" s="48"/>
      <c r="CP1923" s="48"/>
      <c r="CQ1923" s="48"/>
      <c r="CR1923" s="48"/>
      <c r="CS1923" s="48"/>
      <c r="CT1923" s="48"/>
      <c r="CU1923" s="48"/>
      <c r="CV1923" s="48"/>
      <c r="CW1923" s="48"/>
      <c r="CX1923" s="48"/>
      <c r="CY1923" s="48"/>
      <c r="CZ1923" s="48"/>
      <c r="DA1923" s="48"/>
      <c r="DB1923" s="48"/>
      <c r="DC1923" s="48"/>
      <c r="DD1923" s="48"/>
      <c r="DE1923" s="48"/>
      <c r="DF1923" s="48"/>
      <c r="DG1923" s="48"/>
      <c r="DH1923" s="48"/>
      <c r="DI1923" s="48"/>
      <c r="DJ1923" s="48"/>
      <c r="DK1923" s="48"/>
      <c r="DL1923" s="48"/>
      <c r="DM1923" s="48"/>
      <c r="DN1923" s="48"/>
      <c r="DO1923" s="48"/>
      <c r="DP1923" s="48"/>
      <c r="DQ1923" s="48"/>
    </row>
    <row r="1924" spans="1:121" ht="22.5" hidden="1" customHeight="1" outlineLevel="2">
      <c r="A1924" s="36"/>
      <c r="B1924" s="36"/>
      <c r="C1924" s="6"/>
      <c r="D1924" s="36"/>
      <c r="E1924" s="6"/>
      <c r="F1924" s="35" t="s">
        <v>1967</v>
      </c>
      <c r="G1924" s="28"/>
      <c r="H1924" s="76"/>
      <c r="I1924" s="28"/>
      <c r="J1924" s="28"/>
      <c r="K1924" s="264"/>
      <c r="L1924" s="288"/>
      <c r="M1924" s="285" t="s">
        <v>92</v>
      </c>
      <c r="N1924" s="286" t="s">
        <v>52</v>
      </c>
      <c r="O1924" s="287">
        <v>2</v>
      </c>
      <c r="P1924" s="297"/>
      <c r="Q1924" s="88"/>
      <c r="R1924" s="298"/>
      <c r="S1924" s="47"/>
      <c r="T1924" s="48"/>
      <c r="U1924" s="48"/>
      <c r="V1924" s="48"/>
      <c r="W1924" s="48"/>
      <c r="X1924" s="48"/>
      <c r="Y1924" s="48"/>
      <c r="Z1924" s="48"/>
      <c r="AA1924" s="48"/>
      <c r="AB1924" s="48"/>
      <c r="AC1924" s="48"/>
      <c r="AD1924" s="48"/>
      <c r="AE1924" s="48"/>
      <c r="AF1924" s="48"/>
      <c r="AG1924" s="48"/>
      <c r="AH1924" s="48"/>
      <c r="AI1924" s="48"/>
      <c r="AJ1924" s="48"/>
      <c r="AK1924" s="48"/>
      <c r="AL1924" s="48"/>
      <c r="AM1924" s="48"/>
      <c r="AN1924" s="48"/>
      <c r="AO1924" s="48"/>
      <c r="AP1924" s="48"/>
      <c r="AQ1924" s="48"/>
      <c r="AR1924" s="48"/>
      <c r="AS1924" s="48"/>
      <c r="AT1924" s="48"/>
      <c r="AU1924" s="48"/>
      <c r="AV1924" s="48"/>
      <c r="AW1924" s="48"/>
      <c r="AX1924" s="48"/>
      <c r="AY1924" s="48"/>
      <c r="AZ1924" s="48"/>
      <c r="BA1924" s="48"/>
      <c r="BB1924" s="48"/>
      <c r="BC1924" s="48"/>
      <c r="BD1924" s="48"/>
      <c r="BE1924" s="48"/>
      <c r="BF1924" s="48"/>
      <c r="BG1924" s="48"/>
      <c r="BH1924" s="48"/>
      <c r="BI1924" s="48"/>
      <c r="BJ1924" s="48"/>
      <c r="BK1924" s="48"/>
      <c r="BL1924" s="48"/>
      <c r="BM1924" s="48"/>
      <c r="BN1924" s="48"/>
      <c r="BO1924" s="48"/>
      <c r="BP1924" s="48"/>
      <c r="BQ1924" s="48"/>
      <c r="BR1924" s="48"/>
      <c r="BS1924" s="48"/>
      <c r="BT1924" s="48"/>
      <c r="BU1924" s="48"/>
      <c r="BV1924" s="48"/>
      <c r="BW1924" s="48"/>
      <c r="BX1924" s="48"/>
      <c r="BY1924" s="48"/>
      <c r="BZ1924" s="48"/>
      <c r="CA1924" s="48"/>
      <c r="CB1924" s="48"/>
      <c r="CC1924" s="48"/>
      <c r="CD1924" s="48"/>
      <c r="CE1924" s="48"/>
      <c r="CF1924" s="48"/>
      <c r="CG1924" s="48"/>
      <c r="CH1924" s="48"/>
      <c r="CI1924" s="48"/>
      <c r="CJ1924" s="48"/>
      <c r="CK1924" s="48"/>
      <c r="CL1924" s="48"/>
      <c r="CM1924" s="48"/>
      <c r="CN1924" s="48"/>
      <c r="CO1924" s="48"/>
      <c r="CP1924" s="48"/>
      <c r="CQ1924" s="48"/>
      <c r="CR1924" s="48"/>
      <c r="CS1924" s="48"/>
      <c r="CT1924" s="48"/>
      <c r="CU1924" s="48"/>
      <c r="CV1924" s="48"/>
      <c r="CW1924" s="48"/>
      <c r="CX1924" s="48"/>
      <c r="CY1924" s="48"/>
      <c r="CZ1924" s="48"/>
      <c r="DA1924" s="48"/>
      <c r="DB1924" s="48"/>
      <c r="DC1924" s="48"/>
      <c r="DD1924" s="48"/>
      <c r="DE1924" s="48"/>
      <c r="DF1924" s="48"/>
      <c r="DG1924" s="48"/>
      <c r="DH1924" s="48"/>
      <c r="DI1924" s="48"/>
      <c r="DJ1924" s="48"/>
      <c r="DK1924" s="48"/>
      <c r="DL1924" s="48"/>
      <c r="DM1924" s="48"/>
      <c r="DN1924" s="48"/>
      <c r="DO1924" s="48"/>
      <c r="DP1924" s="48"/>
      <c r="DQ1924" s="48"/>
    </row>
    <row r="1925" spans="1:121" ht="56.25" hidden="1" customHeight="1" outlineLevel="2">
      <c r="A1925" s="36"/>
      <c r="B1925" s="36"/>
      <c r="C1925" s="6"/>
      <c r="D1925" s="36"/>
      <c r="E1925" s="6"/>
      <c r="F1925" s="35" t="s">
        <v>2020</v>
      </c>
      <c r="G1925" s="28"/>
      <c r="H1925" s="76"/>
      <c r="I1925" s="28"/>
      <c r="J1925" s="28"/>
      <c r="K1925" s="264"/>
      <c r="L1925" s="288"/>
      <c r="M1925" s="285" t="s">
        <v>182</v>
      </c>
      <c r="N1925" s="286" t="s">
        <v>76</v>
      </c>
      <c r="O1925" s="287">
        <v>10</v>
      </c>
      <c r="P1925" s="297"/>
      <c r="Q1925" s="88"/>
      <c r="R1925" s="298"/>
      <c r="S1925" s="47"/>
      <c r="T1925" s="48"/>
      <c r="U1925" s="48"/>
      <c r="V1925" s="48"/>
      <c r="W1925" s="48"/>
      <c r="X1925" s="48"/>
      <c r="Y1925" s="48"/>
      <c r="Z1925" s="48"/>
      <c r="AA1925" s="48"/>
      <c r="AB1925" s="48"/>
      <c r="AC1925" s="48"/>
      <c r="AD1925" s="48"/>
      <c r="AE1925" s="48"/>
      <c r="AF1925" s="48"/>
      <c r="AG1925" s="48"/>
      <c r="AH1925" s="48"/>
      <c r="AI1925" s="48"/>
      <c r="AJ1925" s="48"/>
      <c r="AK1925" s="48"/>
      <c r="AL1925" s="48"/>
      <c r="AM1925" s="48"/>
      <c r="AN1925" s="48"/>
      <c r="AO1925" s="48"/>
      <c r="AP1925" s="48"/>
      <c r="AQ1925" s="48"/>
      <c r="AR1925" s="48"/>
      <c r="AS1925" s="48"/>
      <c r="AT1925" s="48"/>
      <c r="AU1925" s="48"/>
      <c r="AV1925" s="48"/>
      <c r="AW1925" s="48"/>
      <c r="AX1925" s="48"/>
      <c r="AY1925" s="48"/>
      <c r="AZ1925" s="48"/>
      <c r="BA1925" s="48"/>
      <c r="BB1925" s="48"/>
      <c r="BC1925" s="48"/>
      <c r="BD1925" s="48"/>
      <c r="BE1925" s="48"/>
      <c r="BF1925" s="48"/>
      <c r="BG1925" s="48"/>
      <c r="BH1925" s="48"/>
      <c r="BI1925" s="48"/>
      <c r="BJ1925" s="48"/>
      <c r="BK1925" s="48"/>
      <c r="BL1925" s="48"/>
      <c r="BM1925" s="48"/>
      <c r="BN1925" s="48"/>
      <c r="BO1925" s="48"/>
      <c r="BP1925" s="48"/>
      <c r="BQ1925" s="48"/>
      <c r="BR1925" s="48"/>
      <c r="BS1925" s="48"/>
      <c r="BT1925" s="48"/>
      <c r="BU1925" s="48"/>
      <c r="BV1925" s="48"/>
      <c r="BW1925" s="48"/>
      <c r="BX1925" s="48"/>
      <c r="BY1925" s="48"/>
      <c r="BZ1925" s="48"/>
      <c r="CA1925" s="48"/>
      <c r="CB1925" s="48"/>
      <c r="CC1925" s="48"/>
      <c r="CD1925" s="48"/>
      <c r="CE1925" s="48"/>
      <c r="CF1925" s="48"/>
      <c r="CG1925" s="48"/>
      <c r="CH1925" s="48"/>
      <c r="CI1925" s="48"/>
      <c r="CJ1925" s="48"/>
      <c r="CK1925" s="48"/>
      <c r="CL1925" s="48"/>
      <c r="CM1925" s="48"/>
      <c r="CN1925" s="48"/>
      <c r="CO1925" s="48"/>
      <c r="CP1925" s="48"/>
      <c r="CQ1925" s="48"/>
      <c r="CR1925" s="48"/>
      <c r="CS1925" s="48"/>
      <c r="CT1925" s="48"/>
      <c r="CU1925" s="48"/>
      <c r="CV1925" s="48"/>
      <c r="CW1925" s="48"/>
      <c r="CX1925" s="48"/>
      <c r="CY1925" s="48"/>
      <c r="CZ1925" s="48"/>
      <c r="DA1925" s="48"/>
      <c r="DB1925" s="48"/>
      <c r="DC1925" s="48"/>
      <c r="DD1925" s="48"/>
      <c r="DE1925" s="48"/>
      <c r="DF1925" s="48"/>
      <c r="DG1925" s="48"/>
      <c r="DH1925" s="48"/>
      <c r="DI1925" s="48"/>
      <c r="DJ1925" s="48"/>
      <c r="DK1925" s="48"/>
      <c r="DL1925" s="48"/>
      <c r="DM1925" s="48"/>
      <c r="DN1925" s="48"/>
      <c r="DO1925" s="48"/>
      <c r="DP1925" s="48"/>
      <c r="DQ1925" s="48"/>
    </row>
    <row r="1926" spans="1:121" ht="45" hidden="1" customHeight="1" outlineLevel="2">
      <c r="A1926" s="36"/>
      <c r="B1926" s="36"/>
      <c r="C1926" s="6"/>
      <c r="D1926" s="36"/>
      <c r="E1926" s="6"/>
      <c r="F1926" s="35" t="s">
        <v>2021</v>
      </c>
      <c r="G1926" s="28"/>
      <c r="H1926" s="76"/>
      <c r="I1926" s="28"/>
      <c r="J1926" s="28"/>
      <c r="K1926" s="264"/>
      <c r="L1926" s="288"/>
      <c r="M1926" s="285" t="s">
        <v>109</v>
      </c>
      <c r="N1926" s="286" t="s">
        <v>52</v>
      </c>
      <c r="O1926" s="287">
        <v>8</v>
      </c>
      <c r="P1926" s="297"/>
      <c r="Q1926" s="88"/>
      <c r="R1926" s="298"/>
      <c r="S1926" s="47"/>
      <c r="T1926" s="48"/>
      <c r="U1926" s="48"/>
      <c r="V1926" s="48"/>
      <c r="W1926" s="48"/>
      <c r="X1926" s="48"/>
      <c r="Y1926" s="48"/>
      <c r="Z1926" s="48"/>
      <c r="AA1926" s="48"/>
      <c r="AB1926" s="48"/>
      <c r="AC1926" s="48"/>
      <c r="AD1926" s="48"/>
      <c r="AE1926" s="48"/>
      <c r="AF1926" s="48"/>
      <c r="AG1926" s="48"/>
      <c r="AH1926" s="48"/>
      <c r="AI1926" s="48"/>
      <c r="AJ1926" s="48"/>
      <c r="AK1926" s="48"/>
      <c r="AL1926" s="48"/>
      <c r="AM1926" s="48"/>
      <c r="AN1926" s="48"/>
      <c r="AO1926" s="48"/>
      <c r="AP1926" s="48"/>
      <c r="AQ1926" s="48"/>
      <c r="AR1926" s="48"/>
      <c r="AS1926" s="48"/>
      <c r="AT1926" s="48"/>
      <c r="AU1926" s="48"/>
      <c r="AV1926" s="48"/>
      <c r="AW1926" s="48"/>
      <c r="AX1926" s="48"/>
      <c r="AY1926" s="48"/>
      <c r="AZ1926" s="48"/>
      <c r="BA1926" s="48"/>
      <c r="BB1926" s="48"/>
      <c r="BC1926" s="48"/>
      <c r="BD1926" s="48"/>
      <c r="BE1926" s="48"/>
      <c r="BF1926" s="48"/>
      <c r="BG1926" s="48"/>
      <c r="BH1926" s="48"/>
      <c r="BI1926" s="48"/>
      <c r="BJ1926" s="48"/>
      <c r="BK1926" s="48"/>
      <c r="BL1926" s="48"/>
      <c r="BM1926" s="48"/>
      <c r="BN1926" s="48"/>
      <c r="BO1926" s="48"/>
      <c r="BP1926" s="48"/>
      <c r="BQ1926" s="48"/>
      <c r="BR1926" s="48"/>
      <c r="BS1926" s="48"/>
      <c r="BT1926" s="48"/>
      <c r="BU1926" s="48"/>
      <c r="BV1926" s="48"/>
      <c r="BW1926" s="48"/>
      <c r="BX1926" s="48"/>
      <c r="BY1926" s="48"/>
      <c r="BZ1926" s="48"/>
      <c r="CA1926" s="48"/>
      <c r="CB1926" s="48"/>
      <c r="CC1926" s="48"/>
      <c r="CD1926" s="48"/>
      <c r="CE1926" s="48"/>
      <c r="CF1926" s="48"/>
      <c r="CG1926" s="48"/>
      <c r="CH1926" s="48"/>
      <c r="CI1926" s="48"/>
      <c r="CJ1926" s="48"/>
      <c r="CK1926" s="48"/>
      <c r="CL1926" s="48"/>
      <c r="CM1926" s="48"/>
      <c r="CN1926" s="48"/>
      <c r="CO1926" s="48"/>
      <c r="CP1926" s="48"/>
      <c r="CQ1926" s="48"/>
      <c r="CR1926" s="48"/>
      <c r="CS1926" s="48"/>
      <c r="CT1926" s="48"/>
      <c r="CU1926" s="48"/>
      <c r="CV1926" s="48"/>
      <c r="CW1926" s="48"/>
      <c r="CX1926" s="48"/>
      <c r="CY1926" s="48"/>
      <c r="CZ1926" s="48"/>
      <c r="DA1926" s="48"/>
      <c r="DB1926" s="48"/>
      <c r="DC1926" s="48"/>
      <c r="DD1926" s="48"/>
      <c r="DE1926" s="48"/>
      <c r="DF1926" s="48"/>
      <c r="DG1926" s="48"/>
      <c r="DH1926" s="48"/>
      <c r="DI1926" s="48"/>
      <c r="DJ1926" s="48"/>
      <c r="DK1926" s="48"/>
      <c r="DL1926" s="48"/>
      <c r="DM1926" s="48"/>
      <c r="DN1926" s="48"/>
      <c r="DO1926" s="48"/>
      <c r="DP1926" s="48"/>
      <c r="DQ1926" s="48"/>
    </row>
    <row r="1927" spans="1:121" ht="90" customHeight="1" outlineLevel="1" collapsed="1">
      <c r="A1927" s="36" t="s">
        <v>925</v>
      </c>
      <c r="B1927" s="36">
        <v>110</v>
      </c>
      <c r="C1927" s="6" t="s">
        <v>1849</v>
      </c>
      <c r="D1927" s="36" t="s">
        <v>1350</v>
      </c>
      <c r="E1927" s="6" t="s">
        <v>2022</v>
      </c>
      <c r="F1927" s="35" t="s">
        <v>1861</v>
      </c>
      <c r="G1927" s="28"/>
      <c r="H1927" s="76" t="s">
        <v>59</v>
      </c>
      <c r="I1927" s="28"/>
      <c r="J1927" s="28" t="s">
        <v>50</v>
      </c>
      <c r="K1927" s="99" t="s">
        <v>55</v>
      </c>
      <c r="L1927" s="100" t="s">
        <v>57</v>
      </c>
      <c r="M1927" s="285" t="str">
        <f>M1928&amp;" "&amp;O1928&amp;N1928&amp;" "&amp;M1929&amp;" "&amp;O1929&amp;N1929&amp;" "&amp;M1930&amp;" "&amp;O1930&amp;N1930&amp;" "&amp;M1931&amp;" "&amp;O1931&amp;N1931&amp;" "</f>
        <v xml:space="preserve">Текущий ремонт трансформаторов 110 кВ 1шт. Текущий ремонт трансформаторов напряжения 110 кВ 3шт. Текущий ремонт трансформаторов тока 110 кВ 3шт. Текущий ремонт выключателей 110 кВ 1шт. </v>
      </c>
      <c r="N1927" s="286"/>
      <c r="O1927" s="287"/>
      <c r="P1927" s="297"/>
      <c r="Q1927" s="88"/>
      <c r="R1927" s="298"/>
      <c r="S1927" s="47"/>
      <c r="T1927" s="48"/>
      <c r="U1927" s="48"/>
      <c r="V1927" s="48"/>
      <c r="W1927" s="48"/>
      <c r="X1927" s="48"/>
      <c r="Y1927" s="48"/>
      <c r="Z1927" s="48"/>
      <c r="AA1927" s="48"/>
      <c r="AB1927" s="48"/>
      <c r="AC1927" s="48"/>
      <c r="AD1927" s="48"/>
      <c r="AE1927" s="48"/>
      <c r="AF1927" s="48"/>
      <c r="AG1927" s="48"/>
      <c r="AH1927" s="48"/>
      <c r="AI1927" s="48"/>
      <c r="AJ1927" s="48"/>
      <c r="AK1927" s="48"/>
      <c r="AL1927" s="48"/>
      <c r="AM1927" s="48"/>
      <c r="AN1927" s="48"/>
      <c r="AO1927" s="48"/>
      <c r="AP1927" s="48"/>
      <c r="AQ1927" s="48"/>
      <c r="AR1927" s="48"/>
      <c r="AS1927" s="48"/>
      <c r="AT1927" s="48"/>
      <c r="AU1927" s="48"/>
      <c r="AV1927" s="48"/>
      <c r="AW1927" s="48"/>
      <c r="AX1927" s="48"/>
      <c r="AY1927" s="48"/>
      <c r="AZ1927" s="48"/>
      <c r="BA1927" s="48"/>
      <c r="BB1927" s="48"/>
      <c r="BC1927" s="48"/>
      <c r="BD1927" s="48"/>
      <c r="BE1927" s="48"/>
      <c r="BF1927" s="48"/>
      <c r="BG1927" s="48"/>
      <c r="BH1927" s="48"/>
      <c r="BI1927" s="48"/>
      <c r="BJ1927" s="48"/>
      <c r="BK1927" s="48"/>
      <c r="BL1927" s="48"/>
      <c r="BM1927" s="48"/>
      <c r="BN1927" s="48"/>
      <c r="BO1927" s="48"/>
      <c r="BP1927" s="48"/>
      <c r="BQ1927" s="48"/>
      <c r="BR1927" s="48"/>
      <c r="BS1927" s="48"/>
      <c r="BT1927" s="48"/>
      <c r="BU1927" s="48"/>
      <c r="BV1927" s="48"/>
      <c r="BW1927" s="48"/>
      <c r="BX1927" s="48"/>
      <c r="BY1927" s="48"/>
      <c r="BZ1927" s="48"/>
      <c r="CA1927" s="48"/>
      <c r="CB1927" s="48"/>
      <c r="CC1927" s="48"/>
      <c r="CD1927" s="48"/>
      <c r="CE1927" s="48"/>
      <c r="CF1927" s="48"/>
      <c r="CG1927" s="48"/>
      <c r="CH1927" s="48"/>
      <c r="CI1927" s="48"/>
      <c r="CJ1927" s="48"/>
      <c r="CK1927" s="48"/>
      <c r="CL1927" s="48"/>
      <c r="CM1927" s="48"/>
      <c r="CN1927" s="48"/>
      <c r="CO1927" s="48"/>
      <c r="CP1927" s="48"/>
      <c r="CQ1927" s="48"/>
      <c r="CR1927" s="48"/>
      <c r="CS1927" s="48"/>
      <c r="CT1927" s="48"/>
      <c r="CU1927" s="48"/>
      <c r="CV1927" s="48"/>
      <c r="CW1927" s="48"/>
      <c r="CX1927" s="48"/>
      <c r="CY1927" s="48"/>
      <c r="CZ1927" s="48"/>
      <c r="DA1927" s="48"/>
      <c r="DB1927" s="48"/>
      <c r="DC1927" s="48"/>
      <c r="DD1927" s="48"/>
      <c r="DE1927" s="48"/>
      <c r="DF1927" s="48"/>
      <c r="DG1927" s="48"/>
      <c r="DH1927" s="48"/>
      <c r="DI1927" s="48"/>
      <c r="DJ1927" s="48"/>
      <c r="DK1927" s="48"/>
      <c r="DL1927" s="48"/>
      <c r="DM1927" s="48"/>
      <c r="DN1927" s="48"/>
      <c r="DO1927" s="48"/>
      <c r="DP1927" s="48"/>
      <c r="DQ1927" s="48"/>
    </row>
    <row r="1928" spans="1:121" ht="12.75" hidden="1" customHeight="1" outlineLevel="2">
      <c r="A1928" s="36"/>
      <c r="B1928" s="36"/>
      <c r="C1928" s="6"/>
      <c r="D1928" s="36"/>
      <c r="E1928" s="6"/>
      <c r="F1928" s="35" t="s">
        <v>2854</v>
      </c>
      <c r="G1928" s="28">
        <v>88.751999999999995</v>
      </c>
      <c r="H1928" s="76"/>
      <c r="I1928" s="28"/>
      <c r="J1928" s="28"/>
      <c r="K1928" s="77"/>
      <c r="L1928" s="77"/>
      <c r="M1928" s="285" t="s">
        <v>103</v>
      </c>
      <c r="N1928" s="286" t="s">
        <v>52</v>
      </c>
      <c r="O1928" s="287">
        <v>1</v>
      </c>
      <c r="P1928" s="297"/>
      <c r="Q1928" s="88"/>
      <c r="R1928" s="298"/>
      <c r="S1928" s="47"/>
      <c r="T1928" s="48"/>
      <c r="U1928" s="48"/>
      <c r="V1928" s="48"/>
      <c r="W1928" s="48"/>
      <c r="X1928" s="48"/>
      <c r="Y1928" s="48"/>
      <c r="Z1928" s="48"/>
      <c r="AA1928" s="48"/>
      <c r="AB1928" s="48"/>
      <c r="AC1928" s="48"/>
      <c r="AD1928" s="48"/>
      <c r="AE1928" s="48"/>
      <c r="AF1928" s="48"/>
      <c r="AG1928" s="48"/>
      <c r="AH1928" s="48"/>
      <c r="AI1928" s="48"/>
      <c r="AJ1928" s="48"/>
      <c r="AK1928" s="48"/>
      <c r="AL1928" s="48"/>
      <c r="AM1928" s="48"/>
      <c r="AN1928" s="48"/>
      <c r="AO1928" s="48"/>
      <c r="AP1928" s="48"/>
      <c r="AQ1928" s="48"/>
      <c r="AR1928" s="48"/>
      <c r="AS1928" s="48"/>
      <c r="AT1928" s="48"/>
      <c r="AU1928" s="48"/>
      <c r="AV1928" s="48"/>
      <c r="AW1928" s="48"/>
      <c r="AX1928" s="48"/>
      <c r="AY1928" s="48"/>
      <c r="AZ1928" s="48"/>
      <c r="BA1928" s="48"/>
      <c r="BB1928" s="48"/>
      <c r="BC1928" s="48"/>
      <c r="BD1928" s="48"/>
      <c r="BE1928" s="48"/>
      <c r="BF1928" s="48"/>
      <c r="BG1928" s="48"/>
      <c r="BH1928" s="48"/>
      <c r="BI1928" s="48"/>
      <c r="BJ1928" s="48"/>
      <c r="BK1928" s="48"/>
      <c r="BL1928" s="48"/>
      <c r="BM1928" s="48"/>
      <c r="BN1928" s="48"/>
      <c r="BO1928" s="48"/>
      <c r="BP1928" s="48"/>
      <c r="BQ1928" s="48"/>
      <c r="BR1928" s="48"/>
      <c r="BS1928" s="48"/>
      <c r="BT1928" s="48"/>
      <c r="BU1928" s="48"/>
      <c r="BV1928" s="48"/>
      <c r="BW1928" s="48"/>
      <c r="BX1928" s="48"/>
      <c r="BY1928" s="48"/>
      <c r="BZ1928" s="48"/>
      <c r="CA1928" s="48"/>
      <c r="CB1928" s="48"/>
      <c r="CC1928" s="48"/>
      <c r="CD1928" s="48"/>
      <c r="CE1928" s="48"/>
      <c r="CF1928" s="48"/>
      <c r="CG1928" s="48"/>
      <c r="CH1928" s="48"/>
      <c r="CI1928" s="48"/>
      <c r="CJ1928" s="48"/>
      <c r="CK1928" s="48"/>
      <c r="CL1928" s="48"/>
      <c r="CM1928" s="48"/>
      <c r="CN1928" s="48"/>
      <c r="CO1928" s="48"/>
      <c r="CP1928" s="48"/>
      <c r="CQ1928" s="48"/>
      <c r="CR1928" s="48"/>
      <c r="CS1928" s="48"/>
      <c r="CT1928" s="48"/>
      <c r="CU1928" s="48"/>
      <c r="CV1928" s="48"/>
      <c r="CW1928" s="48"/>
      <c r="CX1928" s="48"/>
      <c r="CY1928" s="48"/>
      <c r="CZ1928" s="48"/>
      <c r="DA1928" s="48"/>
      <c r="DB1928" s="48"/>
      <c r="DC1928" s="48"/>
      <c r="DD1928" s="48"/>
      <c r="DE1928" s="48"/>
      <c r="DF1928" s="48"/>
      <c r="DG1928" s="48"/>
      <c r="DH1928" s="48"/>
      <c r="DI1928" s="48"/>
      <c r="DJ1928" s="48"/>
      <c r="DK1928" s="48"/>
      <c r="DL1928" s="48"/>
      <c r="DM1928" s="48"/>
      <c r="DN1928" s="48"/>
      <c r="DO1928" s="48"/>
      <c r="DP1928" s="48"/>
      <c r="DQ1928" s="48"/>
    </row>
    <row r="1929" spans="1:121" ht="22.5" hidden="1" customHeight="1" outlineLevel="2">
      <c r="A1929" s="36"/>
      <c r="B1929" s="36"/>
      <c r="C1929" s="6"/>
      <c r="D1929" s="36"/>
      <c r="E1929" s="6"/>
      <c r="F1929" s="35" t="s">
        <v>2023</v>
      </c>
      <c r="G1929" s="28"/>
      <c r="H1929" s="76"/>
      <c r="I1929" s="28"/>
      <c r="J1929" s="28"/>
      <c r="K1929" s="77"/>
      <c r="L1929" s="77"/>
      <c r="M1929" s="285" t="s">
        <v>106</v>
      </c>
      <c r="N1929" s="286" t="s">
        <v>52</v>
      </c>
      <c r="O1929" s="287">
        <v>3</v>
      </c>
      <c r="P1929" s="297"/>
      <c r="Q1929" s="88"/>
      <c r="R1929" s="298"/>
      <c r="S1929" s="47"/>
      <c r="T1929" s="48"/>
      <c r="U1929" s="48"/>
      <c r="V1929" s="48"/>
      <c r="W1929" s="48"/>
      <c r="X1929" s="48"/>
      <c r="Y1929" s="48"/>
      <c r="Z1929" s="48"/>
      <c r="AA1929" s="48"/>
      <c r="AB1929" s="48"/>
      <c r="AC1929" s="48"/>
      <c r="AD1929" s="48"/>
      <c r="AE1929" s="48"/>
      <c r="AF1929" s="48"/>
      <c r="AG1929" s="48"/>
      <c r="AH1929" s="48"/>
      <c r="AI1929" s="48"/>
      <c r="AJ1929" s="48"/>
      <c r="AK1929" s="48"/>
      <c r="AL1929" s="48"/>
      <c r="AM1929" s="48"/>
      <c r="AN1929" s="48"/>
      <c r="AO1929" s="48"/>
      <c r="AP1929" s="48"/>
      <c r="AQ1929" s="48"/>
      <c r="AR1929" s="48"/>
      <c r="AS1929" s="48"/>
      <c r="AT1929" s="48"/>
      <c r="AU1929" s="48"/>
      <c r="AV1929" s="48"/>
      <c r="AW1929" s="48"/>
      <c r="AX1929" s="48"/>
      <c r="AY1929" s="48"/>
      <c r="AZ1929" s="48"/>
      <c r="BA1929" s="48"/>
      <c r="BB1929" s="48"/>
      <c r="BC1929" s="48"/>
      <c r="BD1929" s="48"/>
      <c r="BE1929" s="48"/>
      <c r="BF1929" s="48"/>
      <c r="BG1929" s="48"/>
      <c r="BH1929" s="48"/>
      <c r="BI1929" s="48"/>
      <c r="BJ1929" s="48"/>
      <c r="BK1929" s="48"/>
      <c r="BL1929" s="48"/>
      <c r="BM1929" s="48"/>
      <c r="BN1929" s="48"/>
      <c r="BO1929" s="48"/>
      <c r="BP1929" s="48"/>
      <c r="BQ1929" s="48"/>
      <c r="BR1929" s="48"/>
      <c r="BS1929" s="48"/>
      <c r="BT1929" s="48"/>
      <c r="BU1929" s="48"/>
      <c r="BV1929" s="48"/>
      <c r="BW1929" s="48"/>
      <c r="BX1929" s="48"/>
      <c r="BY1929" s="48"/>
      <c r="BZ1929" s="48"/>
      <c r="CA1929" s="48"/>
      <c r="CB1929" s="48"/>
      <c r="CC1929" s="48"/>
      <c r="CD1929" s="48"/>
      <c r="CE1929" s="48"/>
      <c r="CF1929" s="48"/>
      <c r="CG1929" s="48"/>
      <c r="CH1929" s="48"/>
      <c r="CI1929" s="48"/>
      <c r="CJ1929" s="48"/>
      <c r="CK1929" s="48"/>
      <c r="CL1929" s="48"/>
      <c r="CM1929" s="48"/>
      <c r="CN1929" s="48"/>
      <c r="CO1929" s="48"/>
      <c r="CP1929" s="48"/>
      <c r="CQ1929" s="48"/>
      <c r="CR1929" s="48"/>
      <c r="CS1929" s="48"/>
      <c r="CT1929" s="48"/>
      <c r="CU1929" s="48"/>
      <c r="CV1929" s="48"/>
      <c r="CW1929" s="48"/>
      <c r="CX1929" s="48"/>
      <c r="CY1929" s="48"/>
      <c r="CZ1929" s="48"/>
      <c r="DA1929" s="48"/>
      <c r="DB1929" s="48"/>
      <c r="DC1929" s="48"/>
      <c r="DD1929" s="48"/>
      <c r="DE1929" s="48"/>
      <c r="DF1929" s="48"/>
      <c r="DG1929" s="48"/>
      <c r="DH1929" s="48"/>
      <c r="DI1929" s="48"/>
      <c r="DJ1929" s="48"/>
      <c r="DK1929" s="48"/>
      <c r="DL1929" s="48"/>
      <c r="DM1929" s="48"/>
      <c r="DN1929" s="48"/>
      <c r="DO1929" s="48"/>
      <c r="DP1929" s="48"/>
      <c r="DQ1929" s="48"/>
    </row>
    <row r="1930" spans="1:121" ht="22.5" hidden="1" customHeight="1" outlineLevel="2">
      <c r="A1930" s="36"/>
      <c r="B1930" s="36"/>
      <c r="C1930" s="6"/>
      <c r="D1930" s="36"/>
      <c r="E1930" s="6"/>
      <c r="F1930" s="35" t="s">
        <v>2024</v>
      </c>
      <c r="G1930" s="28"/>
      <c r="H1930" s="76"/>
      <c r="I1930" s="28"/>
      <c r="J1930" s="28"/>
      <c r="K1930" s="77"/>
      <c r="L1930" s="77"/>
      <c r="M1930" s="285" t="s">
        <v>426</v>
      </c>
      <c r="N1930" s="286" t="s">
        <v>52</v>
      </c>
      <c r="O1930" s="287">
        <v>3</v>
      </c>
      <c r="P1930" s="297"/>
      <c r="Q1930" s="88"/>
      <c r="R1930" s="298"/>
      <c r="S1930" s="47"/>
      <c r="T1930" s="48"/>
      <c r="U1930" s="48"/>
      <c r="V1930" s="48"/>
      <c r="W1930" s="48"/>
      <c r="X1930" s="48"/>
      <c r="Y1930" s="48"/>
      <c r="Z1930" s="48"/>
      <c r="AA1930" s="48"/>
      <c r="AB1930" s="48"/>
      <c r="AC1930" s="48"/>
      <c r="AD1930" s="48"/>
      <c r="AE1930" s="48"/>
      <c r="AF1930" s="48"/>
      <c r="AG1930" s="48"/>
      <c r="AH1930" s="48"/>
      <c r="AI1930" s="48"/>
      <c r="AJ1930" s="48"/>
      <c r="AK1930" s="48"/>
      <c r="AL1930" s="48"/>
      <c r="AM1930" s="48"/>
      <c r="AN1930" s="48"/>
      <c r="AO1930" s="48"/>
      <c r="AP1930" s="48"/>
      <c r="AQ1930" s="48"/>
      <c r="AR1930" s="48"/>
      <c r="AS1930" s="48"/>
      <c r="AT1930" s="48"/>
      <c r="AU1930" s="48"/>
      <c r="AV1930" s="48"/>
      <c r="AW1930" s="48"/>
      <c r="AX1930" s="48"/>
      <c r="AY1930" s="48"/>
      <c r="AZ1930" s="48"/>
      <c r="BA1930" s="48"/>
      <c r="BB1930" s="48"/>
      <c r="BC1930" s="48"/>
      <c r="BD1930" s="48"/>
      <c r="BE1930" s="48"/>
      <c r="BF1930" s="48"/>
      <c r="BG1930" s="48"/>
      <c r="BH1930" s="48"/>
      <c r="BI1930" s="48"/>
      <c r="BJ1930" s="48"/>
      <c r="BK1930" s="48"/>
      <c r="BL1930" s="48"/>
      <c r="BM1930" s="48"/>
      <c r="BN1930" s="48"/>
      <c r="BO1930" s="48"/>
      <c r="BP1930" s="48"/>
      <c r="BQ1930" s="48"/>
      <c r="BR1930" s="48"/>
      <c r="BS1930" s="48"/>
      <c r="BT1930" s="48"/>
      <c r="BU1930" s="48"/>
      <c r="BV1930" s="48"/>
      <c r="BW1930" s="48"/>
      <c r="BX1930" s="48"/>
      <c r="BY1930" s="48"/>
      <c r="BZ1930" s="48"/>
      <c r="CA1930" s="48"/>
      <c r="CB1930" s="48"/>
      <c r="CC1930" s="48"/>
      <c r="CD1930" s="48"/>
      <c r="CE1930" s="48"/>
      <c r="CF1930" s="48"/>
      <c r="CG1930" s="48"/>
      <c r="CH1930" s="48"/>
      <c r="CI1930" s="48"/>
      <c r="CJ1930" s="48"/>
      <c r="CK1930" s="48"/>
      <c r="CL1930" s="48"/>
      <c r="CM1930" s="48"/>
      <c r="CN1930" s="48"/>
      <c r="CO1930" s="48"/>
      <c r="CP1930" s="48"/>
      <c r="CQ1930" s="48"/>
      <c r="CR1930" s="48"/>
      <c r="CS1930" s="48"/>
      <c r="CT1930" s="48"/>
      <c r="CU1930" s="48"/>
      <c r="CV1930" s="48"/>
      <c r="CW1930" s="48"/>
      <c r="CX1930" s="48"/>
      <c r="CY1930" s="48"/>
      <c r="CZ1930" s="48"/>
      <c r="DA1930" s="48"/>
      <c r="DB1930" s="48"/>
      <c r="DC1930" s="48"/>
      <c r="DD1930" s="48"/>
      <c r="DE1930" s="48"/>
      <c r="DF1930" s="48"/>
      <c r="DG1930" s="48"/>
      <c r="DH1930" s="48"/>
      <c r="DI1930" s="48"/>
      <c r="DJ1930" s="48"/>
      <c r="DK1930" s="48"/>
      <c r="DL1930" s="48"/>
      <c r="DM1930" s="48"/>
      <c r="DN1930" s="48"/>
      <c r="DO1930" s="48"/>
      <c r="DP1930" s="48"/>
      <c r="DQ1930" s="48"/>
    </row>
    <row r="1931" spans="1:121" ht="12.75" hidden="1" customHeight="1" outlineLevel="2">
      <c r="A1931" s="36"/>
      <c r="B1931" s="36"/>
      <c r="C1931" s="6"/>
      <c r="D1931" s="36"/>
      <c r="E1931" s="6"/>
      <c r="F1931" s="35" t="s">
        <v>2025</v>
      </c>
      <c r="G1931" s="28"/>
      <c r="H1931" s="76"/>
      <c r="I1931" s="28"/>
      <c r="J1931" s="28"/>
      <c r="K1931" s="77"/>
      <c r="L1931" s="77"/>
      <c r="M1931" s="285" t="s">
        <v>107</v>
      </c>
      <c r="N1931" s="286" t="s">
        <v>52</v>
      </c>
      <c r="O1931" s="287">
        <v>1</v>
      </c>
      <c r="P1931" s="297"/>
      <c r="Q1931" s="88"/>
      <c r="R1931" s="298"/>
      <c r="S1931" s="47"/>
      <c r="T1931" s="48"/>
      <c r="U1931" s="48"/>
      <c r="V1931" s="48"/>
      <c r="W1931" s="48"/>
      <c r="X1931" s="48"/>
      <c r="Y1931" s="48"/>
      <c r="Z1931" s="48"/>
      <c r="AA1931" s="48"/>
      <c r="AB1931" s="48"/>
      <c r="AC1931" s="48"/>
      <c r="AD1931" s="48"/>
      <c r="AE1931" s="48"/>
      <c r="AF1931" s="48"/>
      <c r="AG1931" s="48"/>
      <c r="AH1931" s="48"/>
      <c r="AI1931" s="48"/>
      <c r="AJ1931" s="48"/>
      <c r="AK1931" s="48"/>
      <c r="AL1931" s="48"/>
      <c r="AM1931" s="48"/>
      <c r="AN1931" s="48"/>
      <c r="AO1931" s="48"/>
      <c r="AP1931" s="48"/>
      <c r="AQ1931" s="48"/>
      <c r="AR1931" s="48"/>
      <c r="AS1931" s="48"/>
      <c r="AT1931" s="48"/>
      <c r="AU1931" s="48"/>
      <c r="AV1931" s="48"/>
      <c r="AW1931" s="48"/>
      <c r="AX1931" s="48"/>
      <c r="AY1931" s="48"/>
      <c r="AZ1931" s="48"/>
      <c r="BA1931" s="48"/>
      <c r="BB1931" s="48"/>
      <c r="BC1931" s="48"/>
      <c r="BD1931" s="48"/>
      <c r="BE1931" s="48"/>
      <c r="BF1931" s="48"/>
      <c r="BG1931" s="48"/>
      <c r="BH1931" s="48"/>
      <c r="BI1931" s="48"/>
      <c r="BJ1931" s="48"/>
      <c r="BK1931" s="48"/>
      <c r="BL1931" s="48"/>
      <c r="BM1931" s="48"/>
      <c r="BN1931" s="48"/>
      <c r="BO1931" s="48"/>
      <c r="BP1931" s="48"/>
      <c r="BQ1931" s="48"/>
      <c r="BR1931" s="48"/>
      <c r="BS1931" s="48"/>
      <c r="BT1931" s="48"/>
      <c r="BU1931" s="48"/>
      <c r="BV1931" s="48"/>
      <c r="BW1931" s="48"/>
      <c r="BX1931" s="48"/>
      <c r="BY1931" s="48"/>
      <c r="BZ1931" s="48"/>
      <c r="CA1931" s="48"/>
      <c r="CB1931" s="48"/>
      <c r="CC1931" s="48"/>
      <c r="CD1931" s="48"/>
      <c r="CE1931" s="48"/>
      <c r="CF1931" s="48"/>
      <c r="CG1931" s="48"/>
      <c r="CH1931" s="48"/>
      <c r="CI1931" s="48"/>
      <c r="CJ1931" s="48"/>
      <c r="CK1931" s="48"/>
      <c r="CL1931" s="48"/>
      <c r="CM1931" s="48"/>
      <c r="CN1931" s="48"/>
      <c r="CO1931" s="48"/>
      <c r="CP1931" s="48"/>
      <c r="CQ1931" s="48"/>
      <c r="CR1931" s="48"/>
      <c r="CS1931" s="48"/>
      <c r="CT1931" s="48"/>
      <c r="CU1931" s="48"/>
      <c r="CV1931" s="48"/>
      <c r="CW1931" s="48"/>
      <c r="CX1931" s="48"/>
      <c r="CY1931" s="48"/>
      <c r="CZ1931" s="48"/>
      <c r="DA1931" s="48"/>
      <c r="DB1931" s="48"/>
      <c r="DC1931" s="48"/>
      <c r="DD1931" s="48"/>
      <c r="DE1931" s="48"/>
      <c r="DF1931" s="48"/>
      <c r="DG1931" s="48"/>
      <c r="DH1931" s="48"/>
      <c r="DI1931" s="48"/>
      <c r="DJ1931" s="48"/>
      <c r="DK1931" s="48"/>
      <c r="DL1931" s="48"/>
      <c r="DM1931" s="48"/>
      <c r="DN1931" s="48"/>
      <c r="DO1931" s="48"/>
      <c r="DP1931" s="48"/>
      <c r="DQ1931" s="48"/>
    </row>
    <row r="1932" spans="1:121" ht="72" customHeight="1" outlineLevel="1" collapsed="1">
      <c r="A1932" s="36" t="s">
        <v>926</v>
      </c>
      <c r="B1932" s="36">
        <v>110</v>
      </c>
      <c r="C1932" s="6" t="s">
        <v>1849</v>
      </c>
      <c r="D1932" s="36" t="s">
        <v>1350</v>
      </c>
      <c r="E1932" s="289" t="s">
        <v>2026</v>
      </c>
      <c r="F1932" s="35" t="s">
        <v>1864</v>
      </c>
      <c r="G1932" s="28"/>
      <c r="H1932" s="76" t="s">
        <v>59</v>
      </c>
      <c r="I1932" s="28"/>
      <c r="J1932" s="28" t="s">
        <v>50</v>
      </c>
      <c r="K1932" s="26" t="s">
        <v>56</v>
      </c>
      <c r="L1932" s="26" t="s">
        <v>490</v>
      </c>
      <c r="M1932" s="285" t="str">
        <f>M1933&amp;" "&amp;O1933&amp;N1933&amp;" "&amp;M1934&amp;" "&amp;O1934&amp;N1934&amp;" "</f>
        <v xml:space="preserve">Текущий ремонт трансформаторов напряжения 6-10 кВ 2шт. Текущий ремонт выключателей 6-10 кВ 12шт. </v>
      </c>
      <c r="N1932" s="286"/>
      <c r="O1932" s="287"/>
      <c r="P1932" s="297"/>
      <c r="Q1932" s="88"/>
      <c r="R1932" s="298"/>
      <c r="S1932" s="47"/>
      <c r="T1932" s="48"/>
      <c r="U1932" s="48"/>
      <c r="V1932" s="48"/>
      <c r="W1932" s="48"/>
      <c r="X1932" s="48"/>
      <c r="Y1932" s="48"/>
      <c r="Z1932" s="48"/>
      <c r="AA1932" s="48"/>
      <c r="AB1932" s="48"/>
      <c r="AC1932" s="48"/>
      <c r="AD1932" s="48"/>
      <c r="AE1932" s="48"/>
      <c r="AF1932" s="48"/>
      <c r="AG1932" s="48"/>
      <c r="AH1932" s="48"/>
      <c r="AI1932" s="48"/>
      <c r="AJ1932" s="48"/>
      <c r="AK1932" s="48"/>
      <c r="AL1932" s="48"/>
      <c r="AM1932" s="48"/>
      <c r="AN1932" s="48"/>
      <c r="AO1932" s="48"/>
      <c r="AP1932" s="48"/>
      <c r="AQ1932" s="48"/>
      <c r="AR1932" s="48"/>
      <c r="AS1932" s="48"/>
      <c r="AT1932" s="48"/>
      <c r="AU1932" s="48"/>
      <c r="AV1932" s="48"/>
      <c r="AW1932" s="48"/>
      <c r="AX1932" s="48"/>
      <c r="AY1932" s="48"/>
      <c r="AZ1932" s="48"/>
      <c r="BA1932" s="48"/>
      <c r="BB1932" s="48"/>
      <c r="BC1932" s="48"/>
      <c r="BD1932" s="48"/>
      <c r="BE1932" s="48"/>
      <c r="BF1932" s="48"/>
      <c r="BG1932" s="48"/>
      <c r="BH1932" s="48"/>
      <c r="BI1932" s="48"/>
      <c r="BJ1932" s="48"/>
      <c r="BK1932" s="48"/>
      <c r="BL1932" s="48"/>
      <c r="BM1932" s="48"/>
      <c r="BN1932" s="48"/>
      <c r="BO1932" s="48"/>
      <c r="BP1932" s="48"/>
      <c r="BQ1932" s="48"/>
      <c r="BR1932" s="48"/>
      <c r="BS1932" s="48"/>
      <c r="BT1932" s="48"/>
      <c r="BU1932" s="48"/>
      <c r="BV1932" s="48"/>
      <c r="BW1932" s="48"/>
      <c r="BX1932" s="48"/>
      <c r="BY1932" s="48"/>
      <c r="BZ1932" s="48"/>
      <c r="CA1932" s="48"/>
      <c r="CB1932" s="48"/>
      <c r="CC1932" s="48"/>
      <c r="CD1932" s="48"/>
      <c r="CE1932" s="48"/>
      <c r="CF1932" s="48"/>
      <c r="CG1932" s="48"/>
      <c r="CH1932" s="48"/>
      <c r="CI1932" s="48"/>
      <c r="CJ1932" s="48"/>
      <c r="CK1932" s="48"/>
      <c r="CL1932" s="48"/>
      <c r="CM1932" s="48"/>
      <c r="CN1932" s="48"/>
      <c r="CO1932" s="48"/>
      <c r="CP1932" s="48"/>
      <c r="CQ1932" s="48"/>
      <c r="CR1932" s="48"/>
      <c r="CS1932" s="48"/>
      <c r="CT1932" s="48"/>
      <c r="CU1932" s="48"/>
      <c r="CV1932" s="48"/>
      <c r="CW1932" s="48"/>
      <c r="CX1932" s="48"/>
      <c r="CY1932" s="48"/>
      <c r="CZ1932" s="48"/>
      <c r="DA1932" s="48"/>
      <c r="DB1932" s="48"/>
      <c r="DC1932" s="48"/>
      <c r="DD1932" s="48"/>
      <c r="DE1932" s="48"/>
      <c r="DF1932" s="48"/>
      <c r="DG1932" s="48"/>
      <c r="DH1932" s="48"/>
      <c r="DI1932" s="48"/>
      <c r="DJ1932" s="48"/>
      <c r="DK1932" s="48"/>
      <c r="DL1932" s="48"/>
      <c r="DM1932" s="48"/>
      <c r="DN1932" s="48"/>
      <c r="DO1932" s="48"/>
      <c r="DP1932" s="48"/>
      <c r="DQ1932" s="48"/>
    </row>
    <row r="1933" spans="1:121" ht="22.5" hidden="1" customHeight="1" outlineLevel="2">
      <c r="A1933" s="36"/>
      <c r="B1933" s="36"/>
      <c r="C1933" s="6"/>
      <c r="D1933" s="36"/>
      <c r="E1933" s="6"/>
      <c r="F1933" s="35" t="s">
        <v>2027</v>
      </c>
      <c r="G1933" s="28"/>
      <c r="H1933" s="76"/>
      <c r="I1933" s="28"/>
      <c r="J1933" s="28"/>
      <c r="K1933" s="77"/>
      <c r="L1933" s="77"/>
      <c r="M1933" s="285" t="s">
        <v>97</v>
      </c>
      <c r="N1933" s="286" t="s">
        <v>52</v>
      </c>
      <c r="O1933" s="287">
        <v>2</v>
      </c>
      <c r="P1933" s="297"/>
      <c r="Q1933" s="88"/>
      <c r="R1933" s="298"/>
      <c r="S1933" s="47"/>
      <c r="T1933" s="48"/>
      <c r="U1933" s="48"/>
      <c r="V1933" s="48"/>
      <c r="W1933" s="48"/>
      <c r="X1933" s="48"/>
      <c r="Y1933" s="48"/>
      <c r="Z1933" s="48"/>
      <c r="AA1933" s="48"/>
      <c r="AB1933" s="48"/>
      <c r="AC1933" s="48"/>
      <c r="AD1933" s="48"/>
      <c r="AE1933" s="48"/>
      <c r="AF1933" s="48"/>
      <c r="AG1933" s="48"/>
      <c r="AH1933" s="48"/>
      <c r="AI1933" s="48"/>
      <c r="AJ1933" s="48"/>
      <c r="AK1933" s="48"/>
      <c r="AL1933" s="48"/>
      <c r="AM1933" s="48"/>
      <c r="AN1933" s="48"/>
      <c r="AO1933" s="48"/>
      <c r="AP1933" s="48"/>
      <c r="AQ1933" s="48"/>
      <c r="AR1933" s="48"/>
      <c r="AS1933" s="48"/>
      <c r="AT1933" s="48"/>
      <c r="AU1933" s="48"/>
      <c r="AV1933" s="48"/>
      <c r="AW1933" s="48"/>
      <c r="AX1933" s="48"/>
      <c r="AY1933" s="48"/>
      <c r="AZ1933" s="48"/>
      <c r="BA1933" s="48"/>
      <c r="BB1933" s="48"/>
      <c r="BC1933" s="48"/>
      <c r="BD1933" s="48"/>
      <c r="BE1933" s="48"/>
      <c r="BF1933" s="48"/>
      <c r="BG1933" s="48"/>
      <c r="BH1933" s="48"/>
      <c r="BI1933" s="48"/>
      <c r="BJ1933" s="48"/>
      <c r="BK1933" s="48"/>
      <c r="BL1933" s="48"/>
      <c r="BM1933" s="48"/>
      <c r="BN1933" s="48"/>
      <c r="BO1933" s="48"/>
      <c r="BP1933" s="48"/>
      <c r="BQ1933" s="48"/>
      <c r="BR1933" s="48"/>
      <c r="BS1933" s="48"/>
      <c r="BT1933" s="48"/>
      <c r="BU1933" s="48"/>
      <c r="BV1933" s="48"/>
      <c r="BW1933" s="48"/>
      <c r="BX1933" s="48"/>
      <c r="BY1933" s="48"/>
      <c r="BZ1933" s="48"/>
      <c r="CA1933" s="48"/>
      <c r="CB1933" s="48"/>
      <c r="CC1933" s="48"/>
      <c r="CD1933" s="48"/>
      <c r="CE1933" s="48"/>
      <c r="CF1933" s="48"/>
      <c r="CG1933" s="48"/>
      <c r="CH1933" s="48"/>
      <c r="CI1933" s="48"/>
      <c r="CJ1933" s="48"/>
      <c r="CK1933" s="48"/>
      <c r="CL1933" s="48"/>
      <c r="CM1933" s="48"/>
      <c r="CN1933" s="48"/>
      <c r="CO1933" s="48"/>
      <c r="CP1933" s="48"/>
      <c r="CQ1933" s="48"/>
      <c r="CR1933" s="48"/>
      <c r="CS1933" s="48"/>
      <c r="CT1933" s="48"/>
      <c r="CU1933" s="48"/>
      <c r="CV1933" s="48"/>
      <c r="CW1933" s="48"/>
      <c r="CX1933" s="48"/>
      <c r="CY1933" s="48"/>
      <c r="CZ1933" s="48"/>
      <c r="DA1933" s="48"/>
      <c r="DB1933" s="48"/>
      <c r="DC1933" s="48"/>
      <c r="DD1933" s="48"/>
      <c r="DE1933" s="48"/>
      <c r="DF1933" s="48"/>
      <c r="DG1933" s="48"/>
      <c r="DH1933" s="48"/>
      <c r="DI1933" s="48"/>
      <c r="DJ1933" s="48"/>
      <c r="DK1933" s="48"/>
      <c r="DL1933" s="48"/>
      <c r="DM1933" s="48"/>
      <c r="DN1933" s="48"/>
      <c r="DO1933" s="48"/>
      <c r="DP1933" s="48"/>
      <c r="DQ1933" s="48"/>
    </row>
    <row r="1934" spans="1:121" ht="56.25" hidden="1" customHeight="1" outlineLevel="2">
      <c r="A1934" s="36"/>
      <c r="B1934" s="36"/>
      <c r="C1934" s="6"/>
      <c r="D1934" s="36"/>
      <c r="E1934" s="6"/>
      <c r="F1934" s="35" t="s">
        <v>2028</v>
      </c>
      <c r="G1934" s="28"/>
      <c r="H1934" s="76"/>
      <c r="I1934" s="28"/>
      <c r="J1934" s="28"/>
      <c r="K1934" s="77"/>
      <c r="L1934" s="77"/>
      <c r="M1934" s="285" t="s">
        <v>109</v>
      </c>
      <c r="N1934" s="286" t="s">
        <v>52</v>
      </c>
      <c r="O1934" s="287">
        <v>12</v>
      </c>
      <c r="P1934" s="297"/>
      <c r="Q1934" s="88"/>
      <c r="R1934" s="298"/>
      <c r="S1934" s="47"/>
      <c r="T1934" s="48"/>
      <c r="U1934" s="48"/>
      <c r="V1934" s="48"/>
      <c r="W1934" s="48"/>
      <c r="X1934" s="48"/>
      <c r="Y1934" s="48"/>
      <c r="Z1934" s="48"/>
      <c r="AA1934" s="48"/>
      <c r="AB1934" s="48"/>
      <c r="AC1934" s="48"/>
      <c r="AD1934" s="48"/>
      <c r="AE1934" s="48"/>
      <c r="AF1934" s="48"/>
      <c r="AG1934" s="48"/>
      <c r="AH1934" s="48"/>
      <c r="AI1934" s="48"/>
      <c r="AJ1934" s="48"/>
      <c r="AK1934" s="48"/>
      <c r="AL1934" s="48"/>
      <c r="AM1934" s="48"/>
      <c r="AN1934" s="48"/>
      <c r="AO1934" s="48"/>
      <c r="AP1934" s="48"/>
      <c r="AQ1934" s="48"/>
      <c r="AR1934" s="48"/>
      <c r="AS1934" s="48"/>
      <c r="AT1934" s="48"/>
      <c r="AU1934" s="48"/>
      <c r="AV1934" s="48"/>
      <c r="AW1934" s="48"/>
      <c r="AX1934" s="48"/>
      <c r="AY1934" s="48"/>
      <c r="AZ1934" s="48"/>
      <c r="BA1934" s="48"/>
      <c r="BB1934" s="48"/>
      <c r="BC1934" s="48"/>
      <c r="BD1934" s="48"/>
      <c r="BE1934" s="48"/>
      <c r="BF1934" s="48"/>
      <c r="BG1934" s="48"/>
      <c r="BH1934" s="48"/>
      <c r="BI1934" s="48"/>
      <c r="BJ1934" s="48"/>
      <c r="BK1934" s="48"/>
      <c r="BL1934" s="48"/>
      <c r="BM1934" s="48"/>
      <c r="BN1934" s="48"/>
      <c r="BO1934" s="48"/>
      <c r="BP1934" s="48"/>
      <c r="BQ1934" s="48"/>
      <c r="BR1934" s="48"/>
      <c r="BS1934" s="48"/>
      <c r="BT1934" s="48"/>
      <c r="BU1934" s="48"/>
      <c r="BV1934" s="48"/>
      <c r="BW1934" s="48"/>
      <c r="BX1934" s="48"/>
      <c r="BY1934" s="48"/>
      <c r="BZ1934" s="48"/>
      <c r="CA1934" s="48"/>
      <c r="CB1934" s="48"/>
      <c r="CC1934" s="48"/>
      <c r="CD1934" s="48"/>
      <c r="CE1934" s="48"/>
      <c r="CF1934" s="48"/>
      <c r="CG1934" s="48"/>
      <c r="CH1934" s="48"/>
      <c r="CI1934" s="48"/>
      <c r="CJ1934" s="48"/>
      <c r="CK1934" s="48"/>
      <c r="CL1934" s="48"/>
      <c r="CM1934" s="48"/>
      <c r="CN1934" s="48"/>
      <c r="CO1934" s="48"/>
      <c r="CP1934" s="48"/>
      <c r="CQ1934" s="48"/>
      <c r="CR1934" s="48"/>
      <c r="CS1934" s="48"/>
      <c r="CT1934" s="48"/>
      <c r="CU1934" s="48"/>
      <c r="CV1934" s="48"/>
      <c r="CW1934" s="48"/>
      <c r="CX1934" s="48"/>
      <c r="CY1934" s="48"/>
      <c r="CZ1934" s="48"/>
      <c r="DA1934" s="48"/>
      <c r="DB1934" s="48"/>
      <c r="DC1934" s="48"/>
      <c r="DD1934" s="48"/>
      <c r="DE1934" s="48"/>
      <c r="DF1934" s="48"/>
      <c r="DG1934" s="48"/>
      <c r="DH1934" s="48"/>
      <c r="DI1934" s="48"/>
      <c r="DJ1934" s="48"/>
      <c r="DK1934" s="48"/>
      <c r="DL1934" s="48"/>
      <c r="DM1934" s="48"/>
      <c r="DN1934" s="48"/>
      <c r="DO1934" s="48"/>
      <c r="DP1934" s="48"/>
      <c r="DQ1934" s="48"/>
    </row>
    <row r="1935" spans="1:121" ht="78.75" customHeight="1" outlineLevel="1" collapsed="1">
      <c r="A1935" s="36" t="s">
        <v>927</v>
      </c>
      <c r="B1935" s="36">
        <v>110</v>
      </c>
      <c r="C1935" s="6" t="s">
        <v>1849</v>
      </c>
      <c r="D1935" s="36" t="s">
        <v>1350</v>
      </c>
      <c r="E1935" s="6" t="s">
        <v>2029</v>
      </c>
      <c r="F1935" s="35" t="s">
        <v>1867</v>
      </c>
      <c r="G1935" s="28"/>
      <c r="H1935" s="76" t="s">
        <v>59</v>
      </c>
      <c r="I1935" s="28"/>
      <c r="J1935" s="28" t="s">
        <v>50</v>
      </c>
      <c r="K1935" s="26" t="s">
        <v>316</v>
      </c>
      <c r="L1935" s="26" t="s">
        <v>316</v>
      </c>
      <c r="M1935" s="285" t="str">
        <f>M1936&amp;" "&amp;O1936&amp;N1936&amp;" "&amp;M1937&amp;" "&amp;O1937&amp;N1937&amp;" "</f>
        <v xml:space="preserve">Текущий ремонт трансформаторов СН 6-10 кВ 1шт. Текущий ремонт трансформаторов напряжения 110 кВ 6шт. </v>
      </c>
      <c r="N1935" s="286"/>
      <c r="O1935" s="287"/>
      <c r="P1935" s="297"/>
      <c r="Q1935" s="88"/>
      <c r="R1935" s="298"/>
      <c r="S1935" s="47"/>
      <c r="T1935" s="48"/>
      <c r="U1935" s="48"/>
      <c r="V1935" s="48"/>
      <c r="W1935" s="48"/>
      <c r="X1935" s="48"/>
      <c r="Y1935" s="48"/>
      <c r="Z1935" s="48"/>
      <c r="AA1935" s="48"/>
      <c r="AB1935" s="48"/>
      <c r="AC1935" s="48"/>
      <c r="AD1935" s="48"/>
      <c r="AE1935" s="48"/>
      <c r="AF1935" s="48"/>
      <c r="AG1935" s="48"/>
      <c r="AH1935" s="48"/>
      <c r="AI1935" s="48"/>
      <c r="AJ1935" s="48"/>
      <c r="AK1935" s="48"/>
      <c r="AL1935" s="48"/>
      <c r="AM1935" s="48"/>
      <c r="AN1935" s="48"/>
      <c r="AO1935" s="48"/>
      <c r="AP1935" s="48"/>
      <c r="AQ1935" s="48"/>
      <c r="AR1935" s="48"/>
      <c r="AS1935" s="48"/>
      <c r="AT1935" s="48"/>
      <c r="AU1935" s="48"/>
      <c r="AV1935" s="48"/>
      <c r="AW1935" s="48"/>
      <c r="AX1935" s="48"/>
      <c r="AY1935" s="48"/>
      <c r="AZ1935" s="48"/>
      <c r="BA1935" s="48"/>
      <c r="BB1935" s="48"/>
      <c r="BC1935" s="48"/>
      <c r="BD1935" s="48"/>
      <c r="BE1935" s="48"/>
      <c r="BF1935" s="48"/>
      <c r="BG1935" s="48"/>
      <c r="BH1935" s="48"/>
      <c r="BI1935" s="48"/>
      <c r="BJ1935" s="48"/>
      <c r="BK1935" s="48"/>
      <c r="BL1935" s="48"/>
      <c r="BM1935" s="48"/>
      <c r="BN1935" s="48"/>
      <c r="BO1935" s="48"/>
      <c r="BP1935" s="48"/>
      <c r="BQ1935" s="48"/>
      <c r="BR1935" s="48"/>
      <c r="BS1935" s="48"/>
      <c r="BT1935" s="48"/>
      <c r="BU1935" s="48"/>
      <c r="BV1935" s="48"/>
      <c r="BW1935" s="48"/>
      <c r="BX1935" s="48"/>
      <c r="BY1935" s="48"/>
      <c r="BZ1935" s="48"/>
      <c r="CA1935" s="48"/>
      <c r="CB1935" s="48"/>
      <c r="CC1935" s="48"/>
      <c r="CD1935" s="48"/>
      <c r="CE1935" s="48"/>
      <c r="CF1935" s="48"/>
      <c r="CG1935" s="48"/>
      <c r="CH1935" s="48"/>
      <c r="CI1935" s="48"/>
      <c r="CJ1935" s="48"/>
      <c r="CK1935" s="48"/>
      <c r="CL1935" s="48"/>
      <c r="CM1935" s="48"/>
      <c r="CN1935" s="48"/>
      <c r="CO1935" s="48"/>
      <c r="CP1935" s="48"/>
      <c r="CQ1935" s="48"/>
      <c r="CR1935" s="48"/>
      <c r="CS1935" s="48"/>
      <c r="CT1935" s="48"/>
      <c r="CU1935" s="48"/>
      <c r="CV1935" s="48"/>
      <c r="CW1935" s="48"/>
      <c r="CX1935" s="48"/>
      <c r="CY1935" s="48"/>
      <c r="CZ1935" s="48"/>
      <c r="DA1935" s="48"/>
      <c r="DB1935" s="48"/>
      <c r="DC1935" s="48"/>
      <c r="DD1935" s="48"/>
      <c r="DE1935" s="48"/>
      <c r="DF1935" s="48"/>
      <c r="DG1935" s="48"/>
      <c r="DH1935" s="48"/>
      <c r="DI1935" s="48"/>
      <c r="DJ1935" s="48"/>
      <c r="DK1935" s="48"/>
      <c r="DL1935" s="48"/>
      <c r="DM1935" s="48"/>
      <c r="DN1935" s="48"/>
      <c r="DO1935" s="48"/>
      <c r="DP1935" s="48"/>
      <c r="DQ1935" s="48"/>
    </row>
    <row r="1936" spans="1:121" ht="22.5" hidden="1" customHeight="1" outlineLevel="2">
      <c r="A1936" s="36"/>
      <c r="B1936" s="36"/>
      <c r="C1936" s="6"/>
      <c r="D1936" s="36"/>
      <c r="E1936" s="6"/>
      <c r="F1936" s="35" t="s">
        <v>2030</v>
      </c>
      <c r="G1936" s="28"/>
      <c r="H1936" s="76"/>
      <c r="I1936" s="28"/>
      <c r="J1936" s="28"/>
      <c r="K1936" s="77"/>
      <c r="L1936" s="77"/>
      <c r="M1936" s="285" t="s">
        <v>92</v>
      </c>
      <c r="N1936" s="286" t="s">
        <v>52</v>
      </c>
      <c r="O1936" s="287">
        <v>1</v>
      </c>
      <c r="P1936" s="297"/>
      <c r="Q1936" s="88"/>
      <c r="R1936" s="298"/>
      <c r="S1936" s="47"/>
      <c r="T1936" s="48"/>
      <c r="U1936" s="48"/>
      <c r="V1936" s="48"/>
      <c r="W1936" s="48"/>
      <c r="X1936" s="48"/>
      <c r="Y1936" s="48"/>
      <c r="Z1936" s="48"/>
      <c r="AA1936" s="48"/>
      <c r="AB1936" s="48"/>
      <c r="AC1936" s="48"/>
      <c r="AD1936" s="48"/>
      <c r="AE1936" s="48"/>
      <c r="AF1936" s="48"/>
      <c r="AG1936" s="48"/>
      <c r="AH1936" s="48"/>
      <c r="AI1936" s="48"/>
      <c r="AJ1936" s="48"/>
      <c r="AK1936" s="48"/>
      <c r="AL1936" s="48"/>
      <c r="AM1936" s="48"/>
      <c r="AN1936" s="48"/>
      <c r="AO1936" s="48"/>
      <c r="AP1936" s="48"/>
      <c r="AQ1936" s="48"/>
      <c r="AR1936" s="48"/>
      <c r="AS1936" s="48"/>
      <c r="AT1936" s="48"/>
      <c r="AU1936" s="48"/>
      <c r="AV1936" s="48"/>
      <c r="AW1936" s="48"/>
      <c r="AX1936" s="48"/>
      <c r="AY1936" s="48"/>
      <c r="AZ1936" s="48"/>
      <c r="BA1936" s="48"/>
      <c r="BB1936" s="48"/>
      <c r="BC1936" s="48"/>
      <c r="BD1936" s="48"/>
      <c r="BE1936" s="48"/>
      <c r="BF1936" s="48"/>
      <c r="BG1936" s="48"/>
      <c r="BH1936" s="48"/>
      <c r="BI1936" s="48"/>
      <c r="BJ1936" s="48"/>
      <c r="BK1936" s="48"/>
      <c r="BL1936" s="48"/>
      <c r="BM1936" s="48"/>
      <c r="BN1936" s="48"/>
      <c r="BO1936" s="48"/>
      <c r="BP1936" s="48"/>
      <c r="BQ1936" s="48"/>
      <c r="BR1936" s="48"/>
      <c r="BS1936" s="48"/>
      <c r="BT1936" s="48"/>
      <c r="BU1936" s="48"/>
      <c r="BV1936" s="48"/>
      <c r="BW1936" s="48"/>
      <c r="BX1936" s="48"/>
      <c r="BY1936" s="48"/>
      <c r="BZ1936" s="48"/>
      <c r="CA1936" s="48"/>
      <c r="CB1936" s="48"/>
      <c r="CC1936" s="48"/>
      <c r="CD1936" s="48"/>
      <c r="CE1936" s="48"/>
      <c r="CF1936" s="48"/>
      <c r="CG1936" s="48"/>
      <c r="CH1936" s="48"/>
      <c r="CI1936" s="48"/>
      <c r="CJ1936" s="48"/>
      <c r="CK1936" s="48"/>
      <c r="CL1936" s="48"/>
      <c r="CM1936" s="48"/>
      <c r="CN1936" s="48"/>
      <c r="CO1936" s="48"/>
      <c r="CP1936" s="48"/>
      <c r="CQ1936" s="48"/>
      <c r="CR1936" s="48"/>
      <c r="CS1936" s="48"/>
      <c r="CT1936" s="48"/>
      <c r="CU1936" s="48"/>
      <c r="CV1936" s="48"/>
      <c r="CW1936" s="48"/>
      <c r="CX1936" s="48"/>
      <c r="CY1936" s="48"/>
      <c r="CZ1936" s="48"/>
      <c r="DA1936" s="48"/>
      <c r="DB1936" s="48"/>
      <c r="DC1936" s="48"/>
      <c r="DD1936" s="48"/>
      <c r="DE1936" s="48"/>
      <c r="DF1936" s="48"/>
      <c r="DG1936" s="48"/>
      <c r="DH1936" s="48"/>
      <c r="DI1936" s="48"/>
      <c r="DJ1936" s="48"/>
      <c r="DK1936" s="48"/>
      <c r="DL1936" s="48"/>
      <c r="DM1936" s="48"/>
      <c r="DN1936" s="48"/>
      <c r="DO1936" s="48"/>
      <c r="DP1936" s="48"/>
      <c r="DQ1936" s="48"/>
    </row>
    <row r="1937" spans="1:121" ht="22.5" hidden="1" customHeight="1" outlineLevel="2">
      <c r="A1937" s="36"/>
      <c r="B1937" s="36"/>
      <c r="C1937" s="6"/>
      <c r="D1937" s="36"/>
      <c r="E1937" s="6"/>
      <c r="F1937" s="35" t="s">
        <v>2031</v>
      </c>
      <c r="G1937" s="28"/>
      <c r="H1937" s="76"/>
      <c r="I1937" s="28"/>
      <c r="J1937" s="28"/>
      <c r="K1937" s="77"/>
      <c r="L1937" s="77"/>
      <c r="M1937" s="285" t="s">
        <v>106</v>
      </c>
      <c r="N1937" s="286" t="s">
        <v>52</v>
      </c>
      <c r="O1937" s="287">
        <v>6</v>
      </c>
      <c r="P1937" s="297"/>
      <c r="Q1937" s="88"/>
      <c r="R1937" s="298"/>
      <c r="S1937" s="47"/>
      <c r="T1937" s="48"/>
      <c r="U1937" s="48"/>
      <c r="V1937" s="48"/>
      <c r="W1937" s="48"/>
      <c r="X1937" s="48"/>
      <c r="Y1937" s="48"/>
      <c r="Z1937" s="48"/>
      <c r="AA1937" s="48"/>
      <c r="AB1937" s="48"/>
      <c r="AC1937" s="48"/>
      <c r="AD1937" s="48"/>
      <c r="AE1937" s="48"/>
      <c r="AF1937" s="48"/>
      <c r="AG1937" s="48"/>
      <c r="AH1937" s="48"/>
      <c r="AI1937" s="48"/>
      <c r="AJ1937" s="48"/>
      <c r="AK1937" s="48"/>
      <c r="AL1937" s="48"/>
      <c r="AM1937" s="48"/>
      <c r="AN1937" s="48"/>
      <c r="AO1937" s="48"/>
      <c r="AP1937" s="48"/>
      <c r="AQ1937" s="48"/>
      <c r="AR1937" s="48"/>
      <c r="AS1937" s="48"/>
      <c r="AT1937" s="48"/>
      <c r="AU1937" s="48"/>
      <c r="AV1937" s="48"/>
      <c r="AW1937" s="48"/>
      <c r="AX1937" s="48"/>
      <c r="AY1937" s="48"/>
      <c r="AZ1937" s="48"/>
      <c r="BA1937" s="48"/>
      <c r="BB1937" s="48"/>
      <c r="BC1937" s="48"/>
      <c r="BD1937" s="48"/>
      <c r="BE1937" s="48"/>
      <c r="BF1937" s="48"/>
      <c r="BG1937" s="48"/>
      <c r="BH1937" s="48"/>
      <c r="BI1937" s="48"/>
      <c r="BJ1937" s="48"/>
      <c r="BK1937" s="48"/>
      <c r="BL1937" s="48"/>
      <c r="BM1937" s="48"/>
      <c r="BN1937" s="48"/>
      <c r="BO1937" s="48"/>
      <c r="BP1937" s="48"/>
      <c r="BQ1937" s="48"/>
      <c r="BR1937" s="48"/>
      <c r="BS1937" s="48"/>
      <c r="BT1937" s="48"/>
      <c r="BU1937" s="48"/>
      <c r="BV1937" s="48"/>
      <c r="BW1937" s="48"/>
      <c r="BX1937" s="48"/>
      <c r="BY1937" s="48"/>
      <c r="BZ1937" s="48"/>
      <c r="CA1937" s="48"/>
      <c r="CB1937" s="48"/>
      <c r="CC1937" s="48"/>
      <c r="CD1937" s="48"/>
      <c r="CE1937" s="48"/>
      <c r="CF1937" s="48"/>
      <c r="CG1937" s="48"/>
      <c r="CH1937" s="48"/>
      <c r="CI1937" s="48"/>
      <c r="CJ1937" s="48"/>
      <c r="CK1937" s="48"/>
      <c r="CL1937" s="48"/>
      <c r="CM1937" s="48"/>
      <c r="CN1937" s="48"/>
      <c r="CO1937" s="48"/>
      <c r="CP1937" s="48"/>
      <c r="CQ1937" s="48"/>
      <c r="CR1937" s="48"/>
      <c r="CS1937" s="48"/>
      <c r="CT1937" s="48"/>
      <c r="CU1937" s="48"/>
      <c r="CV1937" s="48"/>
      <c r="CW1937" s="48"/>
      <c r="CX1937" s="48"/>
      <c r="CY1937" s="48"/>
      <c r="CZ1937" s="48"/>
      <c r="DA1937" s="48"/>
      <c r="DB1937" s="48"/>
      <c r="DC1937" s="48"/>
      <c r="DD1937" s="48"/>
      <c r="DE1937" s="48"/>
      <c r="DF1937" s="48"/>
      <c r="DG1937" s="48"/>
      <c r="DH1937" s="48"/>
      <c r="DI1937" s="48"/>
      <c r="DJ1937" s="48"/>
      <c r="DK1937" s="48"/>
      <c r="DL1937" s="48"/>
      <c r="DM1937" s="48"/>
      <c r="DN1937" s="48"/>
      <c r="DO1937" s="48"/>
      <c r="DP1937" s="48"/>
      <c r="DQ1937" s="48"/>
    </row>
    <row r="1938" spans="1:121" ht="45" customHeight="1" outlineLevel="1" collapsed="1">
      <c r="A1938" s="36" t="s">
        <v>928</v>
      </c>
      <c r="B1938" s="78">
        <v>35</v>
      </c>
      <c r="C1938" s="6" t="s">
        <v>1575</v>
      </c>
      <c r="D1938" s="36" t="s">
        <v>1350</v>
      </c>
      <c r="E1938" s="6" t="s">
        <v>2032</v>
      </c>
      <c r="F1938" s="35" t="s">
        <v>2033</v>
      </c>
      <c r="G1938" s="28"/>
      <c r="H1938" s="76" t="s">
        <v>59</v>
      </c>
      <c r="I1938" s="28"/>
      <c r="J1938" s="28" t="s">
        <v>50</v>
      </c>
      <c r="K1938" s="26" t="s">
        <v>49</v>
      </c>
      <c r="L1938" s="26" t="s">
        <v>49</v>
      </c>
      <c r="M1938" s="285" t="str">
        <f>M1939&amp;" "&amp;O1939&amp;N1939&amp;" "&amp;M1940&amp;" "&amp;O1940&amp;N1940&amp;" "&amp;M1941&amp;" "&amp;O1941&amp;N1941&amp;" "</f>
        <v xml:space="preserve">Текущий ремонт трансформаторов 35 кВ 1шт. Текущий ремонт трансформаторов СН 6-10 кВ 2шт. Текущий ремонт трансформаторов напряжения 35 кВ 1шт. </v>
      </c>
      <c r="N1938" s="286"/>
      <c r="O1938" s="287"/>
      <c r="P1938" s="297"/>
      <c r="Q1938" s="88"/>
      <c r="R1938" s="298"/>
      <c r="S1938" s="47"/>
      <c r="T1938" s="48"/>
      <c r="U1938" s="48"/>
      <c r="V1938" s="48"/>
      <c r="W1938" s="48"/>
      <c r="X1938" s="48"/>
      <c r="Y1938" s="48"/>
      <c r="Z1938" s="48"/>
      <c r="AA1938" s="48"/>
      <c r="AB1938" s="48"/>
      <c r="AC1938" s="48"/>
      <c r="AD1938" s="48"/>
      <c r="AE1938" s="48"/>
      <c r="AF1938" s="48"/>
      <c r="AG1938" s="48"/>
      <c r="AH1938" s="48"/>
      <c r="AI1938" s="48"/>
      <c r="AJ1938" s="48"/>
      <c r="AK1938" s="48"/>
      <c r="AL1938" s="48"/>
      <c r="AM1938" s="48"/>
      <c r="AN1938" s="48"/>
      <c r="AO1938" s="48"/>
      <c r="AP1938" s="48"/>
      <c r="AQ1938" s="48"/>
      <c r="AR1938" s="48"/>
      <c r="AS1938" s="48"/>
      <c r="AT1938" s="48"/>
      <c r="AU1938" s="48"/>
      <c r="AV1938" s="48"/>
      <c r="AW1938" s="48"/>
      <c r="AX1938" s="48"/>
      <c r="AY1938" s="48"/>
      <c r="AZ1938" s="48"/>
      <c r="BA1938" s="48"/>
      <c r="BB1938" s="48"/>
      <c r="BC1938" s="48"/>
      <c r="BD1938" s="48"/>
      <c r="BE1938" s="48"/>
      <c r="BF1938" s="48"/>
      <c r="BG1938" s="48"/>
      <c r="BH1938" s="48"/>
      <c r="BI1938" s="48"/>
      <c r="BJ1938" s="48"/>
      <c r="BK1938" s="48"/>
      <c r="BL1938" s="48"/>
      <c r="BM1938" s="48"/>
      <c r="BN1938" s="48"/>
      <c r="BO1938" s="48"/>
      <c r="BP1938" s="48"/>
      <c r="BQ1938" s="48"/>
      <c r="BR1938" s="48"/>
      <c r="BS1938" s="48"/>
      <c r="BT1938" s="48"/>
      <c r="BU1938" s="48"/>
      <c r="BV1938" s="48"/>
      <c r="BW1938" s="48"/>
      <c r="BX1938" s="48"/>
      <c r="BY1938" s="48"/>
      <c r="BZ1938" s="48"/>
      <c r="CA1938" s="48"/>
      <c r="CB1938" s="48"/>
      <c r="CC1938" s="48"/>
      <c r="CD1938" s="48"/>
      <c r="CE1938" s="48"/>
      <c r="CF1938" s="48"/>
      <c r="CG1938" s="48"/>
      <c r="CH1938" s="48"/>
      <c r="CI1938" s="48"/>
      <c r="CJ1938" s="48"/>
      <c r="CK1938" s="48"/>
      <c r="CL1938" s="48"/>
      <c r="CM1938" s="48"/>
      <c r="CN1938" s="48"/>
      <c r="CO1938" s="48"/>
      <c r="CP1938" s="48"/>
      <c r="CQ1938" s="48"/>
      <c r="CR1938" s="48"/>
      <c r="CS1938" s="48"/>
      <c r="CT1938" s="48"/>
      <c r="CU1938" s="48"/>
      <c r="CV1938" s="48"/>
      <c r="CW1938" s="48"/>
      <c r="CX1938" s="48"/>
      <c r="CY1938" s="48"/>
      <c r="CZ1938" s="48"/>
      <c r="DA1938" s="48"/>
      <c r="DB1938" s="48"/>
      <c r="DC1938" s="48"/>
      <c r="DD1938" s="48"/>
      <c r="DE1938" s="48"/>
      <c r="DF1938" s="48"/>
      <c r="DG1938" s="48"/>
      <c r="DH1938" s="48"/>
      <c r="DI1938" s="48"/>
      <c r="DJ1938" s="48"/>
      <c r="DK1938" s="48"/>
      <c r="DL1938" s="48"/>
      <c r="DM1938" s="48"/>
      <c r="DN1938" s="48"/>
      <c r="DO1938" s="48"/>
      <c r="DP1938" s="48"/>
      <c r="DQ1938" s="48"/>
    </row>
    <row r="1939" spans="1:121" ht="12.75" hidden="1" customHeight="1" outlineLevel="2">
      <c r="A1939" s="36"/>
      <c r="B1939" s="36"/>
      <c r="C1939" s="6"/>
      <c r="D1939" s="36"/>
      <c r="E1939" s="6"/>
      <c r="F1939" s="35" t="s">
        <v>2034</v>
      </c>
      <c r="G1939" s="28"/>
      <c r="H1939" s="76"/>
      <c r="I1939" s="28"/>
      <c r="J1939" s="28"/>
      <c r="K1939" s="26"/>
      <c r="L1939" s="26"/>
      <c r="M1939" s="285" t="s">
        <v>94</v>
      </c>
      <c r="N1939" s="286" t="s">
        <v>52</v>
      </c>
      <c r="O1939" s="287">
        <v>1</v>
      </c>
      <c r="P1939" s="297"/>
      <c r="Q1939" s="88"/>
      <c r="R1939" s="298"/>
      <c r="S1939" s="47"/>
      <c r="T1939" s="48"/>
      <c r="U1939" s="48"/>
      <c r="V1939" s="48"/>
      <c r="W1939" s="48"/>
      <c r="X1939" s="48"/>
      <c r="Y1939" s="48"/>
      <c r="Z1939" s="48"/>
      <c r="AA1939" s="48"/>
      <c r="AB1939" s="48"/>
      <c r="AC1939" s="48"/>
      <c r="AD1939" s="48"/>
      <c r="AE1939" s="48"/>
      <c r="AF1939" s="48"/>
      <c r="AG1939" s="48"/>
      <c r="AH1939" s="48"/>
      <c r="AI1939" s="48"/>
      <c r="AJ1939" s="48"/>
      <c r="AK1939" s="48"/>
      <c r="AL1939" s="48"/>
      <c r="AM1939" s="48"/>
      <c r="AN1939" s="48"/>
      <c r="AO1939" s="48"/>
      <c r="AP1939" s="48"/>
      <c r="AQ1939" s="48"/>
      <c r="AR1939" s="48"/>
      <c r="AS1939" s="48"/>
      <c r="AT1939" s="48"/>
      <c r="AU1939" s="48"/>
      <c r="AV1939" s="48"/>
      <c r="AW1939" s="48"/>
      <c r="AX1939" s="48"/>
      <c r="AY1939" s="48"/>
      <c r="AZ1939" s="48"/>
      <c r="BA1939" s="48"/>
      <c r="BB1939" s="48"/>
      <c r="BC1939" s="48"/>
      <c r="BD1939" s="48"/>
      <c r="BE1939" s="48"/>
      <c r="BF1939" s="48"/>
      <c r="BG1939" s="48"/>
      <c r="BH1939" s="48"/>
      <c r="BI1939" s="48"/>
      <c r="BJ1939" s="48"/>
      <c r="BK1939" s="48"/>
      <c r="BL1939" s="48"/>
      <c r="BM1939" s="48"/>
      <c r="BN1939" s="48"/>
      <c r="BO1939" s="48"/>
      <c r="BP1939" s="48"/>
      <c r="BQ1939" s="48"/>
      <c r="BR1939" s="48"/>
      <c r="BS1939" s="48"/>
      <c r="BT1939" s="48"/>
      <c r="BU1939" s="48"/>
      <c r="BV1939" s="48"/>
      <c r="BW1939" s="48"/>
      <c r="BX1939" s="48"/>
      <c r="BY1939" s="48"/>
      <c r="BZ1939" s="48"/>
      <c r="CA1939" s="48"/>
      <c r="CB1939" s="48"/>
      <c r="CC1939" s="48"/>
      <c r="CD1939" s="48"/>
      <c r="CE1939" s="48"/>
      <c r="CF1939" s="48"/>
      <c r="CG1939" s="48"/>
      <c r="CH1939" s="48"/>
      <c r="CI1939" s="48"/>
      <c r="CJ1939" s="48"/>
      <c r="CK1939" s="48"/>
      <c r="CL1939" s="48"/>
      <c r="CM1939" s="48"/>
      <c r="CN1939" s="48"/>
      <c r="CO1939" s="48"/>
      <c r="CP1939" s="48"/>
      <c r="CQ1939" s="48"/>
      <c r="CR1939" s="48"/>
      <c r="CS1939" s="48"/>
      <c r="CT1939" s="48"/>
      <c r="CU1939" s="48"/>
      <c r="CV1939" s="48"/>
      <c r="CW1939" s="48"/>
      <c r="CX1939" s="48"/>
      <c r="CY1939" s="48"/>
      <c r="CZ1939" s="48"/>
      <c r="DA1939" s="48"/>
      <c r="DB1939" s="48"/>
      <c r="DC1939" s="48"/>
      <c r="DD1939" s="48"/>
      <c r="DE1939" s="48"/>
      <c r="DF1939" s="48"/>
      <c r="DG1939" s="48"/>
      <c r="DH1939" s="48"/>
      <c r="DI1939" s="48"/>
      <c r="DJ1939" s="48"/>
      <c r="DK1939" s="48"/>
      <c r="DL1939" s="48"/>
      <c r="DM1939" s="48"/>
      <c r="DN1939" s="48"/>
      <c r="DO1939" s="48"/>
      <c r="DP1939" s="48"/>
      <c r="DQ1939" s="48"/>
    </row>
    <row r="1940" spans="1:121" ht="22.5" hidden="1" customHeight="1" outlineLevel="2">
      <c r="A1940" s="36"/>
      <c r="B1940" s="36"/>
      <c r="C1940" s="6"/>
      <c r="D1940" s="36"/>
      <c r="E1940" s="6"/>
      <c r="F1940" s="35" t="s">
        <v>2035</v>
      </c>
      <c r="G1940" s="28"/>
      <c r="H1940" s="76"/>
      <c r="I1940" s="28"/>
      <c r="J1940" s="28"/>
      <c r="K1940" s="26"/>
      <c r="L1940" s="26"/>
      <c r="M1940" s="285" t="s">
        <v>92</v>
      </c>
      <c r="N1940" s="286" t="s">
        <v>52</v>
      </c>
      <c r="O1940" s="287">
        <v>2</v>
      </c>
      <c r="P1940" s="297"/>
      <c r="Q1940" s="88"/>
      <c r="R1940" s="298"/>
      <c r="S1940" s="47"/>
      <c r="T1940" s="48"/>
      <c r="U1940" s="48"/>
      <c r="V1940" s="48"/>
      <c r="W1940" s="48"/>
      <c r="X1940" s="48"/>
      <c r="Y1940" s="48"/>
      <c r="Z1940" s="48"/>
      <c r="AA1940" s="48"/>
      <c r="AB1940" s="48"/>
      <c r="AC1940" s="48"/>
      <c r="AD1940" s="48"/>
      <c r="AE1940" s="48"/>
      <c r="AF1940" s="48"/>
      <c r="AG1940" s="48"/>
      <c r="AH1940" s="48"/>
      <c r="AI1940" s="48"/>
      <c r="AJ1940" s="48"/>
      <c r="AK1940" s="48"/>
      <c r="AL1940" s="48"/>
      <c r="AM1940" s="48"/>
      <c r="AN1940" s="48"/>
      <c r="AO1940" s="48"/>
      <c r="AP1940" s="48"/>
      <c r="AQ1940" s="48"/>
      <c r="AR1940" s="48"/>
      <c r="AS1940" s="48"/>
      <c r="AT1940" s="48"/>
      <c r="AU1940" s="48"/>
      <c r="AV1940" s="48"/>
      <c r="AW1940" s="48"/>
      <c r="AX1940" s="48"/>
      <c r="AY1940" s="48"/>
      <c r="AZ1940" s="48"/>
      <c r="BA1940" s="48"/>
      <c r="BB1940" s="48"/>
      <c r="BC1940" s="48"/>
      <c r="BD1940" s="48"/>
      <c r="BE1940" s="48"/>
      <c r="BF1940" s="48"/>
      <c r="BG1940" s="48"/>
      <c r="BH1940" s="48"/>
      <c r="BI1940" s="48"/>
      <c r="BJ1940" s="48"/>
      <c r="BK1940" s="48"/>
      <c r="BL1940" s="48"/>
      <c r="BM1940" s="48"/>
      <c r="BN1940" s="48"/>
      <c r="BO1940" s="48"/>
      <c r="BP1940" s="48"/>
      <c r="BQ1940" s="48"/>
      <c r="BR1940" s="48"/>
      <c r="BS1940" s="48"/>
      <c r="BT1940" s="48"/>
      <c r="BU1940" s="48"/>
      <c r="BV1940" s="48"/>
      <c r="BW1940" s="48"/>
      <c r="BX1940" s="48"/>
      <c r="BY1940" s="48"/>
      <c r="BZ1940" s="48"/>
      <c r="CA1940" s="48"/>
      <c r="CB1940" s="48"/>
      <c r="CC1940" s="48"/>
      <c r="CD1940" s="48"/>
      <c r="CE1940" s="48"/>
      <c r="CF1940" s="48"/>
      <c r="CG1940" s="48"/>
      <c r="CH1940" s="48"/>
      <c r="CI1940" s="48"/>
      <c r="CJ1940" s="48"/>
      <c r="CK1940" s="48"/>
      <c r="CL1940" s="48"/>
      <c r="CM1940" s="48"/>
      <c r="CN1940" s="48"/>
      <c r="CO1940" s="48"/>
      <c r="CP1940" s="48"/>
      <c r="CQ1940" s="48"/>
      <c r="CR1940" s="48"/>
      <c r="CS1940" s="48"/>
      <c r="CT1940" s="48"/>
      <c r="CU1940" s="48"/>
      <c r="CV1940" s="48"/>
      <c r="CW1940" s="48"/>
      <c r="CX1940" s="48"/>
      <c r="CY1940" s="48"/>
      <c r="CZ1940" s="48"/>
      <c r="DA1940" s="48"/>
      <c r="DB1940" s="48"/>
      <c r="DC1940" s="48"/>
      <c r="DD1940" s="48"/>
      <c r="DE1940" s="48"/>
      <c r="DF1940" s="48"/>
      <c r="DG1940" s="48"/>
      <c r="DH1940" s="48"/>
      <c r="DI1940" s="48"/>
      <c r="DJ1940" s="48"/>
      <c r="DK1940" s="48"/>
      <c r="DL1940" s="48"/>
      <c r="DM1940" s="48"/>
      <c r="DN1940" s="48"/>
      <c r="DO1940" s="48"/>
      <c r="DP1940" s="48"/>
      <c r="DQ1940" s="48"/>
    </row>
    <row r="1941" spans="1:121" ht="22.5" hidden="1" customHeight="1" outlineLevel="2">
      <c r="A1941" s="36"/>
      <c r="B1941" s="36"/>
      <c r="C1941" s="6"/>
      <c r="D1941" s="36"/>
      <c r="E1941" s="6"/>
      <c r="F1941" s="35" t="s">
        <v>2036</v>
      </c>
      <c r="G1941" s="28"/>
      <c r="H1941" s="76"/>
      <c r="I1941" s="28"/>
      <c r="J1941" s="28"/>
      <c r="K1941" s="26"/>
      <c r="L1941" s="26"/>
      <c r="M1941" s="285" t="s">
        <v>100</v>
      </c>
      <c r="N1941" s="286" t="s">
        <v>52</v>
      </c>
      <c r="O1941" s="287">
        <v>1</v>
      </c>
      <c r="P1941" s="297"/>
      <c r="Q1941" s="88"/>
      <c r="R1941" s="298"/>
      <c r="S1941" s="47"/>
      <c r="T1941" s="48"/>
      <c r="U1941" s="48"/>
      <c r="V1941" s="48"/>
      <c r="W1941" s="48"/>
      <c r="X1941" s="48"/>
      <c r="Y1941" s="48"/>
      <c r="Z1941" s="48"/>
      <c r="AA1941" s="48"/>
      <c r="AB1941" s="48"/>
      <c r="AC1941" s="48"/>
      <c r="AD1941" s="48"/>
      <c r="AE1941" s="48"/>
      <c r="AF1941" s="48"/>
      <c r="AG1941" s="48"/>
      <c r="AH1941" s="48"/>
      <c r="AI1941" s="48"/>
      <c r="AJ1941" s="48"/>
      <c r="AK1941" s="48"/>
      <c r="AL1941" s="48"/>
      <c r="AM1941" s="48"/>
      <c r="AN1941" s="48"/>
      <c r="AO1941" s="48"/>
      <c r="AP1941" s="48"/>
      <c r="AQ1941" s="48"/>
      <c r="AR1941" s="48"/>
      <c r="AS1941" s="48"/>
      <c r="AT1941" s="48"/>
      <c r="AU1941" s="48"/>
      <c r="AV1941" s="48"/>
      <c r="AW1941" s="48"/>
      <c r="AX1941" s="48"/>
      <c r="AY1941" s="48"/>
      <c r="AZ1941" s="48"/>
      <c r="BA1941" s="48"/>
      <c r="BB1941" s="48"/>
      <c r="BC1941" s="48"/>
      <c r="BD1941" s="48"/>
      <c r="BE1941" s="48"/>
      <c r="BF1941" s="48"/>
      <c r="BG1941" s="48"/>
      <c r="BH1941" s="48"/>
      <c r="BI1941" s="48"/>
      <c r="BJ1941" s="48"/>
      <c r="BK1941" s="48"/>
      <c r="BL1941" s="48"/>
      <c r="BM1941" s="48"/>
      <c r="BN1941" s="48"/>
      <c r="BO1941" s="48"/>
      <c r="BP1941" s="48"/>
      <c r="BQ1941" s="48"/>
      <c r="BR1941" s="48"/>
      <c r="BS1941" s="48"/>
      <c r="BT1941" s="48"/>
      <c r="BU1941" s="48"/>
      <c r="BV1941" s="48"/>
      <c r="BW1941" s="48"/>
      <c r="BX1941" s="48"/>
      <c r="BY1941" s="48"/>
      <c r="BZ1941" s="48"/>
      <c r="CA1941" s="48"/>
      <c r="CB1941" s="48"/>
      <c r="CC1941" s="48"/>
      <c r="CD1941" s="48"/>
      <c r="CE1941" s="48"/>
      <c r="CF1941" s="48"/>
      <c r="CG1941" s="48"/>
      <c r="CH1941" s="48"/>
      <c r="CI1941" s="48"/>
      <c r="CJ1941" s="48"/>
      <c r="CK1941" s="48"/>
      <c r="CL1941" s="48"/>
      <c r="CM1941" s="48"/>
      <c r="CN1941" s="48"/>
      <c r="CO1941" s="48"/>
      <c r="CP1941" s="48"/>
      <c r="CQ1941" s="48"/>
      <c r="CR1941" s="48"/>
      <c r="CS1941" s="48"/>
      <c r="CT1941" s="48"/>
      <c r="CU1941" s="48"/>
      <c r="CV1941" s="48"/>
      <c r="CW1941" s="48"/>
      <c r="CX1941" s="48"/>
      <c r="CY1941" s="48"/>
      <c r="CZ1941" s="48"/>
      <c r="DA1941" s="48"/>
      <c r="DB1941" s="48"/>
      <c r="DC1941" s="48"/>
      <c r="DD1941" s="48"/>
      <c r="DE1941" s="48"/>
      <c r="DF1941" s="48"/>
      <c r="DG1941" s="48"/>
      <c r="DH1941" s="48"/>
      <c r="DI1941" s="48"/>
      <c r="DJ1941" s="48"/>
      <c r="DK1941" s="48"/>
      <c r="DL1941" s="48"/>
      <c r="DM1941" s="48"/>
      <c r="DN1941" s="48"/>
      <c r="DO1941" s="48"/>
      <c r="DP1941" s="48"/>
      <c r="DQ1941" s="48"/>
    </row>
    <row r="1942" spans="1:121" ht="67.5" customHeight="1" outlineLevel="1" collapsed="1">
      <c r="A1942" s="36" t="s">
        <v>929</v>
      </c>
      <c r="B1942" s="36">
        <v>110</v>
      </c>
      <c r="C1942" s="6" t="s">
        <v>1575</v>
      </c>
      <c r="D1942" s="36" t="s">
        <v>1350</v>
      </c>
      <c r="E1942" s="6" t="s">
        <v>2037</v>
      </c>
      <c r="F1942" s="35" t="s">
        <v>1870</v>
      </c>
      <c r="G1942" s="28"/>
      <c r="H1942" s="76" t="s">
        <v>59</v>
      </c>
      <c r="I1942" s="28"/>
      <c r="J1942" s="28" t="s">
        <v>50</v>
      </c>
      <c r="K1942" s="26" t="s">
        <v>478</v>
      </c>
      <c r="L1942" s="26" t="s">
        <v>55</v>
      </c>
      <c r="M1942" s="285" t="str">
        <f>M1943&amp;" "&amp;O1943&amp;N1943&amp;" "&amp;M1944&amp;" "&amp;O1944&amp;N1944&amp;" "</f>
        <v xml:space="preserve">Текущий ремонт трансформаторов 110 кВ 2шт. Текущий ремонт выключателей 6-10 кВ 4шт. </v>
      </c>
      <c r="N1942" s="286"/>
      <c r="O1942" s="287"/>
      <c r="P1942" s="297"/>
      <c r="Q1942" s="88"/>
      <c r="R1942" s="298"/>
      <c r="S1942" s="47"/>
      <c r="T1942" s="48"/>
      <c r="U1942" s="48"/>
      <c r="V1942" s="48"/>
      <c r="W1942" s="48"/>
      <c r="X1942" s="48"/>
      <c r="Y1942" s="48"/>
      <c r="Z1942" s="48"/>
      <c r="AA1942" s="48"/>
      <c r="AB1942" s="48"/>
      <c r="AC1942" s="48"/>
      <c r="AD1942" s="48"/>
      <c r="AE1942" s="48"/>
      <c r="AF1942" s="48"/>
      <c r="AG1942" s="48"/>
      <c r="AH1942" s="48"/>
      <c r="AI1942" s="48"/>
      <c r="AJ1942" s="48"/>
      <c r="AK1942" s="48"/>
      <c r="AL1942" s="48"/>
      <c r="AM1942" s="48"/>
      <c r="AN1942" s="48"/>
      <c r="AO1942" s="48"/>
      <c r="AP1942" s="48"/>
      <c r="AQ1942" s="48"/>
      <c r="AR1942" s="48"/>
      <c r="AS1942" s="48"/>
      <c r="AT1942" s="48"/>
      <c r="AU1942" s="48"/>
      <c r="AV1942" s="48"/>
      <c r="AW1942" s="48"/>
      <c r="AX1942" s="48"/>
      <c r="AY1942" s="48"/>
      <c r="AZ1942" s="48"/>
      <c r="BA1942" s="48"/>
      <c r="BB1942" s="48"/>
      <c r="BC1942" s="48"/>
      <c r="BD1942" s="48"/>
      <c r="BE1942" s="48"/>
      <c r="BF1942" s="48"/>
      <c r="BG1942" s="48"/>
      <c r="BH1942" s="48"/>
      <c r="BI1942" s="48"/>
      <c r="BJ1942" s="48"/>
      <c r="BK1942" s="48"/>
      <c r="BL1942" s="48"/>
      <c r="BM1942" s="48"/>
      <c r="BN1942" s="48"/>
      <c r="BO1942" s="48"/>
      <c r="BP1942" s="48"/>
      <c r="BQ1942" s="48"/>
      <c r="BR1942" s="48"/>
      <c r="BS1942" s="48"/>
      <c r="BT1942" s="48"/>
      <c r="BU1942" s="48"/>
      <c r="BV1942" s="48"/>
      <c r="BW1942" s="48"/>
      <c r="BX1942" s="48"/>
      <c r="BY1942" s="48"/>
      <c r="BZ1942" s="48"/>
      <c r="CA1942" s="48"/>
      <c r="CB1942" s="48"/>
      <c r="CC1942" s="48"/>
      <c r="CD1942" s="48"/>
      <c r="CE1942" s="48"/>
      <c r="CF1942" s="48"/>
      <c r="CG1942" s="48"/>
      <c r="CH1942" s="48"/>
      <c r="CI1942" s="48"/>
      <c r="CJ1942" s="48"/>
      <c r="CK1942" s="48"/>
      <c r="CL1942" s="48"/>
      <c r="CM1942" s="48"/>
      <c r="CN1942" s="48"/>
      <c r="CO1942" s="48"/>
      <c r="CP1942" s="48"/>
      <c r="CQ1942" s="48"/>
      <c r="CR1942" s="48"/>
      <c r="CS1942" s="48"/>
      <c r="CT1942" s="48"/>
      <c r="CU1942" s="48"/>
      <c r="CV1942" s="48"/>
      <c r="CW1942" s="48"/>
      <c r="CX1942" s="48"/>
      <c r="CY1942" s="48"/>
      <c r="CZ1942" s="48"/>
      <c r="DA1942" s="48"/>
      <c r="DB1942" s="48"/>
      <c r="DC1942" s="48"/>
      <c r="DD1942" s="48"/>
      <c r="DE1942" s="48"/>
      <c r="DF1942" s="48"/>
      <c r="DG1942" s="48"/>
      <c r="DH1942" s="48"/>
      <c r="DI1942" s="48"/>
      <c r="DJ1942" s="48"/>
      <c r="DK1942" s="48"/>
      <c r="DL1942" s="48"/>
      <c r="DM1942" s="48"/>
      <c r="DN1942" s="48"/>
      <c r="DO1942" s="48"/>
      <c r="DP1942" s="48"/>
      <c r="DQ1942" s="48"/>
    </row>
    <row r="1943" spans="1:121" ht="22.5" hidden="1" customHeight="1" outlineLevel="2">
      <c r="A1943" s="36"/>
      <c r="B1943" s="36"/>
      <c r="C1943" s="6"/>
      <c r="D1943" s="36"/>
      <c r="E1943" s="6"/>
      <c r="F1943" s="35" t="s">
        <v>2038</v>
      </c>
      <c r="G1943" s="28" t="s">
        <v>2852</v>
      </c>
      <c r="H1943" s="76"/>
      <c r="I1943" s="28"/>
      <c r="J1943" s="28"/>
      <c r="K1943" s="77"/>
      <c r="L1943" s="77"/>
      <c r="M1943" s="285" t="s">
        <v>103</v>
      </c>
      <c r="N1943" s="286" t="s">
        <v>52</v>
      </c>
      <c r="O1943" s="287">
        <v>2</v>
      </c>
      <c r="P1943" s="297"/>
      <c r="Q1943" s="88"/>
      <c r="R1943" s="298"/>
      <c r="S1943" s="47"/>
      <c r="T1943" s="48"/>
      <c r="U1943" s="48"/>
      <c r="V1943" s="48"/>
      <c r="W1943" s="48"/>
      <c r="X1943" s="48"/>
      <c r="Y1943" s="48"/>
      <c r="Z1943" s="48"/>
      <c r="AA1943" s="48"/>
      <c r="AB1943" s="48"/>
      <c r="AC1943" s="48"/>
      <c r="AD1943" s="48"/>
      <c r="AE1943" s="48"/>
      <c r="AF1943" s="48"/>
      <c r="AG1943" s="48"/>
      <c r="AH1943" s="48"/>
      <c r="AI1943" s="48"/>
      <c r="AJ1943" s="48"/>
      <c r="AK1943" s="48"/>
      <c r="AL1943" s="48"/>
      <c r="AM1943" s="48"/>
      <c r="AN1943" s="48"/>
      <c r="AO1943" s="48"/>
      <c r="AP1943" s="48"/>
      <c r="AQ1943" s="48"/>
      <c r="AR1943" s="48"/>
      <c r="AS1943" s="48"/>
      <c r="AT1943" s="48"/>
      <c r="AU1943" s="48"/>
      <c r="AV1943" s="48"/>
      <c r="AW1943" s="48"/>
      <c r="AX1943" s="48"/>
      <c r="AY1943" s="48"/>
      <c r="AZ1943" s="48"/>
      <c r="BA1943" s="48"/>
      <c r="BB1943" s="48"/>
      <c r="BC1943" s="48"/>
      <c r="BD1943" s="48"/>
      <c r="BE1943" s="48"/>
      <c r="BF1943" s="48"/>
      <c r="BG1943" s="48"/>
      <c r="BH1943" s="48"/>
      <c r="BI1943" s="48"/>
      <c r="BJ1943" s="48"/>
      <c r="BK1943" s="48"/>
      <c r="BL1943" s="48"/>
      <c r="BM1943" s="48"/>
      <c r="BN1943" s="48"/>
      <c r="BO1943" s="48"/>
      <c r="BP1943" s="48"/>
      <c r="BQ1943" s="48"/>
      <c r="BR1943" s="48"/>
      <c r="BS1943" s="48"/>
      <c r="BT1943" s="48"/>
      <c r="BU1943" s="48"/>
      <c r="BV1943" s="48"/>
      <c r="BW1943" s="48"/>
      <c r="BX1943" s="48"/>
      <c r="BY1943" s="48"/>
      <c r="BZ1943" s="48"/>
      <c r="CA1943" s="48"/>
      <c r="CB1943" s="48"/>
      <c r="CC1943" s="48"/>
      <c r="CD1943" s="48"/>
      <c r="CE1943" s="48"/>
      <c r="CF1943" s="48"/>
      <c r="CG1943" s="48"/>
      <c r="CH1943" s="48"/>
      <c r="CI1943" s="48"/>
      <c r="CJ1943" s="48"/>
      <c r="CK1943" s="48"/>
      <c r="CL1943" s="48"/>
      <c r="CM1943" s="48"/>
      <c r="CN1943" s="48"/>
      <c r="CO1943" s="48"/>
      <c r="CP1943" s="48"/>
      <c r="CQ1943" s="48"/>
      <c r="CR1943" s="48"/>
      <c r="CS1943" s="48"/>
      <c r="CT1943" s="48"/>
      <c r="CU1943" s="48"/>
      <c r="CV1943" s="48"/>
      <c r="CW1943" s="48"/>
      <c r="CX1943" s="48"/>
      <c r="CY1943" s="48"/>
      <c r="CZ1943" s="48"/>
      <c r="DA1943" s="48"/>
      <c r="DB1943" s="48"/>
      <c r="DC1943" s="48"/>
      <c r="DD1943" s="48"/>
      <c r="DE1943" s="48"/>
      <c r="DF1943" s="48"/>
      <c r="DG1943" s="48"/>
      <c r="DH1943" s="48"/>
      <c r="DI1943" s="48"/>
      <c r="DJ1943" s="48"/>
      <c r="DK1943" s="48"/>
      <c r="DL1943" s="48"/>
      <c r="DM1943" s="48"/>
      <c r="DN1943" s="48"/>
      <c r="DO1943" s="48"/>
      <c r="DP1943" s="48"/>
      <c r="DQ1943" s="48"/>
    </row>
    <row r="1944" spans="1:121" ht="22.5" hidden="1" customHeight="1" outlineLevel="2">
      <c r="A1944" s="36"/>
      <c r="B1944" s="36"/>
      <c r="C1944" s="6"/>
      <c r="D1944" s="36"/>
      <c r="E1944" s="6"/>
      <c r="F1944" s="35" t="s">
        <v>2039</v>
      </c>
      <c r="G1944" s="28"/>
      <c r="H1944" s="76"/>
      <c r="I1944" s="28"/>
      <c r="J1944" s="28"/>
      <c r="K1944" s="77"/>
      <c r="L1944" s="77"/>
      <c r="M1944" s="285" t="s">
        <v>109</v>
      </c>
      <c r="N1944" s="286" t="s">
        <v>52</v>
      </c>
      <c r="O1944" s="287">
        <v>4</v>
      </c>
      <c r="P1944" s="297"/>
      <c r="Q1944" s="88"/>
      <c r="R1944" s="298"/>
      <c r="S1944" s="47"/>
      <c r="T1944" s="48"/>
      <c r="U1944" s="48"/>
      <c r="V1944" s="48"/>
      <c r="W1944" s="48"/>
      <c r="X1944" s="48"/>
      <c r="Y1944" s="48"/>
      <c r="Z1944" s="48"/>
      <c r="AA1944" s="48"/>
      <c r="AB1944" s="48"/>
      <c r="AC1944" s="48"/>
      <c r="AD1944" s="48"/>
      <c r="AE1944" s="48"/>
      <c r="AF1944" s="48"/>
      <c r="AG1944" s="48"/>
      <c r="AH1944" s="48"/>
      <c r="AI1944" s="48"/>
      <c r="AJ1944" s="48"/>
      <c r="AK1944" s="48"/>
      <c r="AL1944" s="48"/>
      <c r="AM1944" s="48"/>
      <c r="AN1944" s="48"/>
      <c r="AO1944" s="48"/>
      <c r="AP1944" s="48"/>
      <c r="AQ1944" s="48"/>
      <c r="AR1944" s="48"/>
      <c r="AS1944" s="48"/>
      <c r="AT1944" s="48"/>
      <c r="AU1944" s="48"/>
      <c r="AV1944" s="48"/>
      <c r="AW1944" s="48"/>
      <c r="AX1944" s="48"/>
      <c r="AY1944" s="48"/>
      <c r="AZ1944" s="48"/>
      <c r="BA1944" s="48"/>
      <c r="BB1944" s="48"/>
      <c r="BC1944" s="48"/>
      <c r="BD1944" s="48"/>
      <c r="BE1944" s="48"/>
      <c r="BF1944" s="48"/>
      <c r="BG1944" s="48"/>
      <c r="BH1944" s="48"/>
      <c r="BI1944" s="48"/>
      <c r="BJ1944" s="48"/>
      <c r="BK1944" s="48"/>
      <c r="BL1944" s="48"/>
      <c r="BM1944" s="48"/>
      <c r="BN1944" s="48"/>
      <c r="BO1944" s="48"/>
      <c r="BP1944" s="48"/>
      <c r="BQ1944" s="48"/>
      <c r="BR1944" s="48"/>
      <c r="BS1944" s="48"/>
      <c r="BT1944" s="48"/>
      <c r="BU1944" s="48"/>
      <c r="BV1944" s="48"/>
      <c r="BW1944" s="48"/>
      <c r="BX1944" s="48"/>
      <c r="BY1944" s="48"/>
      <c r="BZ1944" s="48"/>
      <c r="CA1944" s="48"/>
      <c r="CB1944" s="48"/>
      <c r="CC1944" s="48"/>
      <c r="CD1944" s="48"/>
      <c r="CE1944" s="48"/>
      <c r="CF1944" s="48"/>
      <c r="CG1944" s="48"/>
      <c r="CH1944" s="48"/>
      <c r="CI1944" s="48"/>
      <c r="CJ1944" s="48"/>
      <c r="CK1944" s="48"/>
      <c r="CL1944" s="48"/>
      <c r="CM1944" s="48"/>
      <c r="CN1944" s="48"/>
      <c r="CO1944" s="48"/>
      <c r="CP1944" s="48"/>
      <c r="CQ1944" s="48"/>
      <c r="CR1944" s="48"/>
      <c r="CS1944" s="48"/>
      <c r="CT1944" s="48"/>
      <c r="CU1944" s="48"/>
      <c r="CV1944" s="48"/>
      <c r="CW1944" s="48"/>
      <c r="CX1944" s="48"/>
      <c r="CY1944" s="48"/>
      <c r="CZ1944" s="48"/>
      <c r="DA1944" s="48"/>
      <c r="DB1944" s="48"/>
      <c r="DC1944" s="48"/>
      <c r="DD1944" s="48"/>
      <c r="DE1944" s="48"/>
      <c r="DF1944" s="48"/>
      <c r="DG1944" s="48"/>
      <c r="DH1944" s="48"/>
      <c r="DI1944" s="48"/>
      <c r="DJ1944" s="48"/>
      <c r="DK1944" s="48"/>
      <c r="DL1944" s="48"/>
      <c r="DM1944" s="48"/>
      <c r="DN1944" s="48"/>
      <c r="DO1944" s="48"/>
      <c r="DP1944" s="48"/>
      <c r="DQ1944" s="48"/>
    </row>
    <row r="1945" spans="1:121" ht="12.75" customHeight="1" outlineLevel="1" collapsed="1">
      <c r="A1945" s="36" t="s">
        <v>930</v>
      </c>
      <c r="B1945" s="36">
        <v>110</v>
      </c>
      <c r="C1945" s="6" t="s">
        <v>1575</v>
      </c>
      <c r="D1945" s="36" t="s">
        <v>1350</v>
      </c>
      <c r="E1945" s="6" t="s">
        <v>2040</v>
      </c>
      <c r="F1945" s="35" t="s">
        <v>2041</v>
      </c>
      <c r="G1945" s="28"/>
      <c r="H1945" s="76" t="s">
        <v>59</v>
      </c>
      <c r="I1945" s="28"/>
      <c r="J1945" s="28" t="s">
        <v>50</v>
      </c>
      <c r="K1945" s="26" t="s">
        <v>478</v>
      </c>
      <c r="L1945" s="26" t="s">
        <v>478</v>
      </c>
      <c r="M1945" s="285" t="str">
        <f>M1946&amp;" "&amp;O1946&amp;N1946&amp;" "</f>
        <v xml:space="preserve">Текущий ремонт выключателей 6-10 кВ 1шт. </v>
      </c>
      <c r="N1945" s="286"/>
      <c r="O1945" s="287"/>
      <c r="P1945" s="297"/>
      <c r="Q1945" s="88"/>
      <c r="R1945" s="298"/>
      <c r="S1945" s="47"/>
      <c r="T1945" s="48"/>
      <c r="U1945" s="48"/>
      <c r="V1945" s="48"/>
      <c r="W1945" s="48"/>
      <c r="X1945" s="48"/>
      <c r="Y1945" s="48"/>
      <c r="Z1945" s="48"/>
      <c r="AA1945" s="48"/>
      <c r="AB1945" s="48"/>
      <c r="AC1945" s="48"/>
      <c r="AD1945" s="48"/>
      <c r="AE1945" s="48"/>
      <c r="AF1945" s="48"/>
      <c r="AG1945" s="48"/>
      <c r="AH1945" s="48"/>
      <c r="AI1945" s="48"/>
      <c r="AJ1945" s="48"/>
      <c r="AK1945" s="48"/>
      <c r="AL1945" s="48"/>
      <c r="AM1945" s="48"/>
      <c r="AN1945" s="48"/>
      <c r="AO1945" s="48"/>
      <c r="AP1945" s="48"/>
      <c r="AQ1945" s="48"/>
      <c r="AR1945" s="48"/>
      <c r="AS1945" s="48"/>
      <c r="AT1945" s="48"/>
      <c r="AU1945" s="48"/>
      <c r="AV1945" s="48"/>
      <c r="AW1945" s="48"/>
      <c r="AX1945" s="48"/>
      <c r="AY1945" s="48"/>
      <c r="AZ1945" s="48"/>
      <c r="BA1945" s="48"/>
      <c r="BB1945" s="48"/>
      <c r="BC1945" s="48"/>
      <c r="BD1945" s="48"/>
      <c r="BE1945" s="48"/>
      <c r="BF1945" s="48"/>
      <c r="BG1945" s="48"/>
      <c r="BH1945" s="48"/>
      <c r="BI1945" s="48"/>
      <c r="BJ1945" s="48"/>
      <c r="BK1945" s="48"/>
      <c r="BL1945" s="48"/>
      <c r="BM1945" s="48"/>
      <c r="BN1945" s="48"/>
      <c r="BO1945" s="48"/>
      <c r="BP1945" s="48"/>
      <c r="BQ1945" s="48"/>
      <c r="BR1945" s="48"/>
      <c r="BS1945" s="48"/>
      <c r="BT1945" s="48"/>
      <c r="BU1945" s="48"/>
      <c r="BV1945" s="48"/>
      <c r="BW1945" s="48"/>
      <c r="BX1945" s="48"/>
      <c r="BY1945" s="48"/>
      <c r="BZ1945" s="48"/>
      <c r="CA1945" s="48"/>
      <c r="CB1945" s="48"/>
      <c r="CC1945" s="48"/>
      <c r="CD1945" s="48"/>
      <c r="CE1945" s="48"/>
      <c r="CF1945" s="48"/>
      <c r="CG1945" s="48"/>
      <c r="CH1945" s="48"/>
      <c r="CI1945" s="48"/>
      <c r="CJ1945" s="48"/>
      <c r="CK1945" s="48"/>
      <c r="CL1945" s="48"/>
      <c r="CM1945" s="48"/>
      <c r="CN1945" s="48"/>
      <c r="CO1945" s="48"/>
      <c r="CP1945" s="48"/>
      <c r="CQ1945" s="48"/>
      <c r="CR1945" s="48"/>
      <c r="CS1945" s="48"/>
      <c r="CT1945" s="48"/>
      <c r="CU1945" s="48"/>
      <c r="CV1945" s="48"/>
      <c r="CW1945" s="48"/>
      <c r="CX1945" s="48"/>
      <c r="CY1945" s="48"/>
      <c r="CZ1945" s="48"/>
      <c r="DA1945" s="48"/>
      <c r="DB1945" s="48"/>
      <c r="DC1945" s="48"/>
      <c r="DD1945" s="48"/>
      <c r="DE1945" s="48"/>
      <c r="DF1945" s="48"/>
      <c r="DG1945" s="48"/>
      <c r="DH1945" s="48"/>
      <c r="DI1945" s="48"/>
      <c r="DJ1945" s="48"/>
      <c r="DK1945" s="48"/>
      <c r="DL1945" s="48"/>
      <c r="DM1945" s="48"/>
      <c r="DN1945" s="48"/>
      <c r="DO1945" s="48"/>
      <c r="DP1945" s="48"/>
      <c r="DQ1945" s="48"/>
    </row>
    <row r="1946" spans="1:121" ht="12.75" hidden="1" customHeight="1" outlineLevel="2">
      <c r="A1946" s="36"/>
      <c r="B1946" s="36"/>
      <c r="C1946" s="6"/>
      <c r="D1946" s="36"/>
      <c r="E1946" s="6"/>
      <c r="F1946" s="35" t="s">
        <v>2042</v>
      </c>
      <c r="G1946" s="28"/>
      <c r="H1946" s="76"/>
      <c r="I1946" s="28"/>
      <c r="J1946" s="28"/>
      <c r="K1946" s="77"/>
      <c r="L1946" s="77"/>
      <c r="M1946" s="285" t="s">
        <v>109</v>
      </c>
      <c r="N1946" s="286" t="s">
        <v>52</v>
      </c>
      <c r="O1946" s="287">
        <v>1</v>
      </c>
      <c r="P1946" s="297"/>
      <c r="Q1946" s="88"/>
      <c r="R1946" s="298"/>
      <c r="S1946" s="47"/>
      <c r="T1946" s="48"/>
      <c r="U1946" s="48"/>
      <c r="V1946" s="48"/>
      <c r="W1946" s="48"/>
      <c r="X1946" s="48"/>
      <c r="Y1946" s="48"/>
      <c r="Z1946" s="48"/>
      <c r="AA1946" s="48"/>
      <c r="AB1946" s="48"/>
      <c r="AC1946" s="48"/>
      <c r="AD1946" s="48"/>
      <c r="AE1946" s="48"/>
      <c r="AF1946" s="48"/>
      <c r="AG1946" s="48"/>
      <c r="AH1946" s="48"/>
      <c r="AI1946" s="48"/>
      <c r="AJ1946" s="48"/>
      <c r="AK1946" s="48"/>
      <c r="AL1946" s="48"/>
      <c r="AM1946" s="48"/>
      <c r="AN1946" s="48"/>
      <c r="AO1946" s="48"/>
      <c r="AP1946" s="48"/>
      <c r="AQ1946" s="48"/>
      <c r="AR1946" s="48"/>
      <c r="AS1946" s="48"/>
      <c r="AT1946" s="48"/>
      <c r="AU1946" s="48"/>
      <c r="AV1946" s="48"/>
      <c r="AW1946" s="48"/>
      <c r="AX1946" s="48"/>
      <c r="AY1946" s="48"/>
      <c r="AZ1946" s="48"/>
      <c r="BA1946" s="48"/>
      <c r="BB1946" s="48"/>
      <c r="BC1946" s="48"/>
      <c r="BD1946" s="48"/>
      <c r="BE1946" s="48"/>
      <c r="BF1946" s="48"/>
      <c r="BG1946" s="48"/>
      <c r="BH1946" s="48"/>
      <c r="BI1946" s="48"/>
      <c r="BJ1946" s="48"/>
      <c r="BK1946" s="48"/>
      <c r="BL1946" s="48"/>
      <c r="BM1946" s="48"/>
      <c r="BN1946" s="48"/>
      <c r="BO1946" s="48"/>
      <c r="BP1946" s="48"/>
      <c r="BQ1946" s="48"/>
      <c r="BR1946" s="48"/>
      <c r="BS1946" s="48"/>
      <c r="BT1946" s="48"/>
      <c r="BU1946" s="48"/>
      <c r="BV1946" s="48"/>
      <c r="BW1946" s="48"/>
      <c r="BX1946" s="48"/>
      <c r="BY1946" s="48"/>
      <c r="BZ1946" s="48"/>
      <c r="CA1946" s="48"/>
      <c r="CB1946" s="48"/>
      <c r="CC1946" s="48"/>
      <c r="CD1946" s="48"/>
      <c r="CE1946" s="48"/>
      <c r="CF1946" s="48"/>
      <c r="CG1946" s="48"/>
      <c r="CH1946" s="48"/>
      <c r="CI1946" s="48"/>
      <c r="CJ1946" s="48"/>
      <c r="CK1946" s="48"/>
      <c r="CL1946" s="48"/>
      <c r="CM1946" s="48"/>
      <c r="CN1946" s="48"/>
      <c r="CO1946" s="48"/>
      <c r="CP1946" s="48"/>
      <c r="CQ1946" s="48"/>
      <c r="CR1946" s="48"/>
      <c r="CS1946" s="48"/>
      <c r="CT1946" s="48"/>
      <c r="CU1946" s="48"/>
      <c r="CV1946" s="48"/>
      <c r="CW1946" s="48"/>
      <c r="CX1946" s="48"/>
      <c r="CY1946" s="48"/>
      <c r="CZ1946" s="48"/>
      <c r="DA1946" s="48"/>
      <c r="DB1946" s="48"/>
      <c r="DC1946" s="48"/>
      <c r="DD1946" s="48"/>
      <c r="DE1946" s="48"/>
      <c r="DF1946" s="48"/>
      <c r="DG1946" s="48"/>
      <c r="DH1946" s="48"/>
      <c r="DI1946" s="48"/>
      <c r="DJ1946" s="48"/>
      <c r="DK1946" s="48"/>
      <c r="DL1946" s="48"/>
      <c r="DM1946" s="48"/>
      <c r="DN1946" s="48"/>
      <c r="DO1946" s="48"/>
      <c r="DP1946" s="48"/>
      <c r="DQ1946" s="48"/>
    </row>
    <row r="1947" spans="1:121" ht="101.25" customHeight="1" outlineLevel="1" collapsed="1">
      <c r="A1947" s="36" t="s">
        <v>931</v>
      </c>
      <c r="B1947" s="78">
        <v>35</v>
      </c>
      <c r="C1947" s="6" t="s">
        <v>1575</v>
      </c>
      <c r="D1947" s="36" t="s">
        <v>1350</v>
      </c>
      <c r="E1947" s="6" t="s">
        <v>2043</v>
      </c>
      <c r="F1947" s="35" t="s">
        <v>2044</v>
      </c>
      <c r="G1947" s="28"/>
      <c r="H1947" s="76" t="s">
        <v>59</v>
      </c>
      <c r="I1947" s="28"/>
      <c r="J1947" s="28" t="s">
        <v>50</v>
      </c>
      <c r="K1947" s="26" t="s">
        <v>57</v>
      </c>
      <c r="L1947" s="26" t="s">
        <v>316</v>
      </c>
      <c r="M1947" s="285" t="str">
        <f>M1948&amp;" "&amp;O1948&amp;N1948&amp;" "</f>
        <v xml:space="preserve">Текущий ремонт разъединителей (ОД и КЗ) 35 кВ 9групп </v>
      </c>
      <c r="N1947" s="286"/>
      <c r="O1947" s="287"/>
      <c r="P1947" s="297"/>
      <c r="Q1947" s="88"/>
      <c r="R1947" s="298"/>
      <c r="S1947" s="47"/>
      <c r="T1947" s="48"/>
      <c r="U1947" s="48"/>
      <c r="V1947" s="48"/>
      <c r="W1947" s="48"/>
      <c r="X1947" s="48"/>
      <c r="Y1947" s="48"/>
      <c r="Z1947" s="48"/>
      <c r="AA1947" s="48"/>
      <c r="AB1947" s="48"/>
      <c r="AC1947" s="48"/>
      <c r="AD1947" s="48"/>
      <c r="AE1947" s="48"/>
      <c r="AF1947" s="48"/>
      <c r="AG1947" s="48"/>
      <c r="AH1947" s="48"/>
      <c r="AI1947" s="48"/>
      <c r="AJ1947" s="48"/>
      <c r="AK1947" s="48"/>
      <c r="AL1947" s="48"/>
      <c r="AM1947" s="48"/>
      <c r="AN1947" s="48"/>
      <c r="AO1947" s="48"/>
      <c r="AP1947" s="48"/>
      <c r="AQ1947" s="48"/>
      <c r="AR1947" s="48"/>
      <c r="AS1947" s="48"/>
      <c r="AT1947" s="48"/>
      <c r="AU1947" s="48"/>
      <c r="AV1947" s="48"/>
      <c r="AW1947" s="48"/>
      <c r="AX1947" s="48"/>
      <c r="AY1947" s="48"/>
      <c r="AZ1947" s="48"/>
      <c r="BA1947" s="48"/>
      <c r="BB1947" s="48"/>
      <c r="BC1947" s="48"/>
      <c r="BD1947" s="48"/>
      <c r="BE1947" s="48"/>
      <c r="BF1947" s="48"/>
      <c r="BG1947" s="48"/>
      <c r="BH1947" s="48"/>
      <c r="BI1947" s="48"/>
      <c r="BJ1947" s="48"/>
      <c r="BK1947" s="48"/>
      <c r="BL1947" s="48"/>
      <c r="BM1947" s="48"/>
      <c r="BN1947" s="48"/>
      <c r="BO1947" s="48"/>
      <c r="BP1947" s="48"/>
      <c r="BQ1947" s="48"/>
      <c r="BR1947" s="48"/>
      <c r="BS1947" s="48"/>
      <c r="BT1947" s="48"/>
      <c r="BU1947" s="48"/>
      <c r="BV1947" s="48"/>
      <c r="BW1947" s="48"/>
      <c r="BX1947" s="48"/>
      <c r="BY1947" s="48"/>
      <c r="BZ1947" s="48"/>
      <c r="CA1947" s="48"/>
      <c r="CB1947" s="48"/>
      <c r="CC1947" s="48"/>
      <c r="CD1947" s="48"/>
      <c r="CE1947" s="48"/>
      <c r="CF1947" s="48"/>
      <c r="CG1947" s="48"/>
      <c r="CH1947" s="48"/>
      <c r="CI1947" s="48"/>
      <c r="CJ1947" s="48"/>
      <c r="CK1947" s="48"/>
      <c r="CL1947" s="48"/>
      <c r="CM1947" s="48"/>
      <c r="CN1947" s="48"/>
      <c r="CO1947" s="48"/>
      <c r="CP1947" s="48"/>
      <c r="CQ1947" s="48"/>
      <c r="CR1947" s="48"/>
      <c r="CS1947" s="48"/>
      <c r="CT1947" s="48"/>
      <c r="CU1947" s="48"/>
      <c r="CV1947" s="48"/>
      <c r="CW1947" s="48"/>
      <c r="CX1947" s="48"/>
      <c r="CY1947" s="48"/>
      <c r="CZ1947" s="48"/>
      <c r="DA1947" s="48"/>
      <c r="DB1947" s="48"/>
      <c r="DC1947" s="48"/>
      <c r="DD1947" s="48"/>
      <c r="DE1947" s="48"/>
      <c r="DF1947" s="48"/>
      <c r="DG1947" s="48"/>
      <c r="DH1947" s="48"/>
      <c r="DI1947" s="48"/>
      <c r="DJ1947" s="48"/>
      <c r="DK1947" s="48"/>
      <c r="DL1947" s="48"/>
      <c r="DM1947" s="48"/>
      <c r="DN1947" s="48"/>
      <c r="DO1947" s="48"/>
      <c r="DP1947" s="48"/>
      <c r="DQ1947" s="48"/>
    </row>
    <row r="1948" spans="1:121" ht="45" hidden="1" customHeight="1" outlineLevel="2">
      <c r="A1948" s="36"/>
      <c r="B1948" s="36"/>
      <c r="C1948" s="6"/>
      <c r="D1948" s="36"/>
      <c r="E1948" s="6"/>
      <c r="F1948" s="35" t="s">
        <v>2045</v>
      </c>
      <c r="G1948" s="28"/>
      <c r="H1948" s="76"/>
      <c r="I1948" s="28"/>
      <c r="J1948" s="28"/>
      <c r="K1948" s="77"/>
      <c r="L1948" s="77"/>
      <c r="M1948" s="285" t="s">
        <v>1997</v>
      </c>
      <c r="N1948" s="286" t="s">
        <v>76</v>
      </c>
      <c r="O1948" s="287">
        <v>9</v>
      </c>
      <c r="P1948" s="297"/>
      <c r="Q1948" s="88"/>
      <c r="R1948" s="298"/>
      <c r="S1948" s="47"/>
      <c r="T1948" s="48"/>
      <c r="U1948" s="48"/>
      <c r="V1948" s="48"/>
      <c r="W1948" s="48"/>
      <c r="X1948" s="48"/>
      <c r="Y1948" s="48"/>
      <c r="Z1948" s="48"/>
      <c r="AA1948" s="48"/>
      <c r="AB1948" s="48"/>
      <c r="AC1948" s="48"/>
      <c r="AD1948" s="48"/>
      <c r="AE1948" s="48"/>
      <c r="AF1948" s="48"/>
      <c r="AG1948" s="48"/>
      <c r="AH1948" s="48"/>
      <c r="AI1948" s="48"/>
      <c r="AJ1948" s="48"/>
      <c r="AK1948" s="48"/>
      <c r="AL1948" s="48"/>
      <c r="AM1948" s="48"/>
      <c r="AN1948" s="48"/>
      <c r="AO1948" s="48"/>
      <c r="AP1948" s="48"/>
      <c r="AQ1948" s="48"/>
      <c r="AR1948" s="48"/>
      <c r="AS1948" s="48"/>
      <c r="AT1948" s="48"/>
      <c r="AU1948" s="48"/>
      <c r="AV1948" s="48"/>
      <c r="AW1948" s="48"/>
      <c r="AX1948" s="48"/>
      <c r="AY1948" s="48"/>
      <c r="AZ1948" s="48"/>
      <c r="BA1948" s="48"/>
      <c r="BB1948" s="48"/>
      <c r="BC1948" s="48"/>
      <c r="BD1948" s="48"/>
      <c r="BE1948" s="48"/>
      <c r="BF1948" s="48"/>
      <c r="BG1948" s="48"/>
      <c r="BH1948" s="48"/>
      <c r="BI1948" s="48"/>
      <c r="BJ1948" s="48"/>
      <c r="BK1948" s="48"/>
      <c r="BL1948" s="48"/>
      <c r="BM1948" s="48"/>
      <c r="BN1948" s="48"/>
      <c r="BO1948" s="48"/>
      <c r="BP1948" s="48"/>
      <c r="BQ1948" s="48"/>
      <c r="BR1948" s="48"/>
      <c r="BS1948" s="48"/>
      <c r="BT1948" s="48"/>
      <c r="BU1948" s="48"/>
      <c r="BV1948" s="48"/>
      <c r="BW1948" s="48"/>
      <c r="BX1948" s="48"/>
      <c r="BY1948" s="48"/>
      <c r="BZ1948" s="48"/>
      <c r="CA1948" s="48"/>
      <c r="CB1948" s="48"/>
      <c r="CC1948" s="48"/>
      <c r="CD1948" s="48"/>
      <c r="CE1948" s="48"/>
      <c r="CF1948" s="48"/>
      <c r="CG1948" s="48"/>
      <c r="CH1948" s="48"/>
      <c r="CI1948" s="48"/>
      <c r="CJ1948" s="48"/>
      <c r="CK1948" s="48"/>
      <c r="CL1948" s="48"/>
      <c r="CM1948" s="48"/>
      <c r="CN1948" s="48"/>
      <c r="CO1948" s="48"/>
      <c r="CP1948" s="48"/>
      <c r="CQ1948" s="48"/>
      <c r="CR1948" s="48"/>
      <c r="CS1948" s="48"/>
      <c r="CT1948" s="48"/>
      <c r="CU1948" s="48"/>
      <c r="CV1948" s="48"/>
      <c r="CW1948" s="48"/>
      <c r="CX1948" s="48"/>
      <c r="CY1948" s="48"/>
      <c r="CZ1948" s="48"/>
      <c r="DA1948" s="48"/>
      <c r="DB1948" s="48"/>
      <c r="DC1948" s="48"/>
      <c r="DD1948" s="48"/>
      <c r="DE1948" s="48"/>
      <c r="DF1948" s="48"/>
      <c r="DG1948" s="48"/>
      <c r="DH1948" s="48"/>
      <c r="DI1948" s="48"/>
      <c r="DJ1948" s="48"/>
      <c r="DK1948" s="48"/>
      <c r="DL1948" s="48"/>
      <c r="DM1948" s="48"/>
      <c r="DN1948" s="48"/>
      <c r="DO1948" s="48"/>
      <c r="DP1948" s="48"/>
      <c r="DQ1948" s="48"/>
    </row>
    <row r="1949" spans="1:121" ht="146.25" customHeight="1" outlineLevel="1" collapsed="1">
      <c r="A1949" s="36" t="s">
        <v>932</v>
      </c>
      <c r="B1949" s="36">
        <v>110</v>
      </c>
      <c r="C1949" s="6" t="s">
        <v>1575</v>
      </c>
      <c r="D1949" s="36" t="s">
        <v>1350</v>
      </c>
      <c r="E1949" s="6" t="s">
        <v>2046</v>
      </c>
      <c r="F1949" s="35" t="s">
        <v>1873</v>
      </c>
      <c r="G1949" s="28"/>
      <c r="H1949" s="76" t="s">
        <v>59</v>
      </c>
      <c r="I1949" s="28"/>
      <c r="J1949" s="28" t="s">
        <v>50</v>
      </c>
      <c r="K1949" s="26" t="s">
        <v>49</v>
      </c>
      <c r="L1949" s="26" t="s">
        <v>57</v>
      </c>
      <c r="M1949" s="285" t="str">
        <f>M1950&amp;" "&amp;O1950&amp;N1950&amp;" "&amp;M1951&amp;" "&amp;O1951&amp;N1951&amp;" "&amp;M1952&amp;" "&amp;O1952&amp;N1952&amp;" "&amp;M1953&amp;" "&amp;O1953&amp;N1953&amp;" "</f>
        <v xml:space="preserve">Текущий ремонт трансформаторов 110 кВ 1шт. Текущий ремонт трансформаторов напряжения 110 кВ 6шт. Текущий ремонт выключателей 110 кВ 5шт. Текущий ремонт выключателей 35 кВ 1шт. </v>
      </c>
      <c r="N1949" s="286"/>
      <c r="O1949" s="287"/>
      <c r="P1949" s="297"/>
      <c r="Q1949" s="88"/>
      <c r="R1949" s="298"/>
      <c r="S1949" s="47"/>
      <c r="T1949" s="48"/>
      <c r="U1949" s="48"/>
      <c r="V1949" s="48"/>
      <c r="W1949" s="48"/>
      <c r="X1949" s="48"/>
      <c r="Y1949" s="48"/>
      <c r="Z1949" s="48"/>
      <c r="AA1949" s="48"/>
      <c r="AB1949" s="48"/>
      <c r="AC1949" s="48"/>
      <c r="AD1949" s="48"/>
      <c r="AE1949" s="48"/>
      <c r="AF1949" s="48"/>
      <c r="AG1949" s="48"/>
      <c r="AH1949" s="48"/>
      <c r="AI1949" s="48"/>
      <c r="AJ1949" s="48"/>
      <c r="AK1949" s="48"/>
      <c r="AL1949" s="48"/>
      <c r="AM1949" s="48"/>
      <c r="AN1949" s="48"/>
      <c r="AO1949" s="48"/>
      <c r="AP1949" s="48"/>
      <c r="AQ1949" s="48"/>
      <c r="AR1949" s="48"/>
      <c r="AS1949" s="48"/>
      <c r="AT1949" s="48"/>
      <c r="AU1949" s="48"/>
      <c r="AV1949" s="48"/>
      <c r="AW1949" s="48"/>
      <c r="AX1949" s="48"/>
      <c r="AY1949" s="48"/>
      <c r="AZ1949" s="48"/>
      <c r="BA1949" s="48"/>
      <c r="BB1949" s="48"/>
      <c r="BC1949" s="48"/>
      <c r="BD1949" s="48"/>
      <c r="BE1949" s="48"/>
      <c r="BF1949" s="48"/>
      <c r="BG1949" s="48"/>
      <c r="BH1949" s="48"/>
      <c r="BI1949" s="48"/>
      <c r="BJ1949" s="48"/>
      <c r="BK1949" s="48"/>
      <c r="BL1949" s="48"/>
      <c r="BM1949" s="48"/>
      <c r="BN1949" s="48"/>
      <c r="BO1949" s="48"/>
      <c r="BP1949" s="48"/>
      <c r="BQ1949" s="48"/>
      <c r="BR1949" s="48"/>
      <c r="BS1949" s="48"/>
      <c r="BT1949" s="48"/>
      <c r="BU1949" s="48"/>
      <c r="BV1949" s="48"/>
      <c r="BW1949" s="48"/>
      <c r="BX1949" s="48"/>
      <c r="BY1949" s="48"/>
      <c r="BZ1949" s="48"/>
      <c r="CA1949" s="48"/>
      <c r="CB1949" s="48"/>
      <c r="CC1949" s="48"/>
      <c r="CD1949" s="48"/>
      <c r="CE1949" s="48"/>
      <c r="CF1949" s="48"/>
      <c r="CG1949" s="48"/>
      <c r="CH1949" s="48"/>
      <c r="CI1949" s="48"/>
      <c r="CJ1949" s="48"/>
      <c r="CK1949" s="48"/>
      <c r="CL1949" s="48"/>
      <c r="CM1949" s="48"/>
      <c r="CN1949" s="48"/>
      <c r="CO1949" s="48"/>
      <c r="CP1949" s="48"/>
      <c r="CQ1949" s="48"/>
      <c r="CR1949" s="48"/>
      <c r="CS1949" s="48"/>
      <c r="CT1949" s="48"/>
      <c r="CU1949" s="48"/>
      <c r="CV1949" s="48"/>
      <c r="CW1949" s="48"/>
      <c r="CX1949" s="48"/>
      <c r="CY1949" s="48"/>
      <c r="CZ1949" s="48"/>
      <c r="DA1949" s="48"/>
      <c r="DB1949" s="48"/>
      <c r="DC1949" s="48"/>
      <c r="DD1949" s="48"/>
      <c r="DE1949" s="48"/>
      <c r="DF1949" s="48"/>
      <c r="DG1949" s="48"/>
      <c r="DH1949" s="48"/>
      <c r="DI1949" s="48"/>
      <c r="DJ1949" s="48"/>
      <c r="DK1949" s="48"/>
      <c r="DL1949" s="48"/>
      <c r="DM1949" s="48"/>
      <c r="DN1949" s="48"/>
      <c r="DO1949" s="48"/>
      <c r="DP1949" s="48"/>
      <c r="DQ1949" s="48"/>
    </row>
    <row r="1950" spans="1:121" ht="12.75" hidden="1" customHeight="1" outlineLevel="2">
      <c r="A1950" s="36"/>
      <c r="B1950" s="36"/>
      <c r="C1950" s="6"/>
      <c r="D1950" s="36"/>
      <c r="E1950" s="6"/>
      <c r="F1950" s="35" t="s">
        <v>2047</v>
      </c>
      <c r="G1950" s="28">
        <v>84.71</v>
      </c>
      <c r="H1950" s="76"/>
      <c r="I1950" s="28"/>
      <c r="J1950" s="28"/>
      <c r="K1950" s="77"/>
      <c r="L1950" s="77"/>
      <c r="M1950" s="285" t="s">
        <v>103</v>
      </c>
      <c r="N1950" s="286" t="s">
        <v>52</v>
      </c>
      <c r="O1950" s="287">
        <v>1</v>
      </c>
      <c r="P1950" s="297"/>
      <c r="Q1950" s="88"/>
      <c r="R1950" s="298"/>
      <c r="S1950" s="47"/>
      <c r="T1950" s="48"/>
      <c r="U1950" s="48"/>
      <c r="V1950" s="48"/>
      <c r="W1950" s="48"/>
      <c r="X1950" s="48"/>
      <c r="Y1950" s="48"/>
      <c r="Z1950" s="48"/>
      <c r="AA1950" s="48"/>
      <c r="AB1950" s="48"/>
      <c r="AC1950" s="48"/>
      <c r="AD1950" s="48"/>
      <c r="AE1950" s="48"/>
      <c r="AF1950" s="48"/>
      <c r="AG1950" s="48"/>
      <c r="AH1950" s="48"/>
      <c r="AI1950" s="48"/>
      <c r="AJ1950" s="48"/>
      <c r="AK1950" s="48"/>
      <c r="AL1950" s="48"/>
      <c r="AM1950" s="48"/>
      <c r="AN1950" s="48"/>
      <c r="AO1950" s="48"/>
      <c r="AP1950" s="48"/>
      <c r="AQ1950" s="48"/>
      <c r="AR1950" s="48"/>
      <c r="AS1950" s="48"/>
      <c r="AT1950" s="48"/>
      <c r="AU1950" s="48"/>
      <c r="AV1950" s="48"/>
      <c r="AW1950" s="48"/>
      <c r="AX1950" s="48"/>
      <c r="AY1950" s="48"/>
      <c r="AZ1950" s="48"/>
      <c r="BA1950" s="48"/>
      <c r="BB1950" s="48"/>
      <c r="BC1950" s="48"/>
      <c r="BD1950" s="48"/>
      <c r="BE1950" s="48"/>
      <c r="BF1950" s="48"/>
      <c r="BG1950" s="48"/>
      <c r="BH1950" s="48"/>
      <c r="BI1950" s="48"/>
      <c r="BJ1950" s="48"/>
      <c r="BK1950" s="48"/>
      <c r="BL1950" s="48"/>
      <c r="BM1950" s="48"/>
      <c r="BN1950" s="48"/>
      <c r="BO1950" s="48"/>
      <c r="BP1950" s="48"/>
      <c r="BQ1950" s="48"/>
      <c r="BR1950" s="48"/>
      <c r="BS1950" s="48"/>
      <c r="BT1950" s="48"/>
      <c r="BU1950" s="48"/>
      <c r="BV1950" s="48"/>
      <c r="BW1950" s="48"/>
      <c r="BX1950" s="48"/>
      <c r="BY1950" s="48"/>
      <c r="BZ1950" s="48"/>
      <c r="CA1950" s="48"/>
      <c r="CB1950" s="48"/>
      <c r="CC1950" s="48"/>
      <c r="CD1950" s="48"/>
      <c r="CE1950" s="48"/>
      <c r="CF1950" s="48"/>
      <c r="CG1950" s="48"/>
      <c r="CH1950" s="48"/>
      <c r="CI1950" s="48"/>
      <c r="CJ1950" s="48"/>
      <c r="CK1950" s="48"/>
      <c r="CL1950" s="48"/>
      <c r="CM1950" s="48"/>
      <c r="CN1950" s="48"/>
      <c r="CO1950" s="48"/>
      <c r="CP1950" s="48"/>
      <c r="CQ1950" s="48"/>
      <c r="CR1950" s="48"/>
      <c r="CS1950" s="48"/>
      <c r="CT1950" s="48"/>
      <c r="CU1950" s="48"/>
      <c r="CV1950" s="48"/>
      <c r="CW1950" s="48"/>
      <c r="CX1950" s="48"/>
      <c r="CY1950" s="48"/>
      <c r="CZ1950" s="48"/>
      <c r="DA1950" s="48"/>
      <c r="DB1950" s="48"/>
      <c r="DC1950" s="48"/>
      <c r="DD1950" s="48"/>
      <c r="DE1950" s="48"/>
      <c r="DF1950" s="48"/>
      <c r="DG1950" s="48"/>
      <c r="DH1950" s="48"/>
      <c r="DI1950" s="48"/>
      <c r="DJ1950" s="48"/>
      <c r="DK1950" s="48"/>
      <c r="DL1950" s="48"/>
      <c r="DM1950" s="48"/>
      <c r="DN1950" s="48"/>
      <c r="DO1950" s="48"/>
      <c r="DP1950" s="48"/>
      <c r="DQ1950" s="48"/>
    </row>
    <row r="1951" spans="1:121" ht="22.5" hidden="1" customHeight="1" outlineLevel="2">
      <c r="A1951" s="36"/>
      <c r="B1951" s="36"/>
      <c r="C1951" s="6"/>
      <c r="D1951" s="36"/>
      <c r="E1951" s="6"/>
      <c r="F1951" s="35" t="s">
        <v>2048</v>
      </c>
      <c r="G1951" s="28"/>
      <c r="H1951" s="76"/>
      <c r="I1951" s="28"/>
      <c r="J1951" s="28"/>
      <c r="K1951" s="77"/>
      <c r="L1951" s="77"/>
      <c r="M1951" s="285" t="s">
        <v>106</v>
      </c>
      <c r="N1951" s="286" t="s">
        <v>52</v>
      </c>
      <c r="O1951" s="287">
        <v>6</v>
      </c>
      <c r="P1951" s="297"/>
      <c r="Q1951" s="88"/>
      <c r="R1951" s="298"/>
      <c r="S1951" s="47"/>
      <c r="T1951" s="48"/>
      <c r="U1951" s="48"/>
      <c r="V1951" s="48"/>
      <c r="W1951" s="48"/>
      <c r="X1951" s="48"/>
      <c r="Y1951" s="48"/>
      <c r="Z1951" s="48"/>
      <c r="AA1951" s="48"/>
      <c r="AB1951" s="48"/>
      <c r="AC1951" s="48"/>
      <c r="AD1951" s="48"/>
      <c r="AE1951" s="48"/>
      <c r="AF1951" s="48"/>
      <c r="AG1951" s="48"/>
      <c r="AH1951" s="48"/>
      <c r="AI1951" s="48"/>
      <c r="AJ1951" s="48"/>
      <c r="AK1951" s="48"/>
      <c r="AL1951" s="48"/>
      <c r="AM1951" s="48"/>
      <c r="AN1951" s="48"/>
      <c r="AO1951" s="48"/>
      <c r="AP1951" s="48"/>
      <c r="AQ1951" s="48"/>
      <c r="AR1951" s="48"/>
      <c r="AS1951" s="48"/>
      <c r="AT1951" s="48"/>
      <c r="AU1951" s="48"/>
      <c r="AV1951" s="48"/>
      <c r="AW1951" s="48"/>
      <c r="AX1951" s="48"/>
      <c r="AY1951" s="48"/>
      <c r="AZ1951" s="48"/>
      <c r="BA1951" s="48"/>
      <c r="BB1951" s="48"/>
      <c r="BC1951" s="48"/>
      <c r="BD1951" s="48"/>
      <c r="BE1951" s="48"/>
      <c r="BF1951" s="48"/>
      <c r="BG1951" s="48"/>
      <c r="BH1951" s="48"/>
      <c r="BI1951" s="48"/>
      <c r="BJ1951" s="48"/>
      <c r="BK1951" s="48"/>
      <c r="BL1951" s="48"/>
      <c r="BM1951" s="48"/>
      <c r="BN1951" s="48"/>
      <c r="BO1951" s="48"/>
      <c r="BP1951" s="48"/>
      <c r="BQ1951" s="48"/>
      <c r="BR1951" s="48"/>
      <c r="BS1951" s="48"/>
      <c r="BT1951" s="48"/>
      <c r="BU1951" s="48"/>
      <c r="BV1951" s="48"/>
      <c r="BW1951" s="48"/>
      <c r="BX1951" s="48"/>
      <c r="BY1951" s="48"/>
      <c r="BZ1951" s="48"/>
      <c r="CA1951" s="48"/>
      <c r="CB1951" s="48"/>
      <c r="CC1951" s="48"/>
      <c r="CD1951" s="48"/>
      <c r="CE1951" s="48"/>
      <c r="CF1951" s="48"/>
      <c r="CG1951" s="48"/>
      <c r="CH1951" s="48"/>
      <c r="CI1951" s="48"/>
      <c r="CJ1951" s="48"/>
      <c r="CK1951" s="48"/>
      <c r="CL1951" s="48"/>
      <c r="CM1951" s="48"/>
      <c r="CN1951" s="48"/>
      <c r="CO1951" s="48"/>
      <c r="CP1951" s="48"/>
      <c r="CQ1951" s="48"/>
      <c r="CR1951" s="48"/>
      <c r="CS1951" s="48"/>
      <c r="CT1951" s="48"/>
      <c r="CU1951" s="48"/>
      <c r="CV1951" s="48"/>
      <c r="CW1951" s="48"/>
      <c r="CX1951" s="48"/>
      <c r="CY1951" s="48"/>
      <c r="CZ1951" s="48"/>
      <c r="DA1951" s="48"/>
      <c r="DB1951" s="48"/>
      <c r="DC1951" s="48"/>
      <c r="DD1951" s="48"/>
      <c r="DE1951" s="48"/>
      <c r="DF1951" s="48"/>
      <c r="DG1951" s="48"/>
      <c r="DH1951" s="48"/>
      <c r="DI1951" s="48"/>
      <c r="DJ1951" s="48"/>
      <c r="DK1951" s="48"/>
      <c r="DL1951" s="48"/>
      <c r="DM1951" s="48"/>
      <c r="DN1951" s="48"/>
      <c r="DO1951" s="48"/>
      <c r="DP1951" s="48"/>
      <c r="DQ1951" s="48"/>
    </row>
    <row r="1952" spans="1:121" ht="22.5" hidden="1" customHeight="1" outlineLevel="2">
      <c r="A1952" s="36"/>
      <c r="B1952" s="36"/>
      <c r="C1952" s="6"/>
      <c r="D1952" s="36"/>
      <c r="E1952" s="6"/>
      <c r="F1952" s="35" t="s">
        <v>2049</v>
      </c>
      <c r="G1952" s="28"/>
      <c r="H1952" s="76"/>
      <c r="I1952" s="28"/>
      <c r="J1952" s="28"/>
      <c r="K1952" s="77"/>
      <c r="L1952" s="77"/>
      <c r="M1952" s="285" t="s">
        <v>107</v>
      </c>
      <c r="N1952" s="286" t="s">
        <v>52</v>
      </c>
      <c r="O1952" s="287">
        <v>5</v>
      </c>
      <c r="P1952" s="297"/>
      <c r="Q1952" s="88"/>
      <c r="R1952" s="298"/>
      <c r="S1952" s="47"/>
      <c r="T1952" s="48"/>
      <c r="U1952" s="48"/>
      <c r="V1952" s="48"/>
      <c r="W1952" s="48"/>
      <c r="X1952" s="48"/>
      <c r="Y1952" s="48"/>
      <c r="Z1952" s="48"/>
      <c r="AA1952" s="48"/>
      <c r="AB1952" s="48"/>
      <c r="AC1952" s="48"/>
      <c r="AD1952" s="48"/>
      <c r="AE1952" s="48"/>
      <c r="AF1952" s="48"/>
      <c r="AG1952" s="48"/>
      <c r="AH1952" s="48"/>
      <c r="AI1952" s="48"/>
      <c r="AJ1952" s="48"/>
      <c r="AK1952" s="48"/>
      <c r="AL1952" s="48"/>
      <c r="AM1952" s="48"/>
      <c r="AN1952" s="48"/>
      <c r="AO1952" s="48"/>
      <c r="AP1952" s="48"/>
      <c r="AQ1952" s="48"/>
      <c r="AR1952" s="48"/>
      <c r="AS1952" s="48"/>
      <c r="AT1952" s="48"/>
      <c r="AU1952" s="48"/>
      <c r="AV1952" s="48"/>
      <c r="AW1952" s="48"/>
      <c r="AX1952" s="48"/>
      <c r="AY1952" s="48"/>
      <c r="AZ1952" s="48"/>
      <c r="BA1952" s="48"/>
      <c r="BB1952" s="48"/>
      <c r="BC1952" s="48"/>
      <c r="BD1952" s="48"/>
      <c r="BE1952" s="48"/>
      <c r="BF1952" s="48"/>
      <c r="BG1952" s="48"/>
      <c r="BH1952" s="48"/>
      <c r="BI1952" s="48"/>
      <c r="BJ1952" s="48"/>
      <c r="BK1952" s="48"/>
      <c r="BL1952" s="48"/>
      <c r="BM1952" s="48"/>
      <c r="BN1952" s="48"/>
      <c r="BO1952" s="48"/>
      <c r="BP1952" s="48"/>
      <c r="BQ1952" s="48"/>
      <c r="BR1952" s="48"/>
      <c r="BS1952" s="48"/>
      <c r="BT1952" s="48"/>
      <c r="BU1952" s="48"/>
      <c r="BV1952" s="48"/>
      <c r="BW1952" s="48"/>
      <c r="BX1952" s="48"/>
      <c r="BY1952" s="48"/>
      <c r="BZ1952" s="48"/>
      <c r="CA1952" s="48"/>
      <c r="CB1952" s="48"/>
      <c r="CC1952" s="48"/>
      <c r="CD1952" s="48"/>
      <c r="CE1952" s="48"/>
      <c r="CF1952" s="48"/>
      <c r="CG1952" s="48"/>
      <c r="CH1952" s="48"/>
      <c r="CI1952" s="48"/>
      <c r="CJ1952" s="48"/>
      <c r="CK1952" s="48"/>
      <c r="CL1952" s="48"/>
      <c r="CM1952" s="48"/>
      <c r="CN1952" s="48"/>
      <c r="CO1952" s="48"/>
      <c r="CP1952" s="48"/>
      <c r="CQ1952" s="48"/>
      <c r="CR1952" s="48"/>
      <c r="CS1952" s="48"/>
      <c r="CT1952" s="48"/>
      <c r="CU1952" s="48"/>
      <c r="CV1952" s="48"/>
      <c r="CW1952" s="48"/>
      <c r="CX1952" s="48"/>
      <c r="CY1952" s="48"/>
      <c r="CZ1952" s="48"/>
      <c r="DA1952" s="48"/>
      <c r="DB1952" s="48"/>
      <c r="DC1952" s="48"/>
      <c r="DD1952" s="48"/>
      <c r="DE1952" s="48"/>
      <c r="DF1952" s="48"/>
      <c r="DG1952" s="48"/>
      <c r="DH1952" s="48"/>
      <c r="DI1952" s="48"/>
      <c r="DJ1952" s="48"/>
      <c r="DK1952" s="48"/>
      <c r="DL1952" s="48"/>
      <c r="DM1952" s="48"/>
      <c r="DN1952" s="48"/>
      <c r="DO1952" s="48"/>
      <c r="DP1952" s="48"/>
      <c r="DQ1952" s="48"/>
    </row>
    <row r="1953" spans="1:121" ht="12.75" hidden="1" customHeight="1" outlineLevel="2">
      <c r="A1953" s="36"/>
      <c r="B1953" s="36"/>
      <c r="C1953" s="6"/>
      <c r="D1953" s="36"/>
      <c r="E1953" s="6"/>
      <c r="F1953" s="35" t="s">
        <v>1913</v>
      </c>
      <c r="G1953" s="28"/>
      <c r="H1953" s="76"/>
      <c r="I1953" s="28"/>
      <c r="J1953" s="28"/>
      <c r="K1953" s="77"/>
      <c r="L1953" s="77"/>
      <c r="M1953" s="285" t="s">
        <v>99</v>
      </c>
      <c r="N1953" s="286" t="s">
        <v>52</v>
      </c>
      <c r="O1953" s="287">
        <v>1</v>
      </c>
      <c r="P1953" s="297"/>
      <c r="Q1953" s="88"/>
      <c r="R1953" s="298"/>
      <c r="S1953" s="47"/>
      <c r="T1953" s="48"/>
      <c r="U1953" s="48"/>
      <c r="V1953" s="48"/>
      <c r="W1953" s="48"/>
      <c r="X1953" s="48"/>
      <c r="Y1953" s="48"/>
      <c r="Z1953" s="48"/>
      <c r="AA1953" s="48"/>
      <c r="AB1953" s="48"/>
      <c r="AC1953" s="48"/>
      <c r="AD1953" s="48"/>
      <c r="AE1953" s="48"/>
      <c r="AF1953" s="48"/>
      <c r="AG1953" s="48"/>
      <c r="AH1953" s="48"/>
      <c r="AI1953" s="48"/>
      <c r="AJ1953" s="48"/>
      <c r="AK1953" s="48"/>
      <c r="AL1953" s="48"/>
      <c r="AM1953" s="48"/>
      <c r="AN1953" s="48"/>
      <c r="AO1953" s="48"/>
      <c r="AP1953" s="48"/>
      <c r="AQ1953" s="48"/>
      <c r="AR1953" s="48"/>
      <c r="AS1953" s="48"/>
      <c r="AT1953" s="48"/>
      <c r="AU1953" s="48"/>
      <c r="AV1953" s="48"/>
      <c r="AW1953" s="48"/>
      <c r="AX1953" s="48"/>
      <c r="AY1953" s="48"/>
      <c r="AZ1953" s="48"/>
      <c r="BA1953" s="48"/>
      <c r="BB1953" s="48"/>
      <c r="BC1953" s="48"/>
      <c r="BD1953" s="48"/>
      <c r="BE1953" s="48"/>
      <c r="BF1953" s="48"/>
      <c r="BG1953" s="48"/>
      <c r="BH1953" s="48"/>
      <c r="BI1953" s="48"/>
      <c r="BJ1953" s="48"/>
      <c r="BK1953" s="48"/>
      <c r="BL1953" s="48"/>
      <c r="BM1953" s="48"/>
      <c r="BN1953" s="48"/>
      <c r="BO1953" s="48"/>
      <c r="BP1953" s="48"/>
      <c r="BQ1953" s="48"/>
      <c r="BR1953" s="48"/>
      <c r="BS1953" s="48"/>
      <c r="BT1953" s="48"/>
      <c r="BU1953" s="48"/>
      <c r="BV1953" s="48"/>
      <c r="BW1953" s="48"/>
      <c r="BX1953" s="48"/>
      <c r="BY1953" s="48"/>
      <c r="BZ1953" s="48"/>
      <c r="CA1953" s="48"/>
      <c r="CB1953" s="48"/>
      <c r="CC1953" s="48"/>
      <c r="CD1953" s="48"/>
      <c r="CE1953" s="48"/>
      <c r="CF1953" s="48"/>
      <c r="CG1953" s="48"/>
      <c r="CH1953" s="48"/>
      <c r="CI1953" s="48"/>
      <c r="CJ1953" s="48"/>
      <c r="CK1953" s="48"/>
      <c r="CL1953" s="48"/>
      <c r="CM1953" s="48"/>
      <c r="CN1953" s="48"/>
      <c r="CO1953" s="48"/>
      <c r="CP1953" s="48"/>
      <c r="CQ1953" s="48"/>
      <c r="CR1953" s="48"/>
      <c r="CS1953" s="48"/>
      <c r="CT1953" s="48"/>
      <c r="CU1953" s="48"/>
      <c r="CV1953" s="48"/>
      <c r="CW1953" s="48"/>
      <c r="CX1953" s="48"/>
      <c r="CY1953" s="48"/>
      <c r="CZ1953" s="48"/>
      <c r="DA1953" s="48"/>
      <c r="DB1953" s="48"/>
      <c r="DC1953" s="48"/>
      <c r="DD1953" s="48"/>
      <c r="DE1953" s="48"/>
      <c r="DF1953" s="48"/>
      <c r="DG1953" s="48"/>
      <c r="DH1953" s="48"/>
      <c r="DI1953" s="48"/>
      <c r="DJ1953" s="48"/>
      <c r="DK1953" s="48"/>
      <c r="DL1953" s="48"/>
      <c r="DM1953" s="48"/>
      <c r="DN1953" s="48"/>
      <c r="DO1953" s="48"/>
      <c r="DP1953" s="48"/>
      <c r="DQ1953" s="48"/>
    </row>
    <row r="1954" spans="1:121" ht="45" customHeight="1" outlineLevel="1" collapsed="1">
      <c r="A1954" s="36" t="s">
        <v>933</v>
      </c>
      <c r="B1954" s="78">
        <v>35</v>
      </c>
      <c r="C1954" s="6" t="s">
        <v>1575</v>
      </c>
      <c r="D1954" s="36" t="s">
        <v>1350</v>
      </c>
      <c r="E1954" s="6" t="s">
        <v>2050</v>
      </c>
      <c r="F1954" s="35" t="s">
        <v>2051</v>
      </c>
      <c r="G1954" s="28"/>
      <c r="H1954" s="76" t="s">
        <v>59</v>
      </c>
      <c r="I1954" s="28"/>
      <c r="J1954" s="28" t="s">
        <v>50</v>
      </c>
      <c r="K1954" s="26" t="s">
        <v>316</v>
      </c>
      <c r="L1954" s="26" t="s">
        <v>316</v>
      </c>
      <c r="M1954" s="285" t="str">
        <f>M1955&amp;" "&amp;O1955&amp;N1955&amp;" "&amp;M1956&amp;" "&amp;O1956&amp;N1956&amp;" "</f>
        <v xml:space="preserve">Текущий ремонт трансформаторов 35 кВ 1шт. Текущий ремонт разъединителей (ОД и КЗ) 35 кВ 3групп </v>
      </c>
      <c r="N1954" s="286"/>
      <c r="O1954" s="287"/>
      <c r="P1954" s="297"/>
      <c r="Q1954" s="88"/>
      <c r="R1954" s="298"/>
      <c r="S1954" s="47"/>
      <c r="T1954" s="48"/>
      <c r="U1954" s="48"/>
      <c r="V1954" s="48"/>
      <c r="W1954" s="48"/>
      <c r="X1954" s="48"/>
      <c r="Y1954" s="48"/>
      <c r="Z1954" s="48"/>
      <c r="AA1954" s="48"/>
      <c r="AB1954" s="48"/>
      <c r="AC1954" s="48"/>
      <c r="AD1954" s="48"/>
      <c r="AE1954" s="48"/>
      <c r="AF1954" s="48"/>
      <c r="AG1954" s="48"/>
      <c r="AH1954" s="48"/>
      <c r="AI1954" s="48"/>
      <c r="AJ1954" s="48"/>
      <c r="AK1954" s="48"/>
      <c r="AL1954" s="48"/>
      <c r="AM1954" s="48"/>
      <c r="AN1954" s="48"/>
      <c r="AO1954" s="48"/>
      <c r="AP1954" s="48"/>
      <c r="AQ1954" s="48"/>
      <c r="AR1954" s="48"/>
      <c r="AS1954" s="48"/>
      <c r="AT1954" s="48"/>
      <c r="AU1954" s="48"/>
      <c r="AV1954" s="48"/>
      <c r="AW1954" s="48"/>
      <c r="AX1954" s="48"/>
      <c r="AY1954" s="48"/>
      <c r="AZ1954" s="48"/>
      <c r="BA1954" s="48"/>
      <c r="BB1954" s="48"/>
      <c r="BC1954" s="48"/>
      <c r="BD1954" s="48"/>
      <c r="BE1954" s="48"/>
      <c r="BF1954" s="48"/>
      <c r="BG1954" s="48"/>
      <c r="BH1954" s="48"/>
      <c r="BI1954" s="48"/>
      <c r="BJ1954" s="48"/>
      <c r="BK1954" s="48"/>
      <c r="BL1954" s="48"/>
      <c r="BM1954" s="48"/>
      <c r="BN1954" s="48"/>
      <c r="BO1954" s="48"/>
      <c r="BP1954" s="48"/>
      <c r="BQ1954" s="48"/>
      <c r="BR1954" s="48"/>
      <c r="BS1954" s="48"/>
      <c r="BT1954" s="48"/>
      <c r="BU1954" s="48"/>
      <c r="BV1954" s="48"/>
      <c r="BW1954" s="48"/>
      <c r="BX1954" s="48"/>
      <c r="BY1954" s="48"/>
      <c r="BZ1954" s="48"/>
      <c r="CA1954" s="48"/>
      <c r="CB1954" s="48"/>
      <c r="CC1954" s="48"/>
      <c r="CD1954" s="48"/>
      <c r="CE1954" s="48"/>
      <c r="CF1954" s="48"/>
      <c r="CG1954" s="48"/>
      <c r="CH1954" s="48"/>
      <c r="CI1954" s="48"/>
      <c r="CJ1954" s="48"/>
      <c r="CK1954" s="48"/>
      <c r="CL1954" s="48"/>
      <c r="CM1954" s="48"/>
      <c r="CN1954" s="48"/>
      <c r="CO1954" s="48"/>
      <c r="CP1954" s="48"/>
      <c r="CQ1954" s="48"/>
      <c r="CR1954" s="48"/>
      <c r="CS1954" s="48"/>
      <c r="CT1954" s="48"/>
      <c r="CU1954" s="48"/>
      <c r="CV1954" s="48"/>
      <c r="CW1954" s="48"/>
      <c r="CX1954" s="48"/>
      <c r="CY1954" s="48"/>
      <c r="CZ1954" s="48"/>
      <c r="DA1954" s="48"/>
      <c r="DB1954" s="48"/>
      <c r="DC1954" s="48"/>
      <c r="DD1954" s="48"/>
      <c r="DE1954" s="48"/>
      <c r="DF1954" s="48"/>
      <c r="DG1954" s="48"/>
      <c r="DH1954" s="48"/>
      <c r="DI1954" s="48"/>
      <c r="DJ1954" s="48"/>
      <c r="DK1954" s="48"/>
      <c r="DL1954" s="48"/>
      <c r="DM1954" s="48"/>
      <c r="DN1954" s="48"/>
      <c r="DO1954" s="48"/>
      <c r="DP1954" s="48"/>
      <c r="DQ1954" s="48"/>
    </row>
    <row r="1955" spans="1:121" ht="12.75" hidden="1" customHeight="1" outlineLevel="2">
      <c r="A1955" s="36"/>
      <c r="B1955" s="36"/>
      <c r="C1955" s="6"/>
      <c r="D1955" s="36"/>
      <c r="E1955" s="6"/>
      <c r="F1955" s="35" t="s">
        <v>2052</v>
      </c>
      <c r="G1955" s="28"/>
      <c r="H1955" s="76"/>
      <c r="I1955" s="28"/>
      <c r="J1955" s="28"/>
      <c r="K1955" s="77"/>
      <c r="L1955" s="77"/>
      <c r="M1955" s="285" t="s">
        <v>94</v>
      </c>
      <c r="N1955" s="286" t="s">
        <v>52</v>
      </c>
      <c r="O1955" s="287">
        <v>1</v>
      </c>
      <c r="P1955" s="297"/>
      <c r="Q1955" s="88"/>
      <c r="R1955" s="298"/>
      <c r="S1955" s="47"/>
      <c r="T1955" s="48"/>
      <c r="U1955" s="48"/>
      <c r="V1955" s="48"/>
      <c r="W1955" s="48"/>
      <c r="X1955" s="48"/>
      <c r="Y1955" s="48"/>
      <c r="Z1955" s="48"/>
      <c r="AA1955" s="48"/>
      <c r="AB1955" s="48"/>
      <c r="AC1955" s="48"/>
      <c r="AD1955" s="48"/>
      <c r="AE1955" s="48"/>
      <c r="AF1955" s="48"/>
      <c r="AG1955" s="48"/>
      <c r="AH1955" s="48"/>
      <c r="AI1955" s="48"/>
      <c r="AJ1955" s="48"/>
      <c r="AK1955" s="48"/>
      <c r="AL1955" s="48"/>
      <c r="AM1955" s="48"/>
      <c r="AN1955" s="48"/>
      <c r="AO1955" s="48"/>
      <c r="AP1955" s="48"/>
      <c r="AQ1955" s="48"/>
      <c r="AR1955" s="48"/>
      <c r="AS1955" s="48"/>
      <c r="AT1955" s="48"/>
      <c r="AU1955" s="48"/>
      <c r="AV1955" s="48"/>
      <c r="AW1955" s="48"/>
      <c r="AX1955" s="48"/>
      <c r="AY1955" s="48"/>
      <c r="AZ1955" s="48"/>
      <c r="BA1955" s="48"/>
      <c r="BB1955" s="48"/>
      <c r="BC1955" s="48"/>
      <c r="BD1955" s="48"/>
      <c r="BE1955" s="48"/>
      <c r="BF1955" s="48"/>
      <c r="BG1955" s="48"/>
      <c r="BH1955" s="48"/>
      <c r="BI1955" s="48"/>
      <c r="BJ1955" s="48"/>
      <c r="BK1955" s="48"/>
      <c r="BL1955" s="48"/>
      <c r="BM1955" s="48"/>
      <c r="BN1955" s="48"/>
      <c r="BO1955" s="48"/>
      <c r="BP1955" s="48"/>
      <c r="BQ1955" s="48"/>
      <c r="BR1955" s="48"/>
      <c r="BS1955" s="48"/>
      <c r="BT1955" s="48"/>
      <c r="BU1955" s="48"/>
      <c r="BV1955" s="48"/>
      <c r="BW1955" s="48"/>
      <c r="BX1955" s="48"/>
      <c r="BY1955" s="48"/>
      <c r="BZ1955" s="48"/>
      <c r="CA1955" s="48"/>
      <c r="CB1955" s="48"/>
      <c r="CC1955" s="48"/>
      <c r="CD1955" s="48"/>
      <c r="CE1955" s="48"/>
      <c r="CF1955" s="48"/>
      <c r="CG1955" s="48"/>
      <c r="CH1955" s="48"/>
      <c r="CI1955" s="48"/>
      <c r="CJ1955" s="48"/>
      <c r="CK1955" s="48"/>
      <c r="CL1955" s="48"/>
      <c r="CM1955" s="48"/>
      <c r="CN1955" s="48"/>
      <c r="CO1955" s="48"/>
      <c r="CP1955" s="48"/>
      <c r="CQ1955" s="48"/>
      <c r="CR1955" s="48"/>
      <c r="CS1955" s="48"/>
      <c r="CT1955" s="48"/>
      <c r="CU1955" s="48"/>
      <c r="CV1955" s="48"/>
      <c r="CW1955" s="48"/>
      <c r="CX1955" s="48"/>
      <c r="CY1955" s="48"/>
      <c r="CZ1955" s="48"/>
      <c r="DA1955" s="48"/>
      <c r="DB1955" s="48"/>
      <c r="DC1955" s="48"/>
      <c r="DD1955" s="48"/>
      <c r="DE1955" s="48"/>
      <c r="DF1955" s="48"/>
      <c r="DG1955" s="48"/>
      <c r="DH1955" s="48"/>
      <c r="DI1955" s="48"/>
      <c r="DJ1955" s="48"/>
      <c r="DK1955" s="48"/>
      <c r="DL1955" s="48"/>
      <c r="DM1955" s="48"/>
      <c r="DN1955" s="48"/>
      <c r="DO1955" s="48"/>
      <c r="DP1955" s="48"/>
      <c r="DQ1955" s="48"/>
    </row>
    <row r="1956" spans="1:121" ht="22.5" hidden="1" customHeight="1" outlineLevel="2">
      <c r="A1956" s="36"/>
      <c r="B1956" s="36"/>
      <c r="C1956" s="6"/>
      <c r="D1956" s="36"/>
      <c r="E1956" s="6"/>
      <c r="F1956" s="35" t="s">
        <v>2053</v>
      </c>
      <c r="G1956" s="28"/>
      <c r="H1956" s="76"/>
      <c r="I1956" s="28"/>
      <c r="J1956" s="28"/>
      <c r="K1956" s="77"/>
      <c r="L1956" s="77"/>
      <c r="M1956" s="285" t="s">
        <v>1997</v>
      </c>
      <c r="N1956" s="286" t="s">
        <v>76</v>
      </c>
      <c r="O1956" s="287">
        <v>3</v>
      </c>
      <c r="P1956" s="297"/>
      <c r="Q1956" s="88"/>
      <c r="R1956" s="298"/>
      <c r="S1956" s="47"/>
      <c r="T1956" s="48"/>
      <c r="U1956" s="48"/>
      <c r="V1956" s="48"/>
      <c r="W1956" s="48"/>
      <c r="X1956" s="48"/>
      <c r="Y1956" s="48"/>
      <c r="Z1956" s="48"/>
      <c r="AA1956" s="48"/>
      <c r="AB1956" s="48"/>
      <c r="AC1956" s="48"/>
      <c r="AD1956" s="48"/>
      <c r="AE1956" s="48"/>
      <c r="AF1956" s="48"/>
      <c r="AG1956" s="48"/>
      <c r="AH1956" s="48"/>
      <c r="AI1956" s="48"/>
      <c r="AJ1956" s="48"/>
      <c r="AK1956" s="48"/>
      <c r="AL1956" s="48"/>
      <c r="AM1956" s="48"/>
      <c r="AN1956" s="48"/>
      <c r="AO1956" s="48"/>
      <c r="AP1956" s="48"/>
      <c r="AQ1956" s="48"/>
      <c r="AR1956" s="48"/>
      <c r="AS1956" s="48"/>
      <c r="AT1956" s="48"/>
      <c r="AU1956" s="48"/>
      <c r="AV1956" s="48"/>
      <c r="AW1956" s="48"/>
      <c r="AX1956" s="48"/>
      <c r="AY1956" s="48"/>
      <c r="AZ1956" s="48"/>
      <c r="BA1956" s="48"/>
      <c r="BB1956" s="48"/>
      <c r="BC1956" s="48"/>
      <c r="BD1956" s="48"/>
      <c r="BE1956" s="48"/>
      <c r="BF1956" s="48"/>
      <c r="BG1956" s="48"/>
      <c r="BH1956" s="48"/>
      <c r="BI1956" s="48"/>
      <c r="BJ1956" s="48"/>
      <c r="BK1956" s="48"/>
      <c r="BL1956" s="48"/>
      <c r="BM1956" s="48"/>
      <c r="BN1956" s="48"/>
      <c r="BO1956" s="48"/>
      <c r="BP1956" s="48"/>
      <c r="BQ1956" s="48"/>
      <c r="BR1956" s="48"/>
      <c r="BS1956" s="48"/>
      <c r="BT1956" s="48"/>
      <c r="BU1956" s="48"/>
      <c r="BV1956" s="48"/>
      <c r="BW1956" s="48"/>
      <c r="BX1956" s="48"/>
      <c r="BY1956" s="48"/>
      <c r="BZ1956" s="48"/>
      <c r="CA1956" s="48"/>
      <c r="CB1956" s="48"/>
      <c r="CC1956" s="48"/>
      <c r="CD1956" s="48"/>
      <c r="CE1956" s="48"/>
      <c r="CF1956" s="48"/>
      <c r="CG1956" s="48"/>
      <c r="CH1956" s="48"/>
      <c r="CI1956" s="48"/>
      <c r="CJ1956" s="48"/>
      <c r="CK1956" s="48"/>
      <c r="CL1956" s="48"/>
      <c r="CM1956" s="48"/>
      <c r="CN1956" s="48"/>
      <c r="CO1956" s="48"/>
      <c r="CP1956" s="48"/>
      <c r="CQ1956" s="48"/>
      <c r="CR1956" s="48"/>
      <c r="CS1956" s="48"/>
      <c r="CT1956" s="48"/>
      <c r="CU1956" s="48"/>
      <c r="CV1956" s="48"/>
      <c r="CW1956" s="48"/>
      <c r="CX1956" s="48"/>
      <c r="CY1956" s="48"/>
      <c r="CZ1956" s="48"/>
      <c r="DA1956" s="48"/>
      <c r="DB1956" s="48"/>
      <c r="DC1956" s="48"/>
      <c r="DD1956" s="48"/>
      <c r="DE1956" s="48"/>
      <c r="DF1956" s="48"/>
      <c r="DG1956" s="48"/>
      <c r="DH1956" s="48"/>
      <c r="DI1956" s="48"/>
      <c r="DJ1956" s="48"/>
      <c r="DK1956" s="48"/>
      <c r="DL1956" s="48"/>
      <c r="DM1956" s="48"/>
      <c r="DN1956" s="48"/>
      <c r="DO1956" s="48"/>
      <c r="DP1956" s="48"/>
      <c r="DQ1956" s="48"/>
    </row>
    <row r="1957" spans="1:121" ht="67.5" customHeight="1" outlineLevel="1" collapsed="1">
      <c r="A1957" s="36" t="s">
        <v>934</v>
      </c>
      <c r="B1957" s="36">
        <v>110</v>
      </c>
      <c r="C1957" s="6" t="s">
        <v>1575</v>
      </c>
      <c r="D1957" s="36" t="s">
        <v>1350</v>
      </c>
      <c r="E1957" s="6" t="s">
        <v>2054</v>
      </c>
      <c r="F1957" s="35" t="s">
        <v>1875</v>
      </c>
      <c r="G1957" s="28"/>
      <c r="H1957" s="76" t="s">
        <v>59</v>
      </c>
      <c r="I1957" s="28"/>
      <c r="J1957" s="28" t="s">
        <v>50</v>
      </c>
      <c r="K1957" s="26" t="s">
        <v>51</v>
      </c>
      <c r="L1957" s="26" t="s">
        <v>316</v>
      </c>
      <c r="M1957" s="285" t="str">
        <f>M1958&amp;" "&amp;O1958&amp;N1958&amp;" "&amp;M1959&amp;" "&amp;O1959&amp;N1959&amp;" "</f>
        <v xml:space="preserve">Текущий ремонт трансформаторов 110 кВ 2шт. Текущий ремонт разъединителей (ОД и КЗ) 110 кВ 2групп </v>
      </c>
      <c r="N1957" s="286"/>
      <c r="O1957" s="287"/>
      <c r="P1957" s="297"/>
      <c r="Q1957" s="88"/>
      <c r="R1957" s="298"/>
      <c r="S1957" s="47"/>
      <c r="T1957" s="48"/>
      <c r="U1957" s="48"/>
      <c r="V1957" s="48"/>
      <c r="W1957" s="48"/>
      <c r="X1957" s="48"/>
      <c r="Y1957" s="48"/>
      <c r="Z1957" s="48"/>
      <c r="AA1957" s="48"/>
      <c r="AB1957" s="48"/>
      <c r="AC1957" s="48"/>
      <c r="AD1957" s="48"/>
      <c r="AE1957" s="48"/>
      <c r="AF1957" s="48"/>
      <c r="AG1957" s="48"/>
      <c r="AH1957" s="48"/>
      <c r="AI1957" s="48"/>
      <c r="AJ1957" s="48"/>
      <c r="AK1957" s="48"/>
      <c r="AL1957" s="48"/>
      <c r="AM1957" s="48"/>
      <c r="AN1957" s="48"/>
      <c r="AO1957" s="48"/>
      <c r="AP1957" s="48"/>
      <c r="AQ1957" s="48"/>
      <c r="AR1957" s="48"/>
      <c r="AS1957" s="48"/>
      <c r="AT1957" s="48"/>
      <c r="AU1957" s="48"/>
      <c r="AV1957" s="48"/>
      <c r="AW1957" s="48"/>
      <c r="AX1957" s="48"/>
      <c r="AY1957" s="48"/>
      <c r="AZ1957" s="48"/>
      <c r="BA1957" s="48"/>
      <c r="BB1957" s="48"/>
      <c r="BC1957" s="48"/>
      <c r="BD1957" s="48"/>
      <c r="BE1957" s="48"/>
      <c r="BF1957" s="48"/>
      <c r="BG1957" s="48"/>
      <c r="BH1957" s="48"/>
      <c r="BI1957" s="48"/>
      <c r="BJ1957" s="48"/>
      <c r="BK1957" s="48"/>
      <c r="BL1957" s="48"/>
      <c r="BM1957" s="48"/>
      <c r="BN1957" s="48"/>
      <c r="BO1957" s="48"/>
      <c r="BP1957" s="48"/>
      <c r="BQ1957" s="48"/>
      <c r="BR1957" s="48"/>
      <c r="BS1957" s="48"/>
      <c r="BT1957" s="48"/>
      <c r="BU1957" s="48"/>
      <c r="BV1957" s="48"/>
      <c r="BW1957" s="48"/>
      <c r="BX1957" s="48"/>
      <c r="BY1957" s="48"/>
      <c r="BZ1957" s="48"/>
      <c r="CA1957" s="48"/>
      <c r="CB1957" s="48"/>
      <c r="CC1957" s="48"/>
      <c r="CD1957" s="48"/>
      <c r="CE1957" s="48"/>
      <c r="CF1957" s="48"/>
      <c r="CG1957" s="48"/>
      <c r="CH1957" s="48"/>
      <c r="CI1957" s="48"/>
      <c r="CJ1957" s="48"/>
      <c r="CK1957" s="48"/>
      <c r="CL1957" s="48"/>
      <c r="CM1957" s="48"/>
      <c r="CN1957" s="48"/>
      <c r="CO1957" s="48"/>
      <c r="CP1957" s="48"/>
      <c r="CQ1957" s="48"/>
      <c r="CR1957" s="48"/>
      <c r="CS1957" s="48"/>
      <c r="CT1957" s="48"/>
      <c r="CU1957" s="48"/>
      <c r="CV1957" s="48"/>
      <c r="CW1957" s="48"/>
      <c r="CX1957" s="48"/>
      <c r="CY1957" s="48"/>
      <c r="CZ1957" s="48"/>
      <c r="DA1957" s="48"/>
      <c r="DB1957" s="48"/>
      <c r="DC1957" s="48"/>
      <c r="DD1957" s="48"/>
      <c r="DE1957" s="48"/>
      <c r="DF1957" s="48"/>
      <c r="DG1957" s="48"/>
      <c r="DH1957" s="48"/>
      <c r="DI1957" s="48"/>
      <c r="DJ1957" s="48"/>
      <c r="DK1957" s="48"/>
      <c r="DL1957" s="48"/>
      <c r="DM1957" s="48"/>
      <c r="DN1957" s="48"/>
      <c r="DO1957" s="48"/>
      <c r="DP1957" s="48"/>
      <c r="DQ1957" s="48"/>
    </row>
    <row r="1958" spans="1:121" ht="22.5" hidden="1" customHeight="1" outlineLevel="2">
      <c r="A1958" s="36"/>
      <c r="B1958" s="36"/>
      <c r="C1958" s="6"/>
      <c r="D1958" s="36"/>
      <c r="E1958" s="6"/>
      <c r="F1958" s="35" t="s">
        <v>2055</v>
      </c>
      <c r="G1958" s="28"/>
      <c r="H1958" s="76"/>
      <c r="I1958" s="28"/>
      <c r="J1958" s="28"/>
      <c r="K1958" s="77"/>
      <c r="L1958" s="77"/>
      <c r="M1958" s="285" t="s">
        <v>103</v>
      </c>
      <c r="N1958" s="286" t="s">
        <v>52</v>
      </c>
      <c r="O1958" s="287">
        <v>2</v>
      </c>
      <c r="P1958" s="297"/>
      <c r="Q1958" s="88"/>
      <c r="R1958" s="298"/>
      <c r="S1958" s="47"/>
      <c r="T1958" s="48"/>
      <c r="U1958" s="48"/>
      <c r="V1958" s="48"/>
      <c r="W1958" s="48"/>
      <c r="X1958" s="48"/>
      <c r="Y1958" s="48"/>
      <c r="Z1958" s="48"/>
      <c r="AA1958" s="48"/>
      <c r="AB1958" s="48"/>
      <c r="AC1958" s="48"/>
      <c r="AD1958" s="48"/>
      <c r="AE1958" s="48"/>
      <c r="AF1958" s="48"/>
      <c r="AG1958" s="48"/>
      <c r="AH1958" s="48"/>
      <c r="AI1958" s="48"/>
      <c r="AJ1958" s="48"/>
      <c r="AK1958" s="48"/>
      <c r="AL1958" s="48"/>
      <c r="AM1958" s="48"/>
      <c r="AN1958" s="48"/>
      <c r="AO1958" s="48"/>
      <c r="AP1958" s="48"/>
      <c r="AQ1958" s="48"/>
      <c r="AR1958" s="48"/>
      <c r="AS1958" s="48"/>
      <c r="AT1958" s="48"/>
      <c r="AU1958" s="48"/>
      <c r="AV1958" s="48"/>
      <c r="AW1958" s="48"/>
      <c r="AX1958" s="48"/>
      <c r="AY1958" s="48"/>
      <c r="AZ1958" s="48"/>
      <c r="BA1958" s="48"/>
      <c r="BB1958" s="48"/>
      <c r="BC1958" s="48"/>
      <c r="BD1958" s="48"/>
      <c r="BE1958" s="48"/>
      <c r="BF1958" s="48"/>
      <c r="BG1958" s="48"/>
      <c r="BH1958" s="48"/>
      <c r="BI1958" s="48"/>
      <c r="BJ1958" s="48"/>
      <c r="BK1958" s="48"/>
      <c r="BL1958" s="48"/>
      <c r="BM1958" s="48"/>
      <c r="BN1958" s="48"/>
      <c r="BO1958" s="48"/>
      <c r="BP1958" s="48"/>
      <c r="BQ1958" s="48"/>
      <c r="BR1958" s="48"/>
      <c r="BS1958" s="48"/>
      <c r="BT1958" s="48"/>
      <c r="BU1958" s="48"/>
      <c r="BV1958" s="48"/>
      <c r="BW1958" s="48"/>
      <c r="BX1958" s="48"/>
      <c r="BY1958" s="48"/>
      <c r="BZ1958" s="48"/>
      <c r="CA1958" s="48"/>
      <c r="CB1958" s="48"/>
      <c r="CC1958" s="48"/>
      <c r="CD1958" s="48"/>
      <c r="CE1958" s="48"/>
      <c r="CF1958" s="48"/>
      <c r="CG1958" s="48"/>
      <c r="CH1958" s="48"/>
      <c r="CI1958" s="48"/>
      <c r="CJ1958" s="48"/>
      <c r="CK1958" s="48"/>
      <c r="CL1958" s="48"/>
      <c r="CM1958" s="48"/>
      <c r="CN1958" s="48"/>
      <c r="CO1958" s="48"/>
      <c r="CP1958" s="48"/>
      <c r="CQ1958" s="48"/>
      <c r="CR1958" s="48"/>
      <c r="CS1958" s="48"/>
      <c r="CT1958" s="48"/>
      <c r="CU1958" s="48"/>
      <c r="CV1958" s="48"/>
      <c r="CW1958" s="48"/>
      <c r="CX1958" s="48"/>
      <c r="CY1958" s="48"/>
      <c r="CZ1958" s="48"/>
      <c r="DA1958" s="48"/>
      <c r="DB1958" s="48"/>
      <c r="DC1958" s="48"/>
      <c r="DD1958" s="48"/>
      <c r="DE1958" s="48"/>
      <c r="DF1958" s="48"/>
      <c r="DG1958" s="48"/>
      <c r="DH1958" s="48"/>
      <c r="DI1958" s="48"/>
      <c r="DJ1958" s="48"/>
      <c r="DK1958" s="48"/>
      <c r="DL1958" s="48"/>
      <c r="DM1958" s="48"/>
      <c r="DN1958" s="48"/>
      <c r="DO1958" s="48"/>
      <c r="DP1958" s="48"/>
      <c r="DQ1958" s="48"/>
    </row>
    <row r="1959" spans="1:121" ht="22.5" hidden="1" customHeight="1" outlineLevel="2">
      <c r="A1959" s="36"/>
      <c r="B1959" s="36"/>
      <c r="C1959" s="6"/>
      <c r="D1959" s="36"/>
      <c r="E1959" s="6"/>
      <c r="F1959" s="35" t="s">
        <v>2056</v>
      </c>
      <c r="G1959" s="28"/>
      <c r="H1959" s="76"/>
      <c r="I1959" s="28"/>
      <c r="J1959" s="28"/>
      <c r="K1959" s="77"/>
      <c r="L1959" s="77"/>
      <c r="M1959" s="285" t="s">
        <v>182</v>
      </c>
      <c r="N1959" s="286" t="s">
        <v>76</v>
      </c>
      <c r="O1959" s="287">
        <v>2</v>
      </c>
      <c r="P1959" s="297"/>
      <c r="Q1959" s="88"/>
      <c r="R1959" s="298"/>
      <c r="S1959" s="47"/>
      <c r="T1959" s="48"/>
      <c r="U1959" s="48"/>
      <c r="V1959" s="48"/>
      <c r="W1959" s="48"/>
      <c r="X1959" s="48"/>
      <c r="Y1959" s="48"/>
      <c r="Z1959" s="48"/>
      <c r="AA1959" s="48"/>
      <c r="AB1959" s="48"/>
      <c r="AC1959" s="48"/>
      <c r="AD1959" s="48"/>
      <c r="AE1959" s="48"/>
      <c r="AF1959" s="48"/>
      <c r="AG1959" s="48"/>
      <c r="AH1959" s="48"/>
      <c r="AI1959" s="48"/>
      <c r="AJ1959" s="48"/>
      <c r="AK1959" s="48"/>
      <c r="AL1959" s="48"/>
      <c r="AM1959" s="48"/>
      <c r="AN1959" s="48"/>
      <c r="AO1959" s="48"/>
      <c r="AP1959" s="48"/>
      <c r="AQ1959" s="48"/>
      <c r="AR1959" s="48"/>
      <c r="AS1959" s="48"/>
      <c r="AT1959" s="48"/>
      <c r="AU1959" s="48"/>
      <c r="AV1959" s="48"/>
      <c r="AW1959" s="48"/>
      <c r="AX1959" s="48"/>
      <c r="AY1959" s="48"/>
      <c r="AZ1959" s="48"/>
      <c r="BA1959" s="48"/>
      <c r="BB1959" s="48"/>
      <c r="BC1959" s="48"/>
      <c r="BD1959" s="48"/>
      <c r="BE1959" s="48"/>
      <c r="BF1959" s="48"/>
      <c r="BG1959" s="48"/>
      <c r="BH1959" s="48"/>
      <c r="BI1959" s="48"/>
      <c r="BJ1959" s="48"/>
      <c r="BK1959" s="48"/>
      <c r="BL1959" s="48"/>
      <c r="BM1959" s="48"/>
      <c r="BN1959" s="48"/>
      <c r="BO1959" s="48"/>
      <c r="BP1959" s="48"/>
      <c r="BQ1959" s="48"/>
      <c r="BR1959" s="48"/>
      <c r="BS1959" s="48"/>
      <c r="BT1959" s="48"/>
      <c r="BU1959" s="48"/>
      <c r="BV1959" s="48"/>
      <c r="BW1959" s="48"/>
      <c r="BX1959" s="48"/>
      <c r="BY1959" s="48"/>
      <c r="BZ1959" s="48"/>
      <c r="CA1959" s="48"/>
      <c r="CB1959" s="48"/>
      <c r="CC1959" s="48"/>
      <c r="CD1959" s="48"/>
      <c r="CE1959" s="48"/>
      <c r="CF1959" s="48"/>
      <c r="CG1959" s="48"/>
      <c r="CH1959" s="48"/>
      <c r="CI1959" s="48"/>
      <c r="CJ1959" s="48"/>
      <c r="CK1959" s="48"/>
      <c r="CL1959" s="48"/>
      <c r="CM1959" s="48"/>
      <c r="CN1959" s="48"/>
      <c r="CO1959" s="48"/>
      <c r="CP1959" s="48"/>
      <c r="CQ1959" s="48"/>
      <c r="CR1959" s="48"/>
      <c r="CS1959" s="48"/>
      <c r="CT1959" s="48"/>
      <c r="CU1959" s="48"/>
      <c r="CV1959" s="48"/>
      <c r="CW1959" s="48"/>
      <c r="CX1959" s="48"/>
      <c r="CY1959" s="48"/>
      <c r="CZ1959" s="48"/>
      <c r="DA1959" s="48"/>
      <c r="DB1959" s="48"/>
      <c r="DC1959" s="48"/>
      <c r="DD1959" s="48"/>
      <c r="DE1959" s="48"/>
      <c r="DF1959" s="48"/>
      <c r="DG1959" s="48"/>
      <c r="DH1959" s="48"/>
      <c r="DI1959" s="48"/>
      <c r="DJ1959" s="48"/>
      <c r="DK1959" s="48"/>
      <c r="DL1959" s="48"/>
      <c r="DM1959" s="48"/>
      <c r="DN1959" s="48"/>
      <c r="DO1959" s="48"/>
      <c r="DP1959" s="48"/>
      <c r="DQ1959" s="48"/>
    </row>
    <row r="1960" spans="1:121" ht="22.5" customHeight="1" outlineLevel="1" collapsed="1">
      <c r="A1960" s="36" t="s">
        <v>935</v>
      </c>
      <c r="B1960" s="36">
        <v>110</v>
      </c>
      <c r="C1960" s="6" t="s">
        <v>281</v>
      </c>
      <c r="D1960" s="36" t="s">
        <v>1350</v>
      </c>
      <c r="E1960" s="6" t="s">
        <v>2057</v>
      </c>
      <c r="F1960" s="35" t="s">
        <v>2058</v>
      </c>
      <c r="G1960" s="28"/>
      <c r="H1960" s="76" t="s">
        <v>59</v>
      </c>
      <c r="I1960" s="28"/>
      <c r="J1960" s="28" t="s">
        <v>50</v>
      </c>
      <c r="K1960" s="26" t="s">
        <v>49</v>
      </c>
      <c r="L1960" s="26" t="s">
        <v>49</v>
      </c>
      <c r="M1960" s="285" t="str">
        <f>M1961&amp;" "&amp;O1961&amp;N1961&amp;" "</f>
        <v xml:space="preserve">Текущий ремонт трансформаторов 110 кВ 1шт. </v>
      </c>
      <c r="N1960" s="286"/>
      <c r="O1960" s="287"/>
      <c r="P1960" s="297"/>
      <c r="Q1960" s="88"/>
      <c r="R1960" s="298"/>
      <c r="S1960" s="47"/>
      <c r="T1960" s="48"/>
      <c r="U1960" s="48"/>
      <c r="V1960" s="48"/>
      <c r="W1960" s="48"/>
      <c r="X1960" s="48"/>
      <c r="Y1960" s="48"/>
      <c r="Z1960" s="48"/>
      <c r="AA1960" s="48"/>
      <c r="AB1960" s="48"/>
      <c r="AC1960" s="48"/>
      <c r="AD1960" s="48"/>
      <c r="AE1960" s="48"/>
      <c r="AF1960" s="48"/>
      <c r="AG1960" s="48"/>
      <c r="AH1960" s="48"/>
      <c r="AI1960" s="48"/>
      <c r="AJ1960" s="48"/>
      <c r="AK1960" s="48"/>
      <c r="AL1960" s="48"/>
      <c r="AM1960" s="48"/>
      <c r="AN1960" s="48"/>
      <c r="AO1960" s="48"/>
      <c r="AP1960" s="48"/>
      <c r="AQ1960" s="48"/>
      <c r="AR1960" s="48"/>
      <c r="AS1960" s="48"/>
      <c r="AT1960" s="48"/>
      <c r="AU1960" s="48"/>
      <c r="AV1960" s="48"/>
      <c r="AW1960" s="48"/>
      <c r="AX1960" s="48"/>
      <c r="AY1960" s="48"/>
      <c r="AZ1960" s="48"/>
      <c r="BA1960" s="48"/>
      <c r="BB1960" s="48"/>
      <c r="BC1960" s="48"/>
      <c r="BD1960" s="48"/>
      <c r="BE1960" s="48"/>
      <c r="BF1960" s="48"/>
      <c r="BG1960" s="48"/>
      <c r="BH1960" s="48"/>
      <c r="BI1960" s="48"/>
      <c r="BJ1960" s="48"/>
      <c r="BK1960" s="48"/>
      <c r="BL1960" s="48"/>
      <c r="BM1960" s="48"/>
      <c r="BN1960" s="48"/>
      <c r="BO1960" s="48"/>
      <c r="BP1960" s="48"/>
      <c r="BQ1960" s="48"/>
      <c r="BR1960" s="48"/>
      <c r="BS1960" s="48"/>
      <c r="BT1960" s="48"/>
      <c r="BU1960" s="48"/>
      <c r="BV1960" s="48"/>
      <c r="BW1960" s="48"/>
      <c r="BX1960" s="48"/>
      <c r="BY1960" s="48"/>
      <c r="BZ1960" s="48"/>
      <c r="CA1960" s="48"/>
      <c r="CB1960" s="48"/>
      <c r="CC1960" s="48"/>
      <c r="CD1960" s="48"/>
      <c r="CE1960" s="48"/>
      <c r="CF1960" s="48"/>
      <c r="CG1960" s="48"/>
      <c r="CH1960" s="48"/>
      <c r="CI1960" s="48"/>
      <c r="CJ1960" s="48"/>
      <c r="CK1960" s="48"/>
      <c r="CL1960" s="48"/>
      <c r="CM1960" s="48"/>
      <c r="CN1960" s="48"/>
      <c r="CO1960" s="48"/>
      <c r="CP1960" s="48"/>
      <c r="CQ1960" s="48"/>
      <c r="CR1960" s="48"/>
      <c r="CS1960" s="48"/>
      <c r="CT1960" s="48"/>
      <c r="CU1960" s="48"/>
      <c r="CV1960" s="48"/>
      <c r="CW1960" s="48"/>
      <c r="CX1960" s="48"/>
      <c r="CY1960" s="48"/>
      <c r="CZ1960" s="48"/>
      <c r="DA1960" s="48"/>
      <c r="DB1960" s="48"/>
      <c r="DC1960" s="48"/>
      <c r="DD1960" s="48"/>
      <c r="DE1960" s="48"/>
      <c r="DF1960" s="48"/>
      <c r="DG1960" s="48"/>
      <c r="DH1960" s="48"/>
      <c r="DI1960" s="48"/>
      <c r="DJ1960" s="48"/>
      <c r="DK1960" s="48"/>
      <c r="DL1960" s="48"/>
      <c r="DM1960" s="48"/>
      <c r="DN1960" s="48"/>
      <c r="DO1960" s="48"/>
      <c r="DP1960" s="48"/>
      <c r="DQ1960" s="48"/>
    </row>
    <row r="1961" spans="1:121" ht="12.75" hidden="1" customHeight="1" outlineLevel="2">
      <c r="A1961" s="36"/>
      <c r="B1961" s="36"/>
      <c r="C1961" s="6"/>
      <c r="D1961" s="36"/>
      <c r="E1961" s="6"/>
      <c r="F1961" s="35" t="s">
        <v>2047</v>
      </c>
      <c r="G1961" s="28"/>
      <c r="H1961" s="76"/>
      <c r="I1961" s="28"/>
      <c r="J1961" s="28"/>
      <c r="K1961" s="77"/>
      <c r="L1961" s="77"/>
      <c r="M1961" s="285" t="s">
        <v>103</v>
      </c>
      <c r="N1961" s="286" t="s">
        <v>52</v>
      </c>
      <c r="O1961" s="287">
        <v>1</v>
      </c>
      <c r="P1961" s="297"/>
      <c r="Q1961" s="88"/>
      <c r="R1961" s="298"/>
      <c r="S1961" s="47"/>
      <c r="T1961" s="48"/>
      <c r="U1961" s="48"/>
      <c r="V1961" s="48"/>
      <c r="W1961" s="48"/>
      <c r="X1961" s="48"/>
      <c r="Y1961" s="48"/>
      <c r="Z1961" s="48"/>
      <c r="AA1961" s="48"/>
      <c r="AB1961" s="48"/>
      <c r="AC1961" s="48"/>
      <c r="AD1961" s="48"/>
      <c r="AE1961" s="48"/>
      <c r="AF1961" s="48"/>
      <c r="AG1961" s="48"/>
      <c r="AH1961" s="48"/>
      <c r="AI1961" s="48"/>
      <c r="AJ1961" s="48"/>
      <c r="AK1961" s="48"/>
      <c r="AL1961" s="48"/>
      <c r="AM1961" s="48"/>
      <c r="AN1961" s="48"/>
      <c r="AO1961" s="48"/>
      <c r="AP1961" s="48"/>
      <c r="AQ1961" s="48"/>
      <c r="AR1961" s="48"/>
      <c r="AS1961" s="48"/>
      <c r="AT1961" s="48"/>
      <c r="AU1961" s="48"/>
      <c r="AV1961" s="48"/>
      <c r="AW1961" s="48"/>
      <c r="AX1961" s="48"/>
      <c r="AY1961" s="48"/>
      <c r="AZ1961" s="48"/>
      <c r="BA1961" s="48"/>
      <c r="BB1961" s="48"/>
      <c r="BC1961" s="48"/>
      <c r="BD1961" s="48"/>
      <c r="BE1961" s="48"/>
      <c r="BF1961" s="48"/>
      <c r="BG1961" s="48"/>
      <c r="BH1961" s="48"/>
      <c r="BI1961" s="48"/>
      <c r="BJ1961" s="48"/>
      <c r="BK1961" s="48"/>
      <c r="BL1961" s="48"/>
      <c r="BM1961" s="48"/>
      <c r="BN1961" s="48"/>
      <c r="BO1961" s="48"/>
      <c r="BP1961" s="48"/>
      <c r="BQ1961" s="48"/>
      <c r="BR1961" s="48"/>
      <c r="BS1961" s="48"/>
      <c r="BT1961" s="48"/>
      <c r="BU1961" s="48"/>
      <c r="BV1961" s="48"/>
      <c r="BW1961" s="48"/>
      <c r="BX1961" s="48"/>
      <c r="BY1961" s="48"/>
      <c r="BZ1961" s="48"/>
      <c r="CA1961" s="48"/>
      <c r="CB1961" s="48"/>
      <c r="CC1961" s="48"/>
      <c r="CD1961" s="48"/>
      <c r="CE1961" s="48"/>
      <c r="CF1961" s="48"/>
      <c r="CG1961" s="48"/>
      <c r="CH1961" s="48"/>
      <c r="CI1961" s="48"/>
      <c r="CJ1961" s="48"/>
      <c r="CK1961" s="48"/>
      <c r="CL1961" s="48"/>
      <c r="CM1961" s="48"/>
      <c r="CN1961" s="48"/>
      <c r="CO1961" s="48"/>
      <c r="CP1961" s="48"/>
      <c r="CQ1961" s="48"/>
      <c r="CR1961" s="48"/>
      <c r="CS1961" s="48"/>
      <c r="CT1961" s="48"/>
      <c r="CU1961" s="48"/>
      <c r="CV1961" s="48"/>
      <c r="CW1961" s="48"/>
      <c r="CX1961" s="48"/>
      <c r="CY1961" s="48"/>
      <c r="CZ1961" s="48"/>
      <c r="DA1961" s="48"/>
      <c r="DB1961" s="48"/>
      <c r="DC1961" s="48"/>
      <c r="DD1961" s="48"/>
      <c r="DE1961" s="48"/>
      <c r="DF1961" s="48"/>
      <c r="DG1961" s="48"/>
      <c r="DH1961" s="48"/>
      <c r="DI1961" s="48"/>
      <c r="DJ1961" s="48"/>
      <c r="DK1961" s="48"/>
      <c r="DL1961" s="48"/>
      <c r="DM1961" s="48"/>
      <c r="DN1961" s="48"/>
      <c r="DO1961" s="48"/>
      <c r="DP1961" s="48"/>
      <c r="DQ1961" s="48"/>
    </row>
    <row r="1962" spans="1:121" ht="22.5" customHeight="1" outlineLevel="1" collapsed="1">
      <c r="A1962" s="36" t="s">
        <v>936</v>
      </c>
      <c r="B1962" s="78">
        <v>35</v>
      </c>
      <c r="C1962" s="6" t="s">
        <v>281</v>
      </c>
      <c r="D1962" s="36" t="s">
        <v>1350</v>
      </c>
      <c r="E1962" s="6" t="s">
        <v>2059</v>
      </c>
      <c r="F1962" s="35" t="s">
        <v>1910</v>
      </c>
      <c r="G1962" s="28"/>
      <c r="H1962" s="76" t="s">
        <v>59</v>
      </c>
      <c r="I1962" s="28"/>
      <c r="J1962" s="28" t="s">
        <v>50</v>
      </c>
      <c r="K1962" s="26" t="s">
        <v>55</v>
      </c>
      <c r="L1962" s="26" t="s">
        <v>55</v>
      </c>
      <c r="M1962" s="285" t="str">
        <f>M1963&amp;" "&amp;O1963&amp;N1963&amp;" "</f>
        <v xml:space="preserve">Текущий ремонт трансформаторов 35 кВ 2шт. </v>
      </c>
      <c r="N1962" s="286"/>
      <c r="O1962" s="287"/>
      <c r="P1962" s="297"/>
      <c r="Q1962" s="88"/>
      <c r="R1962" s="298"/>
      <c r="S1962" s="47"/>
      <c r="T1962" s="48"/>
      <c r="U1962" s="48"/>
      <c r="V1962" s="48"/>
      <c r="W1962" s="48"/>
      <c r="X1962" s="48"/>
      <c r="Y1962" s="48"/>
      <c r="Z1962" s="48"/>
      <c r="AA1962" s="48"/>
      <c r="AB1962" s="48"/>
      <c r="AC1962" s="48"/>
      <c r="AD1962" s="48"/>
      <c r="AE1962" s="48"/>
      <c r="AF1962" s="48"/>
      <c r="AG1962" s="48"/>
      <c r="AH1962" s="48"/>
      <c r="AI1962" s="48"/>
      <c r="AJ1962" s="48"/>
      <c r="AK1962" s="48"/>
      <c r="AL1962" s="48"/>
      <c r="AM1962" s="48"/>
      <c r="AN1962" s="48"/>
      <c r="AO1962" s="48"/>
      <c r="AP1962" s="48"/>
      <c r="AQ1962" s="48"/>
      <c r="AR1962" s="48"/>
      <c r="AS1962" s="48"/>
      <c r="AT1962" s="48"/>
      <c r="AU1962" s="48"/>
      <c r="AV1962" s="48"/>
      <c r="AW1962" s="48"/>
      <c r="AX1962" s="48"/>
      <c r="AY1962" s="48"/>
      <c r="AZ1962" s="48"/>
      <c r="BA1962" s="48"/>
      <c r="BB1962" s="48"/>
      <c r="BC1962" s="48"/>
      <c r="BD1962" s="48"/>
      <c r="BE1962" s="48"/>
      <c r="BF1962" s="48"/>
      <c r="BG1962" s="48"/>
      <c r="BH1962" s="48"/>
      <c r="BI1962" s="48"/>
      <c r="BJ1962" s="48"/>
      <c r="BK1962" s="48"/>
      <c r="BL1962" s="48"/>
      <c r="BM1962" s="48"/>
      <c r="BN1962" s="48"/>
      <c r="BO1962" s="48"/>
      <c r="BP1962" s="48"/>
      <c r="BQ1962" s="48"/>
      <c r="BR1962" s="48"/>
      <c r="BS1962" s="48"/>
      <c r="BT1962" s="48"/>
      <c r="BU1962" s="48"/>
      <c r="BV1962" s="48"/>
      <c r="BW1962" s="48"/>
      <c r="BX1962" s="48"/>
      <c r="BY1962" s="48"/>
      <c r="BZ1962" s="48"/>
      <c r="CA1962" s="48"/>
      <c r="CB1962" s="48"/>
      <c r="CC1962" s="48"/>
      <c r="CD1962" s="48"/>
      <c r="CE1962" s="48"/>
      <c r="CF1962" s="48"/>
      <c r="CG1962" s="48"/>
      <c r="CH1962" s="48"/>
      <c r="CI1962" s="48"/>
      <c r="CJ1962" s="48"/>
      <c r="CK1962" s="48"/>
      <c r="CL1962" s="48"/>
      <c r="CM1962" s="48"/>
      <c r="CN1962" s="48"/>
      <c r="CO1962" s="48"/>
      <c r="CP1962" s="48"/>
      <c r="CQ1962" s="48"/>
      <c r="CR1962" s="48"/>
      <c r="CS1962" s="48"/>
      <c r="CT1962" s="48"/>
      <c r="CU1962" s="48"/>
      <c r="CV1962" s="48"/>
      <c r="CW1962" s="48"/>
      <c r="CX1962" s="48"/>
      <c r="CY1962" s="48"/>
      <c r="CZ1962" s="48"/>
      <c r="DA1962" s="48"/>
      <c r="DB1962" s="48"/>
      <c r="DC1962" s="48"/>
      <c r="DD1962" s="48"/>
      <c r="DE1962" s="48"/>
      <c r="DF1962" s="48"/>
      <c r="DG1962" s="48"/>
      <c r="DH1962" s="48"/>
      <c r="DI1962" s="48"/>
      <c r="DJ1962" s="48"/>
      <c r="DK1962" s="48"/>
      <c r="DL1962" s="48"/>
      <c r="DM1962" s="48"/>
      <c r="DN1962" s="48"/>
      <c r="DO1962" s="48"/>
      <c r="DP1962" s="48"/>
      <c r="DQ1962" s="48"/>
    </row>
    <row r="1963" spans="1:121" ht="12.75" hidden="1" customHeight="1" outlineLevel="2">
      <c r="A1963" s="36"/>
      <c r="B1963" s="36"/>
      <c r="C1963" s="6"/>
      <c r="D1963" s="36"/>
      <c r="E1963" s="6"/>
      <c r="F1963" s="35" t="s">
        <v>2060</v>
      </c>
      <c r="G1963" s="28"/>
      <c r="H1963" s="76"/>
      <c r="I1963" s="28"/>
      <c r="J1963" s="28"/>
      <c r="K1963" s="77"/>
      <c r="L1963" s="77"/>
      <c r="M1963" s="285" t="s">
        <v>94</v>
      </c>
      <c r="N1963" s="286" t="s">
        <v>52</v>
      </c>
      <c r="O1963" s="287">
        <v>2</v>
      </c>
      <c r="P1963" s="297"/>
      <c r="Q1963" s="88"/>
      <c r="R1963" s="298"/>
      <c r="S1963" s="47"/>
      <c r="T1963" s="48"/>
      <c r="U1963" s="48"/>
      <c r="V1963" s="48"/>
      <c r="W1963" s="48"/>
      <c r="X1963" s="48"/>
      <c r="Y1963" s="48"/>
      <c r="Z1963" s="48"/>
      <c r="AA1963" s="48"/>
      <c r="AB1963" s="48"/>
      <c r="AC1963" s="48"/>
      <c r="AD1963" s="48"/>
      <c r="AE1963" s="48"/>
      <c r="AF1963" s="48"/>
      <c r="AG1963" s="48"/>
      <c r="AH1963" s="48"/>
      <c r="AI1963" s="48"/>
      <c r="AJ1963" s="48"/>
      <c r="AK1963" s="48"/>
      <c r="AL1963" s="48"/>
      <c r="AM1963" s="48"/>
      <c r="AN1963" s="48"/>
      <c r="AO1963" s="48"/>
      <c r="AP1963" s="48"/>
      <c r="AQ1963" s="48"/>
      <c r="AR1963" s="48"/>
      <c r="AS1963" s="48"/>
      <c r="AT1963" s="48"/>
      <c r="AU1963" s="48"/>
      <c r="AV1963" s="48"/>
      <c r="AW1963" s="48"/>
      <c r="AX1963" s="48"/>
      <c r="AY1963" s="48"/>
      <c r="AZ1963" s="48"/>
      <c r="BA1963" s="48"/>
      <c r="BB1963" s="48"/>
      <c r="BC1963" s="48"/>
      <c r="BD1963" s="48"/>
      <c r="BE1963" s="48"/>
      <c r="BF1963" s="48"/>
      <c r="BG1963" s="48"/>
      <c r="BH1963" s="48"/>
      <c r="BI1963" s="48"/>
      <c r="BJ1963" s="48"/>
      <c r="BK1963" s="48"/>
      <c r="BL1963" s="48"/>
      <c r="BM1963" s="48"/>
      <c r="BN1963" s="48"/>
      <c r="BO1963" s="48"/>
      <c r="BP1963" s="48"/>
      <c r="BQ1963" s="48"/>
      <c r="BR1963" s="48"/>
      <c r="BS1963" s="48"/>
      <c r="BT1963" s="48"/>
      <c r="BU1963" s="48"/>
      <c r="BV1963" s="48"/>
      <c r="BW1963" s="48"/>
      <c r="BX1963" s="48"/>
      <c r="BY1963" s="48"/>
      <c r="BZ1963" s="48"/>
      <c r="CA1963" s="48"/>
      <c r="CB1963" s="48"/>
      <c r="CC1963" s="48"/>
      <c r="CD1963" s="48"/>
      <c r="CE1963" s="48"/>
      <c r="CF1963" s="48"/>
      <c r="CG1963" s="48"/>
      <c r="CH1963" s="48"/>
      <c r="CI1963" s="48"/>
      <c r="CJ1963" s="48"/>
      <c r="CK1963" s="48"/>
      <c r="CL1963" s="48"/>
      <c r="CM1963" s="48"/>
      <c r="CN1963" s="48"/>
      <c r="CO1963" s="48"/>
      <c r="CP1963" s="48"/>
      <c r="CQ1963" s="48"/>
      <c r="CR1963" s="48"/>
      <c r="CS1963" s="48"/>
      <c r="CT1963" s="48"/>
      <c r="CU1963" s="48"/>
      <c r="CV1963" s="48"/>
      <c r="CW1963" s="48"/>
      <c r="CX1963" s="48"/>
      <c r="CY1963" s="48"/>
      <c r="CZ1963" s="48"/>
      <c r="DA1963" s="48"/>
      <c r="DB1963" s="48"/>
      <c r="DC1963" s="48"/>
      <c r="DD1963" s="48"/>
      <c r="DE1963" s="48"/>
      <c r="DF1963" s="48"/>
      <c r="DG1963" s="48"/>
      <c r="DH1963" s="48"/>
      <c r="DI1963" s="48"/>
      <c r="DJ1963" s="48"/>
      <c r="DK1963" s="48"/>
      <c r="DL1963" s="48"/>
      <c r="DM1963" s="48"/>
      <c r="DN1963" s="48"/>
      <c r="DO1963" s="48"/>
      <c r="DP1963" s="48"/>
      <c r="DQ1963" s="48"/>
    </row>
    <row r="1964" spans="1:121" ht="90" customHeight="1" outlineLevel="1" collapsed="1">
      <c r="A1964" s="36" t="s">
        <v>939</v>
      </c>
      <c r="B1964" s="78">
        <v>35</v>
      </c>
      <c r="C1964" s="6" t="s">
        <v>281</v>
      </c>
      <c r="D1964" s="36" t="s">
        <v>1350</v>
      </c>
      <c r="E1964" s="6" t="s">
        <v>2061</v>
      </c>
      <c r="F1964" s="35" t="s">
        <v>2062</v>
      </c>
      <c r="G1964" s="28"/>
      <c r="H1964" s="76" t="s">
        <v>59</v>
      </c>
      <c r="I1964" s="28"/>
      <c r="J1964" s="28" t="s">
        <v>50</v>
      </c>
      <c r="K1964" s="26" t="s">
        <v>49</v>
      </c>
      <c r="L1964" s="26" t="s">
        <v>49</v>
      </c>
      <c r="M1964" s="285" t="str">
        <f>M1965&amp;" "&amp;O1965&amp;N1965&amp;" "&amp;M1966&amp;" "&amp;O1966&amp;N1966&amp;" "</f>
        <v xml:space="preserve">Текущий ремонт трансформаторов 35 кВ 2шт. Текущий ремонт выключателей 35 кВ 6шт. </v>
      </c>
      <c r="N1964" s="286"/>
      <c r="O1964" s="287"/>
      <c r="P1964" s="297"/>
      <c r="Q1964" s="88"/>
      <c r="R1964" s="298"/>
      <c r="S1964" s="47"/>
      <c r="T1964" s="48"/>
      <c r="U1964" s="48"/>
      <c r="V1964" s="48"/>
      <c r="W1964" s="48"/>
      <c r="X1964" s="48"/>
      <c r="Y1964" s="48"/>
      <c r="Z1964" s="48"/>
      <c r="AA1964" s="48"/>
      <c r="AB1964" s="48"/>
      <c r="AC1964" s="48"/>
      <c r="AD1964" s="48"/>
      <c r="AE1964" s="48"/>
      <c r="AF1964" s="48"/>
      <c r="AG1964" s="48"/>
      <c r="AH1964" s="48"/>
      <c r="AI1964" s="48"/>
      <c r="AJ1964" s="48"/>
      <c r="AK1964" s="48"/>
      <c r="AL1964" s="48"/>
      <c r="AM1964" s="48"/>
      <c r="AN1964" s="48"/>
      <c r="AO1964" s="48"/>
      <c r="AP1964" s="48"/>
      <c r="AQ1964" s="48"/>
      <c r="AR1964" s="48"/>
      <c r="AS1964" s="48"/>
      <c r="AT1964" s="48"/>
      <c r="AU1964" s="48"/>
      <c r="AV1964" s="48"/>
      <c r="AW1964" s="48"/>
      <c r="AX1964" s="48"/>
      <c r="AY1964" s="48"/>
      <c r="AZ1964" s="48"/>
      <c r="BA1964" s="48"/>
      <c r="BB1964" s="48"/>
      <c r="BC1964" s="48"/>
      <c r="BD1964" s="48"/>
      <c r="BE1964" s="48"/>
      <c r="BF1964" s="48"/>
      <c r="BG1964" s="48"/>
      <c r="BH1964" s="48"/>
      <c r="BI1964" s="48"/>
      <c r="BJ1964" s="48"/>
      <c r="BK1964" s="48"/>
      <c r="BL1964" s="48"/>
      <c r="BM1964" s="48"/>
      <c r="BN1964" s="48"/>
      <c r="BO1964" s="48"/>
      <c r="BP1964" s="48"/>
      <c r="BQ1964" s="48"/>
      <c r="BR1964" s="48"/>
      <c r="BS1964" s="48"/>
      <c r="BT1964" s="48"/>
      <c r="BU1964" s="48"/>
      <c r="BV1964" s="48"/>
      <c r="BW1964" s="48"/>
      <c r="BX1964" s="48"/>
      <c r="BY1964" s="48"/>
      <c r="BZ1964" s="48"/>
      <c r="CA1964" s="48"/>
      <c r="CB1964" s="48"/>
      <c r="CC1964" s="48"/>
      <c r="CD1964" s="48"/>
      <c r="CE1964" s="48"/>
      <c r="CF1964" s="48"/>
      <c r="CG1964" s="48"/>
      <c r="CH1964" s="48"/>
      <c r="CI1964" s="48"/>
      <c r="CJ1964" s="48"/>
      <c r="CK1964" s="48"/>
      <c r="CL1964" s="48"/>
      <c r="CM1964" s="48"/>
      <c r="CN1964" s="48"/>
      <c r="CO1964" s="48"/>
      <c r="CP1964" s="48"/>
      <c r="CQ1964" s="48"/>
      <c r="CR1964" s="48"/>
      <c r="CS1964" s="48"/>
      <c r="CT1964" s="48"/>
      <c r="CU1964" s="48"/>
      <c r="CV1964" s="48"/>
      <c r="CW1964" s="48"/>
      <c r="CX1964" s="48"/>
      <c r="CY1964" s="48"/>
      <c r="CZ1964" s="48"/>
      <c r="DA1964" s="48"/>
      <c r="DB1964" s="48"/>
      <c r="DC1964" s="48"/>
      <c r="DD1964" s="48"/>
      <c r="DE1964" s="48"/>
      <c r="DF1964" s="48"/>
      <c r="DG1964" s="48"/>
      <c r="DH1964" s="48"/>
      <c r="DI1964" s="48"/>
      <c r="DJ1964" s="48"/>
      <c r="DK1964" s="48"/>
      <c r="DL1964" s="48"/>
      <c r="DM1964" s="48"/>
      <c r="DN1964" s="48"/>
      <c r="DO1964" s="48"/>
      <c r="DP1964" s="48"/>
      <c r="DQ1964" s="48"/>
    </row>
    <row r="1965" spans="1:121" ht="22.5" hidden="1" customHeight="1" outlineLevel="2">
      <c r="A1965" s="36"/>
      <c r="B1965" s="36"/>
      <c r="C1965" s="6"/>
      <c r="D1965" s="36"/>
      <c r="E1965" s="6"/>
      <c r="F1965" s="35" t="s">
        <v>2063</v>
      </c>
      <c r="G1965" s="28"/>
      <c r="H1965" s="76"/>
      <c r="I1965" s="28"/>
      <c r="J1965" s="28"/>
      <c r="K1965" s="77"/>
      <c r="L1965" s="77"/>
      <c r="M1965" s="285" t="s">
        <v>94</v>
      </c>
      <c r="N1965" s="286" t="s">
        <v>52</v>
      </c>
      <c r="O1965" s="287">
        <v>2</v>
      </c>
      <c r="P1965" s="297"/>
      <c r="Q1965" s="88"/>
      <c r="R1965" s="298"/>
      <c r="S1965" s="47"/>
      <c r="T1965" s="48"/>
      <c r="U1965" s="48"/>
      <c r="V1965" s="48"/>
      <c r="W1965" s="48"/>
      <c r="X1965" s="48"/>
      <c r="Y1965" s="48"/>
      <c r="Z1965" s="48"/>
      <c r="AA1965" s="48"/>
      <c r="AB1965" s="48"/>
      <c r="AC1965" s="48"/>
      <c r="AD1965" s="48"/>
      <c r="AE1965" s="48"/>
      <c r="AF1965" s="48"/>
      <c r="AG1965" s="48"/>
      <c r="AH1965" s="48"/>
      <c r="AI1965" s="48"/>
      <c r="AJ1965" s="48"/>
      <c r="AK1965" s="48"/>
      <c r="AL1965" s="48"/>
      <c r="AM1965" s="48"/>
      <c r="AN1965" s="48"/>
      <c r="AO1965" s="48"/>
      <c r="AP1965" s="48"/>
      <c r="AQ1965" s="48"/>
      <c r="AR1965" s="48"/>
      <c r="AS1965" s="48"/>
      <c r="AT1965" s="48"/>
      <c r="AU1965" s="48"/>
      <c r="AV1965" s="48"/>
      <c r="AW1965" s="48"/>
      <c r="AX1965" s="48"/>
      <c r="AY1965" s="48"/>
      <c r="AZ1965" s="48"/>
      <c r="BA1965" s="48"/>
      <c r="BB1965" s="48"/>
      <c r="BC1965" s="48"/>
      <c r="BD1965" s="48"/>
      <c r="BE1965" s="48"/>
      <c r="BF1965" s="48"/>
      <c r="BG1965" s="48"/>
      <c r="BH1965" s="48"/>
      <c r="BI1965" s="48"/>
      <c r="BJ1965" s="48"/>
      <c r="BK1965" s="48"/>
      <c r="BL1965" s="48"/>
      <c r="BM1965" s="48"/>
      <c r="BN1965" s="48"/>
      <c r="BO1965" s="48"/>
      <c r="BP1965" s="48"/>
      <c r="BQ1965" s="48"/>
      <c r="BR1965" s="48"/>
      <c r="BS1965" s="48"/>
      <c r="BT1965" s="48"/>
      <c r="BU1965" s="48"/>
      <c r="BV1965" s="48"/>
      <c r="BW1965" s="48"/>
      <c r="BX1965" s="48"/>
      <c r="BY1965" s="48"/>
      <c r="BZ1965" s="48"/>
      <c r="CA1965" s="48"/>
      <c r="CB1965" s="48"/>
      <c r="CC1965" s="48"/>
      <c r="CD1965" s="48"/>
      <c r="CE1965" s="48"/>
      <c r="CF1965" s="48"/>
      <c r="CG1965" s="48"/>
      <c r="CH1965" s="48"/>
      <c r="CI1965" s="48"/>
      <c r="CJ1965" s="48"/>
      <c r="CK1965" s="48"/>
      <c r="CL1965" s="48"/>
      <c r="CM1965" s="48"/>
      <c r="CN1965" s="48"/>
      <c r="CO1965" s="48"/>
      <c r="CP1965" s="48"/>
      <c r="CQ1965" s="48"/>
      <c r="CR1965" s="48"/>
      <c r="CS1965" s="48"/>
      <c r="CT1965" s="48"/>
      <c r="CU1965" s="48"/>
      <c r="CV1965" s="48"/>
      <c r="CW1965" s="48"/>
      <c r="CX1965" s="48"/>
      <c r="CY1965" s="48"/>
      <c r="CZ1965" s="48"/>
      <c r="DA1965" s="48"/>
      <c r="DB1965" s="48"/>
      <c r="DC1965" s="48"/>
      <c r="DD1965" s="48"/>
      <c r="DE1965" s="48"/>
      <c r="DF1965" s="48"/>
      <c r="DG1965" s="48"/>
      <c r="DH1965" s="48"/>
      <c r="DI1965" s="48"/>
      <c r="DJ1965" s="48"/>
      <c r="DK1965" s="48"/>
      <c r="DL1965" s="48"/>
      <c r="DM1965" s="48"/>
      <c r="DN1965" s="48"/>
      <c r="DO1965" s="48"/>
      <c r="DP1965" s="48"/>
      <c r="DQ1965" s="48"/>
    </row>
    <row r="1966" spans="1:121" ht="33.75" hidden="1" customHeight="1" outlineLevel="2">
      <c r="A1966" s="36"/>
      <c r="B1966" s="36"/>
      <c r="C1966" s="6"/>
      <c r="D1966" s="36"/>
      <c r="E1966" s="6"/>
      <c r="F1966" s="35" t="s">
        <v>2064</v>
      </c>
      <c r="G1966" s="28"/>
      <c r="H1966" s="76"/>
      <c r="I1966" s="28"/>
      <c r="J1966" s="28"/>
      <c r="K1966" s="77"/>
      <c r="L1966" s="77"/>
      <c r="M1966" s="285" t="s">
        <v>99</v>
      </c>
      <c r="N1966" s="286" t="s">
        <v>52</v>
      </c>
      <c r="O1966" s="287">
        <v>6</v>
      </c>
      <c r="P1966" s="297"/>
      <c r="Q1966" s="88"/>
      <c r="R1966" s="298"/>
      <c r="S1966" s="47"/>
      <c r="T1966" s="48"/>
      <c r="U1966" s="48"/>
      <c r="V1966" s="48"/>
      <c r="W1966" s="48"/>
      <c r="X1966" s="48"/>
      <c r="Y1966" s="48"/>
      <c r="Z1966" s="48"/>
      <c r="AA1966" s="48"/>
      <c r="AB1966" s="48"/>
      <c r="AC1966" s="48"/>
      <c r="AD1966" s="48"/>
      <c r="AE1966" s="48"/>
      <c r="AF1966" s="48"/>
      <c r="AG1966" s="48"/>
      <c r="AH1966" s="48"/>
      <c r="AI1966" s="48"/>
      <c r="AJ1966" s="48"/>
      <c r="AK1966" s="48"/>
      <c r="AL1966" s="48"/>
      <c r="AM1966" s="48"/>
      <c r="AN1966" s="48"/>
      <c r="AO1966" s="48"/>
      <c r="AP1966" s="48"/>
      <c r="AQ1966" s="48"/>
      <c r="AR1966" s="48"/>
      <c r="AS1966" s="48"/>
      <c r="AT1966" s="48"/>
      <c r="AU1966" s="48"/>
      <c r="AV1966" s="48"/>
      <c r="AW1966" s="48"/>
      <c r="AX1966" s="48"/>
      <c r="AY1966" s="48"/>
      <c r="AZ1966" s="48"/>
      <c r="BA1966" s="48"/>
      <c r="BB1966" s="48"/>
      <c r="BC1966" s="48"/>
      <c r="BD1966" s="48"/>
      <c r="BE1966" s="48"/>
      <c r="BF1966" s="48"/>
      <c r="BG1966" s="48"/>
      <c r="BH1966" s="48"/>
      <c r="BI1966" s="48"/>
      <c r="BJ1966" s="48"/>
      <c r="BK1966" s="48"/>
      <c r="BL1966" s="48"/>
      <c r="BM1966" s="48"/>
      <c r="BN1966" s="48"/>
      <c r="BO1966" s="48"/>
      <c r="BP1966" s="48"/>
      <c r="BQ1966" s="48"/>
      <c r="BR1966" s="48"/>
      <c r="BS1966" s="48"/>
      <c r="BT1966" s="48"/>
      <c r="BU1966" s="48"/>
      <c r="BV1966" s="48"/>
      <c r="BW1966" s="48"/>
      <c r="BX1966" s="48"/>
      <c r="BY1966" s="48"/>
      <c r="BZ1966" s="48"/>
      <c r="CA1966" s="48"/>
      <c r="CB1966" s="48"/>
      <c r="CC1966" s="48"/>
      <c r="CD1966" s="48"/>
      <c r="CE1966" s="48"/>
      <c r="CF1966" s="48"/>
      <c r="CG1966" s="48"/>
      <c r="CH1966" s="48"/>
      <c r="CI1966" s="48"/>
      <c r="CJ1966" s="48"/>
      <c r="CK1966" s="48"/>
      <c r="CL1966" s="48"/>
      <c r="CM1966" s="48"/>
      <c r="CN1966" s="48"/>
      <c r="CO1966" s="48"/>
      <c r="CP1966" s="48"/>
      <c r="CQ1966" s="48"/>
      <c r="CR1966" s="48"/>
      <c r="CS1966" s="48"/>
      <c r="CT1966" s="48"/>
      <c r="CU1966" s="48"/>
      <c r="CV1966" s="48"/>
      <c r="CW1966" s="48"/>
      <c r="CX1966" s="48"/>
      <c r="CY1966" s="48"/>
      <c r="CZ1966" s="48"/>
      <c r="DA1966" s="48"/>
      <c r="DB1966" s="48"/>
      <c r="DC1966" s="48"/>
      <c r="DD1966" s="48"/>
      <c r="DE1966" s="48"/>
      <c r="DF1966" s="48"/>
      <c r="DG1966" s="48"/>
      <c r="DH1966" s="48"/>
      <c r="DI1966" s="48"/>
      <c r="DJ1966" s="48"/>
      <c r="DK1966" s="48"/>
      <c r="DL1966" s="48"/>
      <c r="DM1966" s="48"/>
      <c r="DN1966" s="48"/>
      <c r="DO1966" s="48"/>
      <c r="DP1966" s="48"/>
      <c r="DQ1966" s="48"/>
    </row>
    <row r="1967" spans="1:121" ht="33.75" customHeight="1" outlineLevel="1" collapsed="1">
      <c r="A1967" s="36" t="s">
        <v>940</v>
      </c>
      <c r="B1967" s="36">
        <v>110</v>
      </c>
      <c r="C1967" s="6" t="s">
        <v>281</v>
      </c>
      <c r="D1967" s="36" t="s">
        <v>1350</v>
      </c>
      <c r="E1967" s="6" t="s">
        <v>2065</v>
      </c>
      <c r="F1967" s="35" t="s">
        <v>2066</v>
      </c>
      <c r="G1967" s="28"/>
      <c r="H1967" s="76" t="s">
        <v>59</v>
      </c>
      <c r="I1967" s="28"/>
      <c r="J1967" s="28" t="s">
        <v>50</v>
      </c>
      <c r="K1967" s="26" t="s">
        <v>53</v>
      </c>
      <c r="L1967" s="26" t="s">
        <v>53</v>
      </c>
      <c r="M1967" s="285" t="str">
        <f>M1968&amp;" "&amp;O1968&amp;N1968&amp;" "&amp;M1969&amp;" "&amp;O1969&amp;N1969&amp;" "</f>
        <v xml:space="preserve">Текущий ремонт трансформаторов 110 кВ 1шт. Текущий ремонт трансформаторов СН 6-10 кВ 2шт. </v>
      </c>
      <c r="N1967" s="286"/>
      <c r="O1967" s="287"/>
      <c r="P1967" s="297"/>
      <c r="Q1967" s="88"/>
      <c r="R1967" s="298"/>
      <c r="S1967" s="47"/>
      <c r="T1967" s="48"/>
      <c r="U1967" s="48"/>
      <c r="V1967" s="48"/>
      <c r="W1967" s="48"/>
      <c r="X1967" s="48"/>
      <c r="Y1967" s="48"/>
      <c r="Z1967" s="48"/>
      <c r="AA1967" s="48"/>
      <c r="AB1967" s="48"/>
      <c r="AC1967" s="48"/>
      <c r="AD1967" s="48"/>
      <c r="AE1967" s="48"/>
      <c r="AF1967" s="48"/>
      <c r="AG1967" s="48"/>
      <c r="AH1967" s="48"/>
      <c r="AI1967" s="48"/>
      <c r="AJ1967" s="48"/>
      <c r="AK1967" s="48"/>
      <c r="AL1967" s="48"/>
      <c r="AM1967" s="48"/>
      <c r="AN1967" s="48"/>
      <c r="AO1967" s="48"/>
      <c r="AP1967" s="48"/>
      <c r="AQ1967" s="48"/>
      <c r="AR1967" s="48"/>
      <c r="AS1967" s="48"/>
      <c r="AT1967" s="48"/>
      <c r="AU1967" s="48"/>
      <c r="AV1967" s="48"/>
      <c r="AW1967" s="48"/>
      <c r="AX1967" s="48"/>
      <c r="AY1967" s="48"/>
      <c r="AZ1967" s="48"/>
      <c r="BA1967" s="48"/>
      <c r="BB1967" s="48"/>
      <c r="BC1967" s="48"/>
      <c r="BD1967" s="48"/>
      <c r="BE1967" s="48"/>
      <c r="BF1967" s="48"/>
      <c r="BG1967" s="48"/>
      <c r="BH1967" s="48"/>
      <c r="BI1967" s="48"/>
      <c r="BJ1967" s="48"/>
      <c r="BK1967" s="48"/>
      <c r="BL1967" s="48"/>
      <c r="BM1967" s="48"/>
      <c r="BN1967" s="48"/>
      <c r="BO1967" s="48"/>
      <c r="BP1967" s="48"/>
      <c r="BQ1967" s="48"/>
      <c r="BR1967" s="48"/>
      <c r="BS1967" s="48"/>
      <c r="BT1967" s="48"/>
      <c r="BU1967" s="48"/>
      <c r="BV1967" s="48"/>
      <c r="BW1967" s="48"/>
      <c r="BX1967" s="48"/>
      <c r="BY1967" s="48"/>
      <c r="BZ1967" s="48"/>
      <c r="CA1967" s="48"/>
      <c r="CB1967" s="48"/>
      <c r="CC1967" s="48"/>
      <c r="CD1967" s="48"/>
      <c r="CE1967" s="48"/>
      <c r="CF1967" s="48"/>
      <c r="CG1967" s="48"/>
      <c r="CH1967" s="48"/>
      <c r="CI1967" s="48"/>
      <c r="CJ1967" s="48"/>
      <c r="CK1967" s="48"/>
      <c r="CL1967" s="48"/>
      <c r="CM1967" s="48"/>
      <c r="CN1967" s="48"/>
      <c r="CO1967" s="48"/>
      <c r="CP1967" s="48"/>
      <c r="CQ1967" s="48"/>
      <c r="CR1967" s="48"/>
      <c r="CS1967" s="48"/>
      <c r="CT1967" s="48"/>
      <c r="CU1967" s="48"/>
      <c r="CV1967" s="48"/>
      <c r="CW1967" s="48"/>
      <c r="CX1967" s="48"/>
      <c r="CY1967" s="48"/>
      <c r="CZ1967" s="48"/>
      <c r="DA1967" s="48"/>
      <c r="DB1967" s="48"/>
      <c r="DC1967" s="48"/>
      <c r="DD1967" s="48"/>
      <c r="DE1967" s="48"/>
      <c r="DF1967" s="48"/>
      <c r="DG1967" s="48"/>
      <c r="DH1967" s="48"/>
      <c r="DI1967" s="48"/>
      <c r="DJ1967" s="48"/>
      <c r="DK1967" s="48"/>
      <c r="DL1967" s="48"/>
      <c r="DM1967" s="48"/>
      <c r="DN1967" s="48"/>
      <c r="DO1967" s="48"/>
      <c r="DP1967" s="48"/>
      <c r="DQ1967" s="48"/>
    </row>
    <row r="1968" spans="1:121" ht="12.75" hidden="1" customHeight="1" outlineLevel="2">
      <c r="A1968" s="36"/>
      <c r="B1968" s="36"/>
      <c r="C1968" s="6"/>
      <c r="D1968" s="36"/>
      <c r="E1968" s="6"/>
      <c r="F1968" s="35" t="s">
        <v>2067</v>
      </c>
      <c r="G1968" s="28">
        <v>75.513000000000005</v>
      </c>
      <c r="H1968" s="76"/>
      <c r="I1968" s="28"/>
      <c r="J1968" s="28"/>
      <c r="K1968" s="77"/>
      <c r="L1968" s="77"/>
      <c r="M1968" s="285" t="s">
        <v>103</v>
      </c>
      <c r="N1968" s="286" t="s">
        <v>52</v>
      </c>
      <c r="O1968" s="287">
        <v>1</v>
      </c>
      <c r="P1968" s="297"/>
      <c r="Q1968" s="88"/>
      <c r="R1968" s="298"/>
      <c r="S1968" s="47"/>
      <c r="T1968" s="48"/>
      <c r="U1968" s="48"/>
      <c r="V1968" s="48"/>
      <c r="W1968" s="48"/>
      <c r="X1968" s="48"/>
      <c r="Y1968" s="48"/>
      <c r="Z1968" s="48"/>
      <c r="AA1968" s="48"/>
      <c r="AB1968" s="48"/>
      <c r="AC1968" s="48"/>
      <c r="AD1968" s="48"/>
      <c r="AE1968" s="48"/>
      <c r="AF1968" s="48"/>
      <c r="AG1968" s="48"/>
      <c r="AH1968" s="48"/>
      <c r="AI1968" s="48"/>
      <c r="AJ1968" s="48"/>
      <c r="AK1968" s="48"/>
      <c r="AL1968" s="48"/>
      <c r="AM1968" s="48"/>
      <c r="AN1968" s="48"/>
      <c r="AO1968" s="48"/>
      <c r="AP1968" s="48"/>
      <c r="AQ1968" s="48"/>
      <c r="AR1968" s="48"/>
      <c r="AS1968" s="48"/>
      <c r="AT1968" s="48"/>
      <c r="AU1968" s="48"/>
      <c r="AV1968" s="48"/>
      <c r="AW1968" s="48"/>
      <c r="AX1968" s="48"/>
      <c r="AY1968" s="48"/>
      <c r="AZ1968" s="48"/>
      <c r="BA1968" s="48"/>
      <c r="BB1968" s="48"/>
      <c r="BC1968" s="48"/>
      <c r="BD1968" s="48"/>
      <c r="BE1968" s="48"/>
      <c r="BF1968" s="48"/>
      <c r="BG1968" s="48"/>
      <c r="BH1968" s="48"/>
      <c r="BI1968" s="48"/>
      <c r="BJ1968" s="48"/>
      <c r="BK1968" s="48"/>
      <c r="BL1968" s="48"/>
      <c r="BM1968" s="48"/>
      <c r="BN1968" s="48"/>
      <c r="BO1968" s="48"/>
      <c r="BP1968" s="48"/>
      <c r="BQ1968" s="48"/>
      <c r="BR1968" s="48"/>
      <c r="BS1968" s="48"/>
      <c r="BT1968" s="48"/>
      <c r="BU1968" s="48"/>
      <c r="BV1968" s="48"/>
      <c r="BW1968" s="48"/>
      <c r="BX1968" s="48"/>
      <c r="BY1968" s="48"/>
      <c r="BZ1968" s="48"/>
      <c r="CA1968" s="48"/>
      <c r="CB1968" s="48"/>
      <c r="CC1968" s="48"/>
      <c r="CD1968" s="48"/>
      <c r="CE1968" s="48"/>
      <c r="CF1968" s="48"/>
      <c r="CG1968" s="48"/>
      <c r="CH1968" s="48"/>
      <c r="CI1968" s="48"/>
      <c r="CJ1968" s="48"/>
      <c r="CK1968" s="48"/>
      <c r="CL1968" s="48"/>
      <c r="CM1968" s="48"/>
      <c r="CN1968" s="48"/>
      <c r="CO1968" s="48"/>
      <c r="CP1968" s="48"/>
      <c r="CQ1968" s="48"/>
      <c r="CR1968" s="48"/>
      <c r="CS1968" s="48"/>
      <c r="CT1968" s="48"/>
      <c r="CU1968" s="48"/>
      <c r="CV1968" s="48"/>
      <c r="CW1968" s="48"/>
      <c r="CX1968" s="48"/>
      <c r="CY1968" s="48"/>
      <c r="CZ1968" s="48"/>
      <c r="DA1968" s="48"/>
      <c r="DB1968" s="48"/>
      <c r="DC1968" s="48"/>
      <c r="DD1968" s="48"/>
      <c r="DE1968" s="48"/>
      <c r="DF1968" s="48"/>
      <c r="DG1968" s="48"/>
      <c r="DH1968" s="48"/>
      <c r="DI1968" s="48"/>
      <c r="DJ1968" s="48"/>
      <c r="DK1968" s="48"/>
      <c r="DL1968" s="48"/>
      <c r="DM1968" s="48"/>
      <c r="DN1968" s="48"/>
      <c r="DO1968" s="48"/>
      <c r="DP1968" s="48"/>
      <c r="DQ1968" s="48"/>
    </row>
    <row r="1969" spans="1:121" ht="22.5" hidden="1" customHeight="1" outlineLevel="2">
      <c r="A1969" s="36"/>
      <c r="B1969" s="36"/>
      <c r="C1969" s="6"/>
      <c r="D1969" s="36"/>
      <c r="E1969" s="6"/>
      <c r="F1969" s="35" t="s">
        <v>2068</v>
      </c>
      <c r="G1969" s="28"/>
      <c r="H1969" s="76"/>
      <c r="I1969" s="28"/>
      <c r="J1969" s="28"/>
      <c r="K1969" s="77"/>
      <c r="L1969" s="77"/>
      <c r="M1969" s="285" t="s">
        <v>92</v>
      </c>
      <c r="N1969" s="286" t="s">
        <v>52</v>
      </c>
      <c r="O1969" s="287">
        <v>2</v>
      </c>
      <c r="P1969" s="297"/>
      <c r="Q1969" s="88"/>
      <c r="R1969" s="298"/>
      <c r="S1969" s="47"/>
      <c r="T1969" s="48"/>
      <c r="U1969" s="48"/>
      <c r="V1969" s="48"/>
      <c r="W1969" s="48"/>
      <c r="X1969" s="48"/>
      <c r="Y1969" s="48"/>
      <c r="Z1969" s="48"/>
      <c r="AA1969" s="48"/>
      <c r="AB1969" s="48"/>
      <c r="AC1969" s="48"/>
      <c r="AD1969" s="48"/>
      <c r="AE1969" s="48"/>
      <c r="AF1969" s="48"/>
      <c r="AG1969" s="48"/>
      <c r="AH1969" s="48"/>
      <c r="AI1969" s="48"/>
      <c r="AJ1969" s="48"/>
      <c r="AK1969" s="48"/>
      <c r="AL1969" s="48"/>
      <c r="AM1969" s="48"/>
      <c r="AN1969" s="48"/>
      <c r="AO1969" s="48"/>
      <c r="AP1969" s="48"/>
      <c r="AQ1969" s="48"/>
      <c r="AR1969" s="48"/>
      <c r="AS1969" s="48"/>
      <c r="AT1969" s="48"/>
      <c r="AU1969" s="48"/>
      <c r="AV1969" s="48"/>
      <c r="AW1969" s="48"/>
      <c r="AX1969" s="48"/>
      <c r="AY1969" s="48"/>
      <c r="AZ1969" s="48"/>
      <c r="BA1969" s="48"/>
      <c r="BB1969" s="48"/>
      <c r="BC1969" s="48"/>
      <c r="BD1969" s="48"/>
      <c r="BE1969" s="48"/>
      <c r="BF1969" s="48"/>
      <c r="BG1969" s="48"/>
      <c r="BH1969" s="48"/>
      <c r="BI1969" s="48"/>
      <c r="BJ1969" s="48"/>
      <c r="BK1969" s="48"/>
      <c r="BL1969" s="48"/>
      <c r="BM1969" s="48"/>
      <c r="BN1969" s="48"/>
      <c r="BO1969" s="48"/>
      <c r="BP1969" s="48"/>
      <c r="BQ1969" s="48"/>
      <c r="BR1969" s="48"/>
      <c r="BS1969" s="48"/>
      <c r="BT1969" s="48"/>
      <c r="BU1969" s="48"/>
      <c r="BV1969" s="48"/>
      <c r="BW1969" s="48"/>
      <c r="BX1969" s="48"/>
      <c r="BY1969" s="48"/>
      <c r="BZ1969" s="48"/>
      <c r="CA1969" s="48"/>
      <c r="CB1969" s="48"/>
      <c r="CC1969" s="48"/>
      <c r="CD1969" s="48"/>
      <c r="CE1969" s="48"/>
      <c r="CF1969" s="48"/>
      <c r="CG1969" s="48"/>
      <c r="CH1969" s="48"/>
      <c r="CI1969" s="48"/>
      <c r="CJ1969" s="48"/>
      <c r="CK1969" s="48"/>
      <c r="CL1969" s="48"/>
      <c r="CM1969" s="48"/>
      <c r="CN1969" s="48"/>
      <c r="CO1969" s="48"/>
      <c r="CP1969" s="48"/>
      <c r="CQ1969" s="48"/>
      <c r="CR1969" s="48"/>
      <c r="CS1969" s="48"/>
      <c r="CT1969" s="48"/>
      <c r="CU1969" s="48"/>
      <c r="CV1969" s="48"/>
      <c r="CW1969" s="48"/>
      <c r="CX1969" s="48"/>
      <c r="CY1969" s="48"/>
      <c r="CZ1969" s="48"/>
      <c r="DA1969" s="48"/>
      <c r="DB1969" s="48"/>
      <c r="DC1969" s="48"/>
      <c r="DD1969" s="48"/>
      <c r="DE1969" s="48"/>
      <c r="DF1969" s="48"/>
      <c r="DG1969" s="48"/>
      <c r="DH1969" s="48"/>
      <c r="DI1969" s="48"/>
      <c r="DJ1969" s="48"/>
      <c r="DK1969" s="48"/>
      <c r="DL1969" s="48"/>
      <c r="DM1969" s="48"/>
      <c r="DN1969" s="48"/>
      <c r="DO1969" s="48"/>
      <c r="DP1969" s="48"/>
      <c r="DQ1969" s="48"/>
    </row>
    <row r="1970" spans="1:121" ht="90" customHeight="1" outlineLevel="1" collapsed="1">
      <c r="A1970" s="36" t="s">
        <v>941</v>
      </c>
      <c r="B1970" s="78">
        <v>35</v>
      </c>
      <c r="C1970" s="6" t="s">
        <v>281</v>
      </c>
      <c r="D1970" s="36" t="s">
        <v>1350</v>
      </c>
      <c r="E1970" s="6" t="s">
        <v>2069</v>
      </c>
      <c r="F1970" s="35" t="s">
        <v>2845</v>
      </c>
      <c r="G1970" s="28"/>
      <c r="H1970" s="76" t="s">
        <v>59</v>
      </c>
      <c r="I1970" s="28"/>
      <c r="J1970" s="28" t="s">
        <v>50</v>
      </c>
      <c r="K1970" s="26" t="s">
        <v>316</v>
      </c>
      <c r="L1970" s="26" t="s">
        <v>316</v>
      </c>
      <c r="M1970" s="285" t="str">
        <f>M1971&amp;" "&amp;O1971&amp;N1971&amp;" "&amp;M1972&amp;" "&amp;O1972&amp;N1972&amp;" "&amp;M1973&amp;" "&amp;O1973&amp;N1973&amp;" "&amp;M1974&amp;" "&amp;O1974&amp;N1974&amp;" "</f>
        <v xml:space="preserve">Текущий ремонт трансформаторов 35 кВ 1шт. Текущий ремонт выключателей 35 кВ 1шт. Текущий ремонт разрядников 6-10 кВ 3шт. Текущий ремонт выключателей 6-10 кВ 5шт. </v>
      </c>
      <c r="N1970" s="286"/>
      <c r="O1970" s="287"/>
      <c r="P1970" s="297"/>
      <c r="Q1970" s="88"/>
      <c r="R1970" s="298"/>
      <c r="S1970" s="47"/>
      <c r="T1970" s="48"/>
      <c r="U1970" s="48"/>
      <c r="V1970" s="48"/>
      <c r="W1970" s="48"/>
      <c r="X1970" s="48"/>
      <c r="Y1970" s="48"/>
      <c r="Z1970" s="48"/>
      <c r="AA1970" s="48"/>
      <c r="AB1970" s="48"/>
      <c r="AC1970" s="48"/>
      <c r="AD1970" s="48"/>
      <c r="AE1970" s="48"/>
      <c r="AF1970" s="48"/>
      <c r="AG1970" s="48"/>
      <c r="AH1970" s="48"/>
      <c r="AI1970" s="48"/>
      <c r="AJ1970" s="48"/>
      <c r="AK1970" s="48"/>
      <c r="AL1970" s="48"/>
      <c r="AM1970" s="48"/>
      <c r="AN1970" s="48"/>
      <c r="AO1970" s="48"/>
      <c r="AP1970" s="48"/>
      <c r="AQ1970" s="48"/>
      <c r="AR1970" s="48"/>
      <c r="AS1970" s="48"/>
      <c r="AT1970" s="48"/>
      <c r="AU1970" s="48"/>
      <c r="AV1970" s="48"/>
      <c r="AW1970" s="48"/>
      <c r="AX1970" s="48"/>
      <c r="AY1970" s="48"/>
      <c r="AZ1970" s="48"/>
      <c r="BA1970" s="48"/>
      <c r="BB1970" s="48"/>
      <c r="BC1970" s="48"/>
      <c r="BD1970" s="48"/>
      <c r="BE1970" s="48"/>
      <c r="BF1970" s="48"/>
      <c r="BG1970" s="48"/>
      <c r="BH1970" s="48"/>
      <c r="BI1970" s="48"/>
      <c r="BJ1970" s="48"/>
      <c r="BK1970" s="48"/>
      <c r="BL1970" s="48"/>
      <c r="BM1970" s="48"/>
      <c r="BN1970" s="48"/>
      <c r="BO1970" s="48"/>
      <c r="BP1970" s="48"/>
      <c r="BQ1970" s="48"/>
      <c r="BR1970" s="48"/>
      <c r="BS1970" s="48"/>
      <c r="BT1970" s="48"/>
      <c r="BU1970" s="48"/>
      <c r="BV1970" s="48"/>
      <c r="BW1970" s="48"/>
      <c r="BX1970" s="48"/>
      <c r="BY1970" s="48"/>
      <c r="BZ1970" s="48"/>
      <c r="CA1970" s="48"/>
      <c r="CB1970" s="48"/>
      <c r="CC1970" s="48"/>
      <c r="CD1970" s="48"/>
      <c r="CE1970" s="48"/>
      <c r="CF1970" s="48"/>
      <c r="CG1970" s="48"/>
      <c r="CH1970" s="48"/>
      <c r="CI1970" s="48"/>
      <c r="CJ1970" s="48"/>
      <c r="CK1970" s="48"/>
      <c r="CL1970" s="48"/>
      <c r="CM1970" s="48"/>
      <c r="CN1970" s="48"/>
      <c r="CO1970" s="48"/>
      <c r="CP1970" s="48"/>
      <c r="CQ1970" s="48"/>
      <c r="CR1970" s="48"/>
      <c r="CS1970" s="48"/>
      <c r="CT1970" s="48"/>
      <c r="CU1970" s="48"/>
      <c r="CV1970" s="48"/>
      <c r="CW1970" s="48"/>
      <c r="CX1970" s="48"/>
      <c r="CY1970" s="48"/>
      <c r="CZ1970" s="48"/>
      <c r="DA1970" s="48"/>
      <c r="DB1970" s="48"/>
      <c r="DC1970" s="48"/>
      <c r="DD1970" s="48"/>
      <c r="DE1970" s="48"/>
      <c r="DF1970" s="48"/>
      <c r="DG1970" s="48"/>
      <c r="DH1970" s="48"/>
      <c r="DI1970" s="48"/>
      <c r="DJ1970" s="48"/>
      <c r="DK1970" s="48"/>
      <c r="DL1970" s="48"/>
      <c r="DM1970" s="48"/>
      <c r="DN1970" s="48"/>
      <c r="DO1970" s="48"/>
      <c r="DP1970" s="48"/>
      <c r="DQ1970" s="48"/>
    </row>
    <row r="1971" spans="1:121" ht="12.75" hidden="1" customHeight="1" outlineLevel="2">
      <c r="A1971" s="36"/>
      <c r="B1971" s="36"/>
      <c r="C1971" s="6"/>
      <c r="D1971" s="36"/>
      <c r="E1971" s="6"/>
      <c r="F1971" s="35" t="s">
        <v>1919</v>
      </c>
      <c r="G1971" s="28"/>
      <c r="H1971" s="76"/>
      <c r="I1971" s="28"/>
      <c r="J1971" s="28"/>
      <c r="K1971" s="77"/>
      <c r="L1971" s="77"/>
      <c r="M1971" s="285" t="s">
        <v>94</v>
      </c>
      <c r="N1971" s="286" t="s">
        <v>52</v>
      </c>
      <c r="O1971" s="287">
        <v>1</v>
      </c>
      <c r="P1971" s="297"/>
      <c r="Q1971" s="88"/>
      <c r="R1971" s="298"/>
      <c r="S1971" s="47"/>
      <c r="T1971" s="48"/>
      <c r="U1971" s="48"/>
      <c r="V1971" s="48"/>
      <c r="W1971" s="48"/>
      <c r="X1971" s="48"/>
      <c r="Y1971" s="48"/>
      <c r="Z1971" s="48"/>
      <c r="AA1971" s="48"/>
      <c r="AB1971" s="48"/>
      <c r="AC1971" s="48"/>
      <c r="AD1971" s="48"/>
      <c r="AE1971" s="48"/>
      <c r="AF1971" s="48"/>
      <c r="AG1971" s="48"/>
      <c r="AH1971" s="48"/>
      <c r="AI1971" s="48"/>
      <c r="AJ1971" s="48"/>
      <c r="AK1971" s="48"/>
      <c r="AL1971" s="48"/>
      <c r="AM1971" s="48"/>
      <c r="AN1971" s="48"/>
      <c r="AO1971" s="48"/>
      <c r="AP1971" s="48"/>
      <c r="AQ1971" s="48"/>
      <c r="AR1971" s="48"/>
      <c r="AS1971" s="48"/>
      <c r="AT1971" s="48"/>
      <c r="AU1971" s="48"/>
      <c r="AV1971" s="48"/>
      <c r="AW1971" s="48"/>
      <c r="AX1971" s="48"/>
      <c r="AY1971" s="48"/>
      <c r="AZ1971" s="48"/>
      <c r="BA1971" s="48"/>
      <c r="BB1971" s="48"/>
      <c r="BC1971" s="48"/>
      <c r="BD1971" s="48"/>
      <c r="BE1971" s="48"/>
      <c r="BF1971" s="48"/>
      <c r="BG1971" s="48"/>
      <c r="BH1971" s="48"/>
      <c r="BI1971" s="48"/>
      <c r="BJ1971" s="48"/>
      <c r="BK1971" s="48"/>
      <c r="BL1971" s="48"/>
      <c r="BM1971" s="48"/>
      <c r="BN1971" s="48"/>
      <c r="BO1971" s="48"/>
      <c r="BP1971" s="48"/>
      <c r="BQ1971" s="48"/>
      <c r="BR1971" s="48"/>
      <c r="BS1971" s="48"/>
      <c r="BT1971" s="48"/>
      <c r="BU1971" s="48"/>
      <c r="BV1971" s="48"/>
      <c r="BW1971" s="48"/>
      <c r="BX1971" s="48"/>
      <c r="BY1971" s="48"/>
      <c r="BZ1971" s="48"/>
      <c r="CA1971" s="48"/>
      <c r="CB1971" s="48"/>
      <c r="CC1971" s="48"/>
      <c r="CD1971" s="48"/>
      <c r="CE1971" s="48"/>
      <c r="CF1971" s="48"/>
      <c r="CG1971" s="48"/>
      <c r="CH1971" s="48"/>
      <c r="CI1971" s="48"/>
      <c r="CJ1971" s="48"/>
      <c r="CK1971" s="48"/>
      <c r="CL1971" s="48"/>
      <c r="CM1971" s="48"/>
      <c r="CN1971" s="48"/>
      <c r="CO1971" s="48"/>
      <c r="CP1971" s="48"/>
      <c r="CQ1971" s="48"/>
      <c r="CR1971" s="48"/>
      <c r="CS1971" s="48"/>
      <c r="CT1971" s="48"/>
      <c r="CU1971" s="48"/>
      <c r="CV1971" s="48"/>
      <c r="CW1971" s="48"/>
      <c r="CX1971" s="48"/>
      <c r="CY1971" s="48"/>
      <c r="CZ1971" s="48"/>
      <c r="DA1971" s="48"/>
      <c r="DB1971" s="48"/>
      <c r="DC1971" s="48"/>
      <c r="DD1971" s="48"/>
      <c r="DE1971" s="48"/>
      <c r="DF1971" s="48"/>
      <c r="DG1971" s="48"/>
      <c r="DH1971" s="48"/>
      <c r="DI1971" s="48"/>
      <c r="DJ1971" s="48"/>
      <c r="DK1971" s="48"/>
      <c r="DL1971" s="48"/>
      <c r="DM1971" s="48"/>
      <c r="DN1971" s="48"/>
      <c r="DO1971" s="48"/>
      <c r="DP1971" s="48"/>
      <c r="DQ1971" s="48"/>
    </row>
    <row r="1972" spans="1:121" ht="12.75" hidden="1" customHeight="1" outlineLevel="2">
      <c r="A1972" s="36"/>
      <c r="B1972" s="36"/>
      <c r="C1972" s="6"/>
      <c r="D1972" s="36"/>
      <c r="E1972" s="6"/>
      <c r="F1972" s="35" t="s">
        <v>2070</v>
      </c>
      <c r="G1972" s="28"/>
      <c r="H1972" s="76"/>
      <c r="I1972" s="28"/>
      <c r="J1972" s="28"/>
      <c r="K1972" s="77"/>
      <c r="L1972" s="77"/>
      <c r="M1972" s="285" t="s">
        <v>99</v>
      </c>
      <c r="N1972" s="286" t="s">
        <v>52</v>
      </c>
      <c r="O1972" s="287">
        <v>1</v>
      </c>
      <c r="P1972" s="297"/>
      <c r="Q1972" s="88"/>
      <c r="R1972" s="298"/>
      <c r="S1972" s="47"/>
      <c r="T1972" s="48"/>
      <c r="U1972" s="48"/>
      <c r="V1972" s="48"/>
      <c r="W1972" s="48"/>
      <c r="X1972" s="48"/>
      <c r="Y1972" s="48"/>
      <c r="Z1972" s="48"/>
      <c r="AA1972" s="48"/>
      <c r="AB1972" s="48"/>
      <c r="AC1972" s="48"/>
      <c r="AD1972" s="48"/>
      <c r="AE1972" s="48"/>
      <c r="AF1972" s="48"/>
      <c r="AG1972" s="48"/>
      <c r="AH1972" s="48"/>
      <c r="AI1972" s="48"/>
      <c r="AJ1972" s="48"/>
      <c r="AK1972" s="48"/>
      <c r="AL1972" s="48"/>
      <c r="AM1972" s="48"/>
      <c r="AN1972" s="48"/>
      <c r="AO1972" s="48"/>
      <c r="AP1972" s="48"/>
      <c r="AQ1972" s="48"/>
      <c r="AR1972" s="48"/>
      <c r="AS1972" s="48"/>
      <c r="AT1972" s="48"/>
      <c r="AU1972" s="48"/>
      <c r="AV1972" s="48"/>
      <c r="AW1972" s="48"/>
      <c r="AX1972" s="48"/>
      <c r="AY1972" s="48"/>
      <c r="AZ1972" s="48"/>
      <c r="BA1972" s="48"/>
      <c r="BB1972" s="48"/>
      <c r="BC1972" s="48"/>
      <c r="BD1972" s="48"/>
      <c r="BE1972" s="48"/>
      <c r="BF1972" s="48"/>
      <c r="BG1972" s="48"/>
      <c r="BH1972" s="48"/>
      <c r="BI1972" s="48"/>
      <c r="BJ1972" s="48"/>
      <c r="BK1972" s="48"/>
      <c r="BL1972" s="48"/>
      <c r="BM1972" s="48"/>
      <c r="BN1972" s="48"/>
      <c r="BO1972" s="48"/>
      <c r="BP1972" s="48"/>
      <c r="BQ1972" s="48"/>
      <c r="BR1972" s="48"/>
      <c r="BS1972" s="48"/>
      <c r="BT1972" s="48"/>
      <c r="BU1972" s="48"/>
      <c r="BV1972" s="48"/>
      <c r="BW1972" s="48"/>
      <c r="BX1972" s="48"/>
      <c r="BY1972" s="48"/>
      <c r="BZ1972" s="48"/>
      <c r="CA1972" s="48"/>
      <c r="CB1972" s="48"/>
      <c r="CC1972" s="48"/>
      <c r="CD1972" s="48"/>
      <c r="CE1972" s="48"/>
      <c r="CF1972" s="48"/>
      <c r="CG1972" s="48"/>
      <c r="CH1972" s="48"/>
      <c r="CI1972" s="48"/>
      <c r="CJ1972" s="48"/>
      <c r="CK1972" s="48"/>
      <c r="CL1972" s="48"/>
      <c r="CM1972" s="48"/>
      <c r="CN1972" s="48"/>
      <c r="CO1972" s="48"/>
      <c r="CP1972" s="48"/>
      <c r="CQ1972" s="48"/>
      <c r="CR1972" s="48"/>
      <c r="CS1972" s="48"/>
      <c r="CT1972" s="48"/>
      <c r="CU1972" s="48"/>
      <c r="CV1972" s="48"/>
      <c r="CW1972" s="48"/>
      <c r="CX1972" s="48"/>
      <c r="CY1972" s="48"/>
      <c r="CZ1972" s="48"/>
      <c r="DA1972" s="48"/>
      <c r="DB1972" s="48"/>
      <c r="DC1972" s="48"/>
      <c r="DD1972" s="48"/>
      <c r="DE1972" s="48"/>
      <c r="DF1972" s="48"/>
      <c r="DG1972" s="48"/>
      <c r="DH1972" s="48"/>
      <c r="DI1972" s="48"/>
      <c r="DJ1972" s="48"/>
      <c r="DK1972" s="48"/>
      <c r="DL1972" s="48"/>
      <c r="DM1972" s="48"/>
      <c r="DN1972" s="48"/>
      <c r="DO1972" s="48"/>
      <c r="DP1972" s="48"/>
      <c r="DQ1972" s="48"/>
    </row>
    <row r="1973" spans="1:121" ht="12.75" hidden="1" customHeight="1" outlineLevel="2">
      <c r="A1973" s="36"/>
      <c r="B1973" s="36"/>
      <c r="C1973" s="6"/>
      <c r="D1973" s="36"/>
      <c r="E1973" s="6"/>
      <c r="F1973" s="35" t="s">
        <v>2071</v>
      </c>
      <c r="G1973" s="28"/>
      <c r="H1973" s="76"/>
      <c r="I1973" s="28"/>
      <c r="J1973" s="28"/>
      <c r="K1973" s="77"/>
      <c r="L1973" s="77"/>
      <c r="M1973" s="285" t="s">
        <v>2072</v>
      </c>
      <c r="N1973" s="286" t="s">
        <v>52</v>
      </c>
      <c r="O1973" s="287">
        <v>3</v>
      </c>
      <c r="P1973" s="297"/>
      <c r="Q1973" s="88"/>
      <c r="R1973" s="298"/>
      <c r="S1973" s="47"/>
      <c r="T1973" s="48"/>
      <c r="U1973" s="48"/>
      <c r="V1973" s="48"/>
      <c r="W1973" s="48"/>
      <c r="X1973" s="48"/>
      <c r="Y1973" s="48"/>
      <c r="Z1973" s="48"/>
      <c r="AA1973" s="48"/>
      <c r="AB1973" s="48"/>
      <c r="AC1973" s="48"/>
      <c r="AD1973" s="48"/>
      <c r="AE1973" s="48"/>
      <c r="AF1973" s="48"/>
      <c r="AG1973" s="48"/>
      <c r="AH1973" s="48"/>
      <c r="AI1973" s="48"/>
      <c r="AJ1973" s="48"/>
      <c r="AK1973" s="48"/>
      <c r="AL1973" s="48"/>
      <c r="AM1973" s="48"/>
      <c r="AN1973" s="48"/>
      <c r="AO1973" s="48"/>
      <c r="AP1973" s="48"/>
      <c r="AQ1973" s="48"/>
      <c r="AR1973" s="48"/>
      <c r="AS1973" s="48"/>
      <c r="AT1973" s="48"/>
      <c r="AU1973" s="48"/>
      <c r="AV1973" s="48"/>
      <c r="AW1973" s="48"/>
      <c r="AX1973" s="48"/>
      <c r="AY1973" s="48"/>
      <c r="AZ1973" s="48"/>
      <c r="BA1973" s="48"/>
      <c r="BB1973" s="48"/>
      <c r="BC1973" s="48"/>
      <c r="BD1973" s="48"/>
      <c r="BE1973" s="48"/>
      <c r="BF1973" s="48"/>
      <c r="BG1973" s="48"/>
      <c r="BH1973" s="48"/>
      <c r="BI1973" s="48"/>
      <c r="BJ1973" s="48"/>
      <c r="BK1973" s="48"/>
      <c r="BL1973" s="48"/>
      <c r="BM1973" s="48"/>
      <c r="BN1973" s="48"/>
      <c r="BO1973" s="48"/>
      <c r="BP1973" s="48"/>
      <c r="BQ1973" s="48"/>
      <c r="BR1973" s="48"/>
      <c r="BS1973" s="48"/>
      <c r="BT1973" s="48"/>
      <c r="BU1973" s="48"/>
      <c r="BV1973" s="48"/>
      <c r="BW1973" s="48"/>
      <c r="BX1973" s="48"/>
      <c r="BY1973" s="48"/>
      <c r="BZ1973" s="48"/>
      <c r="CA1973" s="48"/>
      <c r="CB1973" s="48"/>
      <c r="CC1973" s="48"/>
      <c r="CD1973" s="48"/>
      <c r="CE1973" s="48"/>
      <c r="CF1973" s="48"/>
      <c r="CG1973" s="48"/>
      <c r="CH1973" s="48"/>
      <c r="CI1973" s="48"/>
      <c r="CJ1973" s="48"/>
      <c r="CK1973" s="48"/>
      <c r="CL1973" s="48"/>
      <c r="CM1973" s="48"/>
      <c r="CN1973" s="48"/>
      <c r="CO1973" s="48"/>
      <c r="CP1973" s="48"/>
      <c r="CQ1973" s="48"/>
      <c r="CR1973" s="48"/>
      <c r="CS1973" s="48"/>
      <c r="CT1973" s="48"/>
      <c r="CU1973" s="48"/>
      <c r="CV1973" s="48"/>
      <c r="CW1973" s="48"/>
      <c r="CX1973" s="48"/>
      <c r="CY1973" s="48"/>
      <c r="CZ1973" s="48"/>
      <c r="DA1973" s="48"/>
      <c r="DB1973" s="48"/>
      <c r="DC1973" s="48"/>
      <c r="DD1973" s="48"/>
      <c r="DE1973" s="48"/>
      <c r="DF1973" s="48"/>
      <c r="DG1973" s="48"/>
      <c r="DH1973" s="48"/>
      <c r="DI1973" s="48"/>
      <c r="DJ1973" s="48"/>
      <c r="DK1973" s="48"/>
      <c r="DL1973" s="48"/>
      <c r="DM1973" s="48"/>
      <c r="DN1973" s="48"/>
      <c r="DO1973" s="48"/>
      <c r="DP1973" s="48"/>
      <c r="DQ1973" s="48"/>
    </row>
    <row r="1974" spans="1:121" ht="22.5" hidden="1" customHeight="1" outlineLevel="2">
      <c r="A1974" s="36"/>
      <c r="B1974" s="36"/>
      <c r="C1974" s="6"/>
      <c r="D1974" s="36"/>
      <c r="E1974" s="6"/>
      <c r="F1974" s="35" t="s">
        <v>2073</v>
      </c>
      <c r="G1974" s="28"/>
      <c r="H1974" s="76"/>
      <c r="I1974" s="28"/>
      <c r="J1974" s="28"/>
      <c r="K1974" s="77"/>
      <c r="L1974" s="77"/>
      <c r="M1974" s="285" t="s">
        <v>109</v>
      </c>
      <c r="N1974" s="286" t="s">
        <v>52</v>
      </c>
      <c r="O1974" s="287">
        <v>5</v>
      </c>
      <c r="P1974" s="297"/>
      <c r="Q1974" s="88"/>
      <c r="R1974" s="298"/>
      <c r="S1974" s="47"/>
      <c r="T1974" s="48"/>
      <c r="U1974" s="48"/>
      <c r="V1974" s="48"/>
      <c r="W1974" s="48"/>
      <c r="X1974" s="48"/>
      <c r="Y1974" s="48"/>
      <c r="Z1974" s="48"/>
      <c r="AA1974" s="48"/>
      <c r="AB1974" s="48"/>
      <c r="AC1974" s="48"/>
      <c r="AD1974" s="48"/>
      <c r="AE1974" s="48"/>
      <c r="AF1974" s="48"/>
      <c r="AG1974" s="48"/>
      <c r="AH1974" s="48"/>
      <c r="AI1974" s="48"/>
      <c r="AJ1974" s="48"/>
      <c r="AK1974" s="48"/>
      <c r="AL1974" s="48"/>
      <c r="AM1974" s="48"/>
      <c r="AN1974" s="48"/>
      <c r="AO1974" s="48"/>
      <c r="AP1974" s="48"/>
      <c r="AQ1974" s="48"/>
      <c r="AR1974" s="48"/>
      <c r="AS1974" s="48"/>
      <c r="AT1974" s="48"/>
      <c r="AU1974" s="48"/>
      <c r="AV1974" s="48"/>
      <c r="AW1974" s="48"/>
      <c r="AX1974" s="48"/>
      <c r="AY1974" s="48"/>
      <c r="AZ1974" s="48"/>
      <c r="BA1974" s="48"/>
      <c r="BB1974" s="48"/>
      <c r="BC1974" s="48"/>
      <c r="BD1974" s="48"/>
      <c r="BE1974" s="48"/>
      <c r="BF1974" s="48"/>
      <c r="BG1974" s="48"/>
      <c r="BH1974" s="48"/>
      <c r="BI1974" s="48"/>
      <c r="BJ1974" s="48"/>
      <c r="BK1974" s="48"/>
      <c r="BL1974" s="48"/>
      <c r="BM1974" s="48"/>
      <c r="BN1974" s="48"/>
      <c r="BO1974" s="48"/>
      <c r="BP1974" s="48"/>
      <c r="BQ1974" s="48"/>
      <c r="BR1974" s="48"/>
      <c r="BS1974" s="48"/>
      <c r="BT1974" s="48"/>
      <c r="BU1974" s="48"/>
      <c r="BV1974" s="48"/>
      <c r="BW1974" s="48"/>
      <c r="BX1974" s="48"/>
      <c r="BY1974" s="48"/>
      <c r="BZ1974" s="48"/>
      <c r="CA1974" s="48"/>
      <c r="CB1974" s="48"/>
      <c r="CC1974" s="48"/>
      <c r="CD1974" s="48"/>
      <c r="CE1974" s="48"/>
      <c r="CF1974" s="48"/>
      <c r="CG1974" s="48"/>
      <c r="CH1974" s="48"/>
      <c r="CI1974" s="48"/>
      <c r="CJ1974" s="48"/>
      <c r="CK1974" s="48"/>
      <c r="CL1974" s="48"/>
      <c r="CM1974" s="48"/>
      <c r="CN1974" s="48"/>
      <c r="CO1974" s="48"/>
      <c r="CP1974" s="48"/>
      <c r="CQ1974" s="48"/>
      <c r="CR1974" s="48"/>
      <c r="CS1974" s="48"/>
      <c r="CT1974" s="48"/>
      <c r="CU1974" s="48"/>
      <c r="CV1974" s="48"/>
      <c r="CW1974" s="48"/>
      <c r="CX1974" s="48"/>
      <c r="CY1974" s="48"/>
      <c r="CZ1974" s="48"/>
      <c r="DA1974" s="48"/>
      <c r="DB1974" s="48"/>
      <c r="DC1974" s="48"/>
      <c r="DD1974" s="48"/>
      <c r="DE1974" s="48"/>
      <c r="DF1974" s="48"/>
      <c r="DG1974" s="48"/>
      <c r="DH1974" s="48"/>
      <c r="DI1974" s="48"/>
      <c r="DJ1974" s="48"/>
      <c r="DK1974" s="48"/>
      <c r="DL1974" s="48"/>
      <c r="DM1974" s="48"/>
      <c r="DN1974" s="48"/>
      <c r="DO1974" s="48"/>
      <c r="DP1974" s="48"/>
      <c r="DQ1974" s="48"/>
    </row>
    <row r="1975" spans="1:121" ht="101.25" customHeight="1" outlineLevel="1" collapsed="1">
      <c r="A1975" s="36" t="s">
        <v>942</v>
      </c>
      <c r="B1975" s="78">
        <v>35</v>
      </c>
      <c r="C1975" s="6" t="s">
        <v>281</v>
      </c>
      <c r="D1975" s="36" t="s">
        <v>1350</v>
      </c>
      <c r="E1975" s="6" t="s">
        <v>2074</v>
      </c>
      <c r="F1975" s="35" t="s">
        <v>2075</v>
      </c>
      <c r="G1975" s="28"/>
      <c r="H1975" s="76" t="s">
        <v>59</v>
      </c>
      <c r="I1975" s="28"/>
      <c r="J1975" s="28" t="s">
        <v>50</v>
      </c>
      <c r="K1975" s="26" t="s">
        <v>51</v>
      </c>
      <c r="L1975" s="26" t="s">
        <v>51</v>
      </c>
      <c r="M1975" s="285" t="str">
        <f>M1976&amp;" "&amp;O1976&amp;N1976&amp;" "&amp;M1977&amp;" "&amp;O1977&amp;N1977&amp;" "&amp;M1978&amp;" "&amp;O1978&amp;N1978&amp;" "&amp;M1979&amp;" "&amp;O1979&amp;N1979&amp;" "&amp;M1980&amp;" "&amp;O1980&amp;N1980&amp;" "</f>
        <v xml:space="preserve">Текущий ремонт трансформаторов 35 кВ 1шт. Текущий ремонт трансформаторов СН 6-10 кВ 1шт. Текущий ремонт трансформаторов тока 35 кВ 4шт. Текущий ремонт трансформаторов напряжения 35 кВ 3шт. Текущий ремонт разъединителей (ОД и КЗ) 35 кВ 2групп </v>
      </c>
      <c r="N1975" s="286"/>
      <c r="O1975" s="287"/>
      <c r="P1975" s="297"/>
      <c r="Q1975" s="88"/>
      <c r="R1975" s="298"/>
      <c r="S1975" s="47"/>
      <c r="T1975" s="48"/>
      <c r="U1975" s="48"/>
      <c r="V1975" s="48"/>
      <c r="W1975" s="48"/>
      <c r="X1975" s="48"/>
      <c r="Y1975" s="48"/>
      <c r="Z1975" s="48"/>
      <c r="AA1975" s="48"/>
      <c r="AB1975" s="48"/>
      <c r="AC1975" s="48"/>
      <c r="AD1975" s="48"/>
      <c r="AE1975" s="48"/>
      <c r="AF1975" s="48"/>
      <c r="AG1975" s="48"/>
      <c r="AH1975" s="48"/>
      <c r="AI1975" s="48"/>
      <c r="AJ1975" s="48"/>
      <c r="AK1975" s="48"/>
      <c r="AL1975" s="48"/>
      <c r="AM1975" s="48"/>
      <c r="AN1975" s="48"/>
      <c r="AO1975" s="48"/>
      <c r="AP1975" s="48"/>
      <c r="AQ1975" s="48"/>
      <c r="AR1975" s="48"/>
      <c r="AS1975" s="48"/>
      <c r="AT1975" s="48"/>
      <c r="AU1975" s="48"/>
      <c r="AV1975" s="48"/>
      <c r="AW1975" s="48"/>
      <c r="AX1975" s="48"/>
      <c r="AY1975" s="48"/>
      <c r="AZ1975" s="48"/>
      <c r="BA1975" s="48"/>
      <c r="BB1975" s="48"/>
      <c r="BC1975" s="48"/>
      <c r="BD1975" s="48"/>
      <c r="BE1975" s="48"/>
      <c r="BF1975" s="48"/>
      <c r="BG1975" s="48"/>
      <c r="BH1975" s="48"/>
      <c r="BI1975" s="48"/>
      <c r="BJ1975" s="48"/>
      <c r="BK1975" s="48"/>
      <c r="BL1975" s="48"/>
      <c r="BM1975" s="48"/>
      <c r="BN1975" s="48"/>
      <c r="BO1975" s="48"/>
      <c r="BP1975" s="48"/>
      <c r="BQ1975" s="48"/>
      <c r="BR1975" s="48"/>
      <c r="BS1975" s="48"/>
      <c r="BT1975" s="48"/>
      <c r="BU1975" s="48"/>
      <c r="BV1975" s="48"/>
      <c r="BW1975" s="48"/>
      <c r="BX1975" s="48"/>
      <c r="BY1975" s="48"/>
      <c r="BZ1975" s="48"/>
      <c r="CA1975" s="48"/>
      <c r="CB1975" s="48"/>
      <c r="CC1975" s="48"/>
      <c r="CD1975" s="48"/>
      <c r="CE1975" s="48"/>
      <c r="CF1975" s="48"/>
      <c r="CG1975" s="48"/>
      <c r="CH1975" s="48"/>
      <c r="CI1975" s="48"/>
      <c r="CJ1975" s="48"/>
      <c r="CK1975" s="48"/>
      <c r="CL1975" s="48"/>
      <c r="CM1975" s="48"/>
      <c r="CN1975" s="48"/>
      <c r="CO1975" s="48"/>
      <c r="CP1975" s="48"/>
      <c r="CQ1975" s="48"/>
      <c r="CR1975" s="48"/>
      <c r="CS1975" s="48"/>
      <c r="CT1975" s="48"/>
      <c r="CU1975" s="48"/>
      <c r="CV1975" s="48"/>
      <c r="CW1975" s="48"/>
      <c r="CX1975" s="48"/>
      <c r="CY1975" s="48"/>
      <c r="CZ1975" s="48"/>
      <c r="DA1975" s="48"/>
      <c r="DB1975" s="48"/>
      <c r="DC1975" s="48"/>
      <c r="DD1975" s="48"/>
      <c r="DE1975" s="48"/>
      <c r="DF1975" s="48"/>
      <c r="DG1975" s="48"/>
      <c r="DH1975" s="48"/>
      <c r="DI1975" s="48"/>
      <c r="DJ1975" s="48"/>
      <c r="DK1975" s="48"/>
      <c r="DL1975" s="48"/>
      <c r="DM1975" s="48"/>
      <c r="DN1975" s="48"/>
      <c r="DO1975" s="48"/>
      <c r="DP1975" s="48"/>
      <c r="DQ1975" s="48"/>
    </row>
    <row r="1976" spans="1:121" ht="12.75" hidden="1" customHeight="1" outlineLevel="2">
      <c r="A1976" s="36"/>
      <c r="B1976" s="36"/>
      <c r="C1976" s="6"/>
      <c r="D1976" s="36"/>
      <c r="E1976" s="6"/>
      <c r="F1976" s="35" t="s">
        <v>2052</v>
      </c>
      <c r="G1976" s="28"/>
      <c r="H1976" s="76"/>
      <c r="I1976" s="28"/>
      <c r="J1976" s="28"/>
      <c r="K1976" s="77"/>
      <c r="L1976" s="77"/>
      <c r="M1976" s="285" t="s">
        <v>94</v>
      </c>
      <c r="N1976" s="286" t="s">
        <v>52</v>
      </c>
      <c r="O1976" s="287">
        <v>1</v>
      </c>
      <c r="P1976" s="297"/>
      <c r="Q1976" s="88"/>
      <c r="R1976" s="298"/>
      <c r="S1976" s="47"/>
      <c r="T1976" s="48"/>
      <c r="U1976" s="48"/>
      <c r="V1976" s="48"/>
      <c r="W1976" s="48"/>
      <c r="X1976" s="48"/>
      <c r="Y1976" s="48"/>
      <c r="Z1976" s="48"/>
      <c r="AA1976" s="48"/>
      <c r="AB1976" s="48"/>
      <c r="AC1976" s="48"/>
      <c r="AD1976" s="48"/>
      <c r="AE1976" s="48"/>
      <c r="AF1976" s="48"/>
      <c r="AG1976" s="48"/>
      <c r="AH1976" s="48"/>
      <c r="AI1976" s="48"/>
      <c r="AJ1976" s="48"/>
      <c r="AK1976" s="48"/>
      <c r="AL1976" s="48"/>
      <c r="AM1976" s="48"/>
      <c r="AN1976" s="48"/>
      <c r="AO1976" s="48"/>
      <c r="AP1976" s="48"/>
      <c r="AQ1976" s="48"/>
      <c r="AR1976" s="48"/>
      <c r="AS1976" s="48"/>
      <c r="AT1976" s="48"/>
      <c r="AU1976" s="48"/>
      <c r="AV1976" s="48"/>
      <c r="AW1976" s="48"/>
      <c r="AX1976" s="48"/>
      <c r="AY1976" s="48"/>
      <c r="AZ1976" s="48"/>
      <c r="BA1976" s="48"/>
      <c r="BB1976" s="48"/>
      <c r="BC1976" s="48"/>
      <c r="BD1976" s="48"/>
      <c r="BE1976" s="48"/>
      <c r="BF1976" s="48"/>
      <c r="BG1976" s="48"/>
      <c r="BH1976" s="48"/>
      <c r="BI1976" s="48"/>
      <c r="BJ1976" s="48"/>
      <c r="BK1976" s="48"/>
      <c r="BL1976" s="48"/>
      <c r="BM1976" s="48"/>
      <c r="BN1976" s="48"/>
      <c r="BO1976" s="48"/>
      <c r="BP1976" s="48"/>
      <c r="BQ1976" s="48"/>
      <c r="BR1976" s="48"/>
      <c r="BS1976" s="48"/>
      <c r="BT1976" s="48"/>
      <c r="BU1976" s="48"/>
      <c r="BV1976" s="48"/>
      <c r="BW1976" s="48"/>
      <c r="BX1976" s="48"/>
      <c r="BY1976" s="48"/>
      <c r="BZ1976" s="48"/>
      <c r="CA1976" s="48"/>
      <c r="CB1976" s="48"/>
      <c r="CC1976" s="48"/>
      <c r="CD1976" s="48"/>
      <c r="CE1976" s="48"/>
      <c r="CF1976" s="48"/>
      <c r="CG1976" s="48"/>
      <c r="CH1976" s="48"/>
      <c r="CI1976" s="48"/>
      <c r="CJ1976" s="48"/>
      <c r="CK1976" s="48"/>
      <c r="CL1976" s="48"/>
      <c r="CM1976" s="48"/>
      <c r="CN1976" s="48"/>
      <c r="CO1976" s="48"/>
      <c r="CP1976" s="48"/>
      <c r="CQ1976" s="48"/>
      <c r="CR1976" s="48"/>
      <c r="CS1976" s="48"/>
      <c r="CT1976" s="48"/>
      <c r="CU1976" s="48"/>
      <c r="CV1976" s="48"/>
      <c r="CW1976" s="48"/>
      <c r="CX1976" s="48"/>
      <c r="CY1976" s="48"/>
      <c r="CZ1976" s="48"/>
      <c r="DA1976" s="48"/>
      <c r="DB1976" s="48"/>
      <c r="DC1976" s="48"/>
      <c r="DD1976" s="48"/>
      <c r="DE1976" s="48"/>
      <c r="DF1976" s="48"/>
      <c r="DG1976" s="48"/>
      <c r="DH1976" s="48"/>
      <c r="DI1976" s="48"/>
      <c r="DJ1976" s="48"/>
      <c r="DK1976" s="48"/>
      <c r="DL1976" s="48"/>
      <c r="DM1976" s="48"/>
      <c r="DN1976" s="48"/>
      <c r="DO1976" s="48"/>
      <c r="DP1976" s="48"/>
      <c r="DQ1976" s="48"/>
    </row>
    <row r="1977" spans="1:121" ht="22.5" hidden="1" customHeight="1" outlineLevel="2">
      <c r="A1977" s="36"/>
      <c r="B1977" s="36"/>
      <c r="C1977" s="6"/>
      <c r="D1977" s="36"/>
      <c r="E1977" s="6"/>
      <c r="F1977" s="35" t="s">
        <v>2076</v>
      </c>
      <c r="G1977" s="28"/>
      <c r="H1977" s="76"/>
      <c r="I1977" s="28"/>
      <c r="J1977" s="28"/>
      <c r="K1977" s="77"/>
      <c r="L1977" s="77"/>
      <c r="M1977" s="285" t="s">
        <v>92</v>
      </c>
      <c r="N1977" s="286" t="s">
        <v>52</v>
      </c>
      <c r="O1977" s="287">
        <v>1</v>
      </c>
      <c r="P1977" s="297"/>
      <c r="Q1977" s="88"/>
      <c r="R1977" s="298"/>
      <c r="S1977" s="47"/>
      <c r="T1977" s="48"/>
      <c r="U1977" s="48"/>
      <c r="V1977" s="48"/>
      <c r="W1977" s="48"/>
      <c r="X1977" s="48"/>
      <c r="Y1977" s="48"/>
      <c r="Z1977" s="48"/>
      <c r="AA1977" s="48"/>
      <c r="AB1977" s="48"/>
      <c r="AC1977" s="48"/>
      <c r="AD1977" s="48"/>
      <c r="AE1977" s="48"/>
      <c r="AF1977" s="48"/>
      <c r="AG1977" s="48"/>
      <c r="AH1977" s="48"/>
      <c r="AI1977" s="48"/>
      <c r="AJ1977" s="48"/>
      <c r="AK1977" s="48"/>
      <c r="AL1977" s="48"/>
      <c r="AM1977" s="48"/>
      <c r="AN1977" s="48"/>
      <c r="AO1977" s="48"/>
      <c r="AP1977" s="48"/>
      <c r="AQ1977" s="48"/>
      <c r="AR1977" s="48"/>
      <c r="AS1977" s="48"/>
      <c r="AT1977" s="48"/>
      <c r="AU1977" s="48"/>
      <c r="AV1977" s="48"/>
      <c r="AW1977" s="48"/>
      <c r="AX1977" s="48"/>
      <c r="AY1977" s="48"/>
      <c r="AZ1977" s="48"/>
      <c r="BA1977" s="48"/>
      <c r="BB1977" s="48"/>
      <c r="BC1977" s="48"/>
      <c r="BD1977" s="48"/>
      <c r="BE1977" s="48"/>
      <c r="BF1977" s="48"/>
      <c r="BG1977" s="48"/>
      <c r="BH1977" s="48"/>
      <c r="BI1977" s="48"/>
      <c r="BJ1977" s="48"/>
      <c r="BK1977" s="48"/>
      <c r="BL1977" s="48"/>
      <c r="BM1977" s="48"/>
      <c r="BN1977" s="48"/>
      <c r="BO1977" s="48"/>
      <c r="BP1977" s="48"/>
      <c r="BQ1977" s="48"/>
      <c r="BR1977" s="48"/>
      <c r="BS1977" s="48"/>
      <c r="BT1977" s="48"/>
      <c r="BU1977" s="48"/>
      <c r="BV1977" s="48"/>
      <c r="BW1977" s="48"/>
      <c r="BX1977" s="48"/>
      <c r="BY1977" s="48"/>
      <c r="BZ1977" s="48"/>
      <c r="CA1977" s="48"/>
      <c r="CB1977" s="48"/>
      <c r="CC1977" s="48"/>
      <c r="CD1977" s="48"/>
      <c r="CE1977" s="48"/>
      <c r="CF1977" s="48"/>
      <c r="CG1977" s="48"/>
      <c r="CH1977" s="48"/>
      <c r="CI1977" s="48"/>
      <c r="CJ1977" s="48"/>
      <c r="CK1977" s="48"/>
      <c r="CL1977" s="48"/>
      <c r="CM1977" s="48"/>
      <c r="CN1977" s="48"/>
      <c r="CO1977" s="48"/>
      <c r="CP1977" s="48"/>
      <c r="CQ1977" s="48"/>
      <c r="CR1977" s="48"/>
      <c r="CS1977" s="48"/>
      <c r="CT1977" s="48"/>
      <c r="CU1977" s="48"/>
      <c r="CV1977" s="48"/>
      <c r="CW1977" s="48"/>
      <c r="CX1977" s="48"/>
      <c r="CY1977" s="48"/>
      <c r="CZ1977" s="48"/>
      <c r="DA1977" s="48"/>
      <c r="DB1977" s="48"/>
      <c r="DC1977" s="48"/>
      <c r="DD1977" s="48"/>
      <c r="DE1977" s="48"/>
      <c r="DF1977" s="48"/>
      <c r="DG1977" s="48"/>
      <c r="DH1977" s="48"/>
      <c r="DI1977" s="48"/>
      <c r="DJ1977" s="48"/>
      <c r="DK1977" s="48"/>
      <c r="DL1977" s="48"/>
      <c r="DM1977" s="48"/>
      <c r="DN1977" s="48"/>
      <c r="DO1977" s="48"/>
      <c r="DP1977" s="48"/>
      <c r="DQ1977" s="48"/>
    </row>
    <row r="1978" spans="1:121" ht="22.5" hidden="1" customHeight="1" outlineLevel="2">
      <c r="A1978" s="36"/>
      <c r="B1978" s="36"/>
      <c r="C1978" s="6"/>
      <c r="D1978" s="36"/>
      <c r="E1978" s="6"/>
      <c r="F1978" s="35" t="s">
        <v>2077</v>
      </c>
      <c r="G1978" s="28"/>
      <c r="H1978" s="76"/>
      <c r="I1978" s="28"/>
      <c r="J1978" s="28"/>
      <c r="K1978" s="77"/>
      <c r="L1978" s="77"/>
      <c r="M1978" s="285" t="s">
        <v>532</v>
      </c>
      <c r="N1978" s="286" t="s">
        <v>52</v>
      </c>
      <c r="O1978" s="287">
        <v>4</v>
      </c>
      <c r="P1978" s="297"/>
      <c r="Q1978" s="88"/>
      <c r="R1978" s="298"/>
      <c r="S1978" s="47"/>
      <c r="T1978" s="48"/>
      <c r="U1978" s="48"/>
      <c r="V1978" s="48"/>
      <c r="W1978" s="48"/>
      <c r="X1978" s="48"/>
      <c r="Y1978" s="48"/>
      <c r="Z1978" s="48"/>
      <c r="AA1978" s="48"/>
      <c r="AB1978" s="48"/>
      <c r="AC1978" s="48"/>
      <c r="AD1978" s="48"/>
      <c r="AE1978" s="48"/>
      <c r="AF1978" s="48"/>
      <c r="AG1978" s="48"/>
      <c r="AH1978" s="48"/>
      <c r="AI1978" s="48"/>
      <c r="AJ1978" s="48"/>
      <c r="AK1978" s="48"/>
      <c r="AL1978" s="48"/>
      <c r="AM1978" s="48"/>
      <c r="AN1978" s="48"/>
      <c r="AO1978" s="48"/>
      <c r="AP1978" s="48"/>
      <c r="AQ1978" s="48"/>
      <c r="AR1978" s="48"/>
      <c r="AS1978" s="48"/>
      <c r="AT1978" s="48"/>
      <c r="AU1978" s="48"/>
      <c r="AV1978" s="48"/>
      <c r="AW1978" s="48"/>
      <c r="AX1978" s="48"/>
      <c r="AY1978" s="48"/>
      <c r="AZ1978" s="48"/>
      <c r="BA1978" s="48"/>
      <c r="BB1978" s="48"/>
      <c r="BC1978" s="48"/>
      <c r="BD1978" s="48"/>
      <c r="BE1978" s="48"/>
      <c r="BF1978" s="48"/>
      <c r="BG1978" s="48"/>
      <c r="BH1978" s="48"/>
      <c r="BI1978" s="48"/>
      <c r="BJ1978" s="48"/>
      <c r="BK1978" s="48"/>
      <c r="BL1978" s="48"/>
      <c r="BM1978" s="48"/>
      <c r="BN1978" s="48"/>
      <c r="BO1978" s="48"/>
      <c r="BP1978" s="48"/>
      <c r="BQ1978" s="48"/>
      <c r="BR1978" s="48"/>
      <c r="BS1978" s="48"/>
      <c r="BT1978" s="48"/>
      <c r="BU1978" s="48"/>
      <c r="BV1978" s="48"/>
      <c r="BW1978" s="48"/>
      <c r="BX1978" s="48"/>
      <c r="BY1978" s="48"/>
      <c r="BZ1978" s="48"/>
      <c r="CA1978" s="48"/>
      <c r="CB1978" s="48"/>
      <c r="CC1978" s="48"/>
      <c r="CD1978" s="48"/>
      <c r="CE1978" s="48"/>
      <c r="CF1978" s="48"/>
      <c r="CG1978" s="48"/>
      <c r="CH1978" s="48"/>
      <c r="CI1978" s="48"/>
      <c r="CJ1978" s="48"/>
      <c r="CK1978" s="48"/>
      <c r="CL1978" s="48"/>
      <c r="CM1978" s="48"/>
      <c r="CN1978" s="48"/>
      <c r="CO1978" s="48"/>
      <c r="CP1978" s="48"/>
      <c r="CQ1978" s="48"/>
      <c r="CR1978" s="48"/>
      <c r="CS1978" s="48"/>
      <c r="CT1978" s="48"/>
      <c r="CU1978" s="48"/>
      <c r="CV1978" s="48"/>
      <c r="CW1978" s="48"/>
      <c r="CX1978" s="48"/>
      <c r="CY1978" s="48"/>
      <c r="CZ1978" s="48"/>
      <c r="DA1978" s="48"/>
      <c r="DB1978" s="48"/>
      <c r="DC1978" s="48"/>
      <c r="DD1978" s="48"/>
      <c r="DE1978" s="48"/>
      <c r="DF1978" s="48"/>
      <c r="DG1978" s="48"/>
      <c r="DH1978" s="48"/>
      <c r="DI1978" s="48"/>
      <c r="DJ1978" s="48"/>
      <c r="DK1978" s="48"/>
      <c r="DL1978" s="48"/>
      <c r="DM1978" s="48"/>
      <c r="DN1978" s="48"/>
      <c r="DO1978" s="48"/>
      <c r="DP1978" s="48"/>
      <c r="DQ1978" s="48"/>
    </row>
    <row r="1979" spans="1:121" ht="22.5" hidden="1" customHeight="1" outlineLevel="2">
      <c r="A1979" s="36"/>
      <c r="B1979" s="36"/>
      <c r="C1979" s="6"/>
      <c r="D1979" s="36"/>
      <c r="E1979" s="6"/>
      <c r="F1979" s="35" t="s">
        <v>2078</v>
      </c>
      <c r="G1979" s="28"/>
      <c r="H1979" s="76"/>
      <c r="I1979" s="28"/>
      <c r="J1979" s="28"/>
      <c r="K1979" s="77"/>
      <c r="L1979" s="77"/>
      <c r="M1979" s="285" t="s">
        <v>100</v>
      </c>
      <c r="N1979" s="286" t="s">
        <v>52</v>
      </c>
      <c r="O1979" s="287">
        <v>3</v>
      </c>
      <c r="P1979" s="297"/>
      <c r="Q1979" s="88"/>
      <c r="R1979" s="298"/>
      <c r="S1979" s="47"/>
      <c r="T1979" s="48"/>
      <c r="U1979" s="48"/>
      <c r="V1979" s="48"/>
      <c r="W1979" s="48"/>
      <c r="X1979" s="48"/>
      <c r="Y1979" s="48"/>
      <c r="Z1979" s="48"/>
      <c r="AA1979" s="48"/>
      <c r="AB1979" s="48"/>
      <c r="AC1979" s="48"/>
      <c r="AD1979" s="48"/>
      <c r="AE1979" s="48"/>
      <c r="AF1979" s="48"/>
      <c r="AG1979" s="48"/>
      <c r="AH1979" s="48"/>
      <c r="AI1979" s="48"/>
      <c r="AJ1979" s="48"/>
      <c r="AK1979" s="48"/>
      <c r="AL1979" s="48"/>
      <c r="AM1979" s="48"/>
      <c r="AN1979" s="48"/>
      <c r="AO1979" s="48"/>
      <c r="AP1979" s="48"/>
      <c r="AQ1979" s="48"/>
      <c r="AR1979" s="48"/>
      <c r="AS1979" s="48"/>
      <c r="AT1979" s="48"/>
      <c r="AU1979" s="48"/>
      <c r="AV1979" s="48"/>
      <c r="AW1979" s="48"/>
      <c r="AX1979" s="48"/>
      <c r="AY1979" s="48"/>
      <c r="AZ1979" s="48"/>
      <c r="BA1979" s="48"/>
      <c r="BB1979" s="48"/>
      <c r="BC1979" s="48"/>
      <c r="BD1979" s="48"/>
      <c r="BE1979" s="48"/>
      <c r="BF1979" s="48"/>
      <c r="BG1979" s="48"/>
      <c r="BH1979" s="48"/>
      <c r="BI1979" s="48"/>
      <c r="BJ1979" s="48"/>
      <c r="BK1979" s="48"/>
      <c r="BL1979" s="48"/>
      <c r="BM1979" s="48"/>
      <c r="BN1979" s="48"/>
      <c r="BO1979" s="48"/>
      <c r="BP1979" s="48"/>
      <c r="BQ1979" s="48"/>
      <c r="BR1979" s="48"/>
      <c r="BS1979" s="48"/>
      <c r="BT1979" s="48"/>
      <c r="BU1979" s="48"/>
      <c r="BV1979" s="48"/>
      <c r="BW1979" s="48"/>
      <c r="BX1979" s="48"/>
      <c r="BY1979" s="48"/>
      <c r="BZ1979" s="48"/>
      <c r="CA1979" s="48"/>
      <c r="CB1979" s="48"/>
      <c r="CC1979" s="48"/>
      <c r="CD1979" s="48"/>
      <c r="CE1979" s="48"/>
      <c r="CF1979" s="48"/>
      <c r="CG1979" s="48"/>
      <c r="CH1979" s="48"/>
      <c r="CI1979" s="48"/>
      <c r="CJ1979" s="48"/>
      <c r="CK1979" s="48"/>
      <c r="CL1979" s="48"/>
      <c r="CM1979" s="48"/>
      <c r="CN1979" s="48"/>
      <c r="CO1979" s="48"/>
      <c r="CP1979" s="48"/>
      <c r="CQ1979" s="48"/>
      <c r="CR1979" s="48"/>
      <c r="CS1979" s="48"/>
      <c r="CT1979" s="48"/>
      <c r="CU1979" s="48"/>
      <c r="CV1979" s="48"/>
      <c r="CW1979" s="48"/>
      <c r="CX1979" s="48"/>
      <c r="CY1979" s="48"/>
      <c r="CZ1979" s="48"/>
      <c r="DA1979" s="48"/>
      <c r="DB1979" s="48"/>
      <c r="DC1979" s="48"/>
      <c r="DD1979" s="48"/>
      <c r="DE1979" s="48"/>
      <c r="DF1979" s="48"/>
      <c r="DG1979" s="48"/>
      <c r="DH1979" s="48"/>
      <c r="DI1979" s="48"/>
      <c r="DJ1979" s="48"/>
      <c r="DK1979" s="48"/>
      <c r="DL1979" s="48"/>
      <c r="DM1979" s="48"/>
      <c r="DN1979" s="48"/>
      <c r="DO1979" s="48"/>
      <c r="DP1979" s="48"/>
      <c r="DQ1979" s="48"/>
    </row>
    <row r="1980" spans="1:121" ht="22.5" hidden="1" customHeight="1" outlineLevel="2">
      <c r="A1980" s="36"/>
      <c r="B1980" s="36"/>
      <c r="C1980" s="6"/>
      <c r="D1980" s="36"/>
      <c r="E1980" s="6"/>
      <c r="F1980" s="35" t="s">
        <v>2079</v>
      </c>
      <c r="G1980" s="28"/>
      <c r="H1980" s="76"/>
      <c r="I1980" s="28"/>
      <c r="J1980" s="28"/>
      <c r="K1980" s="77"/>
      <c r="L1980" s="77"/>
      <c r="M1980" s="285" t="s">
        <v>1997</v>
      </c>
      <c r="N1980" s="286" t="s">
        <v>76</v>
      </c>
      <c r="O1980" s="287">
        <v>2</v>
      </c>
      <c r="P1980" s="297"/>
      <c r="Q1980" s="88"/>
      <c r="R1980" s="298"/>
      <c r="S1980" s="47"/>
      <c r="T1980" s="48"/>
      <c r="U1980" s="48"/>
      <c r="V1980" s="48"/>
      <c r="W1980" s="48"/>
      <c r="X1980" s="48"/>
      <c r="Y1980" s="48"/>
      <c r="Z1980" s="48"/>
      <c r="AA1980" s="48"/>
      <c r="AB1980" s="48"/>
      <c r="AC1980" s="48"/>
      <c r="AD1980" s="48"/>
      <c r="AE1980" s="48"/>
      <c r="AF1980" s="48"/>
      <c r="AG1980" s="48"/>
      <c r="AH1980" s="48"/>
      <c r="AI1980" s="48"/>
      <c r="AJ1980" s="48"/>
      <c r="AK1980" s="48"/>
      <c r="AL1980" s="48"/>
      <c r="AM1980" s="48"/>
      <c r="AN1980" s="48"/>
      <c r="AO1980" s="48"/>
      <c r="AP1980" s="48"/>
      <c r="AQ1980" s="48"/>
      <c r="AR1980" s="48"/>
      <c r="AS1980" s="48"/>
      <c r="AT1980" s="48"/>
      <c r="AU1980" s="48"/>
      <c r="AV1980" s="48"/>
      <c r="AW1980" s="48"/>
      <c r="AX1980" s="48"/>
      <c r="AY1980" s="48"/>
      <c r="AZ1980" s="48"/>
      <c r="BA1980" s="48"/>
      <c r="BB1980" s="48"/>
      <c r="BC1980" s="48"/>
      <c r="BD1980" s="48"/>
      <c r="BE1980" s="48"/>
      <c r="BF1980" s="48"/>
      <c r="BG1980" s="48"/>
      <c r="BH1980" s="48"/>
      <c r="BI1980" s="48"/>
      <c r="BJ1980" s="48"/>
      <c r="BK1980" s="48"/>
      <c r="BL1980" s="48"/>
      <c r="BM1980" s="48"/>
      <c r="BN1980" s="48"/>
      <c r="BO1980" s="48"/>
      <c r="BP1980" s="48"/>
      <c r="BQ1980" s="48"/>
      <c r="BR1980" s="48"/>
      <c r="BS1980" s="48"/>
      <c r="BT1980" s="48"/>
      <c r="BU1980" s="48"/>
      <c r="BV1980" s="48"/>
      <c r="BW1980" s="48"/>
      <c r="BX1980" s="48"/>
      <c r="BY1980" s="48"/>
      <c r="BZ1980" s="48"/>
      <c r="CA1980" s="48"/>
      <c r="CB1980" s="48"/>
      <c r="CC1980" s="48"/>
      <c r="CD1980" s="48"/>
      <c r="CE1980" s="48"/>
      <c r="CF1980" s="48"/>
      <c r="CG1980" s="48"/>
      <c r="CH1980" s="48"/>
      <c r="CI1980" s="48"/>
      <c r="CJ1980" s="48"/>
      <c r="CK1980" s="48"/>
      <c r="CL1980" s="48"/>
      <c r="CM1980" s="48"/>
      <c r="CN1980" s="48"/>
      <c r="CO1980" s="48"/>
      <c r="CP1980" s="48"/>
      <c r="CQ1980" s="48"/>
      <c r="CR1980" s="48"/>
      <c r="CS1980" s="48"/>
      <c r="CT1980" s="48"/>
      <c r="CU1980" s="48"/>
      <c r="CV1980" s="48"/>
      <c r="CW1980" s="48"/>
      <c r="CX1980" s="48"/>
      <c r="CY1980" s="48"/>
      <c r="CZ1980" s="48"/>
      <c r="DA1980" s="48"/>
      <c r="DB1980" s="48"/>
      <c r="DC1980" s="48"/>
      <c r="DD1980" s="48"/>
      <c r="DE1980" s="48"/>
      <c r="DF1980" s="48"/>
      <c r="DG1980" s="48"/>
      <c r="DH1980" s="48"/>
      <c r="DI1980" s="48"/>
      <c r="DJ1980" s="48"/>
      <c r="DK1980" s="48"/>
      <c r="DL1980" s="48"/>
      <c r="DM1980" s="48"/>
      <c r="DN1980" s="48"/>
      <c r="DO1980" s="48"/>
      <c r="DP1980" s="48"/>
      <c r="DQ1980" s="48"/>
    </row>
    <row r="1981" spans="1:121" ht="22.5" customHeight="1" outlineLevel="1" collapsed="1">
      <c r="A1981" s="36" t="s">
        <v>943</v>
      </c>
      <c r="B1981" s="78">
        <v>35</v>
      </c>
      <c r="C1981" s="6" t="s">
        <v>281</v>
      </c>
      <c r="D1981" s="36" t="s">
        <v>1350</v>
      </c>
      <c r="E1981" s="6" t="s">
        <v>2080</v>
      </c>
      <c r="F1981" s="35" t="s">
        <v>2081</v>
      </c>
      <c r="G1981" s="28"/>
      <c r="H1981" s="76" t="s">
        <v>59</v>
      </c>
      <c r="I1981" s="28"/>
      <c r="J1981" s="28" t="s">
        <v>50</v>
      </c>
      <c r="K1981" s="26" t="s">
        <v>49</v>
      </c>
      <c r="L1981" s="26" t="s">
        <v>49</v>
      </c>
      <c r="M1981" s="285" t="str">
        <f>M1982&amp;" "&amp;O1982&amp;N1982&amp;" "</f>
        <v xml:space="preserve">Текущий ремонт трансформаторов СН 6-10 кВ 2шт. </v>
      </c>
      <c r="N1981" s="286"/>
      <c r="O1981" s="287"/>
      <c r="P1981" s="297"/>
      <c r="Q1981" s="88"/>
      <c r="R1981" s="298"/>
      <c r="S1981" s="47"/>
      <c r="T1981" s="48"/>
      <c r="U1981" s="48"/>
      <c r="V1981" s="48"/>
      <c r="W1981" s="48"/>
      <c r="X1981" s="48"/>
      <c r="Y1981" s="48"/>
      <c r="Z1981" s="48"/>
      <c r="AA1981" s="48"/>
      <c r="AB1981" s="48"/>
      <c r="AC1981" s="48"/>
      <c r="AD1981" s="48"/>
      <c r="AE1981" s="48"/>
      <c r="AF1981" s="48"/>
      <c r="AG1981" s="48"/>
      <c r="AH1981" s="48"/>
      <c r="AI1981" s="48"/>
      <c r="AJ1981" s="48"/>
      <c r="AK1981" s="48"/>
      <c r="AL1981" s="48"/>
      <c r="AM1981" s="48"/>
      <c r="AN1981" s="48"/>
      <c r="AO1981" s="48"/>
      <c r="AP1981" s="48"/>
      <c r="AQ1981" s="48"/>
      <c r="AR1981" s="48"/>
      <c r="AS1981" s="48"/>
      <c r="AT1981" s="48"/>
      <c r="AU1981" s="48"/>
      <c r="AV1981" s="48"/>
      <c r="AW1981" s="48"/>
      <c r="AX1981" s="48"/>
      <c r="AY1981" s="48"/>
      <c r="AZ1981" s="48"/>
      <c r="BA1981" s="48"/>
      <c r="BB1981" s="48"/>
      <c r="BC1981" s="48"/>
      <c r="BD1981" s="48"/>
      <c r="BE1981" s="48"/>
      <c r="BF1981" s="48"/>
      <c r="BG1981" s="48"/>
      <c r="BH1981" s="48"/>
      <c r="BI1981" s="48"/>
      <c r="BJ1981" s="48"/>
      <c r="BK1981" s="48"/>
      <c r="BL1981" s="48"/>
      <c r="BM1981" s="48"/>
      <c r="BN1981" s="48"/>
      <c r="BO1981" s="48"/>
      <c r="BP1981" s="48"/>
      <c r="BQ1981" s="48"/>
      <c r="BR1981" s="48"/>
      <c r="BS1981" s="48"/>
      <c r="BT1981" s="48"/>
      <c r="BU1981" s="48"/>
      <c r="BV1981" s="48"/>
      <c r="BW1981" s="48"/>
      <c r="BX1981" s="48"/>
      <c r="BY1981" s="48"/>
      <c r="BZ1981" s="48"/>
      <c r="CA1981" s="48"/>
      <c r="CB1981" s="48"/>
      <c r="CC1981" s="48"/>
      <c r="CD1981" s="48"/>
      <c r="CE1981" s="48"/>
      <c r="CF1981" s="48"/>
      <c r="CG1981" s="48"/>
      <c r="CH1981" s="48"/>
      <c r="CI1981" s="48"/>
      <c r="CJ1981" s="48"/>
      <c r="CK1981" s="48"/>
      <c r="CL1981" s="48"/>
      <c r="CM1981" s="48"/>
      <c r="CN1981" s="48"/>
      <c r="CO1981" s="48"/>
      <c r="CP1981" s="48"/>
      <c r="CQ1981" s="48"/>
      <c r="CR1981" s="48"/>
      <c r="CS1981" s="48"/>
      <c r="CT1981" s="48"/>
      <c r="CU1981" s="48"/>
      <c r="CV1981" s="48"/>
      <c r="CW1981" s="48"/>
      <c r="CX1981" s="48"/>
      <c r="CY1981" s="48"/>
      <c r="CZ1981" s="48"/>
      <c r="DA1981" s="48"/>
      <c r="DB1981" s="48"/>
      <c r="DC1981" s="48"/>
      <c r="DD1981" s="48"/>
      <c r="DE1981" s="48"/>
      <c r="DF1981" s="48"/>
      <c r="DG1981" s="48"/>
      <c r="DH1981" s="48"/>
      <c r="DI1981" s="48"/>
      <c r="DJ1981" s="48"/>
      <c r="DK1981" s="48"/>
      <c r="DL1981" s="48"/>
      <c r="DM1981" s="48"/>
      <c r="DN1981" s="48"/>
      <c r="DO1981" s="48"/>
      <c r="DP1981" s="48"/>
      <c r="DQ1981" s="48"/>
    </row>
    <row r="1982" spans="1:121" ht="22.5" hidden="1" customHeight="1" outlineLevel="2">
      <c r="A1982" s="36"/>
      <c r="B1982" s="36"/>
      <c r="C1982" s="6"/>
      <c r="D1982" s="36"/>
      <c r="E1982" s="6"/>
      <c r="F1982" s="35" t="s">
        <v>2082</v>
      </c>
      <c r="G1982" s="28"/>
      <c r="H1982" s="76"/>
      <c r="I1982" s="28"/>
      <c r="J1982" s="28"/>
      <c r="K1982" s="77"/>
      <c r="L1982" s="77"/>
      <c r="M1982" s="285" t="s">
        <v>92</v>
      </c>
      <c r="N1982" s="286" t="s">
        <v>52</v>
      </c>
      <c r="O1982" s="287">
        <v>2</v>
      </c>
      <c r="P1982" s="297"/>
      <c r="Q1982" s="88"/>
      <c r="R1982" s="298"/>
      <c r="S1982" s="47"/>
      <c r="T1982" s="48"/>
      <c r="U1982" s="48"/>
      <c r="V1982" s="48"/>
      <c r="W1982" s="48"/>
      <c r="X1982" s="48"/>
      <c r="Y1982" s="48"/>
      <c r="Z1982" s="48"/>
      <c r="AA1982" s="48"/>
      <c r="AB1982" s="48"/>
      <c r="AC1982" s="48"/>
      <c r="AD1982" s="48"/>
      <c r="AE1982" s="48"/>
      <c r="AF1982" s="48"/>
      <c r="AG1982" s="48"/>
      <c r="AH1982" s="48"/>
      <c r="AI1982" s="48"/>
      <c r="AJ1982" s="48"/>
      <c r="AK1982" s="48"/>
      <c r="AL1982" s="48"/>
      <c r="AM1982" s="48"/>
      <c r="AN1982" s="48"/>
      <c r="AO1982" s="48"/>
      <c r="AP1982" s="48"/>
      <c r="AQ1982" s="48"/>
      <c r="AR1982" s="48"/>
      <c r="AS1982" s="48"/>
      <c r="AT1982" s="48"/>
      <c r="AU1982" s="48"/>
      <c r="AV1982" s="48"/>
      <c r="AW1982" s="48"/>
      <c r="AX1982" s="48"/>
      <c r="AY1982" s="48"/>
      <c r="AZ1982" s="48"/>
      <c r="BA1982" s="48"/>
      <c r="BB1982" s="48"/>
      <c r="BC1982" s="48"/>
      <c r="BD1982" s="48"/>
      <c r="BE1982" s="48"/>
      <c r="BF1982" s="48"/>
      <c r="BG1982" s="48"/>
      <c r="BH1982" s="48"/>
      <c r="BI1982" s="48"/>
      <c r="BJ1982" s="48"/>
      <c r="BK1982" s="48"/>
      <c r="BL1982" s="48"/>
      <c r="BM1982" s="48"/>
      <c r="BN1982" s="48"/>
      <c r="BO1982" s="48"/>
      <c r="BP1982" s="48"/>
      <c r="BQ1982" s="48"/>
      <c r="BR1982" s="48"/>
      <c r="BS1982" s="48"/>
      <c r="BT1982" s="48"/>
      <c r="BU1982" s="48"/>
      <c r="BV1982" s="48"/>
      <c r="BW1982" s="48"/>
      <c r="BX1982" s="48"/>
      <c r="BY1982" s="48"/>
      <c r="BZ1982" s="48"/>
      <c r="CA1982" s="48"/>
      <c r="CB1982" s="48"/>
      <c r="CC1982" s="48"/>
      <c r="CD1982" s="48"/>
      <c r="CE1982" s="48"/>
      <c r="CF1982" s="48"/>
      <c r="CG1982" s="48"/>
      <c r="CH1982" s="48"/>
      <c r="CI1982" s="48"/>
      <c r="CJ1982" s="48"/>
      <c r="CK1982" s="48"/>
      <c r="CL1982" s="48"/>
      <c r="CM1982" s="48"/>
      <c r="CN1982" s="48"/>
      <c r="CO1982" s="48"/>
      <c r="CP1982" s="48"/>
      <c r="CQ1982" s="48"/>
      <c r="CR1982" s="48"/>
      <c r="CS1982" s="48"/>
      <c r="CT1982" s="48"/>
      <c r="CU1982" s="48"/>
      <c r="CV1982" s="48"/>
      <c r="CW1982" s="48"/>
      <c r="CX1982" s="48"/>
      <c r="CY1982" s="48"/>
      <c r="CZ1982" s="48"/>
      <c r="DA1982" s="48"/>
      <c r="DB1982" s="48"/>
      <c r="DC1982" s="48"/>
      <c r="DD1982" s="48"/>
      <c r="DE1982" s="48"/>
      <c r="DF1982" s="48"/>
      <c r="DG1982" s="48"/>
      <c r="DH1982" s="48"/>
      <c r="DI1982" s="48"/>
      <c r="DJ1982" s="48"/>
      <c r="DK1982" s="48"/>
      <c r="DL1982" s="48"/>
      <c r="DM1982" s="48"/>
      <c r="DN1982" s="48"/>
      <c r="DO1982" s="48"/>
      <c r="DP1982" s="48"/>
      <c r="DQ1982" s="48"/>
    </row>
    <row r="1983" spans="1:121" ht="67.5" customHeight="1" outlineLevel="1" collapsed="1">
      <c r="A1983" s="36" t="s">
        <v>944</v>
      </c>
      <c r="B1983" s="36">
        <v>110</v>
      </c>
      <c r="C1983" s="6" t="s">
        <v>281</v>
      </c>
      <c r="D1983" s="36" t="s">
        <v>1350</v>
      </c>
      <c r="E1983" s="6" t="s">
        <v>2083</v>
      </c>
      <c r="F1983" s="35" t="s">
        <v>2084</v>
      </c>
      <c r="G1983" s="28"/>
      <c r="H1983" s="76" t="s">
        <v>59</v>
      </c>
      <c r="I1983" s="28"/>
      <c r="J1983" s="28" t="s">
        <v>50</v>
      </c>
      <c r="K1983" s="26" t="s">
        <v>53</v>
      </c>
      <c r="L1983" s="26" t="s">
        <v>53</v>
      </c>
      <c r="M1983" s="285" t="str">
        <f>M1984&amp;" "&amp;O1984&amp;N1984&amp;" "&amp;M1985&amp;" "&amp;O1985&amp;N1985&amp;" "&amp;M1986&amp;" "&amp;O1986&amp;N1986&amp;" "&amp;M1987&amp;" "&amp;O1987&amp;N1987&amp;" "&amp;M1988&amp;" "&amp;O1988&amp;N1988&amp;" "</f>
        <v xml:space="preserve">Текущий ремонт трансформаторов 110 кВ 1шт. Текущий ремонт разъединителей (ОД и КЗ) 110 кВ 1групп Текущий ремонт разъединителей 6-10 кВ 1шт. Текущий ремонт трансформаторов напряжения 6-10 кВ 1шт. Текущий ремонт выключателей 6-10 кВ 2шт. </v>
      </c>
      <c r="N1983" s="286"/>
      <c r="O1983" s="287"/>
      <c r="P1983" s="297"/>
      <c r="Q1983" s="88"/>
      <c r="R1983" s="298"/>
      <c r="S1983" s="47"/>
      <c r="T1983" s="48"/>
      <c r="U1983" s="48"/>
      <c r="V1983" s="48"/>
      <c r="W1983" s="48"/>
      <c r="X1983" s="48"/>
      <c r="Y1983" s="48"/>
      <c r="Z1983" s="48"/>
      <c r="AA1983" s="48"/>
      <c r="AB1983" s="48"/>
      <c r="AC1983" s="48"/>
      <c r="AD1983" s="48"/>
      <c r="AE1983" s="48"/>
      <c r="AF1983" s="48"/>
      <c r="AG1983" s="48"/>
      <c r="AH1983" s="48"/>
      <c r="AI1983" s="48"/>
      <c r="AJ1983" s="48"/>
      <c r="AK1983" s="48"/>
      <c r="AL1983" s="48"/>
      <c r="AM1983" s="48"/>
      <c r="AN1983" s="48"/>
      <c r="AO1983" s="48"/>
      <c r="AP1983" s="48"/>
      <c r="AQ1983" s="48"/>
      <c r="AR1983" s="48"/>
      <c r="AS1983" s="48"/>
      <c r="AT1983" s="48"/>
      <c r="AU1983" s="48"/>
      <c r="AV1983" s="48"/>
      <c r="AW1983" s="48"/>
      <c r="AX1983" s="48"/>
      <c r="AY1983" s="48"/>
      <c r="AZ1983" s="48"/>
      <c r="BA1983" s="48"/>
      <c r="BB1983" s="48"/>
      <c r="BC1983" s="48"/>
      <c r="BD1983" s="48"/>
      <c r="BE1983" s="48"/>
      <c r="BF1983" s="48"/>
      <c r="BG1983" s="48"/>
      <c r="BH1983" s="48"/>
      <c r="BI1983" s="48"/>
      <c r="BJ1983" s="48"/>
      <c r="BK1983" s="48"/>
      <c r="BL1983" s="48"/>
      <c r="BM1983" s="48"/>
      <c r="BN1983" s="48"/>
      <c r="BO1983" s="48"/>
      <c r="BP1983" s="48"/>
      <c r="BQ1983" s="48"/>
      <c r="BR1983" s="48"/>
      <c r="BS1983" s="48"/>
      <c r="BT1983" s="48"/>
      <c r="BU1983" s="48"/>
      <c r="BV1983" s="48"/>
      <c r="BW1983" s="48"/>
      <c r="BX1983" s="48"/>
      <c r="BY1983" s="48"/>
      <c r="BZ1983" s="48"/>
      <c r="CA1983" s="48"/>
      <c r="CB1983" s="48"/>
      <c r="CC1983" s="48"/>
      <c r="CD1983" s="48"/>
      <c r="CE1983" s="48"/>
      <c r="CF1983" s="48"/>
      <c r="CG1983" s="48"/>
      <c r="CH1983" s="48"/>
      <c r="CI1983" s="48"/>
      <c r="CJ1983" s="48"/>
      <c r="CK1983" s="48"/>
      <c r="CL1983" s="48"/>
      <c r="CM1983" s="48"/>
      <c r="CN1983" s="48"/>
      <c r="CO1983" s="48"/>
      <c r="CP1983" s="48"/>
      <c r="CQ1983" s="48"/>
      <c r="CR1983" s="48"/>
      <c r="CS1983" s="48"/>
      <c r="CT1983" s="48"/>
      <c r="CU1983" s="48"/>
      <c r="CV1983" s="48"/>
      <c r="CW1983" s="48"/>
      <c r="CX1983" s="48"/>
      <c r="CY1983" s="48"/>
      <c r="CZ1983" s="48"/>
      <c r="DA1983" s="48"/>
      <c r="DB1983" s="48"/>
      <c r="DC1983" s="48"/>
      <c r="DD1983" s="48"/>
      <c r="DE1983" s="48"/>
      <c r="DF1983" s="48"/>
      <c r="DG1983" s="48"/>
      <c r="DH1983" s="48"/>
      <c r="DI1983" s="48"/>
      <c r="DJ1983" s="48"/>
      <c r="DK1983" s="48"/>
      <c r="DL1983" s="48"/>
      <c r="DM1983" s="48"/>
      <c r="DN1983" s="48"/>
      <c r="DO1983" s="48"/>
      <c r="DP1983" s="48"/>
      <c r="DQ1983" s="48"/>
    </row>
    <row r="1984" spans="1:121" ht="12.75" hidden="1" customHeight="1" outlineLevel="2">
      <c r="A1984" s="36"/>
      <c r="B1984" s="36"/>
      <c r="C1984" s="6"/>
      <c r="D1984" s="36"/>
      <c r="E1984" s="6"/>
      <c r="F1984" s="35" t="s">
        <v>2085</v>
      </c>
      <c r="G1984" s="28">
        <v>80.417000000000002</v>
      </c>
      <c r="H1984" s="76"/>
      <c r="I1984" s="28"/>
      <c r="J1984" s="28"/>
      <c r="K1984" s="77"/>
      <c r="L1984" s="77"/>
      <c r="M1984" s="285" t="s">
        <v>103</v>
      </c>
      <c r="N1984" s="286" t="s">
        <v>52</v>
      </c>
      <c r="O1984" s="287">
        <v>1</v>
      </c>
      <c r="P1984" s="297"/>
      <c r="Q1984" s="88"/>
      <c r="R1984" s="298"/>
      <c r="S1984" s="47"/>
      <c r="T1984" s="48"/>
      <c r="U1984" s="48"/>
      <c r="V1984" s="48"/>
      <c r="W1984" s="48"/>
      <c r="X1984" s="48"/>
      <c r="Y1984" s="48"/>
      <c r="Z1984" s="48"/>
      <c r="AA1984" s="48"/>
      <c r="AB1984" s="48"/>
      <c r="AC1984" s="48"/>
      <c r="AD1984" s="48"/>
      <c r="AE1984" s="48"/>
      <c r="AF1984" s="48"/>
      <c r="AG1984" s="48"/>
      <c r="AH1984" s="48"/>
      <c r="AI1984" s="48"/>
      <c r="AJ1984" s="48"/>
      <c r="AK1984" s="48"/>
      <c r="AL1984" s="48"/>
      <c r="AM1984" s="48"/>
      <c r="AN1984" s="48"/>
      <c r="AO1984" s="48"/>
      <c r="AP1984" s="48"/>
      <c r="AQ1984" s="48"/>
      <c r="AR1984" s="48"/>
      <c r="AS1984" s="48"/>
      <c r="AT1984" s="48"/>
      <c r="AU1984" s="48"/>
      <c r="AV1984" s="48"/>
      <c r="AW1984" s="48"/>
      <c r="AX1984" s="48"/>
      <c r="AY1984" s="48"/>
      <c r="AZ1984" s="48"/>
      <c r="BA1984" s="48"/>
      <c r="BB1984" s="48"/>
      <c r="BC1984" s="48"/>
      <c r="BD1984" s="48"/>
      <c r="BE1984" s="48"/>
      <c r="BF1984" s="48"/>
      <c r="BG1984" s="48"/>
      <c r="BH1984" s="48"/>
      <c r="BI1984" s="48"/>
      <c r="BJ1984" s="48"/>
      <c r="BK1984" s="48"/>
      <c r="BL1984" s="48"/>
      <c r="BM1984" s="48"/>
      <c r="BN1984" s="48"/>
      <c r="BO1984" s="48"/>
      <c r="BP1984" s="48"/>
      <c r="BQ1984" s="48"/>
      <c r="BR1984" s="48"/>
      <c r="BS1984" s="48"/>
      <c r="BT1984" s="48"/>
      <c r="BU1984" s="48"/>
      <c r="BV1984" s="48"/>
      <c r="BW1984" s="48"/>
      <c r="BX1984" s="48"/>
      <c r="BY1984" s="48"/>
      <c r="BZ1984" s="48"/>
      <c r="CA1984" s="48"/>
      <c r="CB1984" s="48"/>
      <c r="CC1984" s="48"/>
      <c r="CD1984" s="48"/>
      <c r="CE1984" s="48"/>
      <c r="CF1984" s="48"/>
      <c r="CG1984" s="48"/>
      <c r="CH1984" s="48"/>
      <c r="CI1984" s="48"/>
      <c r="CJ1984" s="48"/>
      <c r="CK1984" s="48"/>
      <c r="CL1984" s="48"/>
      <c r="CM1984" s="48"/>
      <c r="CN1984" s="48"/>
      <c r="CO1984" s="48"/>
      <c r="CP1984" s="48"/>
      <c r="CQ1984" s="48"/>
      <c r="CR1984" s="48"/>
      <c r="CS1984" s="48"/>
      <c r="CT1984" s="48"/>
      <c r="CU1984" s="48"/>
      <c r="CV1984" s="48"/>
      <c r="CW1984" s="48"/>
      <c r="CX1984" s="48"/>
      <c r="CY1984" s="48"/>
      <c r="CZ1984" s="48"/>
      <c r="DA1984" s="48"/>
      <c r="DB1984" s="48"/>
      <c r="DC1984" s="48"/>
      <c r="DD1984" s="48"/>
      <c r="DE1984" s="48"/>
      <c r="DF1984" s="48"/>
      <c r="DG1984" s="48"/>
      <c r="DH1984" s="48"/>
      <c r="DI1984" s="48"/>
      <c r="DJ1984" s="48"/>
      <c r="DK1984" s="48"/>
      <c r="DL1984" s="48"/>
      <c r="DM1984" s="48"/>
      <c r="DN1984" s="48"/>
      <c r="DO1984" s="48"/>
      <c r="DP1984" s="48"/>
      <c r="DQ1984" s="48"/>
    </row>
    <row r="1985" spans="1:121" ht="22.5" hidden="1" customHeight="1" outlineLevel="2">
      <c r="A1985" s="36"/>
      <c r="B1985" s="36"/>
      <c r="C1985" s="6"/>
      <c r="D1985" s="36"/>
      <c r="E1985" s="6"/>
      <c r="F1985" s="35" t="s">
        <v>2086</v>
      </c>
      <c r="G1985" s="28"/>
      <c r="H1985" s="76"/>
      <c r="I1985" s="28"/>
      <c r="J1985" s="28"/>
      <c r="K1985" s="77"/>
      <c r="L1985" s="77"/>
      <c r="M1985" s="285" t="s">
        <v>182</v>
      </c>
      <c r="N1985" s="286" t="s">
        <v>76</v>
      </c>
      <c r="O1985" s="287">
        <v>1</v>
      </c>
      <c r="P1985" s="297"/>
      <c r="Q1985" s="88"/>
      <c r="R1985" s="298"/>
      <c r="S1985" s="47"/>
      <c r="T1985" s="48"/>
      <c r="U1985" s="48"/>
      <c r="V1985" s="48"/>
      <c r="W1985" s="48"/>
      <c r="X1985" s="48"/>
      <c r="Y1985" s="48"/>
      <c r="Z1985" s="48"/>
      <c r="AA1985" s="48"/>
      <c r="AB1985" s="48"/>
      <c r="AC1985" s="48"/>
      <c r="AD1985" s="48"/>
      <c r="AE1985" s="48"/>
      <c r="AF1985" s="48"/>
      <c r="AG1985" s="48"/>
      <c r="AH1985" s="48"/>
      <c r="AI1985" s="48"/>
      <c r="AJ1985" s="48"/>
      <c r="AK1985" s="48"/>
      <c r="AL1985" s="48"/>
      <c r="AM1985" s="48"/>
      <c r="AN1985" s="48"/>
      <c r="AO1985" s="48"/>
      <c r="AP1985" s="48"/>
      <c r="AQ1985" s="48"/>
      <c r="AR1985" s="48"/>
      <c r="AS1985" s="48"/>
      <c r="AT1985" s="48"/>
      <c r="AU1985" s="48"/>
      <c r="AV1985" s="48"/>
      <c r="AW1985" s="48"/>
      <c r="AX1985" s="48"/>
      <c r="AY1985" s="48"/>
      <c r="AZ1985" s="48"/>
      <c r="BA1985" s="48"/>
      <c r="BB1985" s="48"/>
      <c r="BC1985" s="48"/>
      <c r="BD1985" s="48"/>
      <c r="BE1985" s="48"/>
      <c r="BF1985" s="48"/>
      <c r="BG1985" s="48"/>
      <c r="BH1985" s="48"/>
      <c r="BI1985" s="48"/>
      <c r="BJ1985" s="48"/>
      <c r="BK1985" s="48"/>
      <c r="BL1985" s="48"/>
      <c r="BM1985" s="48"/>
      <c r="BN1985" s="48"/>
      <c r="BO1985" s="48"/>
      <c r="BP1985" s="48"/>
      <c r="BQ1985" s="48"/>
      <c r="BR1985" s="48"/>
      <c r="BS1985" s="48"/>
      <c r="BT1985" s="48"/>
      <c r="BU1985" s="48"/>
      <c r="BV1985" s="48"/>
      <c r="BW1985" s="48"/>
      <c r="BX1985" s="48"/>
      <c r="BY1985" s="48"/>
      <c r="BZ1985" s="48"/>
      <c r="CA1985" s="48"/>
      <c r="CB1985" s="48"/>
      <c r="CC1985" s="48"/>
      <c r="CD1985" s="48"/>
      <c r="CE1985" s="48"/>
      <c r="CF1985" s="48"/>
      <c r="CG1985" s="48"/>
      <c r="CH1985" s="48"/>
      <c r="CI1985" s="48"/>
      <c r="CJ1985" s="48"/>
      <c r="CK1985" s="48"/>
      <c r="CL1985" s="48"/>
      <c r="CM1985" s="48"/>
      <c r="CN1985" s="48"/>
      <c r="CO1985" s="48"/>
      <c r="CP1985" s="48"/>
      <c r="CQ1985" s="48"/>
      <c r="CR1985" s="48"/>
      <c r="CS1985" s="48"/>
      <c r="CT1985" s="48"/>
      <c r="CU1985" s="48"/>
      <c r="CV1985" s="48"/>
      <c r="CW1985" s="48"/>
      <c r="CX1985" s="48"/>
      <c r="CY1985" s="48"/>
      <c r="CZ1985" s="48"/>
      <c r="DA1985" s="48"/>
      <c r="DB1985" s="48"/>
      <c r="DC1985" s="48"/>
      <c r="DD1985" s="48"/>
      <c r="DE1985" s="48"/>
      <c r="DF1985" s="48"/>
      <c r="DG1985" s="48"/>
      <c r="DH1985" s="48"/>
      <c r="DI1985" s="48"/>
      <c r="DJ1985" s="48"/>
      <c r="DK1985" s="48"/>
      <c r="DL1985" s="48"/>
      <c r="DM1985" s="48"/>
      <c r="DN1985" s="48"/>
      <c r="DO1985" s="48"/>
      <c r="DP1985" s="48"/>
      <c r="DQ1985" s="48"/>
    </row>
    <row r="1986" spans="1:121" ht="12.75" hidden="1" customHeight="1" outlineLevel="2">
      <c r="A1986" s="36"/>
      <c r="B1986" s="36"/>
      <c r="C1986" s="6"/>
      <c r="D1986" s="36"/>
      <c r="E1986" s="6"/>
      <c r="F1986" s="35" t="s">
        <v>2087</v>
      </c>
      <c r="G1986" s="28"/>
      <c r="H1986" s="76"/>
      <c r="I1986" s="28"/>
      <c r="J1986" s="28"/>
      <c r="K1986" s="77"/>
      <c r="L1986" s="77"/>
      <c r="M1986" s="285" t="s">
        <v>279</v>
      </c>
      <c r="N1986" s="286" t="s">
        <v>52</v>
      </c>
      <c r="O1986" s="287">
        <v>1</v>
      </c>
      <c r="P1986" s="297"/>
      <c r="Q1986" s="88"/>
      <c r="R1986" s="298"/>
      <c r="S1986" s="47"/>
      <c r="T1986" s="48"/>
      <c r="U1986" s="48"/>
      <c r="V1986" s="48"/>
      <c r="W1986" s="48"/>
      <c r="X1986" s="48"/>
      <c r="Y1986" s="48"/>
      <c r="Z1986" s="48"/>
      <c r="AA1986" s="48"/>
      <c r="AB1986" s="48"/>
      <c r="AC1986" s="48"/>
      <c r="AD1986" s="48"/>
      <c r="AE1986" s="48"/>
      <c r="AF1986" s="48"/>
      <c r="AG1986" s="48"/>
      <c r="AH1986" s="48"/>
      <c r="AI1986" s="48"/>
      <c r="AJ1986" s="48"/>
      <c r="AK1986" s="48"/>
      <c r="AL1986" s="48"/>
      <c r="AM1986" s="48"/>
      <c r="AN1986" s="48"/>
      <c r="AO1986" s="48"/>
      <c r="AP1986" s="48"/>
      <c r="AQ1986" s="48"/>
      <c r="AR1986" s="48"/>
      <c r="AS1986" s="48"/>
      <c r="AT1986" s="48"/>
      <c r="AU1986" s="48"/>
      <c r="AV1986" s="48"/>
      <c r="AW1986" s="48"/>
      <c r="AX1986" s="48"/>
      <c r="AY1986" s="48"/>
      <c r="AZ1986" s="48"/>
      <c r="BA1986" s="48"/>
      <c r="BB1986" s="48"/>
      <c r="BC1986" s="48"/>
      <c r="BD1986" s="48"/>
      <c r="BE1986" s="48"/>
      <c r="BF1986" s="48"/>
      <c r="BG1986" s="48"/>
      <c r="BH1986" s="48"/>
      <c r="BI1986" s="48"/>
      <c r="BJ1986" s="48"/>
      <c r="BK1986" s="48"/>
      <c r="BL1986" s="48"/>
      <c r="BM1986" s="48"/>
      <c r="BN1986" s="48"/>
      <c r="BO1986" s="48"/>
      <c r="BP1986" s="48"/>
      <c r="BQ1986" s="48"/>
      <c r="BR1986" s="48"/>
      <c r="BS1986" s="48"/>
      <c r="BT1986" s="48"/>
      <c r="BU1986" s="48"/>
      <c r="BV1986" s="48"/>
      <c r="BW1986" s="48"/>
      <c r="BX1986" s="48"/>
      <c r="BY1986" s="48"/>
      <c r="BZ1986" s="48"/>
      <c r="CA1986" s="48"/>
      <c r="CB1986" s="48"/>
      <c r="CC1986" s="48"/>
      <c r="CD1986" s="48"/>
      <c r="CE1986" s="48"/>
      <c r="CF1986" s="48"/>
      <c r="CG1986" s="48"/>
      <c r="CH1986" s="48"/>
      <c r="CI1986" s="48"/>
      <c r="CJ1986" s="48"/>
      <c r="CK1986" s="48"/>
      <c r="CL1986" s="48"/>
      <c r="CM1986" s="48"/>
      <c r="CN1986" s="48"/>
      <c r="CO1986" s="48"/>
      <c r="CP1986" s="48"/>
      <c r="CQ1986" s="48"/>
      <c r="CR1986" s="48"/>
      <c r="CS1986" s="48"/>
      <c r="CT1986" s="48"/>
      <c r="CU1986" s="48"/>
      <c r="CV1986" s="48"/>
      <c r="CW1986" s="48"/>
      <c r="CX1986" s="48"/>
      <c r="CY1986" s="48"/>
      <c r="CZ1986" s="48"/>
      <c r="DA1986" s="48"/>
      <c r="DB1986" s="48"/>
      <c r="DC1986" s="48"/>
      <c r="DD1986" s="48"/>
      <c r="DE1986" s="48"/>
      <c r="DF1986" s="48"/>
      <c r="DG1986" s="48"/>
      <c r="DH1986" s="48"/>
      <c r="DI1986" s="48"/>
      <c r="DJ1986" s="48"/>
      <c r="DK1986" s="48"/>
      <c r="DL1986" s="48"/>
      <c r="DM1986" s="48"/>
      <c r="DN1986" s="48"/>
      <c r="DO1986" s="48"/>
      <c r="DP1986" s="48"/>
      <c r="DQ1986" s="48"/>
    </row>
    <row r="1987" spans="1:121" ht="22.5" hidden="1" customHeight="1" outlineLevel="2">
      <c r="A1987" s="36"/>
      <c r="B1987" s="36"/>
      <c r="C1987" s="6"/>
      <c r="D1987" s="36"/>
      <c r="E1987" s="6"/>
      <c r="F1987" s="35" t="s">
        <v>2088</v>
      </c>
      <c r="G1987" s="28"/>
      <c r="H1987" s="76"/>
      <c r="I1987" s="28"/>
      <c r="J1987" s="28"/>
      <c r="K1987" s="77"/>
      <c r="L1987" s="77"/>
      <c r="M1987" s="285" t="s">
        <v>97</v>
      </c>
      <c r="N1987" s="286" t="s">
        <v>52</v>
      </c>
      <c r="O1987" s="287">
        <v>1</v>
      </c>
      <c r="P1987" s="297"/>
      <c r="Q1987" s="88"/>
      <c r="R1987" s="298"/>
      <c r="S1987" s="47"/>
      <c r="T1987" s="48"/>
      <c r="U1987" s="48"/>
      <c r="V1987" s="48"/>
      <c r="W1987" s="48"/>
      <c r="X1987" s="48"/>
      <c r="Y1987" s="48"/>
      <c r="Z1987" s="48"/>
      <c r="AA1987" s="48"/>
      <c r="AB1987" s="48"/>
      <c r="AC1987" s="48"/>
      <c r="AD1987" s="48"/>
      <c r="AE1987" s="48"/>
      <c r="AF1987" s="48"/>
      <c r="AG1987" s="48"/>
      <c r="AH1987" s="48"/>
      <c r="AI1987" s="48"/>
      <c r="AJ1987" s="48"/>
      <c r="AK1987" s="48"/>
      <c r="AL1987" s="48"/>
      <c r="AM1987" s="48"/>
      <c r="AN1987" s="48"/>
      <c r="AO1987" s="48"/>
      <c r="AP1987" s="48"/>
      <c r="AQ1987" s="48"/>
      <c r="AR1987" s="48"/>
      <c r="AS1987" s="48"/>
      <c r="AT1987" s="48"/>
      <c r="AU1987" s="48"/>
      <c r="AV1987" s="48"/>
      <c r="AW1987" s="48"/>
      <c r="AX1987" s="48"/>
      <c r="AY1987" s="48"/>
      <c r="AZ1987" s="48"/>
      <c r="BA1987" s="48"/>
      <c r="BB1987" s="48"/>
      <c r="BC1987" s="48"/>
      <c r="BD1987" s="48"/>
      <c r="BE1987" s="48"/>
      <c r="BF1987" s="48"/>
      <c r="BG1987" s="48"/>
      <c r="BH1987" s="48"/>
      <c r="BI1987" s="48"/>
      <c r="BJ1987" s="48"/>
      <c r="BK1987" s="48"/>
      <c r="BL1987" s="48"/>
      <c r="BM1987" s="48"/>
      <c r="BN1987" s="48"/>
      <c r="BO1987" s="48"/>
      <c r="BP1987" s="48"/>
      <c r="BQ1987" s="48"/>
      <c r="BR1987" s="48"/>
      <c r="BS1987" s="48"/>
      <c r="BT1987" s="48"/>
      <c r="BU1987" s="48"/>
      <c r="BV1987" s="48"/>
      <c r="BW1987" s="48"/>
      <c r="BX1987" s="48"/>
      <c r="BY1987" s="48"/>
      <c r="BZ1987" s="48"/>
      <c r="CA1987" s="48"/>
      <c r="CB1987" s="48"/>
      <c r="CC1987" s="48"/>
      <c r="CD1987" s="48"/>
      <c r="CE1987" s="48"/>
      <c r="CF1987" s="48"/>
      <c r="CG1987" s="48"/>
      <c r="CH1987" s="48"/>
      <c r="CI1987" s="48"/>
      <c r="CJ1987" s="48"/>
      <c r="CK1987" s="48"/>
      <c r="CL1987" s="48"/>
      <c r="CM1987" s="48"/>
      <c r="CN1987" s="48"/>
      <c r="CO1987" s="48"/>
      <c r="CP1987" s="48"/>
      <c r="CQ1987" s="48"/>
      <c r="CR1987" s="48"/>
      <c r="CS1987" s="48"/>
      <c r="CT1987" s="48"/>
      <c r="CU1987" s="48"/>
      <c r="CV1987" s="48"/>
      <c r="CW1987" s="48"/>
      <c r="CX1987" s="48"/>
      <c r="CY1987" s="48"/>
      <c r="CZ1987" s="48"/>
      <c r="DA1987" s="48"/>
      <c r="DB1987" s="48"/>
      <c r="DC1987" s="48"/>
      <c r="DD1987" s="48"/>
      <c r="DE1987" s="48"/>
      <c r="DF1987" s="48"/>
      <c r="DG1987" s="48"/>
      <c r="DH1987" s="48"/>
      <c r="DI1987" s="48"/>
      <c r="DJ1987" s="48"/>
      <c r="DK1987" s="48"/>
      <c r="DL1987" s="48"/>
      <c r="DM1987" s="48"/>
      <c r="DN1987" s="48"/>
      <c r="DO1987" s="48"/>
      <c r="DP1987" s="48"/>
      <c r="DQ1987" s="48"/>
    </row>
    <row r="1988" spans="1:121" ht="22.5" hidden="1" customHeight="1" outlineLevel="2">
      <c r="A1988" s="36"/>
      <c r="B1988" s="36"/>
      <c r="C1988" s="6"/>
      <c r="D1988" s="36"/>
      <c r="E1988" s="6"/>
      <c r="F1988" s="35" t="s">
        <v>2089</v>
      </c>
      <c r="G1988" s="28"/>
      <c r="H1988" s="76"/>
      <c r="I1988" s="28"/>
      <c r="J1988" s="28"/>
      <c r="K1988" s="77"/>
      <c r="L1988" s="77"/>
      <c r="M1988" s="285" t="s">
        <v>109</v>
      </c>
      <c r="N1988" s="286" t="s">
        <v>52</v>
      </c>
      <c r="O1988" s="287">
        <v>2</v>
      </c>
      <c r="P1988" s="297"/>
      <c r="Q1988" s="88"/>
      <c r="R1988" s="298"/>
      <c r="S1988" s="47"/>
      <c r="T1988" s="48"/>
      <c r="U1988" s="48"/>
      <c r="V1988" s="48"/>
      <c r="W1988" s="48"/>
      <c r="X1988" s="48"/>
      <c r="Y1988" s="48"/>
      <c r="Z1988" s="48"/>
      <c r="AA1988" s="48"/>
      <c r="AB1988" s="48"/>
      <c r="AC1988" s="48"/>
      <c r="AD1988" s="48"/>
      <c r="AE1988" s="48"/>
      <c r="AF1988" s="48"/>
      <c r="AG1988" s="48"/>
      <c r="AH1988" s="48"/>
      <c r="AI1988" s="48"/>
      <c r="AJ1988" s="48"/>
      <c r="AK1988" s="48"/>
      <c r="AL1988" s="48"/>
      <c r="AM1988" s="48"/>
      <c r="AN1988" s="48"/>
      <c r="AO1988" s="48"/>
      <c r="AP1988" s="48"/>
      <c r="AQ1988" s="48"/>
      <c r="AR1988" s="48"/>
      <c r="AS1988" s="48"/>
      <c r="AT1988" s="48"/>
      <c r="AU1988" s="48"/>
      <c r="AV1988" s="48"/>
      <c r="AW1988" s="48"/>
      <c r="AX1988" s="48"/>
      <c r="AY1988" s="48"/>
      <c r="AZ1988" s="48"/>
      <c r="BA1988" s="48"/>
      <c r="BB1988" s="48"/>
      <c r="BC1988" s="48"/>
      <c r="BD1988" s="48"/>
      <c r="BE1988" s="48"/>
      <c r="BF1988" s="48"/>
      <c r="BG1988" s="48"/>
      <c r="BH1988" s="48"/>
      <c r="BI1988" s="48"/>
      <c r="BJ1988" s="48"/>
      <c r="BK1988" s="48"/>
      <c r="BL1988" s="48"/>
      <c r="BM1988" s="48"/>
      <c r="BN1988" s="48"/>
      <c r="BO1988" s="48"/>
      <c r="BP1988" s="48"/>
      <c r="BQ1988" s="48"/>
      <c r="BR1988" s="48"/>
      <c r="BS1988" s="48"/>
      <c r="BT1988" s="48"/>
      <c r="BU1988" s="48"/>
      <c r="BV1988" s="48"/>
      <c r="BW1988" s="48"/>
      <c r="BX1988" s="48"/>
      <c r="BY1988" s="48"/>
      <c r="BZ1988" s="48"/>
      <c r="CA1988" s="48"/>
      <c r="CB1988" s="48"/>
      <c r="CC1988" s="48"/>
      <c r="CD1988" s="48"/>
      <c r="CE1988" s="48"/>
      <c r="CF1988" s="48"/>
      <c r="CG1988" s="48"/>
      <c r="CH1988" s="48"/>
      <c r="CI1988" s="48"/>
      <c r="CJ1988" s="48"/>
      <c r="CK1988" s="48"/>
      <c r="CL1988" s="48"/>
      <c r="CM1988" s="48"/>
      <c r="CN1988" s="48"/>
      <c r="CO1988" s="48"/>
      <c r="CP1988" s="48"/>
      <c r="CQ1988" s="48"/>
      <c r="CR1988" s="48"/>
      <c r="CS1988" s="48"/>
      <c r="CT1988" s="48"/>
      <c r="CU1988" s="48"/>
      <c r="CV1988" s="48"/>
      <c r="CW1988" s="48"/>
      <c r="CX1988" s="48"/>
      <c r="CY1988" s="48"/>
      <c r="CZ1988" s="48"/>
      <c r="DA1988" s="48"/>
      <c r="DB1988" s="48"/>
      <c r="DC1988" s="48"/>
      <c r="DD1988" s="48"/>
      <c r="DE1988" s="48"/>
      <c r="DF1988" s="48"/>
      <c r="DG1988" s="48"/>
      <c r="DH1988" s="48"/>
      <c r="DI1988" s="48"/>
      <c r="DJ1988" s="48"/>
      <c r="DK1988" s="48"/>
      <c r="DL1988" s="48"/>
      <c r="DM1988" s="48"/>
      <c r="DN1988" s="48"/>
      <c r="DO1988" s="48"/>
      <c r="DP1988" s="48"/>
      <c r="DQ1988" s="48"/>
    </row>
    <row r="1989" spans="1:121" ht="22.5" customHeight="1" outlineLevel="1" collapsed="1">
      <c r="A1989" s="36" t="s">
        <v>945</v>
      </c>
      <c r="B1989" s="78">
        <v>35</v>
      </c>
      <c r="C1989" s="6" t="s">
        <v>281</v>
      </c>
      <c r="D1989" s="36" t="s">
        <v>1350</v>
      </c>
      <c r="E1989" s="6" t="s">
        <v>2853</v>
      </c>
      <c r="F1989" s="35" t="s">
        <v>1882</v>
      </c>
      <c r="G1989" s="28"/>
      <c r="H1989" s="76" t="s">
        <v>59</v>
      </c>
      <c r="I1989" s="28"/>
      <c r="J1989" s="28" t="s">
        <v>50</v>
      </c>
      <c r="K1989" s="26" t="s">
        <v>478</v>
      </c>
      <c r="L1989" s="26" t="s">
        <v>478</v>
      </c>
      <c r="M1989" s="285" t="str">
        <f>M1990&amp;" "&amp;O1990&amp;N1990&amp;" "</f>
        <v xml:space="preserve">Текущий ремонт трансформаторов 35 кВ 2шт. </v>
      </c>
      <c r="N1989" s="286"/>
      <c r="O1989" s="287"/>
      <c r="P1989" s="297"/>
      <c r="Q1989" s="88"/>
      <c r="R1989" s="298"/>
      <c r="S1989" s="47"/>
      <c r="T1989" s="48"/>
      <c r="U1989" s="48"/>
      <c r="V1989" s="48"/>
      <c r="W1989" s="48"/>
      <c r="X1989" s="48"/>
      <c r="Y1989" s="48"/>
      <c r="Z1989" s="48"/>
      <c r="AA1989" s="48"/>
      <c r="AB1989" s="48"/>
      <c r="AC1989" s="48"/>
      <c r="AD1989" s="48"/>
      <c r="AE1989" s="48"/>
      <c r="AF1989" s="48"/>
      <c r="AG1989" s="48"/>
      <c r="AH1989" s="48"/>
      <c r="AI1989" s="48"/>
      <c r="AJ1989" s="48"/>
      <c r="AK1989" s="48"/>
      <c r="AL1989" s="48"/>
      <c r="AM1989" s="48"/>
      <c r="AN1989" s="48"/>
      <c r="AO1989" s="48"/>
      <c r="AP1989" s="48"/>
      <c r="AQ1989" s="48"/>
      <c r="AR1989" s="48"/>
      <c r="AS1989" s="48"/>
      <c r="AT1989" s="48"/>
      <c r="AU1989" s="48"/>
      <c r="AV1989" s="48"/>
      <c r="AW1989" s="48"/>
      <c r="AX1989" s="48"/>
      <c r="AY1989" s="48"/>
      <c r="AZ1989" s="48"/>
      <c r="BA1989" s="48"/>
      <c r="BB1989" s="48"/>
      <c r="BC1989" s="48"/>
      <c r="BD1989" s="48"/>
      <c r="BE1989" s="48"/>
      <c r="BF1989" s="48"/>
      <c r="BG1989" s="48"/>
      <c r="BH1989" s="48"/>
      <c r="BI1989" s="48"/>
      <c r="BJ1989" s="48"/>
      <c r="BK1989" s="48"/>
      <c r="BL1989" s="48"/>
      <c r="BM1989" s="48"/>
      <c r="BN1989" s="48"/>
      <c r="BO1989" s="48"/>
      <c r="BP1989" s="48"/>
      <c r="BQ1989" s="48"/>
      <c r="BR1989" s="48"/>
      <c r="BS1989" s="48"/>
      <c r="BT1989" s="48"/>
      <c r="BU1989" s="48"/>
      <c r="BV1989" s="48"/>
      <c r="BW1989" s="48"/>
      <c r="BX1989" s="48"/>
      <c r="BY1989" s="48"/>
      <c r="BZ1989" s="48"/>
      <c r="CA1989" s="48"/>
      <c r="CB1989" s="48"/>
      <c r="CC1989" s="48"/>
      <c r="CD1989" s="48"/>
      <c r="CE1989" s="48"/>
      <c r="CF1989" s="48"/>
      <c r="CG1989" s="48"/>
      <c r="CH1989" s="48"/>
      <c r="CI1989" s="48"/>
      <c r="CJ1989" s="48"/>
      <c r="CK1989" s="48"/>
      <c r="CL1989" s="48"/>
      <c r="CM1989" s="48"/>
      <c r="CN1989" s="48"/>
      <c r="CO1989" s="48"/>
      <c r="CP1989" s="48"/>
      <c r="CQ1989" s="48"/>
      <c r="CR1989" s="48"/>
      <c r="CS1989" s="48"/>
      <c r="CT1989" s="48"/>
      <c r="CU1989" s="48"/>
      <c r="CV1989" s="48"/>
      <c r="CW1989" s="48"/>
      <c r="CX1989" s="48"/>
      <c r="CY1989" s="48"/>
      <c r="CZ1989" s="48"/>
      <c r="DA1989" s="48"/>
      <c r="DB1989" s="48"/>
      <c r="DC1989" s="48"/>
      <c r="DD1989" s="48"/>
      <c r="DE1989" s="48"/>
      <c r="DF1989" s="48"/>
      <c r="DG1989" s="48"/>
      <c r="DH1989" s="48"/>
      <c r="DI1989" s="48"/>
      <c r="DJ1989" s="48"/>
      <c r="DK1989" s="48"/>
      <c r="DL1989" s="48"/>
      <c r="DM1989" s="48"/>
      <c r="DN1989" s="48"/>
      <c r="DO1989" s="48"/>
      <c r="DP1989" s="48"/>
      <c r="DQ1989" s="48"/>
    </row>
    <row r="1990" spans="1:121" ht="22.5" hidden="1" customHeight="1" outlineLevel="2">
      <c r="A1990" s="36"/>
      <c r="B1990" s="36"/>
      <c r="C1990" s="6"/>
      <c r="D1990" s="36"/>
      <c r="E1990" s="6"/>
      <c r="F1990" s="35" t="s">
        <v>2090</v>
      </c>
      <c r="G1990" s="28"/>
      <c r="H1990" s="76"/>
      <c r="I1990" s="28"/>
      <c r="J1990" s="28"/>
      <c r="K1990" s="77"/>
      <c r="L1990" s="77"/>
      <c r="M1990" s="285" t="s">
        <v>94</v>
      </c>
      <c r="N1990" s="286" t="s">
        <v>52</v>
      </c>
      <c r="O1990" s="287">
        <v>2</v>
      </c>
      <c r="P1990" s="297"/>
      <c r="Q1990" s="88"/>
      <c r="R1990" s="298"/>
      <c r="S1990" s="47"/>
      <c r="T1990" s="48"/>
      <c r="U1990" s="48"/>
      <c r="V1990" s="48"/>
      <c r="W1990" s="48"/>
      <c r="X1990" s="48"/>
      <c r="Y1990" s="48"/>
      <c r="Z1990" s="48"/>
      <c r="AA1990" s="48"/>
      <c r="AB1990" s="48"/>
      <c r="AC1990" s="48"/>
      <c r="AD1990" s="48"/>
      <c r="AE1990" s="48"/>
      <c r="AF1990" s="48"/>
      <c r="AG1990" s="48"/>
      <c r="AH1990" s="48"/>
      <c r="AI1990" s="48"/>
      <c r="AJ1990" s="48"/>
      <c r="AK1990" s="48"/>
      <c r="AL1990" s="48"/>
      <c r="AM1990" s="48"/>
      <c r="AN1990" s="48"/>
      <c r="AO1990" s="48"/>
      <c r="AP1990" s="48"/>
      <c r="AQ1990" s="48"/>
      <c r="AR1990" s="48"/>
      <c r="AS1990" s="48"/>
      <c r="AT1990" s="48"/>
      <c r="AU1990" s="48"/>
      <c r="AV1990" s="48"/>
      <c r="AW1990" s="48"/>
      <c r="AX1990" s="48"/>
      <c r="AY1990" s="48"/>
      <c r="AZ1990" s="48"/>
      <c r="BA1990" s="48"/>
      <c r="BB1990" s="48"/>
      <c r="BC1990" s="48"/>
      <c r="BD1990" s="48"/>
      <c r="BE1990" s="48"/>
      <c r="BF1990" s="48"/>
      <c r="BG1990" s="48"/>
      <c r="BH1990" s="48"/>
      <c r="BI1990" s="48"/>
      <c r="BJ1990" s="48"/>
      <c r="BK1990" s="48"/>
      <c r="BL1990" s="48"/>
      <c r="BM1990" s="48"/>
      <c r="BN1990" s="48"/>
      <c r="BO1990" s="48"/>
      <c r="BP1990" s="48"/>
      <c r="BQ1990" s="48"/>
      <c r="BR1990" s="48"/>
      <c r="BS1990" s="48"/>
      <c r="BT1990" s="48"/>
      <c r="BU1990" s="48"/>
      <c r="BV1990" s="48"/>
      <c r="BW1990" s="48"/>
      <c r="BX1990" s="48"/>
      <c r="BY1990" s="48"/>
      <c r="BZ1990" s="48"/>
      <c r="CA1990" s="48"/>
      <c r="CB1990" s="48"/>
      <c r="CC1990" s="48"/>
      <c r="CD1990" s="48"/>
      <c r="CE1990" s="48"/>
      <c r="CF1990" s="48"/>
      <c r="CG1990" s="48"/>
      <c r="CH1990" s="48"/>
      <c r="CI1990" s="48"/>
      <c r="CJ1990" s="48"/>
      <c r="CK1990" s="48"/>
      <c r="CL1990" s="48"/>
      <c r="CM1990" s="48"/>
      <c r="CN1990" s="48"/>
      <c r="CO1990" s="48"/>
      <c r="CP1990" s="48"/>
      <c r="CQ1990" s="48"/>
      <c r="CR1990" s="48"/>
      <c r="CS1990" s="48"/>
      <c r="CT1990" s="48"/>
      <c r="CU1990" s="48"/>
      <c r="CV1990" s="48"/>
      <c r="CW1990" s="48"/>
      <c r="CX1990" s="48"/>
      <c r="CY1990" s="48"/>
      <c r="CZ1990" s="48"/>
      <c r="DA1990" s="48"/>
      <c r="DB1990" s="48"/>
      <c r="DC1990" s="48"/>
      <c r="DD1990" s="48"/>
      <c r="DE1990" s="48"/>
      <c r="DF1990" s="48"/>
      <c r="DG1990" s="48"/>
      <c r="DH1990" s="48"/>
      <c r="DI1990" s="48"/>
      <c r="DJ1990" s="48"/>
      <c r="DK1990" s="48"/>
      <c r="DL1990" s="48"/>
      <c r="DM1990" s="48"/>
      <c r="DN1990" s="48"/>
      <c r="DO1990" s="48"/>
      <c r="DP1990" s="48"/>
      <c r="DQ1990" s="48"/>
    </row>
    <row r="1991" spans="1:121" ht="90" customHeight="1" outlineLevel="1" collapsed="1">
      <c r="A1991" s="36" t="s">
        <v>2091</v>
      </c>
      <c r="B1991" s="78">
        <v>35</v>
      </c>
      <c r="C1991" s="6" t="s">
        <v>281</v>
      </c>
      <c r="D1991" s="36" t="s">
        <v>1350</v>
      </c>
      <c r="E1991" s="6" t="s">
        <v>2092</v>
      </c>
      <c r="F1991" s="35" t="s">
        <v>2093</v>
      </c>
      <c r="G1991" s="28"/>
      <c r="H1991" s="76" t="s">
        <v>59</v>
      </c>
      <c r="I1991" s="28"/>
      <c r="J1991" s="28" t="s">
        <v>50</v>
      </c>
      <c r="K1991" s="26" t="s">
        <v>56</v>
      </c>
      <c r="L1991" s="26" t="s">
        <v>56</v>
      </c>
      <c r="M1991" s="285" t="str">
        <f>M1992&amp;" "&amp;O1992&amp;N1992&amp;" "&amp;M1993&amp;" "&amp;O1993&amp;N1993&amp;" "&amp;M1994&amp;" "&amp;O1994&amp;N1994&amp;" "</f>
        <v xml:space="preserve">Текущий ремонт трансформаторов 35 кВ 2шт. Текущий ремонт разъединителей 6-10 кВ 2шт. Текущий ремонт трансформаторов напряжения 35 кВ 6шт. </v>
      </c>
      <c r="N1991" s="286"/>
      <c r="O1991" s="287"/>
      <c r="P1991" s="297"/>
      <c r="Q1991" s="88"/>
      <c r="R1991" s="298"/>
      <c r="S1991" s="47"/>
      <c r="T1991" s="48"/>
      <c r="U1991" s="48"/>
      <c r="V1991" s="48"/>
      <c r="W1991" s="48"/>
      <c r="X1991" s="48"/>
      <c r="Y1991" s="48"/>
      <c r="Z1991" s="48"/>
      <c r="AA1991" s="48"/>
      <c r="AB1991" s="48"/>
      <c r="AC1991" s="48"/>
      <c r="AD1991" s="48"/>
      <c r="AE1991" s="48"/>
      <c r="AF1991" s="48"/>
      <c r="AG1991" s="48"/>
      <c r="AH1991" s="48"/>
      <c r="AI1991" s="48"/>
      <c r="AJ1991" s="48"/>
      <c r="AK1991" s="48"/>
      <c r="AL1991" s="48"/>
      <c r="AM1991" s="48"/>
      <c r="AN1991" s="48"/>
      <c r="AO1991" s="48"/>
      <c r="AP1991" s="48"/>
      <c r="AQ1991" s="48"/>
      <c r="AR1991" s="48"/>
      <c r="AS1991" s="48"/>
      <c r="AT1991" s="48"/>
      <c r="AU1991" s="48"/>
      <c r="AV1991" s="48"/>
      <c r="AW1991" s="48"/>
      <c r="AX1991" s="48"/>
      <c r="AY1991" s="48"/>
      <c r="AZ1991" s="48"/>
      <c r="BA1991" s="48"/>
      <c r="BB1991" s="48"/>
      <c r="BC1991" s="48"/>
      <c r="BD1991" s="48"/>
      <c r="BE1991" s="48"/>
      <c r="BF1991" s="48"/>
      <c r="BG1991" s="48"/>
      <c r="BH1991" s="48"/>
      <c r="BI1991" s="48"/>
      <c r="BJ1991" s="48"/>
      <c r="BK1991" s="48"/>
      <c r="BL1991" s="48"/>
      <c r="BM1991" s="48"/>
      <c r="BN1991" s="48"/>
      <c r="BO1991" s="48"/>
      <c r="BP1991" s="48"/>
      <c r="BQ1991" s="48"/>
      <c r="BR1991" s="48"/>
      <c r="BS1991" s="48"/>
      <c r="BT1991" s="48"/>
      <c r="BU1991" s="48"/>
      <c r="BV1991" s="48"/>
      <c r="BW1991" s="48"/>
      <c r="BX1991" s="48"/>
      <c r="BY1991" s="48"/>
      <c r="BZ1991" s="48"/>
      <c r="CA1991" s="48"/>
      <c r="CB1991" s="48"/>
      <c r="CC1991" s="48"/>
      <c r="CD1991" s="48"/>
      <c r="CE1991" s="48"/>
      <c r="CF1991" s="48"/>
      <c r="CG1991" s="48"/>
      <c r="CH1991" s="48"/>
      <c r="CI1991" s="48"/>
      <c r="CJ1991" s="48"/>
      <c r="CK1991" s="48"/>
      <c r="CL1991" s="48"/>
      <c r="CM1991" s="48"/>
      <c r="CN1991" s="48"/>
      <c r="CO1991" s="48"/>
      <c r="CP1991" s="48"/>
      <c r="CQ1991" s="48"/>
      <c r="CR1991" s="48"/>
      <c r="CS1991" s="48"/>
      <c r="CT1991" s="48"/>
      <c r="CU1991" s="48"/>
      <c r="CV1991" s="48"/>
      <c r="CW1991" s="48"/>
      <c r="CX1991" s="48"/>
      <c r="CY1991" s="48"/>
      <c r="CZ1991" s="48"/>
      <c r="DA1991" s="48"/>
      <c r="DB1991" s="48"/>
      <c r="DC1991" s="48"/>
      <c r="DD1991" s="48"/>
      <c r="DE1991" s="48"/>
      <c r="DF1991" s="48"/>
      <c r="DG1991" s="48"/>
      <c r="DH1991" s="48"/>
      <c r="DI1991" s="48"/>
      <c r="DJ1991" s="48"/>
      <c r="DK1991" s="48"/>
      <c r="DL1991" s="48"/>
      <c r="DM1991" s="48"/>
      <c r="DN1991" s="48"/>
      <c r="DO1991" s="48"/>
      <c r="DP1991" s="48"/>
      <c r="DQ1991" s="48"/>
    </row>
    <row r="1992" spans="1:121" ht="22.5" hidden="1" customHeight="1" outlineLevel="2">
      <c r="A1992" s="36"/>
      <c r="B1992" s="36"/>
      <c r="C1992" s="6"/>
      <c r="D1992" s="36"/>
      <c r="E1992" s="6"/>
      <c r="F1992" s="35" t="s">
        <v>2094</v>
      </c>
      <c r="G1992" s="28"/>
      <c r="H1992" s="76"/>
      <c r="I1992" s="28"/>
      <c r="J1992" s="28"/>
      <c r="K1992" s="77"/>
      <c r="L1992" s="77"/>
      <c r="M1992" s="285" t="s">
        <v>94</v>
      </c>
      <c r="N1992" s="286" t="s">
        <v>52</v>
      </c>
      <c r="O1992" s="287">
        <v>2</v>
      </c>
      <c r="P1992" s="297"/>
      <c r="Q1992" s="88"/>
      <c r="R1992" s="298"/>
      <c r="S1992" s="47"/>
      <c r="T1992" s="48"/>
      <c r="U1992" s="48"/>
      <c r="V1992" s="48"/>
      <c r="W1992" s="48"/>
      <c r="X1992" s="48"/>
      <c r="Y1992" s="48"/>
      <c r="Z1992" s="48"/>
      <c r="AA1992" s="48"/>
      <c r="AB1992" s="48"/>
      <c r="AC1992" s="48"/>
      <c r="AD1992" s="48"/>
      <c r="AE1992" s="48"/>
      <c r="AF1992" s="48"/>
      <c r="AG1992" s="48"/>
      <c r="AH1992" s="48"/>
      <c r="AI1992" s="48"/>
      <c r="AJ1992" s="48"/>
      <c r="AK1992" s="48"/>
      <c r="AL1992" s="48"/>
      <c r="AM1992" s="48"/>
      <c r="AN1992" s="48"/>
      <c r="AO1992" s="48"/>
      <c r="AP1992" s="48"/>
      <c r="AQ1992" s="48"/>
      <c r="AR1992" s="48"/>
      <c r="AS1992" s="48"/>
      <c r="AT1992" s="48"/>
      <c r="AU1992" s="48"/>
      <c r="AV1992" s="48"/>
      <c r="AW1992" s="48"/>
      <c r="AX1992" s="48"/>
      <c r="AY1992" s="48"/>
      <c r="AZ1992" s="48"/>
      <c r="BA1992" s="48"/>
      <c r="BB1992" s="48"/>
      <c r="BC1992" s="48"/>
      <c r="BD1992" s="48"/>
      <c r="BE1992" s="48"/>
      <c r="BF1992" s="48"/>
      <c r="BG1992" s="48"/>
      <c r="BH1992" s="48"/>
      <c r="BI1992" s="48"/>
      <c r="BJ1992" s="48"/>
      <c r="BK1992" s="48"/>
      <c r="BL1992" s="48"/>
      <c r="BM1992" s="48"/>
      <c r="BN1992" s="48"/>
      <c r="BO1992" s="48"/>
      <c r="BP1992" s="48"/>
      <c r="BQ1992" s="48"/>
      <c r="BR1992" s="48"/>
      <c r="BS1992" s="48"/>
      <c r="BT1992" s="48"/>
      <c r="BU1992" s="48"/>
      <c r="BV1992" s="48"/>
      <c r="BW1992" s="48"/>
      <c r="BX1992" s="48"/>
      <c r="BY1992" s="48"/>
      <c r="BZ1992" s="48"/>
      <c r="CA1992" s="48"/>
      <c r="CB1992" s="48"/>
      <c r="CC1992" s="48"/>
      <c r="CD1992" s="48"/>
      <c r="CE1992" s="48"/>
      <c r="CF1992" s="48"/>
      <c r="CG1992" s="48"/>
      <c r="CH1992" s="48"/>
      <c r="CI1992" s="48"/>
      <c r="CJ1992" s="48"/>
      <c r="CK1992" s="48"/>
      <c r="CL1992" s="48"/>
      <c r="CM1992" s="48"/>
      <c r="CN1992" s="48"/>
      <c r="CO1992" s="48"/>
      <c r="CP1992" s="48"/>
      <c r="CQ1992" s="48"/>
      <c r="CR1992" s="48"/>
      <c r="CS1992" s="48"/>
      <c r="CT1992" s="48"/>
      <c r="CU1992" s="48"/>
      <c r="CV1992" s="48"/>
      <c r="CW1992" s="48"/>
      <c r="CX1992" s="48"/>
      <c r="CY1992" s="48"/>
      <c r="CZ1992" s="48"/>
      <c r="DA1992" s="48"/>
      <c r="DB1992" s="48"/>
      <c r="DC1992" s="48"/>
      <c r="DD1992" s="48"/>
      <c r="DE1992" s="48"/>
      <c r="DF1992" s="48"/>
      <c r="DG1992" s="48"/>
      <c r="DH1992" s="48"/>
      <c r="DI1992" s="48"/>
      <c r="DJ1992" s="48"/>
      <c r="DK1992" s="48"/>
      <c r="DL1992" s="48"/>
      <c r="DM1992" s="48"/>
      <c r="DN1992" s="48"/>
      <c r="DO1992" s="48"/>
      <c r="DP1992" s="48"/>
      <c r="DQ1992" s="48"/>
    </row>
    <row r="1993" spans="1:121" ht="12.75" hidden="1" customHeight="1" outlineLevel="2">
      <c r="A1993" s="36"/>
      <c r="B1993" s="36"/>
      <c r="C1993" s="6"/>
      <c r="D1993" s="36"/>
      <c r="E1993" s="6"/>
      <c r="F1993" s="35" t="s">
        <v>2095</v>
      </c>
      <c r="G1993" s="28"/>
      <c r="H1993" s="76"/>
      <c r="I1993" s="28"/>
      <c r="J1993" s="28"/>
      <c r="K1993" s="77"/>
      <c r="L1993" s="77"/>
      <c r="M1993" s="285" t="s">
        <v>279</v>
      </c>
      <c r="N1993" s="286" t="s">
        <v>52</v>
      </c>
      <c r="O1993" s="287">
        <v>2</v>
      </c>
      <c r="P1993" s="297"/>
      <c r="Q1993" s="88"/>
      <c r="R1993" s="298"/>
      <c r="S1993" s="47"/>
      <c r="T1993" s="48"/>
      <c r="U1993" s="48"/>
      <c r="V1993" s="48"/>
      <c r="W1993" s="48"/>
      <c r="X1993" s="48"/>
      <c r="Y1993" s="48"/>
      <c r="Z1993" s="48"/>
      <c r="AA1993" s="48"/>
      <c r="AB1993" s="48"/>
      <c r="AC1993" s="48"/>
      <c r="AD1993" s="48"/>
      <c r="AE1993" s="48"/>
      <c r="AF1993" s="48"/>
      <c r="AG1993" s="48"/>
      <c r="AH1993" s="48"/>
      <c r="AI1993" s="48"/>
      <c r="AJ1993" s="48"/>
      <c r="AK1993" s="48"/>
      <c r="AL1993" s="48"/>
      <c r="AM1993" s="48"/>
      <c r="AN1993" s="48"/>
      <c r="AO1993" s="48"/>
      <c r="AP1993" s="48"/>
      <c r="AQ1993" s="48"/>
      <c r="AR1993" s="48"/>
      <c r="AS1993" s="48"/>
      <c r="AT1993" s="48"/>
      <c r="AU1993" s="48"/>
      <c r="AV1993" s="48"/>
      <c r="AW1993" s="48"/>
      <c r="AX1993" s="48"/>
      <c r="AY1993" s="48"/>
      <c r="AZ1993" s="48"/>
      <c r="BA1993" s="48"/>
      <c r="BB1993" s="48"/>
      <c r="BC1993" s="48"/>
      <c r="BD1993" s="48"/>
      <c r="BE1993" s="48"/>
      <c r="BF1993" s="48"/>
      <c r="BG1993" s="48"/>
      <c r="BH1993" s="48"/>
      <c r="BI1993" s="48"/>
      <c r="BJ1993" s="48"/>
      <c r="BK1993" s="48"/>
      <c r="BL1993" s="48"/>
      <c r="BM1993" s="48"/>
      <c r="BN1993" s="48"/>
      <c r="BO1993" s="48"/>
      <c r="BP1993" s="48"/>
      <c r="BQ1993" s="48"/>
      <c r="BR1993" s="48"/>
      <c r="BS1993" s="48"/>
      <c r="BT1993" s="48"/>
      <c r="BU1993" s="48"/>
      <c r="BV1993" s="48"/>
      <c r="BW1993" s="48"/>
      <c r="BX1993" s="48"/>
      <c r="BY1993" s="48"/>
      <c r="BZ1993" s="48"/>
      <c r="CA1993" s="48"/>
      <c r="CB1993" s="48"/>
      <c r="CC1993" s="48"/>
      <c r="CD1993" s="48"/>
      <c r="CE1993" s="48"/>
      <c r="CF1993" s="48"/>
      <c r="CG1993" s="48"/>
      <c r="CH1993" s="48"/>
      <c r="CI1993" s="48"/>
      <c r="CJ1993" s="48"/>
      <c r="CK1993" s="48"/>
      <c r="CL1993" s="48"/>
      <c r="CM1993" s="48"/>
      <c r="CN1993" s="48"/>
      <c r="CO1993" s="48"/>
      <c r="CP1993" s="48"/>
      <c r="CQ1993" s="48"/>
      <c r="CR1993" s="48"/>
      <c r="CS1993" s="48"/>
      <c r="CT1993" s="48"/>
      <c r="CU1993" s="48"/>
      <c r="CV1993" s="48"/>
      <c r="CW1993" s="48"/>
      <c r="CX1993" s="48"/>
      <c r="CY1993" s="48"/>
      <c r="CZ1993" s="48"/>
      <c r="DA1993" s="48"/>
      <c r="DB1993" s="48"/>
      <c r="DC1993" s="48"/>
      <c r="DD1993" s="48"/>
      <c r="DE1993" s="48"/>
      <c r="DF1993" s="48"/>
      <c r="DG1993" s="48"/>
      <c r="DH1993" s="48"/>
      <c r="DI1993" s="48"/>
      <c r="DJ1993" s="48"/>
      <c r="DK1993" s="48"/>
      <c r="DL1993" s="48"/>
      <c r="DM1993" s="48"/>
      <c r="DN1993" s="48"/>
      <c r="DO1993" s="48"/>
      <c r="DP1993" s="48"/>
      <c r="DQ1993" s="48"/>
    </row>
    <row r="1994" spans="1:121" ht="22.5" hidden="1" customHeight="1" outlineLevel="2">
      <c r="A1994" s="36"/>
      <c r="B1994" s="36"/>
      <c r="C1994" s="6"/>
      <c r="D1994" s="36"/>
      <c r="E1994" s="6"/>
      <c r="F1994" s="35" t="s">
        <v>1937</v>
      </c>
      <c r="G1994" s="28"/>
      <c r="H1994" s="76"/>
      <c r="I1994" s="28"/>
      <c r="J1994" s="28"/>
      <c r="K1994" s="77"/>
      <c r="L1994" s="77"/>
      <c r="M1994" s="285" t="s">
        <v>100</v>
      </c>
      <c r="N1994" s="286" t="s">
        <v>52</v>
      </c>
      <c r="O1994" s="287">
        <v>6</v>
      </c>
      <c r="P1994" s="297"/>
      <c r="Q1994" s="88"/>
      <c r="R1994" s="298"/>
      <c r="S1994" s="47"/>
      <c r="T1994" s="48"/>
      <c r="U1994" s="48"/>
      <c r="V1994" s="48"/>
      <c r="W1994" s="48"/>
      <c r="X1994" s="48"/>
      <c r="Y1994" s="48"/>
      <c r="Z1994" s="48"/>
      <c r="AA1994" s="48"/>
      <c r="AB1994" s="48"/>
      <c r="AC1994" s="48"/>
      <c r="AD1994" s="48"/>
      <c r="AE1994" s="48"/>
      <c r="AF1994" s="48"/>
      <c r="AG1994" s="48"/>
      <c r="AH1994" s="48"/>
      <c r="AI1994" s="48"/>
      <c r="AJ1994" s="48"/>
      <c r="AK1994" s="48"/>
      <c r="AL1994" s="48"/>
      <c r="AM1994" s="48"/>
      <c r="AN1994" s="48"/>
      <c r="AO1994" s="48"/>
      <c r="AP1994" s="48"/>
      <c r="AQ1994" s="48"/>
      <c r="AR1994" s="48"/>
      <c r="AS1994" s="48"/>
      <c r="AT1994" s="48"/>
      <c r="AU1994" s="48"/>
      <c r="AV1994" s="48"/>
      <c r="AW1994" s="48"/>
      <c r="AX1994" s="48"/>
      <c r="AY1994" s="48"/>
      <c r="AZ1994" s="48"/>
      <c r="BA1994" s="48"/>
      <c r="BB1994" s="48"/>
      <c r="BC1994" s="48"/>
      <c r="BD1994" s="48"/>
      <c r="BE1994" s="48"/>
      <c r="BF1994" s="48"/>
      <c r="BG1994" s="48"/>
      <c r="BH1994" s="48"/>
      <c r="BI1994" s="48"/>
      <c r="BJ1994" s="48"/>
      <c r="BK1994" s="48"/>
      <c r="BL1994" s="48"/>
      <c r="BM1994" s="48"/>
      <c r="BN1994" s="48"/>
      <c r="BO1994" s="48"/>
      <c r="BP1994" s="48"/>
      <c r="BQ1994" s="48"/>
      <c r="BR1994" s="48"/>
      <c r="BS1994" s="48"/>
      <c r="BT1994" s="48"/>
      <c r="BU1994" s="48"/>
      <c r="BV1994" s="48"/>
      <c r="BW1994" s="48"/>
      <c r="BX1994" s="48"/>
      <c r="BY1994" s="48"/>
      <c r="BZ1994" s="48"/>
      <c r="CA1994" s="48"/>
      <c r="CB1994" s="48"/>
      <c r="CC1994" s="48"/>
      <c r="CD1994" s="48"/>
      <c r="CE1994" s="48"/>
      <c r="CF1994" s="48"/>
      <c r="CG1994" s="48"/>
      <c r="CH1994" s="48"/>
      <c r="CI1994" s="48"/>
      <c r="CJ1994" s="48"/>
      <c r="CK1994" s="48"/>
      <c r="CL1994" s="48"/>
      <c r="CM1994" s="48"/>
      <c r="CN1994" s="48"/>
      <c r="CO1994" s="48"/>
      <c r="CP1994" s="48"/>
      <c r="CQ1994" s="48"/>
      <c r="CR1994" s="48"/>
      <c r="CS1994" s="48"/>
      <c r="CT1994" s="48"/>
      <c r="CU1994" s="48"/>
      <c r="CV1994" s="48"/>
      <c r="CW1994" s="48"/>
      <c r="CX1994" s="48"/>
      <c r="CY1994" s="48"/>
      <c r="CZ1994" s="48"/>
      <c r="DA1994" s="48"/>
      <c r="DB1994" s="48"/>
      <c r="DC1994" s="48"/>
      <c r="DD1994" s="48"/>
      <c r="DE1994" s="48"/>
      <c r="DF1994" s="48"/>
      <c r="DG1994" s="48"/>
      <c r="DH1994" s="48"/>
      <c r="DI1994" s="48"/>
      <c r="DJ1994" s="48"/>
      <c r="DK1994" s="48"/>
      <c r="DL1994" s="48"/>
      <c r="DM1994" s="48"/>
      <c r="DN1994" s="48"/>
      <c r="DO1994" s="48"/>
      <c r="DP1994" s="48"/>
      <c r="DQ1994" s="48"/>
    </row>
    <row r="1995" spans="1:121" ht="78.75" customHeight="1" outlineLevel="1" collapsed="1">
      <c r="A1995" s="36" t="s">
        <v>2096</v>
      </c>
      <c r="B1995" s="78">
        <v>35</v>
      </c>
      <c r="C1995" s="6" t="s">
        <v>281</v>
      </c>
      <c r="D1995" s="36" t="s">
        <v>1350</v>
      </c>
      <c r="E1995" s="6" t="s">
        <v>2097</v>
      </c>
      <c r="F1995" s="35" t="s">
        <v>2098</v>
      </c>
      <c r="G1995" s="28"/>
      <c r="H1995" s="76" t="s">
        <v>59</v>
      </c>
      <c r="I1995" s="28"/>
      <c r="J1995" s="28" t="s">
        <v>50</v>
      </c>
      <c r="K1995" s="26" t="s">
        <v>316</v>
      </c>
      <c r="L1995" s="26" t="s">
        <v>316</v>
      </c>
      <c r="M1995" s="285" t="str">
        <f>M1996&amp;" "&amp;O1996&amp;N1996&amp;" "&amp;M1997&amp;" "&amp;O1997&amp;N1997&amp;" "&amp;M1998&amp;" "&amp;O1998&amp;N1998&amp;" "&amp;M1999&amp;" "&amp;O1999&amp;N1999&amp;" "</f>
        <v xml:space="preserve">Текущий ремонт трансформаторов 35 кВ 1шт. Текущий ремонт разъединителей 6-10 кВ 7шт. Текущий ремонт выключателей 35 кВ 2шт. Текущий ремонт выключателей 6-10 кВ 3шт. </v>
      </c>
      <c r="N1995" s="286"/>
      <c r="O1995" s="287"/>
      <c r="P1995" s="297"/>
      <c r="Q1995" s="88"/>
      <c r="R1995" s="298"/>
      <c r="S1995" s="47"/>
      <c r="T1995" s="48"/>
      <c r="U1995" s="48"/>
      <c r="V1995" s="48"/>
      <c r="W1995" s="48"/>
      <c r="X1995" s="48"/>
      <c r="Y1995" s="48"/>
      <c r="Z1995" s="48"/>
      <c r="AA1995" s="48"/>
      <c r="AB1995" s="48"/>
      <c r="AC1995" s="48"/>
      <c r="AD1995" s="48"/>
      <c r="AE1995" s="48"/>
      <c r="AF1995" s="48"/>
      <c r="AG1995" s="48"/>
      <c r="AH1995" s="48"/>
      <c r="AI1995" s="48"/>
      <c r="AJ1995" s="48"/>
      <c r="AK1995" s="48"/>
      <c r="AL1995" s="48"/>
      <c r="AM1995" s="48"/>
      <c r="AN1995" s="48"/>
      <c r="AO1995" s="48"/>
      <c r="AP1995" s="48"/>
      <c r="AQ1995" s="48"/>
      <c r="AR1995" s="48"/>
      <c r="AS1995" s="48"/>
      <c r="AT1995" s="48"/>
      <c r="AU1995" s="48"/>
      <c r="AV1995" s="48"/>
      <c r="AW1995" s="48"/>
      <c r="AX1995" s="48"/>
      <c r="AY1995" s="48"/>
      <c r="AZ1995" s="48"/>
      <c r="BA1995" s="48"/>
      <c r="BB1995" s="48"/>
      <c r="BC1995" s="48"/>
      <c r="BD1995" s="48"/>
      <c r="BE1995" s="48"/>
      <c r="BF1995" s="48"/>
      <c r="BG1995" s="48"/>
      <c r="BH1995" s="48"/>
      <c r="BI1995" s="48"/>
      <c r="BJ1995" s="48"/>
      <c r="BK1995" s="48"/>
      <c r="BL1995" s="48"/>
      <c r="BM1995" s="48"/>
      <c r="BN1995" s="48"/>
      <c r="BO1995" s="48"/>
      <c r="BP1995" s="48"/>
      <c r="BQ1995" s="48"/>
      <c r="BR1995" s="48"/>
      <c r="BS1995" s="48"/>
      <c r="BT1995" s="48"/>
      <c r="BU1995" s="48"/>
      <c r="BV1995" s="48"/>
      <c r="BW1995" s="48"/>
      <c r="BX1995" s="48"/>
      <c r="BY1995" s="48"/>
      <c r="BZ1995" s="48"/>
      <c r="CA1995" s="48"/>
      <c r="CB1995" s="48"/>
      <c r="CC1995" s="48"/>
      <c r="CD1995" s="48"/>
      <c r="CE1995" s="48"/>
      <c r="CF1995" s="48"/>
      <c r="CG1995" s="48"/>
      <c r="CH1995" s="48"/>
      <c r="CI1995" s="48"/>
      <c r="CJ1995" s="48"/>
      <c r="CK1995" s="48"/>
      <c r="CL1995" s="48"/>
      <c r="CM1995" s="48"/>
      <c r="CN1995" s="48"/>
      <c r="CO1995" s="48"/>
      <c r="CP1995" s="48"/>
      <c r="CQ1995" s="48"/>
      <c r="CR1995" s="48"/>
      <c r="CS1995" s="48"/>
      <c r="CT1995" s="48"/>
      <c r="CU1995" s="48"/>
      <c r="CV1995" s="48"/>
      <c r="CW1995" s="48"/>
      <c r="CX1995" s="48"/>
      <c r="CY1995" s="48"/>
      <c r="CZ1995" s="48"/>
      <c r="DA1995" s="48"/>
      <c r="DB1995" s="48"/>
      <c r="DC1995" s="48"/>
      <c r="DD1995" s="48"/>
      <c r="DE1995" s="48"/>
      <c r="DF1995" s="48"/>
      <c r="DG1995" s="48"/>
      <c r="DH1995" s="48"/>
      <c r="DI1995" s="48"/>
      <c r="DJ1995" s="48"/>
      <c r="DK1995" s="48"/>
      <c r="DL1995" s="48"/>
      <c r="DM1995" s="48"/>
      <c r="DN1995" s="48"/>
      <c r="DO1995" s="48"/>
      <c r="DP1995" s="48"/>
      <c r="DQ1995" s="48"/>
    </row>
    <row r="1996" spans="1:121" ht="12.75" hidden="1" customHeight="1" outlineLevel="2">
      <c r="A1996" s="36"/>
      <c r="B1996" s="36"/>
      <c r="C1996" s="6"/>
      <c r="D1996" s="36"/>
      <c r="E1996" s="6"/>
      <c r="F1996" s="35" t="s">
        <v>2099</v>
      </c>
      <c r="G1996" s="28"/>
      <c r="H1996" s="76"/>
      <c r="I1996" s="28"/>
      <c r="J1996" s="28"/>
      <c r="K1996" s="77"/>
      <c r="L1996" s="77"/>
      <c r="M1996" s="285" t="s">
        <v>94</v>
      </c>
      <c r="N1996" s="286" t="s">
        <v>52</v>
      </c>
      <c r="O1996" s="287">
        <v>1</v>
      </c>
      <c r="P1996" s="297"/>
      <c r="Q1996" s="88"/>
      <c r="R1996" s="298"/>
      <c r="S1996" s="47"/>
      <c r="T1996" s="48"/>
      <c r="U1996" s="48"/>
      <c r="V1996" s="48"/>
      <c r="W1996" s="48"/>
      <c r="X1996" s="48"/>
      <c r="Y1996" s="48"/>
      <c r="Z1996" s="48"/>
      <c r="AA1996" s="48"/>
      <c r="AB1996" s="48"/>
      <c r="AC1996" s="48"/>
      <c r="AD1996" s="48"/>
      <c r="AE1996" s="48"/>
      <c r="AF1996" s="48"/>
      <c r="AG1996" s="48"/>
      <c r="AH1996" s="48"/>
      <c r="AI1996" s="48"/>
      <c r="AJ1996" s="48"/>
      <c r="AK1996" s="48"/>
      <c r="AL1996" s="48"/>
      <c r="AM1996" s="48"/>
      <c r="AN1996" s="48"/>
      <c r="AO1996" s="48"/>
      <c r="AP1996" s="48"/>
      <c r="AQ1996" s="48"/>
      <c r="AR1996" s="48"/>
      <c r="AS1996" s="48"/>
      <c r="AT1996" s="48"/>
      <c r="AU1996" s="48"/>
      <c r="AV1996" s="48"/>
      <c r="AW1996" s="48"/>
      <c r="AX1996" s="48"/>
      <c r="AY1996" s="48"/>
      <c r="AZ1996" s="48"/>
      <c r="BA1996" s="48"/>
      <c r="BB1996" s="48"/>
      <c r="BC1996" s="48"/>
      <c r="BD1996" s="48"/>
      <c r="BE1996" s="48"/>
      <c r="BF1996" s="48"/>
      <c r="BG1996" s="48"/>
      <c r="BH1996" s="48"/>
      <c r="BI1996" s="48"/>
      <c r="BJ1996" s="48"/>
      <c r="BK1996" s="48"/>
      <c r="BL1996" s="48"/>
      <c r="BM1996" s="48"/>
      <c r="BN1996" s="48"/>
      <c r="BO1996" s="48"/>
      <c r="BP1996" s="48"/>
      <c r="BQ1996" s="48"/>
      <c r="BR1996" s="48"/>
      <c r="BS1996" s="48"/>
      <c r="BT1996" s="48"/>
      <c r="BU1996" s="48"/>
      <c r="BV1996" s="48"/>
      <c r="BW1996" s="48"/>
      <c r="BX1996" s="48"/>
      <c r="BY1996" s="48"/>
      <c r="BZ1996" s="48"/>
      <c r="CA1996" s="48"/>
      <c r="CB1996" s="48"/>
      <c r="CC1996" s="48"/>
      <c r="CD1996" s="48"/>
      <c r="CE1996" s="48"/>
      <c r="CF1996" s="48"/>
      <c r="CG1996" s="48"/>
      <c r="CH1996" s="48"/>
      <c r="CI1996" s="48"/>
      <c r="CJ1996" s="48"/>
      <c r="CK1996" s="48"/>
      <c r="CL1996" s="48"/>
      <c r="CM1996" s="48"/>
      <c r="CN1996" s="48"/>
      <c r="CO1996" s="48"/>
      <c r="CP1996" s="48"/>
      <c r="CQ1996" s="48"/>
      <c r="CR1996" s="48"/>
      <c r="CS1996" s="48"/>
      <c r="CT1996" s="48"/>
      <c r="CU1996" s="48"/>
      <c r="CV1996" s="48"/>
      <c r="CW1996" s="48"/>
      <c r="CX1996" s="48"/>
      <c r="CY1996" s="48"/>
      <c r="CZ1996" s="48"/>
      <c r="DA1996" s="48"/>
      <c r="DB1996" s="48"/>
      <c r="DC1996" s="48"/>
      <c r="DD1996" s="48"/>
      <c r="DE1996" s="48"/>
      <c r="DF1996" s="48"/>
      <c r="DG1996" s="48"/>
      <c r="DH1996" s="48"/>
      <c r="DI1996" s="48"/>
      <c r="DJ1996" s="48"/>
      <c r="DK1996" s="48"/>
      <c r="DL1996" s="48"/>
      <c r="DM1996" s="48"/>
      <c r="DN1996" s="48"/>
      <c r="DO1996" s="48"/>
      <c r="DP1996" s="48"/>
      <c r="DQ1996" s="48"/>
    </row>
    <row r="1997" spans="1:121" ht="33.75" hidden="1" customHeight="1" outlineLevel="2">
      <c r="A1997" s="36"/>
      <c r="B1997" s="36"/>
      <c r="C1997" s="6"/>
      <c r="D1997" s="36"/>
      <c r="E1997" s="6"/>
      <c r="F1997" s="35" t="s">
        <v>2100</v>
      </c>
      <c r="G1997" s="28"/>
      <c r="H1997" s="76"/>
      <c r="I1997" s="28"/>
      <c r="J1997" s="28"/>
      <c r="K1997" s="77"/>
      <c r="L1997" s="77"/>
      <c r="M1997" s="285" t="s">
        <v>279</v>
      </c>
      <c r="N1997" s="286" t="s">
        <v>52</v>
      </c>
      <c r="O1997" s="287">
        <v>7</v>
      </c>
      <c r="P1997" s="297"/>
      <c r="Q1997" s="88"/>
      <c r="R1997" s="298"/>
      <c r="S1997" s="47"/>
      <c r="T1997" s="48"/>
      <c r="U1997" s="48"/>
      <c r="V1997" s="48"/>
      <c r="W1997" s="48"/>
      <c r="X1997" s="48"/>
      <c r="Y1997" s="48"/>
      <c r="Z1997" s="48"/>
      <c r="AA1997" s="48"/>
      <c r="AB1997" s="48"/>
      <c r="AC1997" s="48"/>
      <c r="AD1997" s="48"/>
      <c r="AE1997" s="48"/>
      <c r="AF1997" s="48"/>
      <c r="AG1997" s="48"/>
      <c r="AH1997" s="48"/>
      <c r="AI1997" s="48"/>
      <c r="AJ1997" s="48"/>
      <c r="AK1997" s="48"/>
      <c r="AL1997" s="48"/>
      <c r="AM1997" s="48"/>
      <c r="AN1997" s="48"/>
      <c r="AO1997" s="48"/>
      <c r="AP1997" s="48"/>
      <c r="AQ1997" s="48"/>
      <c r="AR1997" s="48"/>
      <c r="AS1997" s="48"/>
      <c r="AT1997" s="48"/>
      <c r="AU1997" s="48"/>
      <c r="AV1997" s="48"/>
      <c r="AW1997" s="48"/>
      <c r="AX1997" s="48"/>
      <c r="AY1997" s="48"/>
      <c r="AZ1997" s="48"/>
      <c r="BA1997" s="48"/>
      <c r="BB1997" s="48"/>
      <c r="BC1997" s="48"/>
      <c r="BD1997" s="48"/>
      <c r="BE1997" s="48"/>
      <c r="BF1997" s="48"/>
      <c r="BG1997" s="48"/>
      <c r="BH1997" s="48"/>
      <c r="BI1997" s="48"/>
      <c r="BJ1997" s="48"/>
      <c r="BK1997" s="48"/>
      <c r="BL1997" s="48"/>
      <c r="BM1997" s="48"/>
      <c r="BN1997" s="48"/>
      <c r="BO1997" s="48"/>
      <c r="BP1997" s="48"/>
      <c r="BQ1997" s="48"/>
      <c r="BR1997" s="48"/>
      <c r="BS1997" s="48"/>
      <c r="BT1997" s="48"/>
      <c r="BU1997" s="48"/>
      <c r="BV1997" s="48"/>
      <c r="BW1997" s="48"/>
      <c r="BX1997" s="48"/>
      <c r="BY1997" s="48"/>
      <c r="BZ1997" s="48"/>
      <c r="CA1997" s="48"/>
      <c r="CB1997" s="48"/>
      <c r="CC1997" s="48"/>
      <c r="CD1997" s="48"/>
      <c r="CE1997" s="48"/>
      <c r="CF1997" s="48"/>
      <c r="CG1997" s="48"/>
      <c r="CH1997" s="48"/>
      <c r="CI1997" s="48"/>
      <c r="CJ1997" s="48"/>
      <c r="CK1997" s="48"/>
      <c r="CL1997" s="48"/>
      <c r="CM1997" s="48"/>
      <c r="CN1997" s="48"/>
      <c r="CO1997" s="48"/>
      <c r="CP1997" s="48"/>
      <c r="CQ1997" s="48"/>
      <c r="CR1997" s="48"/>
      <c r="CS1997" s="48"/>
      <c r="CT1997" s="48"/>
      <c r="CU1997" s="48"/>
      <c r="CV1997" s="48"/>
      <c r="CW1997" s="48"/>
      <c r="CX1997" s="48"/>
      <c r="CY1997" s="48"/>
      <c r="CZ1997" s="48"/>
      <c r="DA1997" s="48"/>
      <c r="DB1997" s="48"/>
      <c r="DC1997" s="48"/>
      <c r="DD1997" s="48"/>
      <c r="DE1997" s="48"/>
      <c r="DF1997" s="48"/>
      <c r="DG1997" s="48"/>
      <c r="DH1997" s="48"/>
      <c r="DI1997" s="48"/>
      <c r="DJ1997" s="48"/>
      <c r="DK1997" s="48"/>
      <c r="DL1997" s="48"/>
      <c r="DM1997" s="48"/>
      <c r="DN1997" s="48"/>
      <c r="DO1997" s="48"/>
      <c r="DP1997" s="48"/>
      <c r="DQ1997" s="48"/>
    </row>
    <row r="1998" spans="1:121" ht="12.75" hidden="1" customHeight="1" outlineLevel="2">
      <c r="A1998" s="36"/>
      <c r="B1998" s="36"/>
      <c r="C1998" s="6"/>
      <c r="D1998" s="36"/>
      <c r="E1998" s="6"/>
      <c r="F1998" s="35" t="s">
        <v>2101</v>
      </c>
      <c r="G1998" s="28"/>
      <c r="H1998" s="76"/>
      <c r="I1998" s="28"/>
      <c r="J1998" s="28"/>
      <c r="K1998" s="77"/>
      <c r="L1998" s="77"/>
      <c r="M1998" s="285" t="s">
        <v>99</v>
      </c>
      <c r="N1998" s="286" t="s">
        <v>52</v>
      </c>
      <c r="O1998" s="287">
        <v>2</v>
      </c>
      <c r="P1998" s="297"/>
      <c r="Q1998" s="88"/>
      <c r="R1998" s="298"/>
      <c r="S1998" s="47"/>
      <c r="T1998" s="48"/>
      <c r="U1998" s="48"/>
      <c r="V1998" s="48"/>
      <c r="W1998" s="48"/>
      <c r="X1998" s="48"/>
      <c r="Y1998" s="48"/>
      <c r="Z1998" s="48"/>
      <c r="AA1998" s="48"/>
      <c r="AB1998" s="48"/>
      <c r="AC1998" s="48"/>
      <c r="AD1998" s="48"/>
      <c r="AE1998" s="48"/>
      <c r="AF1998" s="48"/>
      <c r="AG1998" s="48"/>
      <c r="AH1998" s="48"/>
      <c r="AI1998" s="48"/>
      <c r="AJ1998" s="48"/>
      <c r="AK1998" s="48"/>
      <c r="AL1998" s="48"/>
      <c r="AM1998" s="48"/>
      <c r="AN1998" s="48"/>
      <c r="AO1998" s="48"/>
      <c r="AP1998" s="48"/>
      <c r="AQ1998" s="48"/>
      <c r="AR1998" s="48"/>
      <c r="AS1998" s="48"/>
      <c r="AT1998" s="48"/>
      <c r="AU1998" s="48"/>
      <c r="AV1998" s="48"/>
      <c r="AW1998" s="48"/>
      <c r="AX1998" s="48"/>
      <c r="AY1998" s="48"/>
      <c r="AZ1998" s="48"/>
      <c r="BA1998" s="48"/>
      <c r="BB1998" s="48"/>
      <c r="BC1998" s="48"/>
      <c r="BD1998" s="48"/>
      <c r="BE1998" s="48"/>
      <c r="BF1998" s="48"/>
      <c r="BG1998" s="48"/>
      <c r="BH1998" s="48"/>
      <c r="BI1998" s="48"/>
      <c r="BJ1998" s="48"/>
      <c r="BK1998" s="48"/>
      <c r="BL1998" s="48"/>
      <c r="BM1998" s="48"/>
      <c r="BN1998" s="48"/>
      <c r="BO1998" s="48"/>
      <c r="BP1998" s="48"/>
      <c r="BQ1998" s="48"/>
      <c r="BR1998" s="48"/>
      <c r="BS1998" s="48"/>
      <c r="BT1998" s="48"/>
      <c r="BU1998" s="48"/>
      <c r="BV1998" s="48"/>
      <c r="BW1998" s="48"/>
      <c r="BX1998" s="48"/>
      <c r="BY1998" s="48"/>
      <c r="BZ1998" s="48"/>
      <c r="CA1998" s="48"/>
      <c r="CB1998" s="48"/>
      <c r="CC1998" s="48"/>
      <c r="CD1998" s="48"/>
      <c r="CE1998" s="48"/>
      <c r="CF1998" s="48"/>
      <c r="CG1998" s="48"/>
      <c r="CH1998" s="48"/>
      <c r="CI1998" s="48"/>
      <c r="CJ1998" s="48"/>
      <c r="CK1998" s="48"/>
      <c r="CL1998" s="48"/>
      <c r="CM1998" s="48"/>
      <c r="CN1998" s="48"/>
      <c r="CO1998" s="48"/>
      <c r="CP1998" s="48"/>
      <c r="CQ1998" s="48"/>
      <c r="CR1998" s="48"/>
      <c r="CS1998" s="48"/>
      <c r="CT1998" s="48"/>
      <c r="CU1998" s="48"/>
      <c r="CV1998" s="48"/>
      <c r="CW1998" s="48"/>
      <c r="CX1998" s="48"/>
      <c r="CY1998" s="48"/>
      <c r="CZ1998" s="48"/>
      <c r="DA1998" s="48"/>
      <c r="DB1998" s="48"/>
      <c r="DC1998" s="48"/>
      <c r="DD1998" s="48"/>
      <c r="DE1998" s="48"/>
      <c r="DF1998" s="48"/>
      <c r="DG1998" s="48"/>
      <c r="DH1998" s="48"/>
      <c r="DI1998" s="48"/>
      <c r="DJ1998" s="48"/>
      <c r="DK1998" s="48"/>
      <c r="DL1998" s="48"/>
      <c r="DM1998" s="48"/>
      <c r="DN1998" s="48"/>
      <c r="DO1998" s="48"/>
      <c r="DP1998" s="48"/>
      <c r="DQ1998" s="48"/>
    </row>
    <row r="1999" spans="1:121" ht="22.5" hidden="1" customHeight="1" outlineLevel="2">
      <c r="A1999" s="36"/>
      <c r="B1999" s="36"/>
      <c r="C1999" s="6"/>
      <c r="D1999" s="36"/>
      <c r="E1999" s="6"/>
      <c r="F1999" s="35" t="s">
        <v>2102</v>
      </c>
      <c r="G1999" s="28"/>
      <c r="H1999" s="76"/>
      <c r="I1999" s="28"/>
      <c r="J1999" s="28"/>
      <c r="K1999" s="77"/>
      <c r="L1999" s="77"/>
      <c r="M1999" s="285" t="s">
        <v>109</v>
      </c>
      <c r="N1999" s="286" t="s">
        <v>52</v>
      </c>
      <c r="O1999" s="287">
        <v>3</v>
      </c>
      <c r="P1999" s="297"/>
      <c r="Q1999" s="88"/>
      <c r="R1999" s="298"/>
      <c r="S1999" s="47"/>
      <c r="T1999" s="48"/>
      <c r="U1999" s="48"/>
      <c r="V1999" s="48"/>
      <c r="W1999" s="48"/>
      <c r="X1999" s="48"/>
      <c r="Y1999" s="48"/>
      <c r="Z1999" s="48"/>
      <c r="AA1999" s="48"/>
      <c r="AB1999" s="48"/>
      <c r="AC1999" s="48"/>
      <c r="AD1999" s="48"/>
      <c r="AE1999" s="48"/>
      <c r="AF1999" s="48"/>
      <c r="AG1999" s="48"/>
      <c r="AH1999" s="48"/>
      <c r="AI1999" s="48"/>
      <c r="AJ1999" s="48"/>
      <c r="AK1999" s="48"/>
      <c r="AL1999" s="48"/>
      <c r="AM1999" s="48"/>
      <c r="AN1999" s="48"/>
      <c r="AO1999" s="48"/>
      <c r="AP1999" s="48"/>
      <c r="AQ1999" s="48"/>
      <c r="AR1999" s="48"/>
      <c r="AS1999" s="48"/>
      <c r="AT1999" s="48"/>
      <c r="AU1999" s="48"/>
      <c r="AV1999" s="48"/>
      <c r="AW1999" s="48"/>
      <c r="AX1999" s="48"/>
      <c r="AY1999" s="48"/>
      <c r="AZ1999" s="48"/>
      <c r="BA1999" s="48"/>
      <c r="BB1999" s="48"/>
      <c r="BC1999" s="48"/>
      <c r="BD1999" s="48"/>
      <c r="BE1999" s="48"/>
      <c r="BF1999" s="48"/>
      <c r="BG1999" s="48"/>
      <c r="BH1999" s="48"/>
      <c r="BI1999" s="48"/>
      <c r="BJ1999" s="48"/>
      <c r="BK1999" s="48"/>
      <c r="BL1999" s="48"/>
      <c r="BM1999" s="48"/>
      <c r="BN1999" s="48"/>
      <c r="BO1999" s="48"/>
      <c r="BP1999" s="48"/>
      <c r="BQ1999" s="48"/>
      <c r="BR1999" s="48"/>
      <c r="BS1999" s="48"/>
      <c r="BT1999" s="48"/>
      <c r="BU1999" s="48"/>
      <c r="BV1999" s="48"/>
      <c r="BW1999" s="48"/>
      <c r="BX1999" s="48"/>
      <c r="BY1999" s="48"/>
      <c r="BZ1999" s="48"/>
      <c r="CA1999" s="48"/>
      <c r="CB1999" s="48"/>
      <c r="CC1999" s="48"/>
      <c r="CD1999" s="48"/>
      <c r="CE1999" s="48"/>
      <c r="CF1999" s="48"/>
      <c r="CG1999" s="48"/>
      <c r="CH1999" s="48"/>
      <c r="CI1999" s="48"/>
      <c r="CJ1999" s="48"/>
      <c r="CK1999" s="48"/>
      <c r="CL1999" s="48"/>
      <c r="CM1999" s="48"/>
      <c r="CN1999" s="48"/>
      <c r="CO1999" s="48"/>
      <c r="CP1999" s="48"/>
      <c r="CQ1999" s="48"/>
      <c r="CR1999" s="48"/>
      <c r="CS1999" s="48"/>
      <c r="CT1999" s="48"/>
      <c r="CU1999" s="48"/>
      <c r="CV1999" s="48"/>
      <c r="CW1999" s="48"/>
      <c r="CX1999" s="48"/>
      <c r="CY1999" s="48"/>
      <c r="CZ1999" s="48"/>
      <c r="DA1999" s="48"/>
      <c r="DB1999" s="48"/>
      <c r="DC1999" s="48"/>
      <c r="DD1999" s="48"/>
      <c r="DE1999" s="48"/>
      <c r="DF1999" s="48"/>
      <c r="DG1999" s="48"/>
      <c r="DH1999" s="48"/>
      <c r="DI1999" s="48"/>
      <c r="DJ1999" s="48"/>
      <c r="DK1999" s="48"/>
      <c r="DL1999" s="48"/>
      <c r="DM1999" s="48"/>
      <c r="DN1999" s="48"/>
      <c r="DO1999" s="48"/>
      <c r="DP1999" s="48"/>
      <c r="DQ1999" s="48"/>
    </row>
    <row r="2000" spans="1:121" ht="33.75" customHeight="1" outlineLevel="1" collapsed="1">
      <c r="A2000" s="36" t="s">
        <v>2103</v>
      </c>
      <c r="B2000" s="36">
        <v>110</v>
      </c>
      <c r="C2000" s="6" t="s">
        <v>281</v>
      </c>
      <c r="D2000" s="36" t="s">
        <v>1350</v>
      </c>
      <c r="E2000" s="6" t="s">
        <v>2104</v>
      </c>
      <c r="F2000" s="35" t="s">
        <v>2105</v>
      </c>
      <c r="G2000" s="28"/>
      <c r="H2000" s="76" t="s">
        <v>59</v>
      </c>
      <c r="I2000" s="28"/>
      <c r="J2000" s="28" t="s">
        <v>50</v>
      </c>
      <c r="K2000" s="26" t="s">
        <v>55</v>
      </c>
      <c r="L2000" s="26" t="s">
        <v>55</v>
      </c>
      <c r="M2000" s="285" t="str">
        <f>M2001&amp;" "&amp;O2001&amp;N2001&amp;" "&amp;M2002&amp;" "&amp;O2002&amp;N2002&amp;" "</f>
        <v xml:space="preserve">Текущий ремонт трансформаторов 110 кВ 1шт. Текущий ремонт трансформаторов СН 6-10 кВ 2шт. </v>
      </c>
      <c r="N2000" s="286"/>
      <c r="O2000" s="287"/>
      <c r="P2000" s="297"/>
      <c r="Q2000" s="88"/>
      <c r="R2000" s="298"/>
      <c r="S2000" s="47"/>
      <c r="T2000" s="48"/>
      <c r="U2000" s="48"/>
      <c r="V2000" s="48"/>
      <c r="W2000" s="48"/>
      <c r="X2000" s="48"/>
      <c r="Y2000" s="48"/>
      <c r="Z2000" s="48"/>
      <c r="AA2000" s="48"/>
      <c r="AB2000" s="48"/>
      <c r="AC2000" s="48"/>
      <c r="AD2000" s="48"/>
      <c r="AE2000" s="48"/>
      <c r="AF2000" s="48"/>
      <c r="AG2000" s="48"/>
      <c r="AH2000" s="48"/>
      <c r="AI2000" s="48"/>
      <c r="AJ2000" s="48"/>
      <c r="AK2000" s="48"/>
      <c r="AL2000" s="48"/>
      <c r="AM2000" s="48"/>
      <c r="AN2000" s="48"/>
      <c r="AO2000" s="48"/>
      <c r="AP2000" s="48"/>
      <c r="AQ2000" s="48"/>
      <c r="AR2000" s="48"/>
      <c r="AS2000" s="48"/>
      <c r="AT2000" s="48"/>
      <c r="AU2000" s="48"/>
      <c r="AV2000" s="48"/>
      <c r="AW2000" s="48"/>
      <c r="AX2000" s="48"/>
      <c r="AY2000" s="48"/>
      <c r="AZ2000" s="48"/>
      <c r="BA2000" s="48"/>
      <c r="BB2000" s="48"/>
      <c r="BC2000" s="48"/>
      <c r="BD2000" s="48"/>
      <c r="BE2000" s="48"/>
      <c r="BF2000" s="48"/>
      <c r="BG2000" s="48"/>
      <c r="BH2000" s="48"/>
      <c r="BI2000" s="48"/>
      <c r="BJ2000" s="48"/>
      <c r="BK2000" s="48"/>
      <c r="BL2000" s="48"/>
      <c r="BM2000" s="48"/>
      <c r="BN2000" s="48"/>
      <c r="BO2000" s="48"/>
      <c r="BP2000" s="48"/>
      <c r="BQ2000" s="48"/>
      <c r="BR2000" s="48"/>
      <c r="BS2000" s="48"/>
      <c r="BT2000" s="48"/>
      <c r="BU2000" s="48"/>
      <c r="BV2000" s="48"/>
      <c r="BW2000" s="48"/>
      <c r="BX2000" s="48"/>
      <c r="BY2000" s="48"/>
      <c r="BZ2000" s="48"/>
      <c r="CA2000" s="48"/>
      <c r="CB2000" s="48"/>
      <c r="CC2000" s="48"/>
      <c r="CD2000" s="48"/>
      <c r="CE2000" s="48"/>
      <c r="CF2000" s="48"/>
      <c r="CG2000" s="48"/>
      <c r="CH2000" s="48"/>
      <c r="CI2000" s="48"/>
      <c r="CJ2000" s="48"/>
      <c r="CK2000" s="48"/>
      <c r="CL2000" s="48"/>
      <c r="CM2000" s="48"/>
      <c r="CN2000" s="48"/>
      <c r="CO2000" s="48"/>
      <c r="CP2000" s="48"/>
      <c r="CQ2000" s="48"/>
      <c r="CR2000" s="48"/>
      <c r="CS2000" s="48"/>
      <c r="CT2000" s="48"/>
      <c r="CU2000" s="48"/>
      <c r="CV2000" s="48"/>
      <c r="CW2000" s="48"/>
      <c r="CX2000" s="48"/>
      <c r="CY2000" s="48"/>
      <c r="CZ2000" s="48"/>
      <c r="DA2000" s="48"/>
      <c r="DB2000" s="48"/>
      <c r="DC2000" s="48"/>
      <c r="DD2000" s="48"/>
      <c r="DE2000" s="48"/>
      <c r="DF2000" s="48"/>
      <c r="DG2000" s="48"/>
      <c r="DH2000" s="48"/>
      <c r="DI2000" s="48"/>
      <c r="DJ2000" s="48"/>
      <c r="DK2000" s="48"/>
      <c r="DL2000" s="48"/>
      <c r="DM2000" s="48"/>
      <c r="DN2000" s="48"/>
      <c r="DO2000" s="48"/>
      <c r="DP2000" s="48"/>
      <c r="DQ2000" s="48"/>
    </row>
    <row r="2001" spans="1:121" ht="12.75" hidden="1" customHeight="1" outlineLevel="2">
      <c r="A2001" s="36"/>
      <c r="B2001" s="36"/>
      <c r="C2001" s="6"/>
      <c r="D2001" s="36"/>
      <c r="E2001" s="6"/>
      <c r="F2001" s="35" t="s">
        <v>2106</v>
      </c>
      <c r="G2001" s="28">
        <v>80.417000000000002</v>
      </c>
      <c r="H2001" s="76"/>
      <c r="I2001" s="28"/>
      <c r="J2001" s="28"/>
      <c r="K2001" s="77"/>
      <c r="L2001" s="77"/>
      <c r="M2001" s="285" t="s">
        <v>103</v>
      </c>
      <c r="N2001" s="286" t="s">
        <v>52</v>
      </c>
      <c r="O2001" s="287">
        <v>1</v>
      </c>
      <c r="P2001" s="297"/>
      <c r="Q2001" s="88"/>
      <c r="R2001" s="298"/>
      <c r="S2001" s="47"/>
      <c r="T2001" s="48"/>
      <c r="U2001" s="48"/>
      <c r="V2001" s="48"/>
      <c r="W2001" s="48"/>
      <c r="X2001" s="48"/>
      <c r="Y2001" s="48"/>
      <c r="Z2001" s="48"/>
      <c r="AA2001" s="48"/>
      <c r="AB2001" s="48"/>
      <c r="AC2001" s="48"/>
      <c r="AD2001" s="48"/>
      <c r="AE2001" s="48"/>
      <c r="AF2001" s="48"/>
      <c r="AG2001" s="48"/>
      <c r="AH2001" s="48"/>
      <c r="AI2001" s="48"/>
      <c r="AJ2001" s="48"/>
      <c r="AK2001" s="48"/>
      <c r="AL2001" s="48"/>
      <c r="AM2001" s="48"/>
      <c r="AN2001" s="48"/>
      <c r="AO2001" s="48"/>
      <c r="AP2001" s="48"/>
      <c r="AQ2001" s="48"/>
      <c r="AR2001" s="48"/>
      <c r="AS2001" s="48"/>
      <c r="AT2001" s="48"/>
      <c r="AU2001" s="48"/>
      <c r="AV2001" s="48"/>
      <c r="AW2001" s="48"/>
      <c r="AX2001" s="48"/>
      <c r="AY2001" s="48"/>
      <c r="AZ2001" s="48"/>
      <c r="BA2001" s="48"/>
      <c r="BB2001" s="48"/>
      <c r="BC2001" s="48"/>
      <c r="BD2001" s="48"/>
      <c r="BE2001" s="48"/>
      <c r="BF2001" s="48"/>
      <c r="BG2001" s="48"/>
      <c r="BH2001" s="48"/>
      <c r="BI2001" s="48"/>
      <c r="BJ2001" s="48"/>
      <c r="BK2001" s="48"/>
      <c r="BL2001" s="48"/>
      <c r="BM2001" s="48"/>
      <c r="BN2001" s="48"/>
      <c r="BO2001" s="48"/>
      <c r="BP2001" s="48"/>
      <c r="BQ2001" s="48"/>
      <c r="BR2001" s="48"/>
      <c r="BS2001" s="48"/>
      <c r="BT2001" s="48"/>
      <c r="BU2001" s="48"/>
      <c r="BV2001" s="48"/>
      <c r="BW2001" s="48"/>
      <c r="BX2001" s="48"/>
      <c r="BY2001" s="48"/>
      <c r="BZ2001" s="48"/>
      <c r="CA2001" s="48"/>
      <c r="CB2001" s="48"/>
      <c r="CC2001" s="48"/>
      <c r="CD2001" s="48"/>
      <c r="CE2001" s="48"/>
      <c r="CF2001" s="48"/>
      <c r="CG2001" s="48"/>
      <c r="CH2001" s="48"/>
      <c r="CI2001" s="48"/>
      <c r="CJ2001" s="48"/>
      <c r="CK2001" s="48"/>
      <c r="CL2001" s="48"/>
      <c r="CM2001" s="48"/>
      <c r="CN2001" s="48"/>
      <c r="CO2001" s="48"/>
      <c r="CP2001" s="48"/>
      <c r="CQ2001" s="48"/>
      <c r="CR2001" s="48"/>
      <c r="CS2001" s="48"/>
      <c r="CT2001" s="48"/>
      <c r="CU2001" s="48"/>
      <c r="CV2001" s="48"/>
      <c r="CW2001" s="48"/>
      <c r="CX2001" s="48"/>
      <c r="CY2001" s="48"/>
      <c r="CZ2001" s="48"/>
      <c r="DA2001" s="48"/>
      <c r="DB2001" s="48"/>
      <c r="DC2001" s="48"/>
      <c r="DD2001" s="48"/>
      <c r="DE2001" s="48"/>
      <c r="DF2001" s="48"/>
      <c r="DG2001" s="48"/>
      <c r="DH2001" s="48"/>
      <c r="DI2001" s="48"/>
      <c r="DJ2001" s="48"/>
      <c r="DK2001" s="48"/>
      <c r="DL2001" s="48"/>
      <c r="DM2001" s="48"/>
      <c r="DN2001" s="48"/>
      <c r="DO2001" s="48"/>
      <c r="DP2001" s="48"/>
      <c r="DQ2001" s="48"/>
    </row>
    <row r="2002" spans="1:121" ht="22.5" hidden="1" customHeight="1" outlineLevel="2">
      <c r="A2002" s="36"/>
      <c r="B2002" s="36"/>
      <c r="C2002" s="6"/>
      <c r="D2002" s="36"/>
      <c r="E2002" s="6"/>
      <c r="F2002" s="35" t="s">
        <v>2107</v>
      </c>
      <c r="G2002" s="28"/>
      <c r="H2002" s="76"/>
      <c r="I2002" s="28"/>
      <c r="J2002" s="28"/>
      <c r="K2002" s="77"/>
      <c r="L2002" s="77"/>
      <c r="M2002" s="285" t="s">
        <v>92</v>
      </c>
      <c r="N2002" s="286" t="s">
        <v>52</v>
      </c>
      <c r="O2002" s="287">
        <v>2</v>
      </c>
      <c r="P2002" s="297"/>
      <c r="Q2002" s="88"/>
      <c r="R2002" s="298"/>
      <c r="S2002" s="47"/>
      <c r="T2002" s="48"/>
      <c r="U2002" s="48"/>
      <c r="V2002" s="48"/>
      <c r="W2002" s="48"/>
      <c r="X2002" s="48"/>
      <c r="Y2002" s="48"/>
      <c r="Z2002" s="48"/>
      <c r="AA2002" s="48"/>
      <c r="AB2002" s="48"/>
      <c r="AC2002" s="48"/>
      <c r="AD2002" s="48"/>
      <c r="AE2002" s="48"/>
      <c r="AF2002" s="48"/>
      <c r="AG2002" s="48"/>
      <c r="AH2002" s="48"/>
      <c r="AI2002" s="48"/>
      <c r="AJ2002" s="48"/>
      <c r="AK2002" s="48"/>
      <c r="AL2002" s="48"/>
      <c r="AM2002" s="48"/>
      <c r="AN2002" s="48"/>
      <c r="AO2002" s="48"/>
      <c r="AP2002" s="48"/>
      <c r="AQ2002" s="48"/>
      <c r="AR2002" s="48"/>
      <c r="AS2002" s="48"/>
      <c r="AT2002" s="48"/>
      <c r="AU2002" s="48"/>
      <c r="AV2002" s="48"/>
      <c r="AW2002" s="48"/>
      <c r="AX2002" s="48"/>
      <c r="AY2002" s="48"/>
      <c r="AZ2002" s="48"/>
      <c r="BA2002" s="48"/>
      <c r="BB2002" s="48"/>
      <c r="BC2002" s="48"/>
      <c r="BD2002" s="48"/>
      <c r="BE2002" s="48"/>
      <c r="BF2002" s="48"/>
      <c r="BG2002" s="48"/>
      <c r="BH2002" s="48"/>
      <c r="BI2002" s="48"/>
      <c r="BJ2002" s="48"/>
      <c r="BK2002" s="48"/>
      <c r="BL2002" s="48"/>
      <c r="BM2002" s="48"/>
      <c r="BN2002" s="48"/>
      <c r="BO2002" s="48"/>
      <c r="BP2002" s="48"/>
      <c r="BQ2002" s="48"/>
      <c r="BR2002" s="48"/>
      <c r="BS2002" s="48"/>
      <c r="BT2002" s="48"/>
      <c r="BU2002" s="48"/>
      <c r="BV2002" s="48"/>
      <c r="BW2002" s="48"/>
      <c r="BX2002" s="48"/>
      <c r="BY2002" s="48"/>
      <c r="BZ2002" s="48"/>
      <c r="CA2002" s="48"/>
      <c r="CB2002" s="48"/>
      <c r="CC2002" s="48"/>
      <c r="CD2002" s="48"/>
      <c r="CE2002" s="48"/>
      <c r="CF2002" s="48"/>
      <c r="CG2002" s="48"/>
      <c r="CH2002" s="48"/>
      <c r="CI2002" s="48"/>
      <c r="CJ2002" s="48"/>
      <c r="CK2002" s="48"/>
      <c r="CL2002" s="48"/>
      <c r="CM2002" s="48"/>
      <c r="CN2002" s="48"/>
      <c r="CO2002" s="48"/>
      <c r="CP2002" s="48"/>
      <c r="CQ2002" s="48"/>
      <c r="CR2002" s="48"/>
      <c r="CS2002" s="48"/>
      <c r="CT2002" s="48"/>
      <c r="CU2002" s="48"/>
      <c r="CV2002" s="48"/>
      <c r="CW2002" s="48"/>
      <c r="CX2002" s="48"/>
      <c r="CY2002" s="48"/>
      <c r="CZ2002" s="48"/>
      <c r="DA2002" s="48"/>
      <c r="DB2002" s="48"/>
      <c r="DC2002" s="48"/>
      <c r="DD2002" s="48"/>
      <c r="DE2002" s="48"/>
      <c r="DF2002" s="48"/>
      <c r="DG2002" s="48"/>
      <c r="DH2002" s="48"/>
      <c r="DI2002" s="48"/>
      <c r="DJ2002" s="48"/>
      <c r="DK2002" s="48"/>
      <c r="DL2002" s="48"/>
      <c r="DM2002" s="48"/>
      <c r="DN2002" s="48"/>
      <c r="DO2002" s="48"/>
      <c r="DP2002" s="48"/>
      <c r="DQ2002" s="48"/>
    </row>
    <row r="2003" spans="1:121" ht="45" customHeight="1" outlineLevel="1" collapsed="1">
      <c r="A2003" s="36" t="s">
        <v>2108</v>
      </c>
      <c r="B2003" s="78">
        <v>35</v>
      </c>
      <c r="C2003" s="6" t="s">
        <v>281</v>
      </c>
      <c r="D2003" s="36" t="s">
        <v>1350</v>
      </c>
      <c r="E2003" s="6" t="s">
        <v>2109</v>
      </c>
      <c r="F2003" s="35" t="s">
        <v>1885</v>
      </c>
      <c r="G2003" s="28"/>
      <c r="H2003" s="76" t="s">
        <v>59</v>
      </c>
      <c r="I2003" s="28"/>
      <c r="J2003" s="28" t="s">
        <v>50</v>
      </c>
      <c r="K2003" s="26" t="s">
        <v>56</v>
      </c>
      <c r="L2003" s="26" t="s">
        <v>56</v>
      </c>
      <c r="M2003" s="285" t="str">
        <f>M2004&amp;" "&amp;O2004&amp;N2004&amp;" "&amp;M2005&amp;" "&amp;O2005&amp;N2005&amp;" "&amp;M2006&amp;" "&amp;O2006&amp;N2006&amp;" "</f>
        <v xml:space="preserve">Текущий ремонт трансформаторов 35 кВ 1шт. Текущий ремонт трансформаторов СН 6-10 кВ 1шт. Текущий ремонт разъединителей (ОД и КЗ) 35 кВ 1групп </v>
      </c>
      <c r="N2003" s="286"/>
      <c r="O2003" s="287"/>
      <c r="P2003" s="297"/>
      <c r="Q2003" s="88"/>
      <c r="R2003" s="298"/>
      <c r="S2003" s="47"/>
      <c r="T2003" s="48"/>
      <c r="U2003" s="48"/>
      <c r="V2003" s="48"/>
      <c r="W2003" s="48"/>
      <c r="X2003" s="48"/>
      <c r="Y2003" s="48"/>
      <c r="Z2003" s="48"/>
      <c r="AA2003" s="48"/>
      <c r="AB2003" s="48"/>
      <c r="AC2003" s="48"/>
      <c r="AD2003" s="48"/>
      <c r="AE2003" s="48"/>
      <c r="AF2003" s="48"/>
      <c r="AG2003" s="48"/>
      <c r="AH2003" s="48"/>
      <c r="AI2003" s="48"/>
      <c r="AJ2003" s="48"/>
      <c r="AK2003" s="48"/>
      <c r="AL2003" s="48"/>
      <c r="AM2003" s="48"/>
      <c r="AN2003" s="48"/>
      <c r="AO2003" s="48"/>
      <c r="AP2003" s="48"/>
      <c r="AQ2003" s="48"/>
      <c r="AR2003" s="48"/>
      <c r="AS2003" s="48"/>
      <c r="AT2003" s="48"/>
      <c r="AU2003" s="48"/>
      <c r="AV2003" s="48"/>
      <c r="AW2003" s="48"/>
      <c r="AX2003" s="48"/>
      <c r="AY2003" s="48"/>
      <c r="AZ2003" s="48"/>
      <c r="BA2003" s="48"/>
      <c r="BB2003" s="48"/>
      <c r="BC2003" s="48"/>
      <c r="BD2003" s="48"/>
      <c r="BE2003" s="48"/>
      <c r="BF2003" s="48"/>
      <c r="BG2003" s="48"/>
      <c r="BH2003" s="48"/>
      <c r="BI2003" s="48"/>
      <c r="BJ2003" s="48"/>
      <c r="BK2003" s="48"/>
      <c r="BL2003" s="48"/>
      <c r="BM2003" s="48"/>
      <c r="BN2003" s="48"/>
      <c r="BO2003" s="48"/>
      <c r="BP2003" s="48"/>
      <c r="BQ2003" s="48"/>
      <c r="BR2003" s="48"/>
      <c r="BS2003" s="48"/>
      <c r="BT2003" s="48"/>
      <c r="BU2003" s="48"/>
      <c r="BV2003" s="48"/>
      <c r="BW2003" s="48"/>
      <c r="BX2003" s="48"/>
      <c r="BY2003" s="48"/>
      <c r="BZ2003" s="48"/>
      <c r="CA2003" s="48"/>
      <c r="CB2003" s="48"/>
      <c r="CC2003" s="48"/>
      <c r="CD2003" s="48"/>
      <c r="CE2003" s="48"/>
      <c r="CF2003" s="48"/>
      <c r="CG2003" s="48"/>
      <c r="CH2003" s="48"/>
      <c r="CI2003" s="48"/>
      <c r="CJ2003" s="48"/>
      <c r="CK2003" s="48"/>
      <c r="CL2003" s="48"/>
      <c r="CM2003" s="48"/>
      <c r="CN2003" s="48"/>
      <c r="CO2003" s="48"/>
      <c r="CP2003" s="48"/>
      <c r="CQ2003" s="48"/>
      <c r="CR2003" s="48"/>
      <c r="CS2003" s="48"/>
      <c r="CT2003" s="48"/>
      <c r="CU2003" s="48"/>
      <c r="CV2003" s="48"/>
      <c r="CW2003" s="48"/>
      <c r="CX2003" s="48"/>
      <c r="CY2003" s="48"/>
      <c r="CZ2003" s="48"/>
      <c r="DA2003" s="48"/>
      <c r="DB2003" s="48"/>
      <c r="DC2003" s="48"/>
      <c r="DD2003" s="48"/>
      <c r="DE2003" s="48"/>
      <c r="DF2003" s="48"/>
      <c r="DG2003" s="48"/>
      <c r="DH2003" s="48"/>
      <c r="DI2003" s="48"/>
      <c r="DJ2003" s="48"/>
      <c r="DK2003" s="48"/>
      <c r="DL2003" s="48"/>
      <c r="DM2003" s="48"/>
      <c r="DN2003" s="48"/>
      <c r="DO2003" s="48"/>
      <c r="DP2003" s="48"/>
      <c r="DQ2003" s="48"/>
    </row>
    <row r="2004" spans="1:121" ht="12.75" hidden="1" customHeight="1" outlineLevel="2">
      <c r="A2004" s="36"/>
      <c r="B2004" s="36"/>
      <c r="C2004" s="6"/>
      <c r="D2004" s="36"/>
      <c r="E2004" s="6"/>
      <c r="F2004" s="35" t="s">
        <v>2110</v>
      </c>
      <c r="G2004" s="28"/>
      <c r="H2004" s="76"/>
      <c r="I2004" s="28"/>
      <c r="J2004" s="28"/>
      <c r="K2004" s="77"/>
      <c r="L2004" s="77"/>
      <c r="M2004" s="285" t="s">
        <v>94</v>
      </c>
      <c r="N2004" s="286" t="s">
        <v>52</v>
      </c>
      <c r="O2004" s="287">
        <v>1</v>
      </c>
      <c r="P2004" s="297"/>
      <c r="Q2004" s="88"/>
      <c r="R2004" s="298"/>
      <c r="S2004" s="47"/>
      <c r="T2004" s="48"/>
      <c r="U2004" s="48"/>
      <c r="V2004" s="48"/>
      <c r="W2004" s="48"/>
      <c r="X2004" s="48"/>
      <c r="Y2004" s="48"/>
      <c r="Z2004" s="48"/>
      <c r="AA2004" s="48"/>
      <c r="AB2004" s="48"/>
      <c r="AC2004" s="48"/>
      <c r="AD2004" s="48"/>
      <c r="AE2004" s="48"/>
      <c r="AF2004" s="48"/>
      <c r="AG2004" s="48"/>
      <c r="AH2004" s="48"/>
      <c r="AI2004" s="48"/>
      <c r="AJ2004" s="48"/>
      <c r="AK2004" s="48"/>
      <c r="AL2004" s="48"/>
      <c r="AM2004" s="48"/>
      <c r="AN2004" s="48"/>
      <c r="AO2004" s="48"/>
      <c r="AP2004" s="48"/>
      <c r="AQ2004" s="48"/>
      <c r="AR2004" s="48"/>
      <c r="AS2004" s="48"/>
      <c r="AT2004" s="48"/>
      <c r="AU2004" s="48"/>
      <c r="AV2004" s="48"/>
      <c r="AW2004" s="48"/>
      <c r="AX2004" s="48"/>
      <c r="AY2004" s="48"/>
      <c r="AZ2004" s="48"/>
      <c r="BA2004" s="48"/>
      <c r="BB2004" s="48"/>
      <c r="BC2004" s="48"/>
      <c r="BD2004" s="48"/>
      <c r="BE2004" s="48"/>
      <c r="BF2004" s="48"/>
      <c r="BG2004" s="48"/>
      <c r="BH2004" s="48"/>
      <c r="BI2004" s="48"/>
      <c r="BJ2004" s="48"/>
      <c r="BK2004" s="48"/>
      <c r="BL2004" s="48"/>
      <c r="BM2004" s="48"/>
      <c r="BN2004" s="48"/>
      <c r="BO2004" s="48"/>
      <c r="BP2004" s="48"/>
      <c r="BQ2004" s="48"/>
      <c r="BR2004" s="48"/>
      <c r="BS2004" s="48"/>
      <c r="BT2004" s="48"/>
      <c r="BU2004" s="48"/>
      <c r="BV2004" s="48"/>
      <c r="BW2004" s="48"/>
      <c r="BX2004" s="48"/>
      <c r="BY2004" s="48"/>
      <c r="BZ2004" s="48"/>
      <c r="CA2004" s="48"/>
      <c r="CB2004" s="48"/>
      <c r="CC2004" s="48"/>
      <c r="CD2004" s="48"/>
      <c r="CE2004" s="48"/>
      <c r="CF2004" s="48"/>
      <c r="CG2004" s="48"/>
      <c r="CH2004" s="48"/>
      <c r="CI2004" s="48"/>
      <c r="CJ2004" s="48"/>
      <c r="CK2004" s="48"/>
      <c r="CL2004" s="48"/>
      <c r="CM2004" s="48"/>
      <c r="CN2004" s="48"/>
      <c r="CO2004" s="48"/>
      <c r="CP2004" s="48"/>
      <c r="CQ2004" s="48"/>
      <c r="CR2004" s="48"/>
      <c r="CS2004" s="48"/>
      <c r="CT2004" s="48"/>
      <c r="CU2004" s="48"/>
      <c r="CV2004" s="48"/>
      <c r="CW2004" s="48"/>
      <c r="CX2004" s="48"/>
      <c r="CY2004" s="48"/>
      <c r="CZ2004" s="48"/>
      <c r="DA2004" s="48"/>
      <c r="DB2004" s="48"/>
      <c r="DC2004" s="48"/>
      <c r="DD2004" s="48"/>
      <c r="DE2004" s="48"/>
      <c r="DF2004" s="48"/>
      <c r="DG2004" s="48"/>
      <c r="DH2004" s="48"/>
      <c r="DI2004" s="48"/>
      <c r="DJ2004" s="48"/>
      <c r="DK2004" s="48"/>
      <c r="DL2004" s="48"/>
      <c r="DM2004" s="48"/>
      <c r="DN2004" s="48"/>
      <c r="DO2004" s="48"/>
      <c r="DP2004" s="48"/>
      <c r="DQ2004" s="48"/>
    </row>
    <row r="2005" spans="1:121" ht="22.5" hidden="1" customHeight="1" outlineLevel="2">
      <c r="A2005" s="36"/>
      <c r="B2005" s="36"/>
      <c r="C2005" s="6"/>
      <c r="D2005" s="36"/>
      <c r="E2005" s="6"/>
      <c r="F2005" s="35" t="s">
        <v>2111</v>
      </c>
      <c r="G2005" s="28"/>
      <c r="H2005" s="76"/>
      <c r="I2005" s="28"/>
      <c r="J2005" s="28"/>
      <c r="K2005" s="77"/>
      <c r="L2005" s="77"/>
      <c r="M2005" s="285" t="s">
        <v>92</v>
      </c>
      <c r="N2005" s="286" t="s">
        <v>52</v>
      </c>
      <c r="O2005" s="287">
        <v>1</v>
      </c>
      <c r="P2005" s="297"/>
      <c r="Q2005" s="88"/>
      <c r="R2005" s="298"/>
      <c r="S2005" s="47"/>
      <c r="T2005" s="48"/>
      <c r="U2005" s="48"/>
      <c r="V2005" s="48"/>
      <c r="W2005" s="48"/>
      <c r="X2005" s="48"/>
      <c r="Y2005" s="48"/>
      <c r="Z2005" s="48"/>
      <c r="AA2005" s="48"/>
      <c r="AB2005" s="48"/>
      <c r="AC2005" s="48"/>
      <c r="AD2005" s="48"/>
      <c r="AE2005" s="48"/>
      <c r="AF2005" s="48"/>
      <c r="AG2005" s="48"/>
      <c r="AH2005" s="48"/>
      <c r="AI2005" s="48"/>
      <c r="AJ2005" s="48"/>
      <c r="AK2005" s="48"/>
      <c r="AL2005" s="48"/>
      <c r="AM2005" s="48"/>
      <c r="AN2005" s="48"/>
      <c r="AO2005" s="48"/>
      <c r="AP2005" s="48"/>
      <c r="AQ2005" s="48"/>
      <c r="AR2005" s="48"/>
      <c r="AS2005" s="48"/>
      <c r="AT2005" s="48"/>
      <c r="AU2005" s="48"/>
      <c r="AV2005" s="48"/>
      <c r="AW2005" s="48"/>
      <c r="AX2005" s="48"/>
      <c r="AY2005" s="48"/>
      <c r="AZ2005" s="48"/>
      <c r="BA2005" s="48"/>
      <c r="BB2005" s="48"/>
      <c r="BC2005" s="48"/>
      <c r="BD2005" s="48"/>
      <c r="BE2005" s="48"/>
      <c r="BF2005" s="48"/>
      <c r="BG2005" s="48"/>
      <c r="BH2005" s="48"/>
      <c r="BI2005" s="48"/>
      <c r="BJ2005" s="48"/>
      <c r="BK2005" s="48"/>
      <c r="BL2005" s="48"/>
      <c r="BM2005" s="48"/>
      <c r="BN2005" s="48"/>
      <c r="BO2005" s="48"/>
      <c r="BP2005" s="48"/>
      <c r="BQ2005" s="48"/>
      <c r="BR2005" s="48"/>
      <c r="BS2005" s="48"/>
      <c r="BT2005" s="48"/>
      <c r="BU2005" s="48"/>
      <c r="BV2005" s="48"/>
      <c r="BW2005" s="48"/>
      <c r="BX2005" s="48"/>
      <c r="BY2005" s="48"/>
      <c r="BZ2005" s="48"/>
      <c r="CA2005" s="48"/>
      <c r="CB2005" s="48"/>
      <c r="CC2005" s="48"/>
      <c r="CD2005" s="48"/>
      <c r="CE2005" s="48"/>
      <c r="CF2005" s="48"/>
      <c r="CG2005" s="48"/>
      <c r="CH2005" s="48"/>
      <c r="CI2005" s="48"/>
      <c r="CJ2005" s="48"/>
      <c r="CK2005" s="48"/>
      <c r="CL2005" s="48"/>
      <c r="CM2005" s="48"/>
      <c r="CN2005" s="48"/>
      <c r="CO2005" s="48"/>
      <c r="CP2005" s="48"/>
      <c r="CQ2005" s="48"/>
      <c r="CR2005" s="48"/>
      <c r="CS2005" s="48"/>
      <c r="CT2005" s="48"/>
      <c r="CU2005" s="48"/>
      <c r="CV2005" s="48"/>
      <c r="CW2005" s="48"/>
      <c r="CX2005" s="48"/>
      <c r="CY2005" s="48"/>
      <c r="CZ2005" s="48"/>
      <c r="DA2005" s="48"/>
      <c r="DB2005" s="48"/>
      <c r="DC2005" s="48"/>
      <c r="DD2005" s="48"/>
      <c r="DE2005" s="48"/>
      <c r="DF2005" s="48"/>
      <c r="DG2005" s="48"/>
      <c r="DH2005" s="48"/>
      <c r="DI2005" s="48"/>
      <c r="DJ2005" s="48"/>
      <c r="DK2005" s="48"/>
      <c r="DL2005" s="48"/>
      <c r="DM2005" s="48"/>
      <c r="DN2005" s="48"/>
      <c r="DO2005" s="48"/>
      <c r="DP2005" s="48"/>
      <c r="DQ2005" s="48"/>
    </row>
    <row r="2006" spans="1:121" ht="22.5" hidden="1" customHeight="1" outlineLevel="2">
      <c r="A2006" s="36"/>
      <c r="B2006" s="36"/>
      <c r="C2006" s="6"/>
      <c r="D2006" s="36"/>
      <c r="E2006" s="6"/>
      <c r="F2006" s="35" t="s">
        <v>2112</v>
      </c>
      <c r="G2006" s="28"/>
      <c r="H2006" s="76"/>
      <c r="I2006" s="28"/>
      <c r="J2006" s="28"/>
      <c r="K2006" s="77"/>
      <c r="L2006" s="77"/>
      <c r="M2006" s="285" t="s">
        <v>1997</v>
      </c>
      <c r="N2006" s="286" t="s">
        <v>76</v>
      </c>
      <c r="O2006" s="287">
        <v>1</v>
      </c>
      <c r="P2006" s="297"/>
      <c r="Q2006" s="88"/>
      <c r="R2006" s="298"/>
      <c r="S2006" s="47"/>
      <c r="T2006" s="48"/>
      <c r="U2006" s="48"/>
      <c r="V2006" s="48"/>
      <c r="W2006" s="48"/>
      <c r="X2006" s="48"/>
      <c r="Y2006" s="48"/>
      <c r="Z2006" s="48"/>
      <c r="AA2006" s="48"/>
      <c r="AB2006" s="48"/>
      <c r="AC2006" s="48"/>
      <c r="AD2006" s="48"/>
      <c r="AE2006" s="48"/>
      <c r="AF2006" s="48"/>
      <c r="AG2006" s="48"/>
      <c r="AH2006" s="48"/>
      <c r="AI2006" s="48"/>
      <c r="AJ2006" s="48"/>
      <c r="AK2006" s="48"/>
      <c r="AL2006" s="48"/>
      <c r="AM2006" s="48"/>
      <c r="AN2006" s="48"/>
      <c r="AO2006" s="48"/>
      <c r="AP2006" s="48"/>
      <c r="AQ2006" s="48"/>
      <c r="AR2006" s="48"/>
      <c r="AS2006" s="48"/>
      <c r="AT2006" s="48"/>
      <c r="AU2006" s="48"/>
      <c r="AV2006" s="48"/>
      <c r="AW2006" s="48"/>
      <c r="AX2006" s="48"/>
      <c r="AY2006" s="48"/>
      <c r="AZ2006" s="48"/>
      <c r="BA2006" s="48"/>
      <c r="BB2006" s="48"/>
      <c r="BC2006" s="48"/>
      <c r="BD2006" s="48"/>
      <c r="BE2006" s="48"/>
      <c r="BF2006" s="48"/>
      <c r="BG2006" s="48"/>
      <c r="BH2006" s="48"/>
      <c r="BI2006" s="48"/>
      <c r="BJ2006" s="48"/>
      <c r="BK2006" s="48"/>
      <c r="BL2006" s="48"/>
      <c r="BM2006" s="48"/>
      <c r="BN2006" s="48"/>
      <c r="BO2006" s="48"/>
      <c r="BP2006" s="48"/>
      <c r="BQ2006" s="48"/>
      <c r="BR2006" s="48"/>
      <c r="BS2006" s="48"/>
      <c r="BT2006" s="48"/>
      <c r="BU2006" s="48"/>
      <c r="BV2006" s="48"/>
      <c r="BW2006" s="48"/>
      <c r="BX2006" s="48"/>
      <c r="BY2006" s="48"/>
      <c r="BZ2006" s="48"/>
      <c r="CA2006" s="48"/>
      <c r="CB2006" s="48"/>
      <c r="CC2006" s="48"/>
      <c r="CD2006" s="48"/>
      <c r="CE2006" s="48"/>
      <c r="CF2006" s="48"/>
      <c r="CG2006" s="48"/>
      <c r="CH2006" s="48"/>
      <c r="CI2006" s="48"/>
      <c r="CJ2006" s="48"/>
      <c r="CK2006" s="48"/>
      <c r="CL2006" s="48"/>
      <c r="CM2006" s="48"/>
      <c r="CN2006" s="48"/>
      <c r="CO2006" s="48"/>
      <c r="CP2006" s="48"/>
      <c r="CQ2006" s="48"/>
      <c r="CR2006" s="48"/>
      <c r="CS2006" s="48"/>
      <c r="CT2006" s="48"/>
      <c r="CU2006" s="48"/>
      <c r="CV2006" s="48"/>
      <c r="CW2006" s="48"/>
      <c r="CX2006" s="48"/>
      <c r="CY2006" s="48"/>
      <c r="CZ2006" s="48"/>
      <c r="DA2006" s="48"/>
      <c r="DB2006" s="48"/>
      <c r="DC2006" s="48"/>
      <c r="DD2006" s="48"/>
      <c r="DE2006" s="48"/>
      <c r="DF2006" s="48"/>
      <c r="DG2006" s="48"/>
      <c r="DH2006" s="48"/>
      <c r="DI2006" s="48"/>
      <c r="DJ2006" s="48"/>
      <c r="DK2006" s="48"/>
      <c r="DL2006" s="48"/>
      <c r="DM2006" s="48"/>
      <c r="DN2006" s="48"/>
      <c r="DO2006" s="48"/>
      <c r="DP2006" s="48"/>
      <c r="DQ2006" s="48"/>
    </row>
    <row r="2007" spans="1:121" ht="22.5" customHeight="1" outlineLevel="1" collapsed="1">
      <c r="A2007" s="36" t="s">
        <v>2113</v>
      </c>
      <c r="B2007" s="78">
        <v>35</v>
      </c>
      <c r="C2007" s="6" t="s">
        <v>281</v>
      </c>
      <c r="D2007" s="36" t="s">
        <v>1350</v>
      </c>
      <c r="E2007" s="6" t="s">
        <v>2114</v>
      </c>
      <c r="F2007" s="35" t="s">
        <v>1888</v>
      </c>
      <c r="G2007" s="28"/>
      <c r="H2007" s="76" t="s">
        <v>59</v>
      </c>
      <c r="I2007" s="28"/>
      <c r="J2007" s="28" t="s">
        <v>50</v>
      </c>
      <c r="K2007" s="26" t="s">
        <v>57</v>
      </c>
      <c r="L2007" s="26" t="s">
        <v>57</v>
      </c>
      <c r="M2007" s="285" t="str">
        <f>M2008&amp;" "&amp;O2008&amp;N2008&amp;" "</f>
        <v xml:space="preserve">Текущий ремонт трансформаторов 35 кВ 2шт. </v>
      </c>
      <c r="N2007" s="286"/>
      <c r="O2007" s="287"/>
      <c r="P2007" s="297"/>
      <c r="Q2007" s="88"/>
      <c r="R2007" s="298"/>
      <c r="S2007" s="47"/>
      <c r="T2007" s="48"/>
      <c r="U2007" s="48"/>
      <c r="V2007" s="48"/>
      <c r="W2007" s="48"/>
      <c r="X2007" s="48"/>
      <c r="Y2007" s="48"/>
      <c r="Z2007" s="48"/>
      <c r="AA2007" s="48"/>
      <c r="AB2007" s="48"/>
      <c r="AC2007" s="48"/>
      <c r="AD2007" s="48"/>
      <c r="AE2007" s="48"/>
      <c r="AF2007" s="48"/>
      <c r="AG2007" s="48"/>
      <c r="AH2007" s="48"/>
      <c r="AI2007" s="48"/>
      <c r="AJ2007" s="48"/>
      <c r="AK2007" s="48"/>
      <c r="AL2007" s="48"/>
      <c r="AM2007" s="48"/>
      <c r="AN2007" s="48"/>
      <c r="AO2007" s="48"/>
      <c r="AP2007" s="48"/>
      <c r="AQ2007" s="48"/>
      <c r="AR2007" s="48"/>
      <c r="AS2007" s="48"/>
      <c r="AT2007" s="48"/>
      <c r="AU2007" s="48"/>
      <c r="AV2007" s="48"/>
      <c r="AW2007" s="48"/>
      <c r="AX2007" s="48"/>
      <c r="AY2007" s="48"/>
      <c r="AZ2007" s="48"/>
      <c r="BA2007" s="48"/>
      <c r="BB2007" s="48"/>
      <c r="BC2007" s="48"/>
      <c r="BD2007" s="48"/>
      <c r="BE2007" s="48"/>
      <c r="BF2007" s="48"/>
      <c r="BG2007" s="48"/>
      <c r="BH2007" s="48"/>
      <c r="BI2007" s="48"/>
      <c r="BJ2007" s="48"/>
      <c r="BK2007" s="48"/>
      <c r="BL2007" s="48"/>
      <c r="BM2007" s="48"/>
      <c r="BN2007" s="48"/>
      <c r="BO2007" s="48"/>
      <c r="BP2007" s="48"/>
      <c r="BQ2007" s="48"/>
      <c r="BR2007" s="48"/>
      <c r="BS2007" s="48"/>
      <c r="BT2007" s="48"/>
      <c r="BU2007" s="48"/>
      <c r="BV2007" s="48"/>
      <c r="BW2007" s="48"/>
      <c r="BX2007" s="48"/>
      <c r="BY2007" s="48"/>
      <c r="BZ2007" s="48"/>
      <c r="CA2007" s="48"/>
      <c r="CB2007" s="48"/>
      <c r="CC2007" s="48"/>
      <c r="CD2007" s="48"/>
      <c r="CE2007" s="48"/>
      <c r="CF2007" s="48"/>
      <c r="CG2007" s="48"/>
      <c r="CH2007" s="48"/>
      <c r="CI2007" s="48"/>
      <c r="CJ2007" s="48"/>
      <c r="CK2007" s="48"/>
      <c r="CL2007" s="48"/>
      <c r="CM2007" s="48"/>
      <c r="CN2007" s="48"/>
      <c r="CO2007" s="48"/>
      <c r="CP2007" s="48"/>
      <c r="CQ2007" s="48"/>
      <c r="CR2007" s="48"/>
      <c r="CS2007" s="48"/>
      <c r="CT2007" s="48"/>
      <c r="CU2007" s="48"/>
      <c r="CV2007" s="48"/>
      <c r="CW2007" s="48"/>
      <c r="CX2007" s="48"/>
      <c r="CY2007" s="48"/>
      <c r="CZ2007" s="48"/>
      <c r="DA2007" s="48"/>
      <c r="DB2007" s="48"/>
      <c r="DC2007" s="48"/>
      <c r="DD2007" s="48"/>
      <c r="DE2007" s="48"/>
      <c r="DF2007" s="48"/>
      <c r="DG2007" s="48"/>
      <c r="DH2007" s="48"/>
      <c r="DI2007" s="48"/>
      <c r="DJ2007" s="48"/>
      <c r="DK2007" s="48"/>
      <c r="DL2007" s="48"/>
      <c r="DM2007" s="48"/>
      <c r="DN2007" s="48"/>
      <c r="DO2007" s="48"/>
      <c r="DP2007" s="48"/>
      <c r="DQ2007" s="48"/>
    </row>
    <row r="2008" spans="1:121" ht="12.75" hidden="1" customHeight="1" outlineLevel="2">
      <c r="A2008" s="36"/>
      <c r="B2008" s="36"/>
      <c r="C2008" s="6"/>
      <c r="D2008" s="36"/>
      <c r="E2008" s="6"/>
      <c r="F2008" s="35" t="s">
        <v>2115</v>
      </c>
      <c r="G2008" s="28"/>
      <c r="H2008" s="76"/>
      <c r="I2008" s="28"/>
      <c r="J2008" s="28"/>
      <c r="K2008" s="77"/>
      <c r="L2008" s="77"/>
      <c r="M2008" s="285" t="s">
        <v>94</v>
      </c>
      <c r="N2008" s="286" t="s">
        <v>52</v>
      </c>
      <c r="O2008" s="287">
        <v>2</v>
      </c>
      <c r="P2008" s="297"/>
      <c r="Q2008" s="88"/>
      <c r="R2008" s="298"/>
      <c r="S2008" s="47"/>
      <c r="T2008" s="48"/>
      <c r="U2008" s="48"/>
      <c r="V2008" s="48"/>
      <c r="W2008" s="48"/>
      <c r="X2008" s="48"/>
      <c r="Y2008" s="48"/>
      <c r="Z2008" s="48"/>
      <c r="AA2008" s="48"/>
      <c r="AB2008" s="48"/>
      <c r="AC2008" s="48"/>
      <c r="AD2008" s="48"/>
      <c r="AE2008" s="48"/>
      <c r="AF2008" s="48"/>
      <c r="AG2008" s="48"/>
      <c r="AH2008" s="48"/>
      <c r="AI2008" s="48"/>
      <c r="AJ2008" s="48"/>
      <c r="AK2008" s="48"/>
      <c r="AL2008" s="48"/>
      <c r="AM2008" s="48"/>
      <c r="AN2008" s="48"/>
      <c r="AO2008" s="48"/>
      <c r="AP2008" s="48"/>
      <c r="AQ2008" s="48"/>
      <c r="AR2008" s="48"/>
      <c r="AS2008" s="48"/>
      <c r="AT2008" s="48"/>
      <c r="AU2008" s="48"/>
      <c r="AV2008" s="48"/>
      <c r="AW2008" s="48"/>
      <c r="AX2008" s="48"/>
      <c r="AY2008" s="48"/>
      <c r="AZ2008" s="48"/>
      <c r="BA2008" s="48"/>
      <c r="BB2008" s="48"/>
      <c r="BC2008" s="48"/>
      <c r="BD2008" s="48"/>
      <c r="BE2008" s="48"/>
      <c r="BF2008" s="48"/>
      <c r="BG2008" s="48"/>
      <c r="BH2008" s="48"/>
      <c r="BI2008" s="48"/>
      <c r="BJ2008" s="48"/>
      <c r="BK2008" s="48"/>
      <c r="BL2008" s="48"/>
      <c r="BM2008" s="48"/>
      <c r="BN2008" s="48"/>
      <c r="BO2008" s="48"/>
      <c r="BP2008" s="48"/>
      <c r="BQ2008" s="48"/>
      <c r="BR2008" s="48"/>
      <c r="BS2008" s="48"/>
      <c r="BT2008" s="48"/>
      <c r="BU2008" s="48"/>
      <c r="BV2008" s="48"/>
      <c r="BW2008" s="48"/>
      <c r="BX2008" s="48"/>
      <c r="BY2008" s="48"/>
      <c r="BZ2008" s="48"/>
      <c r="CA2008" s="48"/>
      <c r="CB2008" s="48"/>
      <c r="CC2008" s="48"/>
      <c r="CD2008" s="48"/>
      <c r="CE2008" s="48"/>
      <c r="CF2008" s="48"/>
      <c r="CG2008" s="48"/>
      <c r="CH2008" s="48"/>
      <c r="CI2008" s="48"/>
      <c r="CJ2008" s="48"/>
      <c r="CK2008" s="48"/>
      <c r="CL2008" s="48"/>
      <c r="CM2008" s="48"/>
      <c r="CN2008" s="48"/>
      <c r="CO2008" s="48"/>
      <c r="CP2008" s="48"/>
      <c r="CQ2008" s="48"/>
      <c r="CR2008" s="48"/>
      <c r="CS2008" s="48"/>
      <c r="CT2008" s="48"/>
      <c r="CU2008" s="48"/>
      <c r="CV2008" s="48"/>
      <c r="CW2008" s="48"/>
      <c r="CX2008" s="48"/>
      <c r="CY2008" s="48"/>
      <c r="CZ2008" s="48"/>
      <c r="DA2008" s="48"/>
      <c r="DB2008" s="48"/>
      <c r="DC2008" s="48"/>
      <c r="DD2008" s="48"/>
      <c r="DE2008" s="48"/>
      <c r="DF2008" s="48"/>
      <c r="DG2008" s="48"/>
      <c r="DH2008" s="48"/>
      <c r="DI2008" s="48"/>
      <c r="DJ2008" s="48"/>
      <c r="DK2008" s="48"/>
      <c r="DL2008" s="48"/>
      <c r="DM2008" s="48"/>
      <c r="DN2008" s="48"/>
      <c r="DO2008" s="48"/>
      <c r="DP2008" s="48"/>
      <c r="DQ2008" s="48"/>
    </row>
    <row r="2009" spans="1:121" ht="22.5" customHeight="1" outlineLevel="1" collapsed="1">
      <c r="A2009" s="36" t="s">
        <v>2116</v>
      </c>
      <c r="B2009" s="78">
        <v>35</v>
      </c>
      <c r="C2009" s="6" t="s">
        <v>281</v>
      </c>
      <c r="D2009" s="36" t="s">
        <v>1350</v>
      </c>
      <c r="E2009" s="6" t="s">
        <v>2117</v>
      </c>
      <c r="F2009" s="35" t="s">
        <v>1894</v>
      </c>
      <c r="G2009" s="28"/>
      <c r="H2009" s="76" t="s">
        <v>59</v>
      </c>
      <c r="I2009" s="28"/>
      <c r="J2009" s="28" t="s">
        <v>50</v>
      </c>
      <c r="K2009" s="26" t="s">
        <v>316</v>
      </c>
      <c r="L2009" s="26" t="s">
        <v>316</v>
      </c>
      <c r="M2009" s="285" t="str">
        <f>M2010&amp;" "&amp;O2010&amp;N2010&amp;" "</f>
        <v xml:space="preserve">Текущий ремонт трансформаторов напряжения 35 кВ 2шт. </v>
      </c>
      <c r="N2009" s="286"/>
      <c r="O2009" s="287"/>
      <c r="P2009" s="297"/>
      <c r="Q2009" s="88"/>
      <c r="R2009" s="298"/>
      <c r="S2009" s="47"/>
      <c r="T2009" s="48"/>
      <c r="U2009" s="48"/>
      <c r="V2009" s="48"/>
      <c r="W2009" s="48"/>
      <c r="X2009" s="48"/>
      <c r="Y2009" s="48"/>
      <c r="Z2009" s="48"/>
      <c r="AA2009" s="48"/>
      <c r="AB2009" s="48"/>
      <c r="AC2009" s="48"/>
      <c r="AD2009" s="48"/>
      <c r="AE2009" s="48"/>
      <c r="AF2009" s="48"/>
      <c r="AG2009" s="48"/>
      <c r="AH2009" s="48"/>
      <c r="AI2009" s="48"/>
      <c r="AJ2009" s="48"/>
      <c r="AK2009" s="48"/>
      <c r="AL2009" s="48"/>
      <c r="AM2009" s="48"/>
      <c r="AN2009" s="48"/>
      <c r="AO2009" s="48"/>
      <c r="AP2009" s="48"/>
      <c r="AQ2009" s="48"/>
      <c r="AR2009" s="48"/>
      <c r="AS2009" s="48"/>
      <c r="AT2009" s="48"/>
      <c r="AU2009" s="48"/>
      <c r="AV2009" s="48"/>
      <c r="AW2009" s="48"/>
      <c r="AX2009" s="48"/>
      <c r="AY2009" s="48"/>
      <c r="AZ2009" s="48"/>
      <c r="BA2009" s="48"/>
      <c r="BB2009" s="48"/>
      <c r="BC2009" s="48"/>
      <c r="BD2009" s="48"/>
      <c r="BE2009" s="48"/>
      <c r="BF2009" s="48"/>
      <c r="BG2009" s="48"/>
      <c r="BH2009" s="48"/>
      <c r="BI2009" s="48"/>
      <c r="BJ2009" s="48"/>
      <c r="BK2009" s="48"/>
      <c r="BL2009" s="48"/>
      <c r="BM2009" s="48"/>
      <c r="BN2009" s="48"/>
      <c r="BO2009" s="48"/>
      <c r="BP2009" s="48"/>
      <c r="BQ2009" s="48"/>
      <c r="BR2009" s="48"/>
      <c r="BS2009" s="48"/>
      <c r="BT2009" s="48"/>
      <c r="BU2009" s="48"/>
      <c r="BV2009" s="48"/>
      <c r="BW2009" s="48"/>
      <c r="BX2009" s="48"/>
      <c r="BY2009" s="48"/>
      <c r="BZ2009" s="48"/>
      <c r="CA2009" s="48"/>
      <c r="CB2009" s="48"/>
      <c r="CC2009" s="48"/>
      <c r="CD2009" s="48"/>
      <c r="CE2009" s="48"/>
      <c r="CF2009" s="48"/>
      <c r="CG2009" s="48"/>
      <c r="CH2009" s="48"/>
      <c r="CI2009" s="48"/>
      <c r="CJ2009" s="48"/>
      <c r="CK2009" s="48"/>
      <c r="CL2009" s="48"/>
      <c r="CM2009" s="48"/>
      <c r="CN2009" s="48"/>
      <c r="CO2009" s="48"/>
      <c r="CP2009" s="48"/>
      <c r="CQ2009" s="48"/>
      <c r="CR2009" s="48"/>
      <c r="CS2009" s="48"/>
      <c r="CT2009" s="48"/>
      <c r="CU2009" s="48"/>
      <c r="CV2009" s="48"/>
      <c r="CW2009" s="48"/>
      <c r="CX2009" s="48"/>
      <c r="CY2009" s="48"/>
      <c r="CZ2009" s="48"/>
      <c r="DA2009" s="48"/>
      <c r="DB2009" s="48"/>
      <c r="DC2009" s="48"/>
      <c r="DD2009" s="48"/>
      <c r="DE2009" s="48"/>
      <c r="DF2009" s="48"/>
      <c r="DG2009" s="48"/>
      <c r="DH2009" s="48"/>
      <c r="DI2009" s="48"/>
      <c r="DJ2009" s="48"/>
      <c r="DK2009" s="48"/>
      <c r="DL2009" s="48"/>
      <c r="DM2009" s="48"/>
      <c r="DN2009" s="48"/>
      <c r="DO2009" s="48"/>
      <c r="DP2009" s="48"/>
      <c r="DQ2009" s="48"/>
    </row>
    <row r="2010" spans="1:121" ht="22.5" hidden="1" customHeight="1" outlineLevel="2">
      <c r="A2010" s="36"/>
      <c r="B2010" s="36"/>
      <c r="C2010" s="6"/>
      <c r="D2010" s="36"/>
      <c r="E2010" s="6"/>
      <c r="F2010" s="35" t="s">
        <v>2118</v>
      </c>
      <c r="G2010" s="28"/>
      <c r="H2010" s="76"/>
      <c r="I2010" s="28"/>
      <c r="J2010" s="28"/>
      <c r="K2010" s="77"/>
      <c r="L2010" s="77"/>
      <c r="M2010" s="285" t="s">
        <v>100</v>
      </c>
      <c r="N2010" s="286" t="s">
        <v>52</v>
      </c>
      <c r="O2010" s="287">
        <v>2</v>
      </c>
      <c r="P2010" s="297"/>
      <c r="Q2010" s="88"/>
      <c r="R2010" s="298"/>
      <c r="S2010" s="47"/>
      <c r="T2010" s="48"/>
      <c r="U2010" s="48"/>
      <c r="V2010" s="48"/>
      <c r="W2010" s="48"/>
      <c r="X2010" s="48"/>
      <c r="Y2010" s="48"/>
      <c r="Z2010" s="48"/>
      <c r="AA2010" s="48"/>
      <c r="AB2010" s="48"/>
      <c r="AC2010" s="48"/>
      <c r="AD2010" s="48"/>
      <c r="AE2010" s="48"/>
      <c r="AF2010" s="48"/>
      <c r="AG2010" s="48"/>
      <c r="AH2010" s="48"/>
      <c r="AI2010" s="48"/>
      <c r="AJ2010" s="48"/>
      <c r="AK2010" s="48"/>
      <c r="AL2010" s="48"/>
      <c r="AM2010" s="48"/>
      <c r="AN2010" s="48"/>
      <c r="AO2010" s="48"/>
      <c r="AP2010" s="48"/>
      <c r="AQ2010" s="48"/>
      <c r="AR2010" s="48"/>
      <c r="AS2010" s="48"/>
      <c r="AT2010" s="48"/>
      <c r="AU2010" s="48"/>
      <c r="AV2010" s="48"/>
      <c r="AW2010" s="48"/>
      <c r="AX2010" s="48"/>
      <c r="AY2010" s="48"/>
      <c r="AZ2010" s="48"/>
      <c r="BA2010" s="48"/>
      <c r="BB2010" s="48"/>
      <c r="BC2010" s="48"/>
      <c r="BD2010" s="48"/>
      <c r="BE2010" s="48"/>
      <c r="BF2010" s="48"/>
      <c r="BG2010" s="48"/>
      <c r="BH2010" s="48"/>
      <c r="BI2010" s="48"/>
      <c r="BJ2010" s="48"/>
      <c r="BK2010" s="48"/>
      <c r="BL2010" s="48"/>
      <c r="BM2010" s="48"/>
      <c r="BN2010" s="48"/>
      <c r="BO2010" s="48"/>
      <c r="BP2010" s="48"/>
      <c r="BQ2010" s="48"/>
      <c r="BR2010" s="48"/>
      <c r="BS2010" s="48"/>
      <c r="BT2010" s="48"/>
      <c r="BU2010" s="48"/>
      <c r="BV2010" s="48"/>
      <c r="BW2010" s="48"/>
      <c r="BX2010" s="48"/>
      <c r="BY2010" s="48"/>
      <c r="BZ2010" s="48"/>
      <c r="CA2010" s="48"/>
      <c r="CB2010" s="48"/>
      <c r="CC2010" s="48"/>
      <c r="CD2010" s="48"/>
      <c r="CE2010" s="48"/>
      <c r="CF2010" s="48"/>
      <c r="CG2010" s="48"/>
      <c r="CH2010" s="48"/>
      <c r="CI2010" s="48"/>
      <c r="CJ2010" s="48"/>
      <c r="CK2010" s="48"/>
      <c r="CL2010" s="48"/>
      <c r="CM2010" s="48"/>
      <c r="CN2010" s="48"/>
      <c r="CO2010" s="48"/>
      <c r="CP2010" s="48"/>
      <c r="CQ2010" s="48"/>
      <c r="CR2010" s="48"/>
      <c r="CS2010" s="48"/>
      <c r="CT2010" s="48"/>
      <c r="CU2010" s="48"/>
      <c r="CV2010" s="48"/>
      <c r="CW2010" s="48"/>
      <c r="CX2010" s="48"/>
      <c r="CY2010" s="48"/>
      <c r="CZ2010" s="48"/>
      <c r="DA2010" s="48"/>
      <c r="DB2010" s="48"/>
      <c r="DC2010" s="48"/>
      <c r="DD2010" s="48"/>
      <c r="DE2010" s="48"/>
      <c r="DF2010" s="48"/>
      <c r="DG2010" s="48"/>
      <c r="DH2010" s="48"/>
      <c r="DI2010" s="48"/>
      <c r="DJ2010" s="48"/>
      <c r="DK2010" s="48"/>
      <c r="DL2010" s="48"/>
      <c r="DM2010" s="48"/>
      <c r="DN2010" s="48"/>
      <c r="DO2010" s="48"/>
      <c r="DP2010" s="48"/>
      <c r="DQ2010" s="48"/>
    </row>
    <row r="2011" spans="1:121" ht="45" customHeight="1" outlineLevel="1" collapsed="1">
      <c r="A2011" s="36" t="s">
        <v>2119</v>
      </c>
      <c r="B2011" s="78">
        <v>35</v>
      </c>
      <c r="C2011" s="6" t="s">
        <v>281</v>
      </c>
      <c r="D2011" s="36" t="s">
        <v>1350</v>
      </c>
      <c r="E2011" s="6" t="s">
        <v>2120</v>
      </c>
      <c r="F2011" s="35" t="s">
        <v>2121</v>
      </c>
      <c r="G2011" s="28"/>
      <c r="H2011" s="76" t="s">
        <v>59</v>
      </c>
      <c r="I2011" s="28"/>
      <c r="J2011" s="28" t="s">
        <v>50</v>
      </c>
      <c r="K2011" s="26" t="s">
        <v>55</v>
      </c>
      <c r="L2011" s="26" t="s">
        <v>55</v>
      </c>
      <c r="M2011" s="285" t="str">
        <f>M2012&amp;" "&amp;O2012&amp;N2012&amp;" "&amp;M2013&amp;" "&amp;O2013&amp;N2013&amp;" "</f>
        <v xml:space="preserve">Текущий ремонт трансформаторов 35 кВ 2шт. Текущий ремонт трансформаторов СН 6-10 кВ 2шт. </v>
      </c>
      <c r="N2011" s="286"/>
      <c r="O2011" s="287"/>
      <c r="P2011" s="297"/>
      <c r="Q2011" s="88"/>
      <c r="R2011" s="298"/>
      <c r="S2011" s="47"/>
      <c r="T2011" s="48"/>
      <c r="U2011" s="48"/>
      <c r="V2011" s="48"/>
      <c r="W2011" s="48"/>
      <c r="X2011" s="48"/>
      <c r="Y2011" s="48"/>
      <c r="Z2011" s="48"/>
      <c r="AA2011" s="48"/>
      <c r="AB2011" s="48"/>
      <c r="AC2011" s="48"/>
      <c r="AD2011" s="48"/>
      <c r="AE2011" s="48"/>
      <c r="AF2011" s="48"/>
      <c r="AG2011" s="48"/>
      <c r="AH2011" s="48"/>
      <c r="AI2011" s="48"/>
      <c r="AJ2011" s="48"/>
      <c r="AK2011" s="48"/>
      <c r="AL2011" s="48"/>
      <c r="AM2011" s="48"/>
      <c r="AN2011" s="48"/>
      <c r="AO2011" s="48"/>
      <c r="AP2011" s="48"/>
      <c r="AQ2011" s="48"/>
      <c r="AR2011" s="48"/>
      <c r="AS2011" s="48"/>
      <c r="AT2011" s="48"/>
      <c r="AU2011" s="48"/>
      <c r="AV2011" s="48"/>
      <c r="AW2011" s="48"/>
      <c r="AX2011" s="48"/>
      <c r="AY2011" s="48"/>
      <c r="AZ2011" s="48"/>
      <c r="BA2011" s="48"/>
      <c r="BB2011" s="48"/>
      <c r="BC2011" s="48"/>
      <c r="BD2011" s="48"/>
      <c r="BE2011" s="48"/>
      <c r="BF2011" s="48"/>
      <c r="BG2011" s="48"/>
      <c r="BH2011" s="48"/>
      <c r="BI2011" s="48"/>
      <c r="BJ2011" s="48"/>
      <c r="BK2011" s="48"/>
      <c r="BL2011" s="48"/>
      <c r="BM2011" s="48"/>
      <c r="BN2011" s="48"/>
      <c r="BO2011" s="48"/>
      <c r="BP2011" s="48"/>
      <c r="BQ2011" s="48"/>
      <c r="BR2011" s="48"/>
      <c r="BS2011" s="48"/>
      <c r="BT2011" s="48"/>
      <c r="BU2011" s="48"/>
      <c r="BV2011" s="48"/>
      <c r="BW2011" s="48"/>
      <c r="BX2011" s="48"/>
      <c r="BY2011" s="48"/>
      <c r="BZ2011" s="48"/>
      <c r="CA2011" s="48"/>
      <c r="CB2011" s="48"/>
      <c r="CC2011" s="48"/>
      <c r="CD2011" s="48"/>
      <c r="CE2011" s="48"/>
      <c r="CF2011" s="48"/>
      <c r="CG2011" s="48"/>
      <c r="CH2011" s="48"/>
      <c r="CI2011" s="48"/>
      <c r="CJ2011" s="48"/>
      <c r="CK2011" s="48"/>
      <c r="CL2011" s="48"/>
      <c r="CM2011" s="48"/>
      <c r="CN2011" s="48"/>
      <c r="CO2011" s="48"/>
      <c r="CP2011" s="48"/>
      <c r="CQ2011" s="48"/>
      <c r="CR2011" s="48"/>
      <c r="CS2011" s="48"/>
      <c r="CT2011" s="48"/>
      <c r="CU2011" s="48"/>
      <c r="CV2011" s="48"/>
      <c r="CW2011" s="48"/>
      <c r="CX2011" s="48"/>
      <c r="CY2011" s="48"/>
      <c r="CZ2011" s="48"/>
      <c r="DA2011" s="48"/>
      <c r="DB2011" s="48"/>
      <c r="DC2011" s="48"/>
      <c r="DD2011" s="48"/>
      <c r="DE2011" s="48"/>
      <c r="DF2011" s="48"/>
      <c r="DG2011" s="48"/>
      <c r="DH2011" s="48"/>
      <c r="DI2011" s="48"/>
      <c r="DJ2011" s="48"/>
      <c r="DK2011" s="48"/>
      <c r="DL2011" s="48"/>
      <c r="DM2011" s="48"/>
      <c r="DN2011" s="48"/>
      <c r="DO2011" s="48"/>
      <c r="DP2011" s="48"/>
      <c r="DQ2011" s="48"/>
    </row>
    <row r="2012" spans="1:121" ht="22.5" hidden="1" customHeight="1" outlineLevel="2">
      <c r="A2012" s="36"/>
      <c r="B2012" s="36"/>
      <c r="C2012" s="6"/>
      <c r="D2012" s="36"/>
      <c r="E2012" s="6"/>
      <c r="F2012" s="35" t="s">
        <v>2122</v>
      </c>
      <c r="G2012" s="28"/>
      <c r="H2012" s="76"/>
      <c r="I2012" s="28"/>
      <c r="J2012" s="28"/>
      <c r="K2012" s="77"/>
      <c r="L2012" s="77"/>
      <c r="M2012" s="35" t="s">
        <v>94</v>
      </c>
      <c r="N2012" s="28" t="s">
        <v>52</v>
      </c>
      <c r="O2012" s="7">
        <v>2</v>
      </c>
      <c r="P2012" s="297"/>
      <c r="Q2012" s="88"/>
      <c r="R2012" s="298"/>
      <c r="S2012" s="47"/>
      <c r="T2012" s="48"/>
      <c r="U2012" s="48"/>
      <c r="V2012" s="48"/>
      <c r="W2012" s="48"/>
      <c r="X2012" s="48"/>
      <c r="Y2012" s="48"/>
      <c r="Z2012" s="48"/>
      <c r="AA2012" s="48"/>
      <c r="AB2012" s="48"/>
      <c r="AC2012" s="48"/>
      <c r="AD2012" s="48"/>
      <c r="AE2012" s="48"/>
      <c r="AF2012" s="48"/>
      <c r="AG2012" s="48"/>
      <c r="AH2012" s="48"/>
      <c r="AI2012" s="48"/>
      <c r="AJ2012" s="48"/>
      <c r="AK2012" s="48"/>
      <c r="AL2012" s="48"/>
      <c r="AM2012" s="48"/>
      <c r="AN2012" s="48"/>
      <c r="AO2012" s="48"/>
      <c r="AP2012" s="48"/>
      <c r="AQ2012" s="48"/>
      <c r="AR2012" s="48"/>
      <c r="AS2012" s="48"/>
      <c r="AT2012" s="48"/>
      <c r="AU2012" s="48"/>
      <c r="AV2012" s="48"/>
      <c r="AW2012" s="48"/>
      <c r="AX2012" s="48"/>
      <c r="AY2012" s="48"/>
      <c r="AZ2012" s="48"/>
      <c r="BA2012" s="48"/>
      <c r="BB2012" s="48"/>
      <c r="BC2012" s="48"/>
      <c r="BD2012" s="48"/>
      <c r="BE2012" s="48"/>
      <c r="BF2012" s="48"/>
      <c r="BG2012" s="48"/>
      <c r="BH2012" s="48"/>
      <c r="BI2012" s="48"/>
      <c r="BJ2012" s="48"/>
      <c r="BK2012" s="48"/>
      <c r="BL2012" s="48"/>
      <c r="BM2012" s="48"/>
      <c r="BN2012" s="48"/>
      <c r="BO2012" s="48"/>
      <c r="BP2012" s="48"/>
      <c r="BQ2012" s="48"/>
      <c r="BR2012" s="48"/>
      <c r="BS2012" s="48"/>
      <c r="BT2012" s="48"/>
      <c r="BU2012" s="48"/>
      <c r="BV2012" s="48"/>
      <c r="BW2012" s="48"/>
      <c r="BX2012" s="48"/>
      <c r="BY2012" s="48"/>
      <c r="BZ2012" s="48"/>
      <c r="CA2012" s="48"/>
      <c r="CB2012" s="48"/>
      <c r="CC2012" s="48"/>
      <c r="CD2012" s="48"/>
      <c r="CE2012" s="48"/>
      <c r="CF2012" s="48"/>
      <c r="CG2012" s="48"/>
      <c r="CH2012" s="48"/>
      <c r="CI2012" s="48"/>
      <c r="CJ2012" s="48"/>
      <c r="CK2012" s="48"/>
      <c r="CL2012" s="48"/>
      <c r="CM2012" s="48"/>
      <c r="CN2012" s="48"/>
      <c r="CO2012" s="48"/>
      <c r="CP2012" s="48"/>
      <c r="CQ2012" s="48"/>
      <c r="CR2012" s="48"/>
      <c r="CS2012" s="48"/>
      <c r="CT2012" s="48"/>
      <c r="CU2012" s="48"/>
      <c r="CV2012" s="48"/>
      <c r="CW2012" s="48"/>
      <c r="CX2012" s="48"/>
      <c r="CY2012" s="48"/>
      <c r="CZ2012" s="48"/>
      <c r="DA2012" s="48"/>
      <c r="DB2012" s="48"/>
      <c r="DC2012" s="48"/>
      <c r="DD2012" s="48"/>
      <c r="DE2012" s="48"/>
      <c r="DF2012" s="48"/>
      <c r="DG2012" s="48"/>
      <c r="DH2012" s="48"/>
      <c r="DI2012" s="48"/>
      <c r="DJ2012" s="48"/>
      <c r="DK2012" s="48"/>
      <c r="DL2012" s="48"/>
      <c r="DM2012" s="48"/>
      <c r="DN2012" s="48"/>
      <c r="DO2012" s="48"/>
      <c r="DP2012" s="48"/>
      <c r="DQ2012" s="48"/>
    </row>
    <row r="2013" spans="1:121" ht="22.5" hidden="1" customHeight="1" outlineLevel="2">
      <c r="A2013" s="36"/>
      <c r="B2013" s="36"/>
      <c r="C2013" s="6"/>
      <c r="D2013" s="36"/>
      <c r="E2013" s="6"/>
      <c r="F2013" s="35" t="s">
        <v>1994</v>
      </c>
      <c r="G2013" s="28"/>
      <c r="H2013" s="76"/>
      <c r="I2013" s="28"/>
      <c r="J2013" s="28"/>
      <c r="K2013" s="77"/>
      <c r="L2013" s="77"/>
      <c r="M2013" s="35" t="s">
        <v>92</v>
      </c>
      <c r="N2013" s="28" t="s">
        <v>52</v>
      </c>
      <c r="O2013" s="7">
        <v>2</v>
      </c>
      <c r="P2013" s="297"/>
      <c r="Q2013" s="88"/>
      <c r="R2013" s="298"/>
      <c r="S2013" s="47"/>
      <c r="T2013" s="48"/>
      <c r="U2013" s="48"/>
      <c r="V2013" s="48"/>
      <c r="W2013" s="48"/>
      <c r="X2013" s="48"/>
      <c r="Y2013" s="48"/>
      <c r="Z2013" s="48"/>
      <c r="AA2013" s="48"/>
      <c r="AB2013" s="48"/>
      <c r="AC2013" s="48"/>
      <c r="AD2013" s="48"/>
      <c r="AE2013" s="48"/>
      <c r="AF2013" s="48"/>
      <c r="AG2013" s="48"/>
      <c r="AH2013" s="48"/>
      <c r="AI2013" s="48"/>
      <c r="AJ2013" s="48"/>
      <c r="AK2013" s="48"/>
      <c r="AL2013" s="48"/>
      <c r="AM2013" s="48"/>
      <c r="AN2013" s="48"/>
      <c r="AO2013" s="48"/>
      <c r="AP2013" s="48"/>
      <c r="AQ2013" s="48"/>
      <c r="AR2013" s="48"/>
      <c r="AS2013" s="48"/>
      <c r="AT2013" s="48"/>
      <c r="AU2013" s="48"/>
      <c r="AV2013" s="48"/>
      <c r="AW2013" s="48"/>
      <c r="AX2013" s="48"/>
      <c r="AY2013" s="48"/>
      <c r="AZ2013" s="48"/>
      <c r="BA2013" s="48"/>
      <c r="BB2013" s="48"/>
      <c r="BC2013" s="48"/>
      <c r="BD2013" s="48"/>
      <c r="BE2013" s="48"/>
      <c r="BF2013" s="48"/>
      <c r="BG2013" s="48"/>
      <c r="BH2013" s="48"/>
      <c r="BI2013" s="48"/>
      <c r="BJ2013" s="48"/>
      <c r="BK2013" s="48"/>
      <c r="BL2013" s="48"/>
      <c r="BM2013" s="48"/>
      <c r="BN2013" s="48"/>
      <c r="BO2013" s="48"/>
      <c r="BP2013" s="48"/>
      <c r="BQ2013" s="48"/>
      <c r="BR2013" s="48"/>
      <c r="BS2013" s="48"/>
      <c r="BT2013" s="48"/>
      <c r="BU2013" s="48"/>
      <c r="BV2013" s="48"/>
      <c r="BW2013" s="48"/>
      <c r="BX2013" s="48"/>
      <c r="BY2013" s="48"/>
      <c r="BZ2013" s="48"/>
      <c r="CA2013" s="48"/>
      <c r="CB2013" s="48"/>
      <c r="CC2013" s="48"/>
      <c r="CD2013" s="48"/>
      <c r="CE2013" s="48"/>
      <c r="CF2013" s="48"/>
      <c r="CG2013" s="48"/>
      <c r="CH2013" s="48"/>
      <c r="CI2013" s="48"/>
      <c r="CJ2013" s="48"/>
      <c r="CK2013" s="48"/>
      <c r="CL2013" s="48"/>
      <c r="CM2013" s="48"/>
      <c r="CN2013" s="48"/>
      <c r="CO2013" s="48"/>
      <c r="CP2013" s="48"/>
      <c r="CQ2013" s="48"/>
      <c r="CR2013" s="48"/>
      <c r="CS2013" s="48"/>
      <c r="CT2013" s="48"/>
      <c r="CU2013" s="48"/>
      <c r="CV2013" s="48"/>
      <c r="CW2013" s="48"/>
      <c r="CX2013" s="48"/>
      <c r="CY2013" s="48"/>
      <c r="CZ2013" s="48"/>
      <c r="DA2013" s="48"/>
      <c r="DB2013" s="48"/>
      <c r="DC2013" s="48"/>
      <c r="DD2013" s="48"/>
      <c r="DE2013" s="48"/>
      <c r="DF2013" s="48"/>
      <c r="DG2013" s="48"/>
      <c r="DH2013" s="48"/>
      <c r="DI2013" s="48"/>
      <c r="DJ2013" s="48"/>
      <c r="DK2013" s="48"/>
      <c r="DL2013" s="48"/>
      <c r="DM2013" s="48"/>
      <c r="DN2013" s="48"/>
      <c r="DO2013" s="48"/>
      <c r="DP2013" s="48"/>
      <c r="DQ2013" s="48"/>
    </row>
    <row r="2014" spans="1:121" s="240" customFormat="1" ht="88.5" customHeight="1" outlineLevel="1" collapsed="1">
      <c r="A2014" s="201" t="s">
        <v>2123</v>
      </c>
      <c r="B2014" s="290">
        <v>35</v>
      </c>
      <c r="C2014" s="291" t="s">
        <v>1543</v>
      </c>
      <c r="D2014" s="201" t="s">
        <v>1350</v>
      </c>
      <c r="E2014" s="299" t="s">
        <v>2124</v>
      </c>
      <c r="F2014" s="292" t="s">
        <v>2125</v>
      </c>
      <c r="G2014" s="293"/>
      <c r="H2014" s="300" t="s">
        <v>59</v>
      </c>
      <c r="I2014" s="169"/>
      <c r="J2014" s="169" t="s">
        <v>50</v>
      </c>
      <c r="K2014" s="294" t="s">
        <v>51</v>
      </c>
      <c r="L2014" s="294" t="s">
        <v>490</v>
      </c>
      <c r="M2014" s="292" t="str">
        <f>M2015&amp;" "&amp;O2015&amp;N2015&amp;" "&amp;M2016&amp;" "&amp;O2016&amp;N2016&amp;" "&amp;M2017&amp;" "&amp;O2017&amp;N2017&amp;" "&amp;M2018&amp;" "&amp;O2018&amp;N2018&amp;" "&amp;M2019&amp;" "&amp;O2019&amp;N2019&amp;" "</f>
        <v xml:space="preserve">Текущий ремонт трансформаторов 35 кВ 2шт. Текущий ремонт выключателей 35 кВ 2шт. Текущий ремонт разъединителей (ОД и КЗ) 35 кВ 5групп Текущий ремонт трансформаторов тока 35 кВ 6шт. Текущий ремонт выключателей 6-10 кВ 7шт. </v>
      </c>
      <c r="N2014" s="293"/>
      <c r="O2014" s="295"/>
      <c r="P2014" s="297"/>
      <c r="Q2014" s="88"/>
      <c r="R2014" s="298"/>
      <c r="S2014" s="96"/>
      <c r="T2014" s="97"/>
      <c r="U2014" s="97"/>
      <c r="V2014" s="48"/>
      <c r="W2014" s="48"/>
      <c r="X2014" s="97"/>
      <c r="Y2014" s="97"/>
      <c r="Z2014" s="97"/>
      <c r="AA2014" s="97"/>
      <c r="AB2014" s="97"/>
      <c r="AC2014" s="97"/>
      <c r="AD2014" s="97"/>
      <c r="AE2014" s="97"/>
      <c r="AF2014" s="97"/>
      <c r="AG2014" s="97"/>
      <c r="AH2014" s="97"/>
      <c r="AI2014" s="97"/>
      <c r="AJ2014" s="97"/>
      <c r="AK2014" s="97"/>
      <c r="AL2014" s="97"/>
      <c r="AM2014" s="97"/>
      <c r="AN2014" s="97"/>
      <c r="AO2014" s="97"/>
      <c r="AP2014" s="97"/>
      <c r="AQ2014" s="97"/>
      <c r="AR2014" s="97"/>
      <c r="AS2014" s="97"/>
      <c r="AT2014" s="97"/>
      <c r="AU2014" s="97"/>
      <c r="AV2014" s="97"/>
      <c r="AW2014" s="97"/>
      <c r="AX2014" s="97"/>
      <c r="AY2014" s="97"/>
      <c r="AZ2014" s="97"/>
      <c r="BA2014" s="97"/>
      <c r="BB2014" s="97"/>
      <c r="BC2014" s="97"/>
      <c r="BD2014" s="97"/>
      <c r="BE2014" s="97"/>
      <c r="BF2014" s="97"/>
      <c r="BG2014" s="97"/>
      <c r="BH2014" s="97"/>
      <c r="BI2014" s="97"/>
      <c r="BJ2014" s="97"/>
      <c r="BK2014" s="97"/>
      <c r="BL2014" s="97"/>
      <c r="BM2014" s="97"/>
      <c r="BN2014" s="97"/>
      <c r="BO2014" s="97"/>
      <c r="BP2014" s="97"/>
      <c r="BQ2014" s="97"/>
      <c r="BR2014" s="97"/>
      <c r="BS2014" s="97"/>
      <c r="BT2014" s="97"/>
      <c r="BU2014" s="97"/>
      <c r="BV2014" s="97"/>
      <c r="BW2014" s="97"/>
      <c r="BX2014" s="97"/>
      <c r="BY2014" s="97"/>
      <c r="BZ2014" s="97"/>
      <c r="CA2014" s="97"/>
      <c r="CB2014" s="97"/>
      <c r="CC2014" s="97"/>
      <c r="CD2014" s="97"/>
      <c r="CE2014" s="97"/>
      <c r="CF2014" s="97"/>
      <c r="CG2014" s="97"/>
      <c r="CH2014" s="97"/>
      <c r="CI2014" s="97"/>
      <c r="CJ2014" s="97"/>
      <c r="CK2014" s="97"/>
      <c r="CL2014" s="97"/>
      <c r="CM2014" s="97"/>
      <c r="CN2014" s="97"/>
      <c r="CO2014" s="97"/>
      <c r="CP2014" s="97"/>
      <c r="CQ2014" s="97"/>
      <c r="CR2014" s="97"/>
      <c r="CS2014" s="97"/>
      <c r="CT2014" s="97"/>
      <c r="CU2014" s="97"/>
      <c r="CV2014" s="97"/>
      <c r="CW2014" s="97"/>
      <c r="CX2014" s="97"/>
      <c r="CY2014" s="97"/>
      <c r="CZ2014" s="97"/>
      <c r="DA2014" s="97"/>
      <c r="DB2014" s="97"/>
      <c r="DC2014" s="97"/>
      <c r="DD2014" s="97"/>
      <c r="DE2014" s="97"/>
      <c r="DF2014" s="97"/>
      <c r="DG2014" s="97"/>
      <c r="DH2014" s="97"/>
      <c r="DI2014" s="97"/>
      <c r="DJ2014" s="97"/>
      <c r="DK2014" s="97"/>
      <c r="DL2014" s="97"/>
      <c r="DM2014" s="97"/>
      <c r="DN2014" s="97"/>
      <c r="DO2014" s="97"/>
      <c r="DP2014" s="97"/>
      <c r="DQ2014" s="97"/>
    </row>
    <row r="2015" spans="1:121" s="240" customFormat="1" ht="22.5" hidden="1" customHeight="1" outlineLevel="2">
      <c r="A2015" s="201"/>
      <c r="B2015" s="201"/>
      <c r="C2015" s="291"/>
      <c r="D2015" s="201"/>
      <c r="E2015" s="291"/>
      <c r="F2015" s="292" t="s">
        <v>2126</v>
      </c>
      <c r="G2015" s="293"/>
      <c r="H2015" s="169"/>
      <c r="I2015" s="169"/>
      <c r="J2015" s="169"/>
      <c r="K2015" s="294"/>
      <c r="L2015" s="294"/>
      <c r="M2015" s="292" t="s">
        <v>94</v>
      </c>
      <c r="N2015" s="293" t="s">
        <v>52</v>
      </c>
      <c r="O2015" s="295">
        <v>2</v>
      </c>
      <c r="P2015" s="297"/>
      <c r="Q2015" s="88"/>
      <c r="R2015" s="298"/>
      <c r="S2015" s="96"/>
      <c r="T2015" s="97"/>
      <c r="U2015" s="97"/>
      <c r="V2015" s="48"/>
      <c r="W2015" s="48"/>
      <c r="X2015" s="97"/>
      <c r="Y2015" s="97"/>
      <c r="Z2015" s="97"/>
      <c r="AA2015" s="97"/>
      <c r="AB2015" s="97"/>
      <c r="AC2015" s="97"/>
      <c r="AD2015" s="97"/>
      <c r="AE2015" s="97"/>
      <c r="AF2015" s="97"/>
      <c r="AG2015" s="97"/>
      <c r="AH2015" s="97"/>
      <c r="AI2015" s="97"/>
      <c r="AJ2015" s="97"/>
      <c r="AK2015" s="97"/>
      <c r="AL2015" s="97"/>
      <c r="AM2015" s="97"/>
      <c r="AN2015" s="97"/>
      <c r="AO2015" s="97"/>
      <c r="AP2015" s="97"/>
      <c r="AQ2015" s="97"/>
      <c r="AR2015" s="97"/>
      <c r="AS2015" s="97"/>
      <c r="AT2015" s="97"/>
      <c r="AU2015" s="97"/>
      <c r="AV2015" s="97"/>
      <c r="AW2015" s="97"/>
      <c r="AX2015" s="97"/>
      <c r="AY2015" s="97"/>
      <c r="AZ2015" s="97"/>
      <c r="BA2015" s="97"/>
      <c r="BB2015" s="97"/>
      <c r="BC2015" s="97"/>
      <c r="BD2015" s="97"/>
      <c r="BE2015" s="97"/>
      <c r="BF2015" s="97"/>
      <c r="BG2015" s="97"/>
      <c r="BH2015" s="97"/>
      <c r="BI2015" s="97"/>
      <c r="BJ2015" s="97"/>
      <c r="BK2015" s="97"/>
      <c r="BL2015" s="97"/>
      <c r="BM2015" s="97"/>
      <c r="BN2015" s="97"/>
      <c r="BO2015" s="97"/>
      <c r="BP2015" s="97"/>
      <c r="BQ2015" s="97"/>
      <c r="BR2015" s="97"/>
      <c r="BS2015" s="97"/>
      <c r="BT2015" s="97"/>
      <c r="BU2015" s="97"/>
      <c r="BV2015" s="97"/>
      <c r="BW2015" s="97"/>
      <c r="BX2015" s="97"/>
      <c r="BY2015" s="97"/>
      <c r="BZ2015" s="97"/>
      <c r="CA2015" s="97"/>
      <c r="CB2015" s="97"/>
      <c r="CC2015" s="97"/>
      <c r="CD2015" s="97"/>
      <c r="CE2015" s="97"/>
      <c r="CF2015" s="97"/>
      <c r="CG2015" s="97"/>
      <c r="CH2015" s="97"/>
      <c r="CI2015" s="97"/>
      <c r="CJ2015" s="97"/>
      <c r="CK2015" s="97"/>
      <c r="CL2015" s="97"/>
      <c r="CM2015" s="97"/>
      <c r="CN2015" s="97"/>
      <c r="CO2015" s="97"/>
      <c r="CP2015" s="97"/>
      <c r="CQ2015" s="97"/>
      <c r="CR2015" s="97"/>
      <c r="CS2015" s="97"/>
      <c r="CT2015" s="97"/>
      <c r="CU2015" s="97"/>
      <c r="CV2015" s="97"/>
      <c r="CW2015" s="97"/>
      <c r="CX2015" s="97"/>
      <c r="CY2015" s="97"/>
      <c r="CZ2015" s="97"/>
      <c r="DA2015" s="97"/>
      <c r="DB2015" s="97"/>
      <c r="DC2015" s="97"/>
      <c r="DD2015" s="97"/>
      <c r="DE2015" s="97"/>
      <c r="DF2015" s="97"/>
      <c r="DG2015" s="97"/>
      <c r="DH2015" s="97"/>
      <c r="DI2015" s="97"/>
      <c r="DJ2015" s="97"/>
      <c r="DK2015" s="97"/>
      <c r="DL2015" s="97"/>
      <c r="DM2015" s="97"/>
      <c r="DN2015" s="97"/>
      <c r="DO2015" s="97"/>
      <c r="DP2015" s="97"/>
      <c r="DQ2015" s="97"/>
    </row>
    <row r="2016" spans="1:121" s="240" customFormat="1" ht="12.75" hidden="1" customHeight="1" outlineLevel="2">
      <c r="A2016" s="201"/>
      <c r="B2016" s="201"/>
      <c r="C2016" s="291"/>
      <c r="D2016" s="201"/>
      <c r="E2016" s="291"/>
      <c r="F2016" s="292" t="s">
        <v>2127</v>
      </c>
      <c r="G2016" s="293"/>
      <c r="H2016" s="169"/>
      <c r="I2016" s="169"/>
      <c r="J2016" s="169"/>
      <c r="K2016" s="294"/>
      <c r="L2016" s="294"/>
      <c r="M2016" s="292" t="s">
        <v>99</v>
      </c>
      <c r="N2016" s="293" t="s">
        <v>52</v>
      </c>
      <c r="O2016" s="295">
        <v>2</v>
      </c>
      <c r="P2016" s="297"/>
      <c r="Q2016" s="88"/>
      <c r="R2016" s="298"/>
      <c r="S2016" s="96"/>
      <c r="T2016" s="97"/>
      <c r="U2016" s="97"/>
      <c r="V2016" s="48"/>
      <c r="W2016" s="48"/>
      <c r="X2016" s="97"/>
      <c r="Y2016" s="97"/>
      <c r="Z2016" s="97"/>
      <c r="AA2016" s="97"/>
      <c r="AB2016" s="97"/>
      <c r="AC2016" s="97"/>
      <c r="AD2016" s="97"/>
      <c r="AE2016" s="97"/>
      <c r="AF2016" s="97"/>
      <c r="AG2016" s="97"/>
      <c r="AH2016" s="97"/>
      <c r="AI2016" s="97"/>
      <c r="AJ2016" s="97"/>
      <c r="AK2016" s="97"/>
      <c r="AL2016" s="97"/>
      <c r="AM2016" s="97"/>
      <c r="AN2016" s="97"/>
      <c r="AO2016" s="97"/>
      <c r="AP2016" s="97"/>
      <c r="AQ2016" s="97"/>
      <c r="AR2016" s="97"/>
      <c r="AS2016" s="97"/>
      <c r="AT2016" s="97"/>
      <c r="AU2016" s="97"/>
      <c r="AV2016" s="97"/>
      <c r="AW2016" s="97"/>
      <c r="AX2016" s="97"/>
      <c r="AY2016" s="97"/>
      <c r="AZ2016" s="97"/>
      <c r="BA2016" s="97"/>
      <c r="BB2016" s="97"/>
      <c r="BC2016" s="97"/>
      <c r="BD2016" s="97"/>
      <c r="BE2016" s="97"/>
      <c r="BF2016" s="97"/>
      <c r="BG2016" s="97"/>
      <c r="BH2016" s="97"/>
      <c r="BI2016" s="97"/>
      <c r="BJ2016" s="97"/>
      <c r="BK2016" s="97"/>
      <c r="BL2016" s="97"/>
      <c r="BM2016" s="97"/>
      <c r="BN2016" s="97"/>
      <c r="BO2016" s="97"/>
      <c r="BP2016" s="97"/>
      <c r="BQ2016" s="97"/>
      <c r="BR2016" s="97"/>
      <c r="BS2016" s="97"/>
      <c r="BT2016" s="97"/>
      <c r="BU2016" s="97"/>
      <c r="BV2016" s="97"/>
      <c r="BW2016" s="97"/>
      <c r="BX2016" s="97"/>
      <c r="BY2016" s="97"/>
      <c r="BZ2016" s="97"/>
      <c r="CA2016" s="97"/>
      <c r="CB2016" s="97"/>
      <c r="CC2016" s="97"/>
      <c r="CD2016" s="97"/>
      <c r="CE2016" s="97"/>
      <c r="CF2016" s="97"/>
      <c r="CG2016" s="97"/>
      <c r="CH2016" s="97"/>
      <c r="CI2016" s="97"/>
      <c r="CJ2016" s="97"/>
      <c r="CK2016" s="97"/>
      <c r="CL2016" s="97"/>
      <c r="CM2016" s="97"/>
      <c r="CN2016" s="97"/>
      <c r="CO2016" s="97"/>
      <c r="CP2016" s="97"/>
      <c r="CQ2016" s="97"/>
      <c r="CR2016" s="97"/>
      <c r="CS2016" s="97"/>
      <c r="CT2016" s="97"/>
      <c r="CU2016" s="97"/>
      <c r="CV2016" s="97"/>
      <c r="CW2016" s="97"/>
      <c r="CX2016" s="97"/>
      <c r="CY2016" s="97"/>
      <c r="CZ2016" s="97"/>
      <c r="DA2016" s="97"/>
      <c r="DB2016" s="97"/>
      <c r="DC2016" s="97"/>
      <c r="DD2016" s="97"/>
      <c r="DE2016" s="97"/>
      <c r="DF2016" s="97"/>
      <c r="DG2016" s="97"/>
      <c r="DH2016" s="97"/>
      <c r="DI2016" s="97"/>
      <c r="DJ2016" s="97"/>
      <c r="DK2016" s="97"/>
      <c r="DL2016" s="97"/>
      <c r="DM2016" s="97"/>
      <c r="DN2016" s="97"/>
      <c r="DO2016" s="97"/>
      <c r="DP2016" s="97"/>
      <c r="DQ2016" s="97"/>
    </row>
    <row r="2017" spans="1:121" s="240" customFormat="1" ht="22.5" hidden="1" customHeight="1" outlineLevel="2">
      <c r="A2017" s="201"/>
      <c r="B2017" s="201"/>
      <c r="C2017" s="291"/>
      <c r="D2017" s="201"/>
      <c r="E2017" s="291"/>
      <c r="F2017" s="292" t="s">
        <v>2128</v>
      </c>
      <c r="G2017" s="293"/>
      <c r="H2017" s="169"/>
      <c r="I2017" s="169"/>
      <c r="J2017" s="169"/>
      <c r="K2017" s="294"/>
      <c r="L2017" s="294"/>
      <c r="M2017" s="292" t="s">
        <v>1997</v>
      </c>
      <c r="N2017" s="293" t="s">
        <v>76</v>
      </c>
      <c r="O2017" s="295">
        <v>5</v>
      </c>
      <c r="P2017" s="297"/>
      <c r="Q2017" s="88"/>
      <c r="R2017" s="298"/>
      <c r="S2017" s="96"/>
      <c r="T2017" s="97"/>
      <c r="U2017" s="97"/>
      <c r="V2017" s="48"/>
      <c r="W2017" s="48"/>
      <c r="X2017" s="97"/>
      <c r="Y2017" s="97"/>
      <c r="Z2017" s="97"/>
      <c r="AA2017" s="97"/>
      <c r="AB2017" s="97"/>
      <c r="AC2017" s="97"/>
      <c r="AD2017" s="97"/>
      <c r="AE2017" s="97"/>
      <c r="AF2017" s="97"/>
      <c r="AG2017" s="97"/>
      <c r="AH2017" s="97"/>
      <c r="AI2017" s="97"/>
      <c r="AJ2017" s="97"/>
      <c r="AK2017" s="97"/>
      <c r="AL2017" s="97"/>
      <c r="AM2017" s="97"/>
      <c r="AN2017" s="97"/>
      <c r="AO2017" s="97"/>
      <c r="AP2017" s="97"/>
      <c r="AQ2017" s="97"/>
      <c r="AR2017" s="97"/>
      <c r="AS2017" s="97"/>
      <c r="AT2017" s="97"/>
      <c r="AU2017" s="97"/>
      <c r="AV2017" s="97"/>
      <c r="AW2017" s="97"/>
      <c r="AX2017" s="97"/>
      <c r="AY2017" s="97"/>
      <c r="AZ2017" s="97"/>
      <c r="BA2017" s="97"/>
      <c r="BB2017" s="97"/>
      <c r="BC2017" s="97"/>
      <c r="BD2017" s="97"/>
      <c r="BE2017" s="97"/>
      <c r="BF2017" s="97"/>
      <c r="BG2017" s="97"/>
      <c r="BH2017" s="97"/>
      <c r="BI2017" s="97"/>
      <c r="BJ2017" s="97"/>
      <c r="BK2017" s="97"/>
      <c r="BL2017" s="97"/>
      <c r="BM2017" s="97"/>
      <c r="BN2017" s="97"/>
      <c r="BO2017" s="97"/>
      <c r="BP2017" s="97"/>
      <c r="BQ2017" s="97"/>
      <c r="BR2017" s="97"/>
      <c r="BS2017" s="97"/>
      <c r="BT2017" s="97"/>
      <c r="BU2017" s="97"/>
      <c r="BV2017" s="97"/>
      <c r="BW2017" s="97"/>
      <c r="BX2017" s="97"/>
      <c r="BY2017" s="97"/>
      <c r="BZ2017" s="97"/>
      <c r="CA2017" s="97"/>
      <c r="CB2017" s="97"/>
      <c r="CC2017" s="97"/>
      <c r="CD2017" s="97"/>
      <c r="CE2017" s="97"/>
      <c r="CF2017" s="97"/>
      <c r="CG2017" s="97"/>
      <c r="CH2017" s="97"/>
      <c r="CI2017" s="97"/>
      <c r="CJ2017" s="97"/>
      <c r="CK2017" s="97"/>
      <c r="CL2017" s="97"/>
      <c r="CM2017" s="97"/>
      <c r="CN2017" s="97"/>
      <c r="CO2017" s="97"/>
      <c r="CP2017" s="97"/>
      <c r="CQ2017" s="97"/>
      <c r="CR2017" s="97"/>
      <c r="CS2017" s="97"/>
      <c r="CT2017" s="97"/>
      <c r="CU2017" s="97"/>
      <c r="CV2017" s="97"/>
      <c r="CW2017" s="97"/>
      <c r="CX2017" s="97"/>
      <c r="CY2017" s="97"/>
      <c r="CZ2017" s="97"/>
      <c r="DA2017" s="97"/>
      <c r="DB2017" s="97"/>
      <c r="DC2017" s="97"/>
      <c r="DD2017" s="97"/>
      <c r="DE2017" s="97"/>
      <c r="DF2017" s="97"/>
      <c r="DG2017" s="97"/>
      <c r="DH2017" s="97"/>
      <c r="DI2017" s="97"/>
      <c r="DJ2017" s="97"/>
      <c r="DK2017" s="97"/>
      <c r="DL2017" s="97"/>
      <c r="DM2017" s="97"/>
      <c r="DN2017" s="97"/>
      <c r="DO2017" s="97"/>
      <c r="DP2017" s="97"/>
      <c r="DQ2017" s="97"/>
    </row>
    <row r="2018" spans="1:121" s="240" customFormat="1" ht="12.75" hidden="1" customHeight="1" outlineLevel="2">
      <c r="A2018" s="201"/>
      <c r="B2018" s="201"/>
      <c r="C2018" s="291"/>
      <c r="D2018" s="201"/>
      <c r="E2018" s="291"/>
      <c r="F2018" s="292" t="s">
        <v>2129</v>
      </c>
      <c r="G2018" s="293"/>
      <c r="H2018" s="169"/>
      <c r="I2018" s="169"/>
      <c r="J2018" s="169"/>
      <c r="K2018" s="294"/>
      <c r="L2018" s="294"/>
      <c r="M2018" s="292" t="s">
        <v>532</v>
      </c>
      <c r="N2018" s="293" t="s">
        <v>52</v>
      </c>
      <c r="O2018" s="295">
        <v>6</v>
      </c>
      <c r="P2018" s="297"/>
      <c r="Q2018" s="88"/>
      <c r="R2018" s="298"/>
      <c r="S2018" s="96"/>
      <c r="T2018" s="97"/>
      <c r="U2018" s="97"/>
      <c r="V2018" s="48"/>
      <c r="W2018" s="48"/>
      <c r="X2018" s="97"/>
      <c r="Y2018" s="97"/>
      <c r="Z2018" s="97"/>
      <c r="AA2018" s="97"/>
      <c r="AB2018" s="97"/>
      <c r="AC2018" s="97"/>
      <c r="AD2018" s="97"/>
      <c r="AE2018" s="97"/>
      <c r="AF2018" s="97"/>
      <c r="AG2018" s="97"/>
      <c r="AH2018" s="97"/>
      <c r="AI2018" s="97"/>
      <c r="AJ2018" s="97"/>
      <c r="AK2018" s="97"/>
      <c r="AL2018" s="97"/>
      <c r="AM2018" s="97"/>
      <c r="AN2018" s="97"/>
      <c r="AO2018" s="97"/>
      <c r="AP2018" s="97"/>
      <c r="AQ2018" s="97"/>
      <c r="AR2018" s="97"/>
      <c r="AS2018" s="97"/>
      <c r="AT2018" s="97"/>
      <c r="AU2018" s="97"/>
      <c r="AV2018" s="97"/>
      <c r="AW2018" s="97"/>
      <c r="AX2018" s="97"/>
      <c r="AY2018" s="97"/>
      <c r="AZ2018" s="97"/>
      <c r="BA2018" s="97"/>
      <c r="BB2018" s="97"/>
      <c r="BC2018" s="97"/>
      <c r="BD2018" s="97"/>
      <c r="BE2018" s="97"/>
      <c r="BF2018" s="97"/>
      <c r="BG2018" s="97"/>
      <c r="BH2018" s="97"/>
      <c r="BI2018" s="97"/>
      <c r="BJ2018" s="97"/>
      <c r="BK2018" s="97"/>
      <c r="BL2018" s="97"/>
      <c r="BM2018" s="97"/>
      <c r="BN2018" s="97"/>
      <c r="BO2018" s="97"/>
      <c r="BP2018" s="97"/>
      <c r="BQ2018" s="97"/>
      <c r="BR2018" s="97"/>
      <c r="BS2018" s="97"/>
      <c r="BT2018" s="97"/>
      <c r="BU2018" s="97"/>
      <c r="BV2018" s="97"/>
      <c r="BW2018" s="97"/>
      <c r="BX2018" s="97"/>
      <c r="BY2018" s="97"/>
      <c r="BZ2018" s="97"/>
      <c r="CA2018" s="97"/>
      <c r="CB2018" s="97"/>
      <c r="CC2018" s="97"/>
      <c r="CD2018" s="97"/>
      <c r="CE2018" s="97"/>
      <c r="CF2018" s="97"/>
      <c r="CG2018" s="97"/>
      <c r="CH2018" s="97"/>
      <c r="CI2018" s="97"/>
      <c r="CJ2018" s="97"/>
      <c r="CK2018" s="97"/>
      <c r="CL2018" s="97"/>
      <c r="CM2018" s="97"/>
      <c r="CN2018" s="97"/>
      <c r="CO2018" s="97"/>
      <c r="CP2018" s="97"/>
      <c r="CQ2018" s="97"/>
      <c r="CR2018" s="97"/>
      <c r="CS2018" s="97"/>
      <c r="CT2018" s="97"/>
      <c r="CU2018" s="97"/>
      <c r="CV2018" s="97"/>
      <c r="CW2018" s="97"/>
      <c r="CX2018" s="97"/>
      <c r="CY2018" s="97"/>
      <c r="CZ2018" s="97"/>
      <c r="DA2018" s="97"/>
      <c r="DB2018" s="97"/>
      <c r="DC2018" s="97"/>
      <c r="DD2018" s="97"/>
      <c r="DE2018" s="97"/>
      <c r="DF2018" s="97"/>
      <c r="DG2018" s="97"/>
      <c r="DH2018" s="97"/>
      <c r="DI2018" s="97"/>
      <c r="DJ2018" s="97"/>
      <c r="DK2018" s="97"/>
      <c r="DL2018" s="97"/>
      <c r="DM2018" s="97"/>
      <c r="DN2018" s="97"/>
      <c r="DO2018" s="97"/>
      <c r="DP2018" s="97"/>
      <c r="DQ2018" s="97"/>
    </row>
    <row r="2019" spans="1:121" s="240" customFormat="1" ht="33.75" hidden="1" customHeight="1" outlineLevel="2">
      <c r="A2019" s="201"/>
      <c r="B2019" s="201"/>
      <c r="C2019" s="291"/>
      <c r="D2019" s="201"/>
      <c r="E2019" s="291"/>
      <c r="F2019" s="292" t="s">
        <v>2130</v>
      </c>
      <c r="G2019" s="293"/>
      <c r="H2019" s="169"/>
      <c r="I2019" s="169"/>
      <c r="J2019" s="169"/>
      <c r="K2019" s="294"/>
      <c r="L2019" s="294"/>
      <c r="M2019" s="292" t="s">
        <v>109</v>
      </c>
      <c r="N2019" s="293" t="s">
        <v>52</v>
      </c>
      <c r="O2019" s="295">
        <v>7</v>
      </c>
      <c r="P2019" s="297"/>
      <c r="Q2019" s="88"/>
      <c r="R2019" s="298"/>
      <c r="S2019" s="96"/>
      <c r="T2019" s="97"/>
      <c r="U2019" s="97"/>
      <c r="V2019" s="48"/>
      <c r="W2019" s="48"/>
      <c r="X2019" s="97"/>
      <c r="Y2019" s="97"/>
      <c r="Z2019" s="97"/>
      <c r="AA2019" s="97"/>
      <c r="AB2019" s="97"/>
      <c r="AC2019" s="97"/>
      <c r="AD2019" s="97"/>
      <c r="AE2019" s="97"/>
      <c r="AF2019" s="97"/>
      <c r="AG2019" s="97"/>
      <c r="AH2019" s="97"/>
      <c r="AI2019" s="97"/>
      <c r="AJ2019" s="97"/>
      <c r="AK2019" s="97"/>
      <c r="AL2019" s="97"/>
      <c r="AM2019" s="97"/>
      <c r="AN2019" s="97"/>
      <c r="AO2019" s="97"/>
      <c r="AP2019" s="97"/>
      <c r="AQ2019" s="97"/>
      <c r="AR2019" s="97"/>
      <c r="AS2019" s="97"/>
      <c r="AT2019" s="97"/>
      <c r="AU2019" s="97"/>
      <c r="AV2019" s="97"/>
      <c r="AW2019" s="97"/>
      <c r="AX2019" s="97"/>
      <c r="AY2019" s="97"/>
      <c r="AZ2019" s="97"/>
      <c r="BA2019" s="97"/>
      <c r="BB2019" s="97"/>
      <c r="BC2019" s="97"/>
      <c r="BD2019" s="97"/>
      <c r="BE2019" s="97"/>
      <c r="BF2019" s="97"/>
      <c r="BG2019" s="97"/>
      <c r="BH2019" s="97"/>
      <c r="BI2019" s="97"/>
      <c r="BJ2019" s="97"/>
      <c r="BK2019" s="97"/>
      <c r="BL2019" s="97"/>
      <c r="BM2019" s="97"/>
      <c r="BN2019" s="97"/>
      <c r="BO2019" s="97"/>
      <c r="BP2019" s="97"/>
      <c r="BQ2019" s="97"/>
      <c r="BR2019" s="97"/>
      <c r="BS2019" s="97"/>
      <c r="BT2019" s="97"/>
      <c r="BU2019" s="97"/>
      <c r="BV2019" s="97"/>
      <c r="BW2019" s="97"/>
      <c r="BX2019" s="97"/>
      <c r="BY2019" s="97"/>
      <c r="BZ2019" s="97"/>
      <c r="CA2019" s="97"/>
      <c r="CB2019" s="97"/>
      <c r="CC2019" s="97"/>
      <c r="CD2019" s="97"/>
      <c r="CE2019" s="97"/>
      <c r="CF2019" s="97"/>
      <c r="CG2019" s="97"/>
      <c r="CH2019" s="97"/>
      <c r="CI2019" s="97"/>
      <c r="CJ2019" s="97"/>
      <c r="CK2019" s="97"/>
      <c r="CL2019" s="97"/>
      <c r="CM2019" s="97"/>
      <c r="CN2019" s="97"/>
      <c r="CO2019" s="97"/>
      <c r="CP2019" s="97"/>
      <c r="CQ2019" s="97"/>
      <c r="CR2019" s="97"/>
      <c r="CS2019" s="97"/>
      <c r="CT2019" s="97"/>
      <c r="CU2019" s="97"/>
      <c r="CV2019" s="97"/>
      <c r="CW2019" s="97"/>
      <c r="CX2019" s="97"/>
      <c r="CY2019" s="97"/>
      <c r="CZ2019" s="97"/>
      <c r="DA2019" s="97"/>
      <c r="DB2019" s="97"/>
      <c r="DC2019" s="97"/>
      <c r="DD2019" s="97"/>
      <c r="DE2019" s="97"/>
      <c r="DF2019" s="97"/>
      <c r="DG2019" s="97"/>
      <c r="DH2019" s="97"/>
      <c r="DI2019" s="97"/>
      <c r="DJ2019" s="97"/>
      <c r="DK2019" s="97"/>
      <c r="DL2019" s="97"/>
      <c r="DM2019" s="97"/>
      <c r="DN2019" s="97"/>
      <c r="DO2019" s="97"/>
      <c r="DP2019" s="97"/>
      <c r="DQ2019" s="97"/>
    </row>
    <row r="2020" spans="1:121" ht="12.75" customHeight="1" outlineLevel="1" collapsed="1">
      <c r="A2020" s="36" t="s">
        <v>2131</v>
      </c>
      <c r="B2020" s="78">
        <v>35</v>
      </c>
      <c r="C2020" s="27" t="s">
        <v>1543</v>
      </c>
      <c r="D2020" s="6" t="s">
        <v>1350</v>
      </c>
      <c r="E2020" s="36" t="s">
        <v>2132</v>
      </c>
      <c r="F2020" s="35" t="s">
        <v>2133</v>
      </c>
      <c r="G2020" s="28"/>
      <c r="H2020" s="28" t="s">
        <v>59</v>
      </c>
      <c r="I2020" s="28"/>
      <c r="J2020" s="27" t="s">
        <v>50</v>
      </c>
      <c r="K2020" s="80" t="s">
        <v>55</v>
      </c>
      <c r="L2020" s="80" t="s">
        <v>55</v>
      </c>
      <c r="M2020" s="35" t="str">
        <f>M2021&amp;" "&amp;O2021&amp;N2021&amp;" "</f>
        <v xml:space="preserve">Текущий ремонт трансформаторов 35 кВ  1шт </v>
      </c>
      <c r="N2020" s="28"/>
      <c r="O2020" s="7"/>
      <c r="P2020" s="297"/>
      <c r="Q2020" s="88"/>
      <c r="R2020" s="298"/>
      <c r="S2020" s="47"/>
      <c r="T2020" s="47"/>
      <c r="U2020" s="47"/>
      <c r="V2020" s="48"/>
      <c r="W2020" s="48"/>
      <c r="X2020" s="47"/>
      <c r="Y2020" s="47"/>
      <c r="Z2020" s="48"/>
      <c r="AA2020" s="48"/>
      <c r="AB2020" s="48"/>
      <c r="AC2020" s="48"/>
      <c r="AD2020" s="48"/>
      <c r="AE2020" s="48"/>
      <c r="AF2020" s="48"/>
      <c r="AG2020" s="48"/>
      <c r="AH2020" s="48"/>
      <c r="AI2020" s="48"/>
      <c r="AJ2020" s="48"/>
      <c r="AK2020" s="48"/>
      <c r="AL2020" s="48"/>
      <c r="AM2020" s="48"/>
      <c r="AN2020" s="48"/>
      <c r="AO2020" s="48"/>
      <c r="AP2020" s="48"/>
      <c r="AQ2020" s="48"/>
      <c r="AR2020" s="48"/>
      <c r="AS2020" s="48"/>
      <c r="AT2020" s="48"/>
      <c r="AU2020" s="48"/>
      <c r="AV2020" s="48"/>
      <c r="AW2020" s="48"/>
      <c r="AX2020" s="48"/>
      <c r="AY2020" s="48"/>
      <c r="AZ2020" s="48"/>
      <c r="BA2020" s="48"/>
      <c r="BB2020" s="48"/>
      <c r="BC2020" s="48"/>
      <c r="BD2020" s="48"/>
      <c r="BE2020" s="48"/>
      <c r="BF2020" s="48"/>
      <c r="BG2020" s="48"/>
      <c r="BH2020" s="48"/>
      <c r="BI2020" s="48"/>
      <c r="BJ2020" s="48"/>
      <c r="BK2020" s="48"/>
      <c r="BL2020" s="48"/>
      <c r="BM2020" s="48"/>
      <c r="BN2020" s="48"/>
      <c r="BO2020" s="48"/>
      <c r="BP2020" s="48"/>
      <c r="BQ2020" s="48"/>
      <c r="BR2020" s="48"/>
      <c r="BS2020" s="48"/>
      <c r="BT2020" s="48"/>
      <c r="BU2020" s="48"/>
      <c r="BV2020" s="48"/>
      <c r="BW2020" s="48"/>
      <c r="BX2020" s="48"/>
      <c r="BY2020" s="48"/>
      <c r="BZ2020" s="48"/>
      <c r="CA2020" s="48"/>
      <c r="CB2020" s="48"/>
      <c r="CC2020" s="48"/>
      <c r="CD2020" s="48"/>
      <c r="CE2020" s="48"/>
      <c r="CF2020" s="48"/>
      <c r="CG2020" s="48"/>
      <c r="CH2020" s="48"/>
      <c r="CI2020" s="48"/>
      <c r="CJ2020" s="48"/>
      <c r="CK2020" s="48"/>
      <c r="CL2020" s="48"/>
      <c r="CM2020" s="48"/>
      <c r="CN2020" s="48"/>
      <c r="CO2020" s="48"/>
      <c r="CP2020" s="48"/>
      <c r="CQ2020" s="48"/>
      <c r="CR2020" s="48"/>
      <c r="CS2020" s="48"/>
      <c r="CT2020" s="48"/>
      <c r="CU2020" s="48"/>
      <c r="CV2020" s="48"/>
      <c r="CW2020" s="48"/>
      <c r="CX2020" s="48"/>
      <c r="CY2020" s="48"/>
      <c r="CZ2020" s="48"/>
      <c r="DA2020" s="48"/>
      <c r="DB2020" s="48"/>
      <c r="DC2020" s="48"/>
      <c r="DD2020" s="48"/>
      <c r="DE2020" s="48"/>
      <c r="DF2020" s="48"/>
      <c r="DG2020" s="48"/>
      <c r="DH2020" s="48"/>
      <c r="DI2020" s="48"/>
      <c r="DJ2020" s="48"/>
      <c r="DK2020" s="48"/>
      <c r="DL2020" s="48"/>
      <c r="DM2020" s="48"/>
      <c r="DN2020" s="48"/>
      <c r="DO2020" s="48"/>
      <c r="DP2020" s="48"/>
      <c r="DQ2020" s="48"/>
    </row>
    <row r="2021" spans="1:121" ht="12.75" hidden="1" customHeight="1" outlineLevel="2">
      <c r="A2021" s="36"/>
      <c r="B2021" s="36"/>
      <c r="C2021" s="6"/>
      <c r="D2021" s="6"/>
      <c r="E2021" s="36"/>
      <c r="F2021" s="292" t="s">
        <v>2134</v>
      </c>
      <c r="G2021" s="293"/>
      <c r="H2021" s="152"/>
      <c r="I2021" s="28"/>
      <c r="J2021" s="27"/>
      <c r="K2021" s="80"/>
      <c r="L2021" s="80"/>
      <c r="M2021" s="292" t="s">
        <v>2135</v>
      </c>
      <c r="N2021" s="28" t="s">
        <v>54</v>
      </c>
      <c r="O2021" s="7">
        <v>1</v>
      </c>
      <c r="P2021" s="297"/>
      <c r="Q2021" s="88"/>
      <c r="R2021" s="298"/>
      <c r="S2021" s="47"/>
      <c r="T2021" s="47"/>
      <c r="U2021" s="47"/>
      <c r="V2021" s="48"/>
      <c r="W2021" s="48"/>
      <c r="X2021" s="47"/>
      <c r="Y2021" s="47"/>
      <c r="Z2021" s="48"/>
      <c r="AA2021" s="48"/>
      <c r="AB2021" s="48"/>
      <c r="AC2021" s="48"/>
      <c r="AD2021" s="48"/>
      <c r="AE2021" s="48"/>
      <c r="AF2021" s="48"/>
      <c r="AG2021" s="48"/>
      <c r="AH2021" s="48"/>
      <c r="AI2021" s="48"/>
      <c r="AJ2021" s="48"/>
      <c r="AK2021" s="48"/>
      <c r="AL2021" s="48"/>
      <c r="AM2021" s="48"/>
      <c r="AN2021" s="48"/>
      <c r="AO2021" s="48"/>
      <c r="AP2021" s="48"/>
      <c r="AQ2021" s="48"/>
      <c r="AR2021" s="48"/>
      <c r="AS2021" s="48"/>
      <c r="AT2021" s="48"/>
      <c r="AU2021" s="48"/>
      <c r="AV2021" s="48"/>
      <c r="AW2021" s="48"/>
      <c r="AX2021" s="48"/>
      <c r="AY2021" s="48"/>
      <c r="AZ2021" s="48"/>
      <c r="BA2021" s="48"/>
      <c r="BB2021" s="48"/>
      <c r="BC2021" s="48"/>
      <c r="BD2021" s="48"/>
      <c r="BE2021" s="48"/>
      <c r="BF2021" s="48"/>
      <c r="BG2021" s="48"/>
      <c r="BH2021" s="48"/>
      <c r="BI2021" s="48"/>
      <c r="BJ2021" s="48"/>
      <c r="BK2021" s="48"/>
      <c r="BL2021" s="48"/>
      <c r="BM2021" s="48"/>
      <c r="BN2021" s="48"/>
      <c r="BO2021" s="48"/>
      <c r="BP2021" s="48"/>
      <c r="BQ2021" s="48"/>
      <c r="BR2021" s="48"/>
      <c r="BS2021" s="48"/>
      <c r="BT2021" s="48"/>
      <c r="BU2021" s="48"/>
      <c r="BV2021" s="48"/>
      <c r="BW2021" s="48"/>
      <c r="BX2021" s="48"/>
      <c r="BY2021" s="48"/>
      <c r="BZ2021" s="48"/>
      <c r="CA2021" s="48"/>
      <c r="CB2021" s="48"/>
      <c r="CC2021" s="48"/>
      <c r="CD2021" s="48"/>
      <c r="CE2021" s="48"/>
      <c r="CF2021" s="48"/>
      <c r="CG2021" s="48"/>
      <c r="CH2021" s="48"/>
      <c r="CI2021" s="48"/>
      <c r="CJ2021" s="48"/>
      <c r="CK2021" s="48"/>
      <c r="CL2021" s="48"/>
      <c r="CM2021" s="48"/>
      <c r="CN2021" s="48"/>
      <c r="CO2021" s="48"/>
      <c r="CP2021" s="48"/>
      <c r="CQ2021" s="48"/>
      <c r="CR2021" s="48"/>
      <c r="CS2021" s="48"/>
      <c r="CT2021" s="48"/>
      <c r="CU2021" s="48"/>
      <c r="CV2021" s="48"/>
      <c r="CW2021" s="48"/>
      <c r="CX2021" s="48"/>
      <c r="CY2021" s="48"/>
      <c r="CZ2021" s="48"/>
      <c r="DA2021" s="48"/>
      <c r="DB2021" s="48"/>
      <c r="DC2021" s="48"/>
      <c r="DD2021" s="48"/>
      <c r="DE2021" s="48"/>
      <c r="DF2021" s="48"/>
      <c r="DG2021" s="48"/>
      <c r="DH2021" s="48"/>
      <c r="DI2021" s="48"/>
      <c r="DJ2021" s="48"/>
      <c r="DK2021" s="48"/>
      <c r="DL2021" s="48"/>
      <c r="DM2021" s="48"/>
      <c r="DN2021" s="48"/>
      <c r="DO2021" s="48"/>
      <c r="DP2021" s="48"/>
      <c r="DQ2021" s="48"/>
    </row>
    <row r="2022" spans="1:121" ht="89.25" customHeight="1" outlineLevel="1" collapsed="1">
      <c r="A2022" s="201" t="s">
        <v>2136</v>
      </c>
      <c r="B2022" s="78">
        <v>35</v>
      </c>
      <c r="C2022" s="27" t="s">
        <v>1543</v>
      </c>
      <c r="D2022" s="6" t="s">
        <v>1350</v>
      </c>
      <c r="E2022" s="6" t="s">
        <v>2137</v>
      </c>
      <c r="F2022" s="35" t="s">
        <v>2138</v>
      </c>
      <c r="G2022" s="28"/>
      <c r="H2022" s="28" t="s">
        <v>59</v>
      </c>
      <c r="I2022" s="28"/>
      <c r="J2022" s="27" t="s">
        <v>50</v>
      </c>
      <c r="K2022" s="80" t="s">
        <v>53</v>
      </c>
      <c r="L2022" s="80" t="s">
        <v>490</v>
      </c>
      <c r="M2022" s="35" t="str">
        <f>M2023&amp;" "&amp;O2023&amp;N2023&amp;" "&amp;M2024&amp;" "&amp;O2024&amp;N2024&amp;" "&amp;M2025&amp;" "&amp;O2025&amp;N2025&amp;" "&amp;M2026&amp;" "&amp;O2026&amp;N2026&amp;" "&amp;M2027&amp;" "&amp;O2027&amp;N2027&amp;" "</f>
        <v xml:space="preserve">Текущий ремонт трансформаторов 35 кВ 2шт Текущий ремонт трансформаторов СН 35 кВ 1шт Текущий ремонт трансформаторов напряжения 35 кВ 6шт Текущий ремонт трансформаторов напряжения 6-10 кВ 2шт Текущий ремонт выключателей 6-10 кВ 3шт </v>
      </c>
      <c r="N2022" s="28"/>
      <c r="O2022" s="7"/>
      <c r="P2022" s="297"/>
      <c r="Q2022" s="88"/>
      <c r="R2022" s="298"/>
      <c r="S2022" s="47"/>
      <c r="T2022" s="47"/>
      <c r="U2022" s="47"/>
      <c r="V2022" s="48"/>
      <c r="W2022" s="48"/>
      <c r="X2022" s="47"/>
      <c r="Y2022" s="47"/>
      <c r="Z2022" s="48"/>
      <c r="AA2022" s="48"/>
      <c r="AB2022" s="48"/>
      <c r="AC2022" s="48"/>
      <c r="AD2022" s="48"/>
      <c r="AE2022" s="48"/>
      <c r="AF2022" s="48"/>
      <c r="AG2022" s="48"/>
      <c r="AH2022" s="48"/>
      <c r="AI2022" s="48"/>
      <c r="AJ2022" s="48"/>
      <c r="AK2022" s="48"/>
      <c r="AL2022" s="48"/>
      <c r="AM2022" s="48"/>
      <c r="AN2022" s="48"/>
      <c r="AO2022" s="48"/>
      <c r="AP2022" s="48"/>
      <c r="AQ2022" s="48"/>
      <c r="AR2022" s="48"/>
      <c r="AS2022" s="48"/>
      <c r="AT2022" s="48"/>
      <c r="AU2022" s="48"/>
      <c r="AV2022" s="48"/>
      <c r="AW2022" s="48"/>
      <c r="AX2022" s="48"/>
      <c r="AY2022" s="48"/>
      <c r="AZ2022" s="48"/>
      <c r="BA2022" s="48"/>
      <c r="BB2022" s="48"/>
      <c r="BC2022" s="48"/>
      <c r="BD2022" s="48"/>
      <c r="BE2022" s="48"/>
      <c r="BF2022" s="48"/>
      <c r="BG2022" s="48"/>
      <c r="BH2022" s="48"/>
      <c r="BI2022" s="48"/>
      <c r="BJ2022" s="48"/>
      <c r="BK2022" s="48"/>
      <c r="BL2022" s="48"/>
      <c r="BM2022" s="48"/>
      <c r="BN2022" s="48"/>
      <c r="BO2022" s="48"/>
      <c r="BP2022" s="48"/>
      <c r="BQ2022" s="48"/>
      <c r="BR2022" s="48"/>
      <c r="BS2022" s="48"/>
      <c r="BT2022" s="48"/>
      <c r="BU2022" s="48"/>
      <c r="BV2022" s="48"/>
      <c r="BW2022" s="48"/>
      <c r="BX2022" s="48"/>
      <c r="BY2022" s="48"/>
      <c r="BZ2022" s="48"/>
      <c r="CA2022" s="48"/>
      <c r="CB2022" s="48"/>
      <c r="CC2022" s="48"/>
      <c r="CD2022" s="48"/>
      <c r="CE2022" s="48"/>
      <c r="CF2022" s="48"/>
      <c r="CG2022" s="48"/>
      <c r="CH2022" s="48"/>
      <c r="CI2022" s="48"/>
      <c r="CJ2022" s="48"/>
      <c r="CK2022" s="48"/>
      <c r="CL2022" s="48"/>
      <c r="CM2022" s="48"/>
      <c r="CN2022" s="48"/>
      <c r="CO2022" s="48"/>
      <c r="CP2022" s="48"/>
      <c r="CQ2022" s="48"/>
      <c r="CR2022" s="48"/>
      <c r="CS2022" s="48"/>
      <c r="CT2022" s="48"/>
      <c r="CU2022" s="48"/>
      <c r="CV2022" s="48"/>
      <c r="CW2022" s="48"/>
      <c r="CX2022" s="48"/>
      <c r="CY2022" s="48"/>
      <c r="CZ2022" s="48"/>
      <c r="DA2022" s="48"/>
      <c r="DB2022" s="48"/>
      <c r="DC2022" s="48"/>
      <c r="DD2022" s="48"/>
      <c r="DE2022" s="48"/>
      <c r="DF2022" s="48"/>
      <c r="DG2022" s="48"/>
      <c r="DH2022" s="48"/>
      <c r="DI2022" s="48"/>
      <c r="DJ2022" s="48"/>
      <c r="DK2022" s="48"/>
      <c r="DL2022" s="48"/>
      <c r="DM2022" s="48"/>
      <c r="DN2022" s="48"/>
      <c r="DO2022" s="48"/>
      <c r="DP2022" s="48"/>
      <c r="DQ2022" s="48"/>
    </row>
    <row r="2023" spans="1:121" ht="22.5" hidden="1" customHeight="1" outlineLevel="2">
      <c r="A2023" s="36"/>
      <c r="B2023" s="36"/>
      <c r="C2023" s="6"/>
      <c r="D2023" s="6"/>
      <c r="E2023" s="36"/>
      <c r="F2023" s="292" t="s">
        <v>2139</v>
      </c>
      <c r="G2023" s="293"/>
      <c r="H2023" s="152"/>
      <c r="I2023" s="28"/>
      <c r="J2023" s="27"/>
      <c r="K2023" s="80"/>
      <c r="L2023" s="80"/>
      <c r="M2023" s="292" t="s">
        <v>94</v>
      </c>
      <c r="N2023" s="28" t="s">
        <v>54</v>
      </c>
      <c r="O2023" s="7">
        <v>2</v>
      </c>
      <c r="P2023" s="297"/>
      <c r="Q2023" s="88"/>
      <c r="R2023" s="298"/>
      <c r="S2023" s="47"/>
      <c r="T2023" s="47"/>
      <c r="U2023" s="47"/>
      <c r="V2023" s="48"/>
      <c r="W2023" s="48"/>
      <c r="X2023" s="47"/>
      <c r="Y2023" s="47"/>
      <c r="Z2023" s="48"/>
      <c r="AA2023" s="48"/>
      <c r="AB2023" s="48"/>
      <c r="AC2023" s="48"/>
      <c r="AD2023" s="48"/>
      <c r="AE2023" s="48"/>
      <c r="AF2023" s="48"/>
      <c r="AG2023" s="48"/>
      <c r="AH2023" s="48"/>
      <c r="AI2023" s="48"/>
      <c r="AJ2023" s="48"/>
      <c r="AK2023" s="48"/>
      <c r="AL2023" s="48"/>
      <c r="AM2023" s="48"/>
      <c r="AN2023" s="48"/>
      <c r="AO2023" s="48"/>
      <c r="AP2023" s="48"/>
      <c r="AQ2023" s="48"/>
      <c r="AR2023" s="48"/>
      <c r="AS2023" s="48"/>
      <c r="AT2023" s="48"/>
      <c r="AU2023" s="48"/>
      <c r="AV2023" s="48"/>
      <c r="AW2023" s="48"/>
      <c r="AX2023" s="48"/>
      <c r="AY2023" s="48"/>
      <c r="AZ2023" s="48"/>
      <c r="BA2023" s="48"/>
      <c r="BB2023" s="48"/>
      <c r="BC2023" s="48"/>
      <c r="BD2023" s="48"/>
      <c r="BE2023" s="48"/>
      <c r="BF2023" s="48"/>
      <c r="BG2023" s="48"/>
      <c r="BH2023" s="48"/>
      <c r="BI2023" s="48"/>
      <c r="BJ2023" s="48"/>
      <c r="BK2023" s="48"/>
      <c r="BL2023" s="48"/>
      <c r="BM2023" s="48"/>
      <c r="BN2023" s="48"/>
      <c r="BO2023" s="48"/>
      <c r="BP2023" s="48"/>
      <c r="BQ2023" s="48"/>
      <c r="BR2023" s="48"/>
      <c r="BS2023" s="48"/>
      <c r="BT2023" s="48"/>
      <c r="BU2023" s="48"/>
      <c r="BV2023" s="48"/>
      <c r="BW2023" s="48"/>
      <c r="BX2023" s="48"/>
      <c r="BY2023" s="48"/>
      <c r="BZ2023" s="48"/>
      <c r="CA2023" s="48"/>
      <c r="CB2023" s="48"/>
      <c r="CC2023" s="48"/>
      <c r="CD2023" s="48"/>
      <c r="CE2023" s="48"/>
      <c r="CF2023" s="48"/>
      <c r="CG2023" s="48"/>
      <c r="CH2023" s="48"/>
      <c r="CI2023" s="48"/>
      <c r="CJ2023" s="48"/>
      <c r="CK2023" s="48"/>
      <c r="CL2023" s="48"/>
      <c r="CM2023" s="48"/>
      <c r="CN2023" s="48"/>
      <c r="CO2023" s="48"/>
      <c r="CP2023" s="48"/>
      <c r="CQ2023" s="48"/>
      <c r="CR2023" s="48"/>
      <c r="CS2023" s="48"/>
      <c r="CT2023" s="48"/>
      <c r="CU2023" s="48"/>
      <c r="CV2023" s="48"/>
      <c r="CW2023" s="48"/>
      <c r="CX2023" s="48"/>
      <c r="CY2023" s="48"/>
      <c r="CZ2023" s="48"/>
      <c r="DA2023" s="48"/>
      <c r="DB2023" s="48"/>
      <c r="DC2023" s="48"/>
      <c r="DD2023" s="48"/>
      <c r="DE2023" s="48"/>
      <c r="DF2023" s="48"/>
      <c r="DG2023" s="48"/>
      <c r="DH2023" s="48"/>
      <c r="DI2023" s="48"/>
      <c r="DJ2023" s="48"/>
      <c r="DK2023" s="48"/>
      <c r="DL2023" s="48"/>
      <c r="DM2023" s="48"/>
      <c r="DN2023" s="48"/>
      <c r="DO2023" s="48"/>
      <c r="DP2023" s="48"/>
      <c r="DQ2023" s="48"/>
    </row>
    <row r="2024" spans="1:121" ht="12.75" hidden="1" customHeight="1" outlineLevel="2">
      <c r="A2024" s="36"/>
      <c r="B2024" s="36"/>
      <c r="C2024" s="6"/>
      <c r="D2024" s="6"/>
      <c r="E2024" s="36"/>
      <c r="F2024" s="292" t="s">
        <v>2140</v>
      </c>
      <c r="G2024" s="293"/>
      <c r="H2024" s="152"/>
      <c r="I2024" s="28"/>
      <c r="J2024" s="27"/>
      <c r="K2024" s="80"/>
      <c r="L2024" s="80"/>
      <c r="M2024" s="292" t="s">
        <v>2141</v>
      </c>
      <c r="N2024" s="28" t="s">
        <v>54</v>
      </c>
      <c r="O2024" s="7">
        <v>1</v>
      </c>
      <c r="P2024" s="297"/>
      <c r="Q2024" s="88"/>
      <c r="R2024" s="298"/>
      <c r="S2024" s="47"/>
      <c r="T2024" s="47"/>
      <c r="U2024" s="47"/>
      <c r="V2024" s="48"/>
      <c r="W2024" s="48"/>
      <c r="X2024" s="47"/>
      <c r="Y2024" s="47"/>
      <c r="Z2024" s="48"/>
      <c r="AA2024" s="48"/>
      <c r="AB2024" s="48"/>
      <c r="AC2024" s="48"/>
      <c r="AD2024" s="48"/>
      <c r="AE2024" s="48"/>
      <c r="AF2024" s="48"/>
      <c r="AG2024" s="48"/>
      <c r="AH2024" s="48"/>
      <c r="AI2024" s="48"/>
      <c r="AJ2024" s="48"/>
      <c r="AK2024" s="48"/>
      <c r="AL2024" s="48"/>
      <c r="AM2024" s="48"/>
      <c r="AN2024" s="48"/>
      <c r="AO2024" s="48"/>
      <c r="AP2024" s="48"/>
      <c r="AQ2024" s="48"/>
      <c r="AR2024" s="48"/>
      <c r="AS2024" s="48"/>
      <c r="AT2024" s="48"/>
      <c r="AU2024" s="48"/>
      <c r="AV2024" s="48"/>
      <c r="AW2024" s="48"/>
      <c r="AX2024" s="48"/>
      <c r="AY2024" s="48"/>
      <c r="AZ2024" s="48"/>
      <c r="BA2024" s="48"/>
      <c r="BB2024" s="48"/>
      <c r="BC2024" s="48"/>
      <c r="BD2024" s="48"/>
      <c r="BE2024" s="48"/>
      <c r="BF2024" s="48"/>
      <c r="BG2024" s="48"/>
      <c r="BH2024" s="48"/>
      <c r="BI2024" s="48"/>
      <c r="BJ2024" s="48"/>
      <c r="BK2024" s="48"/>
      <c r="BL2024" s="48"/>
      <c r="BM2024" s="48"/>
      <c r="BN2024" s="48"/>
      <c r="BO2024" s="48"/>
      <c r="BP2024" s="48"/>
      <c r="BQ2024" s="48"/>
      <c r="BR2024" s="48"/>
      <c r="BS2024" s="48"/>
      <c r="BT2024" s="48"/>
      <c r="BU2024" s="48"/>
      <c r="BV2024" s="48"/>
      <c r="BW2024" s="48"/>
      <c r="BX2024" s="48"/>
      <c r="BY2024" s="48"/>
      <c r="BZ2024" s="48"/>
      <c r="CA2024" s="48"/>
      <c r="CB2024" s="48"/>
      <c r="CC2024" s="48"/>
      <c r="CD2024" s="48"/>
      <c r="CE2024" s="48"/>
      <c r="CF2024" s="48"/>
      <c r="CG2024" s="48"/>
      <c r="CH2024" s="48"/>
      <c r="CI2024" s="48"/>
      <c r="CJ2024" s="48"/>
      <c r="CK2024" s="48"/>
      <c r="CL2024" s="48"/>
      <c r="CM2024" s="48"/>
      <c r="CN2024" s="48"/>
      <c r="CO2024" s="48"/>
      <c r="CP2024" s="48"/>
      <c r="CQ2024" s="48"/>
      <c r="CR2024" s="48"/>
      <c r="CS2024" s="48"/>
      <c r="CT2024" s="48"/>
      <c r="CU2024" s="48"/>
      <c r="CV2024" s="48"/>
      <c r="CW2024" s="48"/>
      <c r="CX2024" s="48"/>
      <c r="CY2024" s="48"/>
      <c r="CZ2024" s="48"/>
      <c r="DA2024" s="48"/>
      <c r="DB2024" s="48"/>
      <c r="DC2024" s="48"/>
      <c r="DD2024" s="48"/>
      <c r="DE2024" s="48"/>
      <c r="DF2024" s="48"/>
      <c r="DG2024" s="48"/>
      <c r="DH2024" s="48"/>
      <c r="DI2024" s="48"/>
      <c r="DJ2024" s="48"/>
      <c r="DK2024" s="48"/>
      <c r="DL2024" s="48"/>
      <c r="DM2024" s="48"/>
      <c r="DN2024" s="48"/>
      <c r="DO2024" s="48"/>
      <c r="DP2024" s="48"/>
      <c r="DQ2024" s="48"/>
    </row>
    <row r="2025" spans="1:121" ht="22.5" hidden="1" customHeight="1" outlineLevel="2">
      <c r="A2025" s="36"/>
      <c r="B2025" s="36"/>
      <c r="C2025" s="6"/>
      <c r="D2025" s="6"/>
      <c r="E2025" s="36"/>
      <c r="F2025" s="292" t="s">
        <v>1937</v>
      </c>
      <c r="G2025" s="293"/>
      <c r="H2025" s="152"/>
      <c r="I2025" s="28"/>
      <c r="J2025" s="27"/>
      <c r="K2025" s="80"/>
      <c r="L2025" s="80"/>
      <c r="M2025" s="292" t="s">
        <v>100</v>
      </c>
      <c r="N2025" s="28" t="s">
        <v>54</v>
      </c>
      <c r="O2025" s="7">
        <v>6</v>
      </c>
      <c r="P2025" s="297"/>
      <c r="Q2025" s="88"/>
      <c r="R2025" s="298"/>
      <c r="S2025" s="47"/>
      <c r="T2025" s="47"/>
      <c r="U2025" s="47"/>
      <c r="V2025" s="48"/>
      <c r="W2025" s="48"/>
      <c r="X2025" s="47"/>
      <c r="Y2025" s="47"/>
      <c r="Z2025" s="48"/>
      <c r="AA2025" s="48"/>
      <c r="AB2025" s="48"/>
      <c r="AC2025" s="48"/>
      <c r="AD2025" s="48"/>
      <c r="AE2025" s="48"/>
      <c r="AF2025" s="48"/>
      <c r="AG2025" s="48"/>
      <c r="AH2025" s="48"/>
      <c r="AI2025" s="48"/>
      <c r="AJ2025" s="48"/>
      <c r="AK2025" s="48"/>
      <c r="AL2025" s="48"/>
      <c r="AM2025" s="48"/>
      <c r="AN2025" s="48"/>
      <c r="AO2025" s="48"/>
      <c r="AP2025" s="48"/>
      <c r="AQ2025" s="48"/>
      <c r="AR2025" s="48"/>
      <c r="AS2025" s="48"/>
      <c r="AT2025" s="48"/>
      <c r="AU2025" s="48"/>
      <c r="AV2025" s="48"/>
      <c r="AW2025" s="48"/>
      <c r="AX2025" s="48"/>
      <c r="AY2025" s="48"/>
      <c r="AZ2025" s="48"/>
      <c r="BA2025" s="48"/>
      <c r="BB2025" s="48"/>
      <c r="BC2025" s="48"/>
      <c r="BD2025" s="48"/>
      <c r="BE2025" s="48"/>
      <c r="BF2025" s="48"/>
      <c r="BG2025" s="48"/>
      <c r="BH2025" s="48"/>
      <c r="BI2025" s="48"/>
      <c r="BJ2025" s="48"/>
      <c r="BK2025" s="48"/>
      <c r="BL2025" s="48"/>
      <c r="BM2025" s="48"/>
      <c r="BN2025" s="48"/>
      <c r="BO2025" s="48"/>
      <c r="BP2025" s="48"/>
      <c r="BQ2025" s="48"/>
      <c r="BR2025" s="48"/>
      <c r="BS2025" s="48"/>
      <c r="BT2025" s="48"/>
      <c r="BU2025" s="48"/>
      <c r="BV2025" s="48"/>
      <c r="BW2025" s="48"/>
      <c r="BX2025" s="48"/>
      <c r="BY2025" s="48"/>
      <c r="BZ2025" s="48"/>
      <c r="CA2025" s="48"/>
      <c r="CB2025" s="48"/>
      <c r="CC2025" s="48"/>
      <c r="CD2025" s="48"/>
      <c r="CE2025" s="48"/>
      <c r="CF2025" s="48"/>
      <c r="CG2025" s="48"/>
      <c r="CH2025" s="48"/>
      <c r="CI2025" s="48"/>
      <c r="CJ2025" s="48"/>
      <c r="CK2025" s="48"/>
      <c r="CL2025" s="48"/>
      <c r="CM2025" s="48"/>
      <c r="CN2025" s="48"/>
      <c r="CO2025" s="48"/>
      <c r="CP2025" s="48"/>
      <c r="CQ2025" s="48"/>
      <c r="CR2025" s="48"/>
      <c r="CS2025" s="48"/>
      <c r="CT2025" s="48"/>
      <c r="CU2025" s="48"/>
      <c r="CV2025" s="48"/>
      <c r="CW2025" s="48"/>
      <c r="CX2025" s="48"/>
      <c r="CY2025" s="48"/>
      <c r="CZ2025" s="48"/>
      <c r="DA2025" s="48"/>
      <c r="DB2025" s="48"/>
      <c r="DC2025" s="48"/>
      <c r="DD2025" s="48"/>
      <c r="DE2025" s="48"/>
      <c r="DF2025" s="48"/>
      <c r="DG2025" s="48"/>
      <c r="DH2025" s="48"/>
      <c r="DI2025" s="48"/>
      <c r="DJ2025" s="48"/>
      <c r="DK2025" s="48"/>
      <c r="DL2025" s="48"/>
      <c r="DM2025" s="48"/>
      <c r="DN2025" s="48"/>
      <c r="DO2025" s="48"/>
      <c r="DP2025" s="48"/>
      <c r="DQ2025" s="48"/>
    </row>
    <row r="2026" spans="1:121" ht="22.5" hidden="1" customHeight="1" outlineLevel="2">
      <c r="A2026" s="36"/>
      <c r="B2026" s="36"/>
      <c r="C2026" s="6"/>
      <c r="D2026" s="6"/>
      <c r="E2026" s="36"/>
      <c r="F2026" s="292" t="s">
        <v>2142</v>
      </c>
      <c r="G2026" s="293"/>
      <c r="H2026" s="152"/>
      <c r="I2026" s="28"/>
      <c r="J2026" s="27"/>
      <c r="K2026" s="80"/>
      <c r="L2026" s="80"/>
      <c r="M2026" s="292" t="s">
        <v>97</v>
      </c>
      <c r="N2026" s="28" t="s">
        <v>54</v>
      </c>
      <c r="O2026" s="7">
        <v>2</v>
      </c>
      <c r="P2026" s="297"/>
      <c r="Q2026" s="88"/>
      <c r="R2026" s="298"/>
      <c r="S2026" s="47"/>
      <c r="T2026" s="47"/>
      <c r="U2026" s="47"/>
      <c r="V2026" s="48"/>
      <c r="W2026" s="48"/>
      <c r="X2026" s="47"/>
      <c r="Y2026" s="47"/>
      <c r="Z2026" s="48"/>
      <c r="AA2026" s="48"/>
      <c r="AB2026" s="48"/>
      <c r="AC2026" s="48"/>
      <c r="AD2026" s="48"/>
      <c r="AE2026" s="48"/>
      <c r="AF2026" s="48"/>
      <c r="AG2026" s="48"/>
      <c r="AH2026" s="48"/>
      <c r="AI2026" s="48"/>
      <c r="AJ2026" s="48"/>
      <c r="AK2026" s="48"/>
      <c r="AL2026" s="48"/>
      <c r="AM2026" s="48"/>
      <c r="AN2026" s="48"/>
      <c r="AO2026" s="48"/>
      <c r="AP2026" s="48"/>
      <c r="AQ2026" s="48"/>
      <c r="AR2026" s="48"/>
      <c r="AS2026" s="48"/>
      <c r="AT2026" s="48"/>
      <c r="AU2026" s="48"/>
      <c r="AV2026" s="48"/>
      <c r="AW2026" s="48"/>
      <c r="AX2026" s="48"/>
      <c r="AY2026" s="48"/>
      <c r="AZ2026" s="48"/>
      <c r="BA2026" s="48"/>
      <c r="BB2026" s="48"/>
      <c r="BC2026" s="48"/>
      <c r="BD2026" s="48"/>
      <c r="BE2026" s="48"/>
      <c r="BF2026" s="48"/>
      <c r="BG2026" s="48"/>
      <c r="BH2026" s="48"/>
      <c r="BI2026" s="48"/>
      <c r="BJ2026" s="48"/>
      <c r="BK2026" s="48"/>
      <c r="BL2026" s="48"/>
      <c r="BM2026" s="48"/>
      <c r="BN2026" s="48"/>
      <c r="BO2026" s="48"/>
      <c r="BP2026" s="48"/>
      <c r="BQ2026" s="48"/>
      <c r="BR2026" s="48"/>
      <c r="BS2026" s="48"/>
      <c r="BT2026" s="48"/>
      <c r="BU2026" s="48"/>
      <c r="BV2026" s="48"/>
      <c r="BW2026" s="48"/>
      <c r="BX2026" s="48"/>
      <c r="BY2026" s="48"/>
      <c r="BZ2026" s="48"/>
      <c r="CA2026" s="48"/>
      <c r="CB2026" s="48"/>
      <c r="CC2026" s="48"/>
      <c r="CD2026" s="48"/>
      <c r="CE2026" s="48"/>
      <c r="CF2026" s="48"/>
      <c r="CG2026" s="48"/>
      <c r="CH2026" s="48"/>
      <c r="CI2026" s="48"/>
      <c r="CJ2026" s="48"/>
      <c r="CK2026" s="48"/>
      <c r="CL2026" s="48"/>
      <c r="CM2026" s="48"/>
      <c r="CN2026" s="48"/>
      <c r="CO2026" s="48"/>
      <c r="CP2026" s="48"/>
      <c r="CQ2026" s="48"/>
      <c r="CR2026" s="48"/>
      <c r="CS2026" s="48"/>
      <c r="CT2026" s="48"/>
      <c r="CU2026" s="48"/>
      <c r="CV2026" s="48"/>
      <c r="CW2026" s="48"/>
      <c r="CX2026" s="48"/>
      <c r="CY2026" s="48"/>
      <c r="CZ2026" s="48"/>
      <c r="DA2026" s="48"/>
      <c r="DB2026" s="48"/>
      <c r="DC2026" s="48"/>
      <c r="DD2026" s="48"/>
      <c r="DE2026" s="48"/>
      <c r="DF2026" s="48"/>
      <c r="DG2026" s="48"/>
      <c r="DH2026" s="48"/>
      <c r="DI2026" s="48"/>
      <c r="DJ2026" s="48"/>
      <c r="DK2026" s="48"/>
      <c r="DL2026" s="48"/>
      <c r="DM2026" s="48"/>
      <c r="DN2026" s="48"/>
      <c r="DO2026" s="48"/>
      <c r="DP2026" s="48"/>
      <c r="DQ2026" s="48"/>
    </row>
    <row r="2027" spans="1:121" ht="22.5" hidden="1" customHeight="1" outlineLevel="2">
      <c r="A2027" s="36"/>
      <c r="B2027" s="36"/>
      <c r="C2027" s="6"/>
      <c r="D2027" s="6"/>
      <c r="E2027" s="36"/>
      <c r="F2027" s="292" t="s">
        <v>2143</v>
      </c>
      <c r="G2027" s="293"/>
      <c r="H2027" s="152"/>
      <c r="I2027" s="28"/>
      <c r="J2027" s="27"/>
      <c r="K2027" s="80"/>
      <c r="L2027" s="80"/>
      <c r="M2027" s="292" t="s">
        <v>109</v>
      </c>
      <c r="N2027" s="28" t="s">
        <v>54</v>
      </c>
      <c r="O2027" s="7">
        <v>3</v>
      </c>
      <c r="P2027" s="297"/>
      <c r="Q2027" s="88"/>
      <c r="R2027" s="298"/>
      <c r="S2027" s="47"/>
      <c r="T2027" s="47"/>
      <c r="U2027" s="47"/>
      <c r="V2027" s="48"/>
      <c r="W2027" s="48"/>
      <c r="X2027" s="47"/>
      <c r="Y2027" s="47"/>
      <c r="Z2027" s="48"/>
      <c r="AA2027" s="48"/>
      <c r="AB2027" s="48"/>
      <c r="AC2027" s="48"/>
      <c r="AD2027" s="48"/>
      <c r="AE2027" s="48"/>
      <c r="AF2027" s="48"/>
      <c r="AG2027" s="48"/>
      <c r="AH2027" s="48"/>
      <c r="AI2027" s="48"/>
      <c r="AJ2027" s="48"/>
      <c r="AK2027" s="48"/>
      <c r="AL2027" s="48"/>
      <c r="AM2027" s="48"/>
      <c r="AN2027" s="48"/>
      <c r="AO2027" s="48"/>
      <c r="AP2027" s="48"/>
      <c r="AQ2027" s="48"/>
      <c r="AR2027" s="48"/>
      <c r="AS2027" s="48"/>
      <c r="AT2027" s="48"/>
      <c r="AU2027" s="48"/>
      <c r="AV2027" s="48"/>
      <c r="AW2027" s="48"/>
      <c r="AX2027" s="48"/>
      <c r="AY2027" s="48"/>
      <c r="AZ2027" s="48"/>
      <c r="BA2027" s="48"/>
      <c r="BB2027" s="48"/>
      <c r="BC2027" s="48"/>
      <c r="BD2027" s="48"/>
      <c r="BE2027" s="48"/>
      <c r="BF2027" s="48"/>
      <c r="BG2027" s="48"/>
      <c r="BH2027" s="48"/>
      <c r="BI2027" s="48"/>
      <c r="BJ2027" s="48"/>
      <c r="BK2027" s="48"/>
      <c r="BL2027" s="48"/>
      <c r="BM2027" s="48"/>
      <c r="BN2027" s="48"/>
      <c r="BO2027" s="48"/>
      <c r="BP2027" s="48"/>
      <c r="BQ2027" s="48"/>
      <c r="BR2027" s="48"/>
      <c r="BS2027" s="48"/>
      <c r="BT2027" s="48"/>
      <c r="BU2027" s="48"/>
      <c r="BV2027" s="48"/>
      <c r="BW2027" s="48"/>
      <c r="BX2027" s="48"/>
      <c r="BY2027" s="48"/>
      <c r="BZ2027" s="48"/>
      <c r="CA2027" s="48"/>
      <c r="CB2027" s="48"/>
      <c r="CC2027" s="48"/>
      <c r="CD2027" s="48"/>
      <c r="CE2027" s="48"/>
      <c r="CF2027" s="48"/>
      <c r="CG2027" s="48"/>
      <c r="CH2027" s="48"/>
      <c r="CI2027" s="48"/>
      <c r="CJ2027" s="48"/>
      <c r="CK2027" s="48"/>
      <c r="CL2027" s="48"/>
      <c r="CM2027" s="48"/>
      <c r="CN2027" s="48"/>
      <c r="CO2027" s="48"/>
      <c r="CP2027" s="48"/>
      <c r="CQ2027" s="48"/>
      <c r="CR2027" s="48"/>
      <c r="CS2027" s="48"/>
      <c r="CT2027" s="48"/>
      <c r="CU2027" s="48"/>
      <c r="CV2027" s="48"/>
      <c r="CW2027" s="48"/>
      <c r="CX2027" s="48"/>
      <c r="CY2027" s="48"/>
      <c r="CZ2027" s="48"/>
      <c r="DA2027" s="48"/>
      <c r="DB2027" s="48"/>
      <c r="DC2027" s="48"/>
      <c r="DD2027" s="48"/>
      <c r="DE2027" s="48"/>
      <c r="DF2027" s="48"/>
      <c r="DG2027" s="48"/>
      <c r="DH2027" s="48"/>
      <c r="DI2027" s="48"/>
      <c r="DJ2027" s="48"/>
      <c r="DK2027" s="48"/>
      <c r="DL2027" s="48"/>
      <c r="DM2027" s="48"/>
      <c r="DN2027" s="48"/>
      <c r="DO2027" s="48"/>
      <c r="DP2027" s="48"/>
      <c r="DQ2027" s="48"/>
    </row>
    <row r="2028" spans="1:121" ht="33.75" customHeight="1" outlineLevel="1" collapsed="1">
      <c r="A2028" s="201" t="s">
        <v>2144</v>
      </c>
      <c r="B2028" s="78">
        <v>35</v>
      </c>
      <c r="C2028" s="27" t="s">
        <v>1543</v>
      </c>
      <c r="D2028" s="6" t="s">
        <v>1350</v>
      </c>
      <c r="E2028" s="6" t="s">
        <v>2145</v>
      </c>
      <c r="F2028" s="35" t="s">
        <v>2146</v>
      </c>
      <c r="G2028" s="28"/>
      <c r="H2028" s="28" t="s">
        <v>59</v>
      </c>
      <c r="I2028" s="28"/>
      <c r="J2028" s="27" t="s">
        <v>50</v>
      </c>
      <c r="K2028" s="80" t="s">
        <v>53</v>
      </c>
      <c r="L2028" s="80" t="s">
        <v>55</v>
      </c>
      <c r="M2028" s="35" t="str">
        <f>M2029&amp;" "&amp;O2029&amp;N2029&amp;" "&amp;M2030&amp;" "&amp;O2030&amp;N2030&amp;" "</f>
        <v xml:space="preserve">Текущий ремонт разъединителей (ОД и КЗ) 35 кВ 2групп Текущий ремонт трансформаторов напряжения 6-10 кВ 1шт </v>
      </c>
      <c r="N2028" s="28"/>
      <c r="O2028" s="7"/>
      <c r="P2028" s="297"/>
      <c r="Q2028" s="88"/>
      <c r="R2028" s="298"/>
      <c r="S2028" s="47"/>
      <c r="T2028" s="47"/>
      <c r="U2028" s="47"/>
      <c r="V2028" s="48"/>
      <c r="W2028" s="48"/>
      <c r="X2028" s="47"/>
      <c r="Y2028" s="47"/>
      <c r="Z2028" s="48"/>
      <c r="AA2028" s="48"/>
      <c r="AB2028" s="48"/>
      <c r="AC2028" s="48"/>
      <c r="AD2028" s="48"/>
      <c r="AE2028" s="48"/>
      <c r="AF2028" s="48"/>
      <c r="AG2028" s="48"/>
      <c r="AH2028" s="48"/>
      <c r="AI2028" s="48"/>
      <c r="AJ2028" s="48"/>
      <c r="AK2028" s="48"/>
      <c r="AL2028" s="48"/>
      <c r="AM2028" s="48"/>
      <c r="AN2028" s="48"/>
      <c r="AO2028" s="48"/>
      <c r="AP2028" s="48"/>
      <c r="AQ2028" s="48"/>
      <c r="AR2028" s="48"/>
      <c r="AS2028" s="48"/>
      <c r="AT2028" s="48"/>
      <c r="AU2028" s="48"/>
      <c r="AV2028" s="48"/>
      <c r="AW2028" s="48"/>
      <c r="AX2028" s="48"/>
      <c r="AY2028" s="48"/>
      <c r="AZ2028" s="48"/>
      <c r="BA2028" s="48"/>
      <c r="BB2028" s="48"/>
      <c r="BC2028" s="48"/>
      <c r="BD2028" s="48"/>
      <c r="BE2028" s="48"/>
      <c r="BF2028" s="48"/>
      <c r="BG2028" s="48"/>
      <c r="BH2028" s="48"/>
      <c r="BI2028" s="48"/>
      <c r="BJ2028" s="48"/>
      <c r="BK2028" s="48"/>
      <c r="BL2028" s="48"/>
      <c r="BM2028" s="48"/>
      <c r="BN2028" s="48"/>
      <c r="BO2028" s="48"/>
      <c r="BP2028" s="48"/>
      <c r="BQ2028" s="48"/>
      <c r="BR2028" s="48"/>
      <c r="BS2028" s="48"/>
      <c r="BT2028" s="48"/>
      <c r="BU2028" s="48"/>
      <c r="BV2028" s="48"/>
      <c r="BW2028" s="48"/>
      <c r="BX2028" s="48"/>
      <c r="BY2028" s="48"/>
      <c r="BZ2028" s="48"/>
      <c r="CA2028" s="48"/>
      <c r="CB2028" s="48"/>
      <c r="CC2028" s="48"/>
      <c r="CD2028" s="48"/>
      <c r="CE2028" s="48"/>
      <c r="CF2028" s="48"/>
      <c r="CG2028" s="48"/>
      <c r="CH2028" s="48"/>
      <c r="CI2028" s="48"/>
      <c r="CJ2028" s="48"/>
      <c r="CK2028" s="48"/>
      <c r="CL2028" s="48"/>
      <c r="CM2028" s="48"/>
      <c r="CN2028" s="48"/>
      <c r="CO2028" s="48"/>
      <c r="CP2028" s="48"/>
      <c r="CQ2028" s="48"/>
      <c r="CR2028" s="48"/>
      <c r="CS2028" s="48"/>
      <c r="CT2028" s="48"/>
      <c r="CU2028" s="48"/>
      <c r="CV2028" s="48"/>
      <c r="CW2028" s="48"/>
      <c r="CX2028" s="48"/>
      <c r="CY2028" s="48"/>
      <c r="CZ2028" s="48"/>
      <c r="DA2028" s="48"/>
      <c r="DB2028" s="48"/>
      <c r="DC2028" s="48"/>
      <c r="DD2028" s="48"/>
      <c r="DE2028" s="48"/>
      <c r="DF2028" s="48"/>
      <c r="DG2028" s="48"/>
      <c r="DH2028" s="48"/>
      <c r="DI2028" s="48"/>
      <c r="DJ2028" s="48"/>
      <c r="DK2028" s="48"/>
      <c r="DL2028" s="48"/>
      <c r="DM2028" s="48"/>
      <c r="DN2028" s="48"/>
      <c r="DO2028" s="48"/>
      <c r="DP2028" s="48"/>
      <c r="DQ2028" s="48"/>
    </row>
    <row r="2029" spans="1:121" ht="22.5" hidden="1" customHeight="1" outlineLevel="2">
      <c r="A2029" s="36"/>
      <c r="B2029" s="36"/>
      <c r="C2029" s="6"/>
      <c r="D2029" s="6"/>
      <c r="E2029" s="36"/>
      <c r="F2029" s="292" t="s">
        <v>2147</v>
      </c>
      <c r="G2029" s="293"/>
      <c r="H2029" s="152"/>
      <c r="I2029" s="28"/>
      <c r="J2029" s="27"/>
      <c r="K2029" s="80"/>
      <c r="L2029" s="80"/>
      <c r="M2029" s="292" t="s">
        <v>1997</v>
      </c>
      <c r="N2029" s="28" t="s">
        <v>76</v>
      </c>
      <c r="O2029" s="7">
        <v>2</v>
      </c>
      <c r="P2029" s="297"/>
      <c r="Q2029" s="88"/>
      <c r="R2029" s="298"/>
      <c r="S2029" s="47"/>
      <c r="T2029" s="47"/>
      <c r="U2029" s="47"/>
      <c r="V2029" s="48"/>
      <c r="W2029" s="48"/>
      <c r="X2029" s="47"/>
      <c r="Y2029" s="47"/>
      <c r="Z2029" s="48"/>
      <c r="AA2029" s="48"/>
      <c r="AB2029" s="48"/>
      <c r="AC2029" s="48"/>
      <c r="AD2029" s="48"/>
      <c r="AE2029" s="48"/>
      <c r="AF2029" s="48"/>
      <c r="AG2029" s="48"/>
      <c r="AH2029" s="48"/>
      <c r="AI2029" s="48"/>
      <c r="AJ2029" s="48"/>
      <c r="AK2029" s="48"/>
      <c r="AL2029" s="48"/>
      <c r="AM2029" s="48"/>
      <c r="AN2029" s="48"/>
      <c r="AO2029" s="48"/>
      <c r="AP2029" s="48"/>
      <c r="AQ2029" s="48"/>
      <c r="AR2029" s="48"/>
      <c r="AS2029" s="48"/>
      <c r="AT2029" s="48"/>
      <c r="AU2029" s="48"/>
      <c r="AV2029" s="48"/>
      <c r="AW2029" s="48"/>
      <c r="AX2029" s="48"/>
      <c r="AY2029" s="48"/>
      <c r="AZ2029" s="48"/>
      <c r="BA2029" s="48"/>
      <c r="BB2029" s="48"/>
      <c r="BC2029" s="48"/>
      <c r="BD2029" s="48"/>
      <c r="BE2029" s="48"/>
      <c r="BF2029" s="48"/>
      <c r="BG2029" s="48"/>
      <c r="BH2029" s="48"/>
      <c r="BI2029" s="48"/>
      <c r="BJ2029" s="48"/>
      <c r="BK2029" s="48"/>
      <c r="BL2029" s="48"/>
      <c r="BM2029" s="48"/>
      <c r="BN2029" s="48"/>
      <c r="BO2029" s="48"/>
      <c r="BP2029" s="48"/>
      <c r="BQ2029" s="48"/>
      <c r="BR2029" s="48"/>
      <c r="BS2029" s="48"/>
      <c r="BT2029" s="48"/>
      <c r="BU2029" s="48"/>
      <c r="BV2029" s="48"/>
      <c r="BW2029" s="48"/>
      <c r="BX2029" s="48"/>
      <c r="BY2029" s="48"/>
      <c r="BZ2029" s="48"/>
      <c r="CA2029" s="48"/>
      <c r="CB2029" s="48"/>
      <c r="CC2029" s="48"/>
      <c r="CD2029" s="48"/>
      <c r="CE2029" s="48"/>
      <c r="CF2029" s="48"/>
      <c r="CG2029" s="48"/>
      <c r="CH2029" s="48"/>
      <c r="CI2029" s="48"/>
      <c r="CJ2029" s="48"/>
      <c r="CK2029" s="48"/>
      <c r="CL2029" s="48"/>
      <c r="CM2029" s="48"/>
      <c r="CN2029" s="48"/>
      <c r="CO2029" s="48"/>
      <c r="CP2029" s="48"/>
      <c r="CQ2029" s="48"/>
      <c r="CR2029" s="48"/>
      <c r="CS2029" s="48"/>
      <c r="CT2029" s="48"/>
      <c r="CU2029" s="48"/>
      <c r="CV2029" s="48"/>
      <c r="CW2029" s="48"/>
      <c r="CX2029" s="48"/>
      <c r="CY2029" s="48"/>
      <c r="CZ2029" s="48"/>
      <c r="DA2029" s="48"/>
      <c r="DB2029" s="48"/>
      <c r="DC2029" s="48"/>
      <c r="DD2029" s="48"/>
      <c r="DE2029" s="48"/>
      <c r="DF2029" s="48"/>
      <c r="DG2029" s="48"/>
      <c r="DH2029" s="48"/>
      <c r="DI2029" s="48"/>
      <c r="DJ2029" s="48"/>
      <c r="DK2029" s="48"/>
      <c r="DL2029" s="48"/>
      <c r="DM2029" s="48"/>
      <c r="DN2029" s="48"/>
      <c r="DO2029" s="48"/>
      <c r="DP2029" s="48"/>
      <c r="DQ2029" s="48"/>
    </row>
    <row r="2030" spans="1:121" ht="22.5" hidden="1" customHeight="1" outlineLevel="2">
      <c r="A2030" s="36"/>
      <c r="B2030" s="36"/>
      <c r="C2030" s="6"/>
      <c r="D2030" s="6"/>
      <c r="E2030" s="36"/>
      <c r="F2030" s="35" t="s">
        <v>1954</v>
      </c>
      <c r="G2030" s="28"/>
      <c r="H2030" s="76"/>
      <c r="I2030" s="28"/>
      <c r="J2030" s="31"/>
      <c r="K2030" s="80"/>
      <c r="L2030" s="80"/>
      <c r="M2030" s="292" t="s">
        <v>97</v>
      </c>
      <c r="N2030" s="28" t="s">
        <v>54</v>
      </c>
      <c r="O2030" s="7">
        <v>1</v>
      </c>
      <c r="P2030" s="297"/>
      <c r="Q2030" s="88"/>
      <c r="R2030" s="298"/>
      <c r="S2030" s="47"/>
      <c r="T2030" s="47"/>
      <c r="U2030" s="47"/>
      <c r="V2030" s="48"/>
      <c r="W2030" s="48"/>
      <c r="X2030" s="47"/>
      <c r="Y2030" s="47"/>
      <c r="Z2030" s="48"/>
      <c r="AA2030" s="48"/>
      <c r="AB2030" s="48"/>
      <c r="AC2030" s="48"/>
      <c r="AD2030" s="48"/>
      <c r="AE2030" s="48"/>
      <c r="AF2030" s="48"/>
      <c r="AG2030" s="48"/>
      <c r="AH2030" s="48"/>
      <c r="AI2030" s="48"/>
      <c r="AJ2030" s="48"/>
      <c r="AK2030" s="48"/>
      <c r="AL2030" s="48"/>
      <c r="AM2030" s="48"/>
      <c r="AN2030" s="48"/>
      <c r="AO2030" s="48"/>
      <c r="AP2030" s="48"/>
      <c r="AQ2030" s="48"/>
      <c r="AR2030" s="48"/>
      <c r="AS2030" s="48"/>
      <c r="AT2030" s="48"/>
      <c r="AU2030" s="48"/>
      <c r="AV2030" s="48"/>
      <c r="AW2030" s="48"/>
      <c r="AX2030" s="48"/>
      <c r="AY2030" s="48"/>
      <c r="AZ2030" s="48"/>
      <c r="BA2030" s="48"/>
      <c r="BB2030" s="48"/>
      <c r="BC2030" s="48"/>
      <c r="BD2030" s="48"/>
      <c r="BE2030" s="48"/>
      <c r="BF2030" s="48"/>
      <c r="BG2030" s="48"/>
      <c r="BH2030" s="48"/>
      <c r="BI2030" s="48"/>
      <c r="BJ2030" s="48"/>
      <c r="BK2030" s="48"/>
      <c r="BL2030" s="48"/>
      <c r="BM2030" s="48"/>
      <c r="BN2030" s="48"/>
      <c r="BO2030" s="48"/>
      <c r="BP2030" s="48"/>
      <c r="BQ2030" s="48"/>
      <c r="BR2030" s="48"/>
      <c r="BS2030" s="48"/>
      <c r="BT2030" s="48"/>
      <c r="BU2030" s="48"/>
      <c r="BV2030" s="48"/>
      <c r="BW2030" s="48"/>
      <c r="BX2030" s="48"/>
      <c r="BY2030" s="48"/>
      <c r="BZ2030" s="48"/>
      <c r="CA2030" s="48"/>
      <c r="CB2030" s="48"/>
      <c r="CC2030" s="48"/>
      <c r="CD2030" s="48"/>
      <c r="CE2030" s="48"/>
      <c r="CF2030" s="48"/>
      <c r="CG2030" s="48"/>
      <c r="CH2030" s="48"/>
      <c r="CI2030" s="48"/>
      <c r="CJ2030" s="48"/>
      <c r="CK2030" s="48"/>
      <c r="CL2030" s="48"/>
      <c r="CM2030" s="48"/>
      <c r="CN2030" s="48"/>
      <c r="CO2030" s="48"/>
      <c r="CP2030" s="48"/>
      <c r="CQ2030" s="48"/>
      <c r="CR2030" s="48"/>
      <c r="CS2030" s="48"/>
      <c r="CT2030" s="48"/>
      <c r="CU2030" s="48"/>
      <c r="CV2030" s="48"/>
      <c r="CW2030" s="48"/>
      <c r="CX2030" s="48"/>
      <c r="CY2030" s="48"/>
      <c r="CZ2030" s="48"/>
      <c r="DA2030" s="48"/>
      <c r="DB2030" s="48"/>
      <c r="DC2030" s="48"/>
      <c r="DD2030" s="48"/>
      <c r="DE2030" s="48"/>
      <c r="DF2030" s="48"/>
      <c r="DG2030" s="48"/>
      <c r="DH2030" s="48"/>
      <c r="DI2030" s="48"/>
      <c r="DJ2030" s="48"/>
      <c r="DK2030" s="48"/>
      <c r="DL2030" s="48"/>
      <c r="DM2030" s="48"/>
      <c r="DN2030" s="48"/>
      <c r="DO2030" s="48"/>
      <c r="DP2030" s="48"/>
      <c r="DQ2030" s="48"/>
    </row>
    <row r="2031" spans="1:121" s="240" customFormat="1" ht="114" customHeight="1" outlineLevel="1" collapsed="1">
      <c r="A2031" s="201" t="s">
        <v>2148</v>
      </c>
      <c r="B2031" s="290">
        <v>110</v>
      </c>
      <c r="C2031" s="291" t="s">
        <v>1543</v>
      </c>
      <c r="D2031" s="201" t="s">
        <v>1350</v>
      </c>
      <c r="E2031" s="299" t="s">
        <v>2758</v>
      </c>
      <c r="F2031" s="292" t="s">
        <v>1897</v>
      </c>
      <c r="G2031" s="293"/>
      <c r="H2031" s="300" t="s">
        <v>59</v>
      </c>
      <c r="I2031" s="169"/>
      <c r="J2031" s="169" t="s">
        <v>50</v>
      </c>
      <c r="K2031" s="294" t="s">
        <v>51</v>
      </c>
      <c r="L2031" s="294" t="s">
        <v>490</v>
      </c>
      <c r="M2031" s="292" t="str">
        <f>M2032&amp;" "&amp;O2032&amp;N2032&amp;" "&amp;M2033&amp;" "&amp;O2033&amp;N2033&amp;" "&amp;M2034&amp;" "&amp;O2034&amp;N2034&amp;" "&amp;M2035&amp;" "&amp;O2035&amp;N2035&amp;" "&amp;M2036&amp;" "&amp;O2036&amp;N2036&amp;" "</f>
        <v xml:space="preserve">Текущий ремонт трансформаторов 110 кВ 1шт. Текущий ремонт разъединителей (ОД и КЗ) 110 кВ 8групп Текущий ремонт выключателей 35 кВ 6шт. Текущий ремонт разъединителей (ОД и КЗ) 35 кВ 12групп Текущий ремонт выключателей 6-10 кВ 18шт. </v>
      </c>
      <c r="N2031" s="293"/>
      <c r="O2031" s="295"/>
      <c r="P2031" s="297"/>
      <c r="Q2031" s="88"/>
      <c r="R2031" s="298"/>
      <c r="S2031" s="96"/>
      <c r="T2031" s="97"/>
      <c r="U2031" s="97"/>
      <c r="V2031" s="48"/>
      <c r="W2031" s="48"/>
      <c r="X2031" s="97"/>
      <c r="Y2031" s="97"/>
      <c r="Z2031" s="97"/>
      <c r="AA2031" s="97"/>
      <c r="AB2031" s="97"/>
      <c r="AC2031" s="97"/>
      <c r="AD2031" s="97"/>
      <c r="AE2031" s="97"/>
      <c r="AF2031" s="97"/>
      <c r="AG2031" s="97"/>
      <c r="AH2031" s="97"/>
      <c r="AI2031" s="97"/>
      <c r="AJ2031" s="97"/>
      <c r="AK2031" s="97"/>
      <c r="AL2031" s="97"/>
      <c r="AM2031" s="97"/>
      <c r="AN2031" s="97"/>
      <c r="AO2031" s="97"/>
      <c r="AP2031" s="97"/>
      <c r="AQ2031" s="97"/>
      <c r="AR2031" s="97"/>
      <c r="AS2031" s="97"/>
      <c r="AT2031" s="97"/>
      <c r="AU2031" s="97"/>
      <c r="AV2031" s="97"/>
      <c r="AW2031" s="97"/>
      <c r="AX2031" s="97"/>
      <c r="AY2031" s="97"/>
      <c r="AZ2031" s="97"/>
      <c r="BA2031" s="97"/>
      <c r="BB2031" s="97"/>
      <c r="BC2031" s="97"/>
      <c r="BD2031" s="97"/>
      <c r="BE2031" s="97"/>
      <c r="BF2031" s="97"/>
      <c r="BG2031" s="97"/>
      <c r="BH2031" s="97"/>
      <c r="BI2031" s="97"/>
      <c r="BJ2031" s="97"/>
      <c r="BK2031" s="97"/>
      <c r="BL2031" s="97"/>
      <c r="BM2031" s="97"/>
      <c r="BN2031" s="97"/>
      <c r="BO2031" s="97"/>
      <c r="BP2031" s="97"/>
      <c r="BQ2031" s="97"/>
      <c r="BR2031" s="97"/>
      <c r="BS2031" s="97"/>
      <c r="BT2031" s="97"/>
      <c r="BU2031" s="97"/>
      <c r="BV2031" s="97"/>
      <c r="BW2031" s="97"/>
      <c r="BX2031" s="97"/>
      <c r="BY2031" s="97"/>
      <c r="BZ2031" s="97"/>
      <c r="CA2031" s="97"/>
      <c r="CB2031" s="97"/>
      <c r="CC2031" s="97"/>
      <c r="CD2031" s="97"/>
      <c r="CE2031" s="97"/>
      <c r="CF2031" s="97"/>
      <c r="CG2031" s="97"/>
      <c r="CH2031" s="97"/>
      <c r="CI2031" s="97"/>
      <c r="CJ2031" s="97"/>
      <c r="CK2031" s="97"/>
      <c r="CL2031" s="97"/>
      <c r="CM2031" s="97"/>
      <c r="CN2031" s="97"/>
      <c r="CO2031" s="97"/>
      <c r="CP2031" s="97"/>
      <c r="CQ2031" s="97"/>
      <c r="CR2031" s="97"/>
      <c r="CS2031" s="97"/>
      <c r="CT2031" s="97"/>
      <c r="CU2031" s="97"/>
      <c r="CV2031" s="97"/>
      <c r="CW2031" s="97"/>
      <c r="CX2031" s="97"/>
      <c r="CY2031" s="97"/>
      <c r="CZ2031" s="97"/>
      <c r="DA2031" s="97"/>
      <c r="DB2031" s="97"/>
      <c r="DC2031" s="97"/>
      <c r="DD2031" s="97"/>
      <c r="DE2031" s="97"/>
      <c r="DF2031" s="97"/>
      <c r="DG2031" s="97"/>
      <c r="DH2031" s="97"/>
      <c r="DI2031" s="97"/>
      <c r="DJ2031" s="97"/>
      <c r="DK2031" s="97"/>
      <c r="DL2031" s="97"/>
      <c r="DM2031" s="97"/>
      <c r="DN2031" s="97"/>
      <c r="DO2031" s="97"/>
      <c r="DP2031" s="97"/>
      <c r="DQ2031" s="97"/>
    </row>
    <row r="2032" spans="1:121" s="240" customFormat="1" ht="12.75" hidden="1" customHeight="1" outlineLevel="2">
      <c r="A2032" s="201"/>
      <c r="B2032" s="201"/>
      <c r="C2032" s="291"/>
      <c r="D2032" s="201"/>
      <c r="E2032" s="291"/>
      <c r="F2032" s="292" t="s">
        <v>2855</v>
      </c>
      <c r="G2032" s="293">
        <v>91.108999999999995</v>
      </c>
      <c r="H2032" s="169"/>
      <c r="I2032" s="169"/>
      <c r="J2032" s="169"/>
      <c r="K2032" s="294"/>
      <c r="L2032" s="294"/>
      <c r="M2032" s="292" t="s">
        <v>103</v>
      </c>
      <c r="N2032" s="293" t="s">
        <v>52</v>
      </c>
      <c r="O2032" s="295">
        <v>1</v>
      </c>
      <c r="P2032" s="297"/>
      <c r="Q2032" s="88"/>
      <c r="R2032" s="298"/>
      <c r="S2032" s="96"/>
      <c r="T2032" s="97"/>
      <c r="U2032" s="97"/>
      <c r="V2032" s="97"/>
      <c r="W2032" s="97"/>
      <c r="X2032" s="97"/>
      <c r="Y2032" s="97"/>
      <c r="Z2032" s="97"/>
      <c r="AA2032" s="97"/>
      <c r="AB2032" s="97"/>
      <c r="AC2032" s="97"/>
      <c r="AD2032" s="97"/>
      <c r="AE2032" s="97"/>
      <c r="AF2032" s="97"/>
      <c r="AG2032" s="97"/>
      <c r="AH2032" s="97"/>
      <c r="AI2032" s="97"/>
      <c r="AJ2032" s="97"/>
      <c r="AK2032" s="97"/>
      <c r="AL2032" s="97"/>
      <c r="AM2032" s="97"/>
      <c r="AN2032" s="97"/>
      <c r="AO2032" s="97"/>
      <c r="AP2032" s="97"/>
      <c r="AQ2032" s="97"/>
      <c r="AR2032" s="97"/>
      <c r="AS2032" s="97"/>
      <c r="AT2032" s="97"/>
      <c r="AU2032" s="97"/>
      <c r="AV2032" s="97"/>
      <c r="AW2032" s="97"/>
      <c r="AX2032" s="97"/>
      <c r="AY2032" s="97"/>
      <c r="AZ2032" s="97"/>
      <c r="BA2032" s="97"/>
      <c r="BB2032" s="97"/>
      <c r="BC2032" s="97"/>
      <c r="BD2032" s="97"/>
      <c r="BE2032" s="97"/>
      <c r="BF2032" s="97"/>
      <c r="BG2032" s="97"/>
      <c r="BH2032" s="97"/>
      <c r="BI2032" s="97"/>
      <c r="BJ2032" s="97"/>
      <c r="BK2032" s="97"/>
      <c r="BL2032" s="97"/>
      <c r="BM2032" s="97"/>
      <c r="BN2032" s="97"/>
      <c r="BO2032" s="97"/>
      <c r="BP2032" s="97"/>
      <c r="BQ2032" s="97"/>
      <c r="BR2032" s="97"/>
      <c r="BS2032" s="97"/>
      <c r="BT2032" s="97"/>
      <c r="BU2032" s="97"/>
      <c r="BV2032" s="97"/>
      <c r="BW2032" s="97"/>
      <c r="BX2032" s="97"/>
      <c r="BY2032" s="97"/>
      <c r="BZ2032" s="97"/>
      <c r="CA2032" s="97"/>
      <c r="CB2032" s="97"/>
      <c r="CC2032" s="97"/>
      <c r="CD2032" s="97"/>
      <c r="CE2032" s="97"/>
      <c r="CF2032" s="97"/>
      <c r="CG2032" s="97"/>
      <c r="CH2032" s="97"/>
      <c r="CI2032" s="97"/>
      <c r="CJ2032" s="97"/>
      <c r="CK2032" s="97"/>
      <c r="CL2032" s="97"/>
      <c r="CM2032" s="97"/>
      <c r="CN2032" s="97"/>
      <c r="CO2032" s="97"/>
      <c r="CP2032" s="97"/>
      <c r="CQ2032" s="97"/>
      <c r="CR2032" s="97"/>
      <c r="CS2032" s="97"/>
      <c r="CT2032" s="97"/>
      <c r="CU2032" s="97"/>
      <c r="CV2032" s="97"/>
      <c r="CW2032" s="97"/>
      <c r="CX2032" s="97"/>
      <c r="CY2032" s="97"/>
      <c r="CZ2032" s="97"/>
      <c r="DA2032" s="97"/>
      <c r="DB2032" s="97"/>
      <c r="DC2032" s="97"/>
      <c r="DD2032" s="97"/>
      <c r="DE2032" s="97"/>
      <c r="DF2032" s="97"/>
      <c r="DG2032" s="97"/>
      <c r="DH2032" s="97"/>
      <c r="DI2032" s="97"/>
      <c r="DJ2032" s="97"/>
      <c r="DK2032" s="97"/>
      <c r="DL2032" s="97"/>
      <c r="DM2032" s="97"/>
      <c r="DN2032" s="97"/>
      <c r="DO2032" s="97"/>
      <c r="DP2032" s="97"/>
      <c r="DQ2032" s="97"/>
    </row>
    <row r="2033" spans="1:121" s="240" customFormat="1" ht="45" hidden="1" customHeight="1" outlineLevel="2">
      <c r="A2033" s="201"/>
      <c r="B2033" s="201"/>
      <c r="C2033" s="291"/>
      <c r="D2033" s="201"/>
      <c r="E2033" s="291"/>
      <c r="F2033" s="292" t="s">
        <v>2149</v>
      </c>
      <c r="G2033" s="293"/>
      <c r="H2033" s="169"/>
      <c r="I2033" s="169"/>
      <c r="J2033" s="169"/>
      <c r="K2033" s="294"/>
      <c r="L2033" s="294"/>
      <c r="M2033" s="292" t="s">
        <v>182</v>
      </c>
      <c r="N2033" s="293" t="s">
        <v>76</v>
      </c>
      <c r="O2033" s="295">
        <v>8</v>
      </c>
      <c r="P2033" s="297"/>
      <c r="Q2033" s="88"/>
      <c r="R2033" s="298"/>
      <c r="S2033" s="96"/>
      <c r="T2033" s="97"/>
      <c r="U2033" s="97"/>
      <c r="V2033" s="97"/>
      <c r="W2033" s="97"/>
      <c r="X2033" s="97"/>
      <c r="Y2033" s="97"/>
      <c r="Z2033" s="97"/>
      <c r="AA2033" s="97"/>
      <c r="AB2033" s="97"/>
      <c r="AC2033" s="97"/>
      <c r="AD2033" s="97"/>
      <c r="AE2033" s="97"/>
      <c r="AF2033" s="97"/>
      <c r="AG2033" s="97"/>
      <c r="AH2033" s="97"/>
      <c r="AI2033" s="97"/>
      <c r="AJ2033" s="97"/>
      <c r="AK2033" s="97"/>
      <c r="AL2033" s="97"/>
      <c r="AM2033" s="97"/>
      <c r="AN2033" s="97"/>
      <c r="AO2033" s="97"/>
      <c r="AP2033" s="97"/>
      <c r="AQ2033" s="97"/>
      <c r="AR2033" s="97"/>
      <c r="AS2033" s="97"/>
      <c r="AT2033" s="97"/>
      <c r="AU2033" s="97"/>
      <c r="AV2033" s="97"/>
      <c r="AW2033" s="97"/>
      <c r="AX2033" s="97"/>
      <c r="AY2033" s="97"/>
      <c r="AZ2033" s="97"/>
      <c r="BA2033" s="97"/>
      <c r="BB2033" s="97"/>
      <c r="BC2033" s="97"/>
      <c r="BD2033" s="97"/>
      <c r="BE2033" s="97"/>
      <c r="BF2033" s="97"/>
      <c r="BG2033" s="97"/>
      <c r="BH2033" s="97"/>
      <c r="BI2033" s="97"/>
      <c r="BJ2033" s="97"/>
      <c r="BK2033" s="97"/>
      <c r="BL2033" s="97"/>
      <c r="BM2033" s="97"/>
      <c r="BN2033" s="97"/>
      <c r="BO2033" s="97"/>
      <c r="BP2033" s="97"/>
      <c r="BQ2033" s="97"/>
      <c r="BR2033" s="97"/>
      <c r="BS2033" s="97"/>
      <c r="BT2033" s="97"/>
      <c r="BU2033" s="97"/>
      <c r="BV2033" s="97"/>
      <c r="BW2033" s="97"/>
      <c r="BX2033" s="97"/>
      <c r="BY2033" s="97"/>
      <c r="BZ2033" s="97"/>
      <c r="CA2033" s="97"/>
      <c r="CB2033" s="97"/>
      <c r="CC2033" s="97"/>
      <c r="CD2033" s="97"/>
      <c r="CE2033" s="97"/>
      <c r="CF2033" s="97"/>
      <c r="CG2033" s="97"/>
      <c r="CH2033" s="97"/>
      <c r="CI2033" s="97"/>
      <c r="CJ2033" s="97"/>
      <c r="CK2033" s="97"/>
      <c r="CL2033" s="97"/>
      <c r="CM2033" s="97"/>
      <c r="CN2033" s="97"/>
      <c r="CO2033" s="97"/>
      <c r="CP2033" s="97"/>
      <c r="CQ2033" s="97"/>
      <c r="CR2033" s="97"/>
      <c r="CS2033" s="97"/>
      <c r="CT2033" s="97"/>
      <c r="CU2033" s="97"/>
      <c r="CV2033" s="97"/>
      <c r="CW2033" s="97"/>
      <c r="CX2033" s="97"/>
      <c r="CY2033" s="97"/>
      <c r="CZ2033" s="97"/>
      <c r="DA2033" s="97"/>
      <c r="DB2033" s="97"/>
      <c r="DC2033" s="97"/>
      <c r="DD2033" s="97"/>
      <c r="DE2033" s="97"/>
      <c r="DF2033" s="97"/>
      <c r="DG2033" s="97"/>
      <c r="DH2033" s="97"/>
      <c r="DI2033" s="97"/>
      <c r="DJ2033" s="97"/>
      <c r="DK2033" s="97"/>
      <c r="DL2033" s="97"/>
      <c r="DM2033" s="97"/>
      <c r="DN2033" s="97"/>
      <c r="DO2033" s="97"/>
      <c r="DP2033" s="97"/>
      <c r="DQ2033" s="97"/>
    </row>
    <row r="2034" spans="1:121" s="240" customFormat="1" ht="33.75" hidden="1" customHeight="1" outlineLevel="2">
      <c r="A2034" s="201"/>
      <c r="B2034" s="201"/>
      <c r="C2034" s="291"/>
      <c r="D2034" s="201"/>
      <c r="E2034" s="291"/>
      <c r="F2034" s="292" t="s">
        <v>2150</v>
      </c>
      <c r="G2034" s="293"/>
      <c r="H2034" s="169"/>
      <c r="I2034" s="169"/>
      <c r="J2034" s="169"/>
      <c r="K2034" s="294"/>
      <c r="L2034" s="294"/>
      <c r="M2034" s="292" t="s">
        <v>99</v>
      </c>
      <c r="N2034" s="293" t="s">
        <v>52</v>
      </c>
      <c r="O2034" s="295">
        <v>6</v>
      </c>
      <c r="P2034" s="297"/>
      <c r="Q2034" s="88"/>
      <c r="R2034" s="298"/>
      <c r="S2034" s="96"/>
      <c r="T2034" s="97"/>
      <c r="U2034" s="97"/>
      <c r="V2034" s="97"/>
      <c r="W2034" s="97"/>
      <c r="X2034" s="97"/>
      <c r="Y2034" s="97"/>
      <c r="Z2034" s="97"/>
      <c r="AA2034" s="97"/>
      <c r="AB2034" s="97"/>
      <c r="AC2034" s="97"/>
      <c r="AD2034" s="97"/>
      <c r="AE2034" s="97"/>
      <c r="AF2034" s="97"/>
      <c r="AG2034" s="97"/>
      <c r="AH2034" s="97"/>
      <c r="AI2034" s="97"/>
      <c r="AJ2034" s="97"/>
      <c r="AK2034" s="97"/>
      <c r="AL2034" s="97"/>
      <c r="AM2034" s="97"/>
      <c r="AN2034" s="97"/>
      <c r="AO2034" s="97"/>
      <c r="AP2034" s="97"/>
      <c r="AQ2034" s="97"/>
      <c r="AR2034" s="97"/>
      <c r="AS2034" s="97"/>
      <c r="AT2034" s="97"/>
      <c r="AU2034" s="97"/>
      <c r="AV2034" s="97"/>
      <c r="AW2034" s="97"/>
      <c r="AX2034" s="97"/>
      <c r="AY2034" s="97"/>
      <c r="AZ2034" s="97"/>
      <c r="BA2034" s="97"/>
      <c r="BB2034" s="97"/>
      <c r="BC2034" s="97"/>
      <c r="BD2034" s="97"/>
      <c r="BE2034" s="97"/>
      <c r="BF2034" s="97"/>
      <c r="BG2034" s="97"/>
      <c r="BH2034" s="97"/>
      <c r="BI2034" s="97"/>
      <c r="BJ2034" s="97"/>
      <c r="BK2034" s="97"/>
      <c r="BL2034" s="97"/>
      <c r="BM2034" s="97"/>
      <c r="BN2034" s="97"/>
      <c r="BO2034" s="97"/>
      <c r="BP2034" s="97"/>
      <c r="BQ2034" s="97"/>
      <c r="BR2034" s="97"/>
      <c r="BS2034" s="97"/>
      <c r="BT2034" s="97"/>
      <c r="BU2034" s="97"/>
      <c r="BV2034" s="97"/>
      <c r="BW2034" s="97"/>
      <c r="BX2034" s="97"/>
      <c r="BY2034" s="97"/>
      <c r="BZ2034" s="97"/>
      <c r="CA2034" s="97"/>
      <c r="CB2034" s="97"/>
      <c r="CC2034" s="97"/>
      <c r="CD2034" s="97"/>
      <c r="CE2034" s="97"/>
      <c r="CF2034" s="97"/>
      <c r="CG2034" s="97"/>
      <c r="CH2034" s="97"/>
      <c r="CI2034" s="97"/>
      <c r="CJ2034" s="97"/>
      <c r="CK2034" s="97"/>
      <c r="CL2034" s="97"/>
      <c r="CM2034" s="97"/>
      <c r="CN2034" s="97"/>
      <c r="CO2034" s="97"/>
      <c r="CP2034" s="97"/>
      <c r="CQ2034" s="97"/>
      <c r="CR2034" s="97"/>
      <c r="CS2034" s="97"/>
      <c r="CT2034" s="97"/>
      <c r="CU2034" s="97"/>
      <c r="CV2034" s="97"/>
      <c r="CW2034" s="97"/>
      <c r="CX2034" s="97"/>
      <c r="CY2034" s="97"/>
      <c r="CZ2034" s="97"/>
      <c r="DA2034" s="97"/>
      <c r="DB2034" s="97"/>
      <c r="DC2034" s="97"/>
      <c r="DD2034" s="97"/>
      <c r="DE2034" s="97"/>
      <c r="DF2034" s="97"/>
      <c r="DG2034" s="97"/>
      <c r="DH2034" s="97"/>
      <c r="DI2034" s="97"/>
      <c r="DJ2034" s="97"/>
      <c r="DK2034" s="97"/>
      <c r="DL2034" s="97"/>
      <c r="DM2034" s="97"/>
      <c r="DN2034" s="97"/>
      <c r="DO2034" s="97"/>
      <c r="DP2034" s="97"/>
      <c r="DQ2034" s="97"/>
    </row>
    <row r="2035" spans="1:121" s="240" customFormat="1" ht="56.25" hidden="1" customHeight="1" outlineLevel="2">
      <c r="A2035" s="201"/>
      <c r="B2035" s="201"/>
      <c r="C2035" s="291"/>
      <c r="D2035" s="201"/>
      <c r="E2035" s="291"/>
      <c r="F2035" s="292" t="s">
        <v>2151</v>
      </c>
      <c r="G2035" s="293"/>
      <c r="H2035" s="169"/>
      <c r="I2035" s="169"/>
      <c r="J2035" s="169"/>
      <c r="K2035" s="294"/>
      <c r="L2035" s="294"/>
      <c r="M2035" s="292" t="s">
        <v>1997</v>
      </c>
      <c r="N2035" s="28" t="s">
        <v>76</v>
      </c>
      <c r="O2035" s="295">
        <v>12</v>
      </c>
      <c r="P2035" s="297"/>
      <c r="Q2035" s="88"/>
      <c r="R2035" s="298"/>
      <c r="S2035" s="96"/>
      <c r="T2035" s="97"/>
      <c r="U2035" s="97"/>
      <c r="V2035" s="97"/>
      <c r="W2035" s="97"/>
      <c r="X2035" s="97"/>
      <c r="Y2035" s="97"/>
      <c r="Z2035" s="97"/>
      <c r="AA2035" s="97"/>
      <c r="AB2035" s="97"/>
      <c r="AC2035" s="97"/>
      <c r="AD2035" s="97"/>
      <c r="AE2035" s="97"/>
      <c r="AF2035" s="97"/>
      <c r="AG2035" s="97"/>
      <c r="AH2035" s="97"/>
      <c r="AI2035" s="97"/>
      <c r="AJ2035" s="97"/>
      <c r="AK2035" s="97"/>
      <c r="AL2035" s="97"/>
      <c r="AM2035" s="97"/>
      <c r="AN2035" s="97"/>
      <c r="AO2035" s="97"/>
      <c r="AP2035" s="97"/>
      <c r="AQ2035" s="97"/>
      <c r="AR2035" s="97"/>
      <c r="AS2035" s="97"/>
      <c r="AT2035" s="97"/>
      <c r="AU2035" s="97"/>
      <c r="AV2035" s="97"/>
      <c r="AW2035" s="97"/>
      <c r="AX2035" s="97"/>
      <c r="AY2035" s="97"/>
      <c r="AZ2035" s="97"/>
      <c r="BA2035" s="97"/>
      <c r="BB2035" s="97"/>
      <c r="BC2035" s="97"/>
      <c r="BD2035" s="97"/>
      <c r="BE2035" s="97"/>
      <c r="BF2035" s="97"/>
      <c r="BG2035" s="97"/>
      <c r="BH2035" s="97"/>
      <c r="BI2035" s="97"/>
      <c r="BJ2035" s="97"/>
      <c r="BK2035" s="97"/>
      <c r="BL2035" s="97"/>
      <c r="BM2035" s="97"/>
      <c r="BN2035" s="97"/>
      <c r="BO2035" s="97"/>
      <c r="BP2035" s="97"/>
      <c r="BQ2035" s="97"/>
      <c r="BR2035" s="97"/>
      <c r="BS2035" s="97"/>
      <c r="BT2035" s="97"/>
      <c r="BU2035" s="97"/>
      <c r="BV2035" s="97"/>
      <c r="BW2035" s="97"/>
      <c r="BX2035" s="97"/>
      <c r="BY2035" s="97"/>
      <c r="BZ2035" s="97"/>
      <c r="CA2035" s="97"/>
      <c r="CB2035" s="97"/>
      <c r="CC2035" s="97"/>
      <c r="CD2035" s="97"/>
      <c r="CE2035" s="97"/>
      <c r="CF2035" s="97"/>
      <c r="CG2035" s="97"/>
      <c r="CH2035" s="97"/>
      <c r="CI2035" s="97"/>
      <c r="CJ2035" s="97"/>
      <c r="CK2035" s="97"/>
      <c r="CL2035" s="97"/>
      <c r="CM2035" s="97"/>
      <c r="CN2035" s="97"/>
      <c r="CO2035" s="97"/>
      <c r="CP2035" s="97"/>
      <c r="CQ2035" s="97"/>
      <c r="CR2035" s="97"/>
      <c r="CS2035" s="97"/>
      <c r="CT2035" s="97"/>
      <c r="CU2035" s="97"/>
      <c r="CV2035" s="97"/>
      <c r="CW2035" s="97"/>
      <c r="CX2035" s="97"/>
      <c r="CY2035" s="97"/>
      <c r="CZ2035" s="97"/>
      <c r="DA2035" s="97"/>
      <c r="DB2035" s="97"/>
      <c r="DC2035" s="97"/>
      <c r="DD2035" s="97"/>
      <c r="DE2035" s="97"/>
      <c r="DF2035" s="97"/>
      <c r="DG2035" s="97"/>
      <c r="DH2035" s="97"/>
      <c r="DI2035" s="97"/>
      <c r="DJ2035" s="97"/>
      <c r="DK2035" s="97"/>
      <c r="DL2035" s="97"/>
      <c r="DM2035" s="97"/>
      <c r="DN2035" s="97"/>
      <c r="DO2035" s="97"/>
      <c r="DP2035" s="97"/>
      <c r="DQ2035" s="97"/>
    </row>
    <row r="2036" spans="1:121" s="240" customFormat="1" ht="67.5" hidden="1" customHeight="1" outlineLevel="2">
      <c r="A2036" s="201"/>
      <c r="B2036" s="201"/>
      <c r="C2036" s="291"/>
      <c r="D2036" s="201"/>
      <c r="E2036" s="291"/>
      <c r="F2036" s="292" t="s">
        <v>2152</v>
      </c>
      <c r="G2036" s="293"/>
      <c r="H2036" s="169"/>
      <c r="I2036" s="169"/>
      <c r="J2036" s="169"/>
      <c r="K2036" s="294"/>
      <c r="L2036" s="294"/>
      <c r="M2036" s="292" t="s">
        <v>109</v>
      </c>
      <c r="N2036" s="293" t="s">
        <v>52</v>
      </c>
      <c r="O2036" s="295">
        <v>18</v>
      </c>
      <c r="P2036" s="297"/>
      <c r="Q2036" s="88"/>
      <c r="R2036" s="298"/>
      <c r="S2036" s="96"/>
      <c r="T2036" s="97"/>
      <c r="U2036" s="97"/>
      <c r="V2036" s="97"/>
      <c r="W2036" s="97"/>
      <c r="X2036" s="97"/>
      <c r="Y2036" s="97"/>
      <c r="Z2036" s="97"/>
      <c r="AA2036" s="97"/>
      <c r="AB2036" s="97"/>
      <c r="AC2036" s="97"/>
      <c r="AD2036" s="97"/>
      <c r="AE2036" s="97"/>
      <c r="AF2036" s="97"/>
      <c r="AG2036" s="97"/>
      <c r="AH2036" s="97"/>
      <c r="AI2036" s="97"/>
      <c r="AJ2036" s="97"/>
      <c r="AK2036" s="97"/>
      <c r="AL2036" s="97"/>
      <c r="AM2036" s="97"/>
      <c r="AN2036" s="97"/>
      <c r="AO2036" s="97"/>
      <c r="AP2036" s="97"/>
      <c r="AQ2036" s="97"/>
      <c r="AR2036" s="97"/>
      <c r="AS2036" s="97"/>
      <c r="AT2036" s="97"/>
      <c r="AU2036" s="97"/>
      <c r="AV2036" s="97"/>
      <c r="AW2036" s="97"/>
      <c r="AX2036" s="97"/>
      <c r="AY2036" s="97"/>
      <c r="AZ2036" s="97"/>
      <c r="BA2036" s="97"/>
      <c r="BB2036" s="97"/>
      <c r="BC2036" s="97"/>
      <c r="BD2036" s="97"/>
      <c r="BE2036" s="97"/>
      <c r="BF2036" s="97"/>
      <c r="BG2036" s="97"/>
      <c r="BH2036" s="97"/>
      <c r="BI2036" s="97"/>
      <c r="BJ2036" s="97"/>
      <c r="BK2036" s="97"/>
      <c r="BL2036" s="97"/>
      <c r="BM2036" s="97"/>
      <c r="BN2036" s="97"/>
      <c r="BO2036" s="97"/>
      <c r="BP2036" s="97"/>
      <c r="BQ2036" s="97"/>
      <c r="BR2036" s="97"/>
      <c r="BS2036" s="97"/>
      <c r="BT2036" s="97"/>
      <c r="BU2036" s="97"/>
      <c r="BV2036" s="97"/>
      <c r="BW2036" s="97"/>
      <c r="BX2036" s="97"/>
      <c r="BY2036" s="97"/>
      <c r="BZ2036" s="97"/>
      <c r="CA2036" s="97"/>
      <c r="CB2036" s="97"/>
      <c r="CC2036" s="97"/>
      <c r="CD2036" s="97"/>
      <c r="CE2036" s="97"/>
      <c r="CF2036" s="97"/>
      <c r="CG2036" s="97"/>
      <c r="CH2036" s="97"/>
      <c r="CI2036" s="97"/>
      <c r="CJ2036" s="97"/>
      <c r="CK2036" s="97"/>
      <c r="CL2036" s="97"/>
      <c r="CM2036" s="97"/>
      <c r="CN2036" s="97"/>
      <c r="CO2036" s="97"/>
      <c r="CP2036" s="97"/>
      <c r="CQ2036" s="97"/>
      <c r="CR2036" s="97"/>
      <c r="CS2036" s="97"/>
      <c r="CT2036" s="97"/>
      <c r="CU2036" s="97"/>
      <c r="CV2036" s="97"/>
      <c r="CW2036" s="97"/>
      <c r="CX2036" s="97"/>
      <c r="CY2036" s="97"/>
      <c r="CZ2036" s="97"/>
      <c r="DA2036" s="97"/>
      <c r="DB2036" s="97"/>
      <c r="DC2036" s="97"/>
      <c r="DD2036" s="97"/>
      <c r="DE2036" s="97"/>
      <c r="DF2036" s="97"/>
      <c r="DG2036" s="97"/>
      <c r="DH2036" s="97"/>
      <c r="DI2036" s="97"/>
      <c r="DJ2036" s="97"/>
      <c r="DK2036" s="97"/>
      <c r="DL2036" s="97"/>
      <c r="DM2036" s="97"/>
      <c r="DN2036" s="97"/>
      <c r="DO2036" s="97"/>
      <c r="DP2036" s="97"/>
      <c r="DQ2036" s="97"/>
    </row>
    <row r="2037" spans="1:121" ht="56.25" customHeight="1" outlineLevel="1" collapsed="1">
      <c r="A2037" s="36" t="s">
        <v>2153</v>
      </c>
      <c r="B2037" s="78">
        <v>110</v>
      </c>
      <c r="C2037" s="296" t="s">
        <v>1349</v>
      </c>
      <c r="D2037" s="36" t="s">
        <v>1350</v>
      </c>
      <c r="E2037" s="28" t="s">
        <v>1904</v>
      </c>
      <c r="F2037" s="35" t="s">
        <v>1905</v>
      </c>
      <c r="G2037" s="28"/>
      <c r="H2037" s="28" t="s">
        <v>59</v>
      </c>
      <c r="I2037" s="28"/>
      <c r="J2037" s="28" t="s">
        <v>50</v>
      </c>
      <c r="K2037" s="26" t="s">
        <v>53</v>
      </c>
      <c r="L2037" s="26" t="s">
        <v>56</v>
      </c>
      <c r="M2037" s="285" t="str">
        <f>M2038&amp;" "&amp;O2038&amp;N2038&amp;" "&amp;M2039&amp;" "&amp;O2039&amp;N2039&amp;" "&amp;M2040&amp;" "&amp;O2040&amp;N2040&amp;"  "&amp;M2041&amp;" "&amp;O2041&amp;N2041&amp;""</f>
        <v>Текущий ремонт трансформаторов СН 1шт. Текущий ремонт выключателей 6-10 кВ  2шт. Текущий ремонт трансформаторов напряжения 6-10 кВ 1шт.  Окраска КРУН 10 55м2</v>
      </c>
      <c r="N2037" s="286"/>
      <c r="O2037" s="287"/>
      <c r="P2037" s="297"/>
      <c r="Q2037" s="88"/>
      <c r="R2037" s="298"/>
      <c r="S2037" s="47"/>
      <c r="T2037" s="48"/>
      <c r="U2037" s="48"/>
      <c r="V2037" s="48"/>
      <c r="W2037" s="48"/>
      <c r="X2037" s="48"/>
      <c r="Y2037" s="48"/>
      <c r="Z2037" s="48"/>
      <c r="AA2037" s="48"/>
      <c r="AB2037" s="48"/>
      <c r="AC2037" s="48"/>
      <c r="AD2037" s="48"/>
      <c r="AE2037" s="48"/>
      <c r="AF2037" s="48"/>
      <c r="AG2037" s="48"/>
      <c r="AH2037" s="48"/>
      <c r="AI2037" s="48"/>
      <c r="AJ2037" s="48"/>
      <c r="AK2037" s="48"/>
      <c r="AL2037" s="48"/>
      <c r="AM2037" s="48"/>
      <c r="AN2037" s="48"/>
      <c r="AO2037" s="48"/>
      <c r="AP2037" s="48"/>
      <c r="AQ2037" s="48"/>
      <c r="AR2037" s="48"/>
      <c r="AS2037" s="48"/>
      <c r="AT2037" s="48"/>
      <c r="AU2037" s="48"/>
      <c r="AV2037" s="48"/>
      <c r="AW2037" s="48"/>
      <c r="AX2037" s="48"/>
      <c r="AY2037" s="48"/>
      <c r="AZ2037" s="48"/>
      <c r="BA2037" s="48"/>
      <c r="BB2037" s="48"/>
      <c r="BC2037" s="48"/>
      <c r="BD2037" s="48"/>
      <c r="BE2037" s="48"/>
      <c r="BF2037" s="48"/>
      <c r="BG2037" s="48"/>
      <c r="BH2037" s="48"/>
      <c r="BI2037" s="48"/>
      <c r="BJ2037" s="48"/>
      <c r="BK2037" s="48"/>
      <c r="BL2037" s="48"/>
      <c r="BM2037" s="48"/>
      <c r="BN2037" s="48"/>
      <c r="BO2037" s="48"/>
      <c r="BP2037" s="48"/>
      <c r="BQ2037" s="48"/>
      <c r="BR2037" s="48"/>
      <c r="BS2037" s="48"/>
      <c r="BT2037" s="48"/>
      <c r="BU2037" s="48"/>
      <c r="BV2037" s="48"/>
      <c r="BW2037" s="48"/>
      <c r="BX2037" s="48"/>
      <c r="BY2037" s="48"/>
      <c r="BZ2037" s="48"/>
      <c r="CA2037" s="48"/>
      <c r="CB2037" s="48"/>
      <c r="CC2037" s="48"/>
      <c r="CD2037" s="48"/>
      <c r="CE2037" s="48"/>
      <c r="CF2037" s="48"/>
      <c r="CG2037" s="48"/>
      <c r="CH2037" s="48"/>
      <c r="CI2037" s="48"/>
      <c r="CJ2037" s="48"/>
      <c r="CK2037" s="48"/>
      <c r="CL2037" s="48"/>
      <c r="CM2037" s="48"/>
      <c r="CN2037" s="48"/>
      <c r="CO2037" s="48"/>
      <c r="CP2037" s="48"/>
      <c r="CQ2037" s="48"/>
      <c r="CR2037" s="48"/>
      <c r="CS2037" s="48"/>
      <c r="CT2037" s="48"/>
      <c r="CU2037" s="48"/>
      <c r="CV2037" s="48"/>
      <c r="CW2037" s="48"/>
      <c r="CX2037" s="48"/>
      <c r="CY2037" s="48"/>
      <c r="CZ2037" s="48"/>
      <c r="DA2037" s="48"/>
      <c r="DB2037" s="48"/>
      <c r="DC2037" s="48"/>
      <c r="DD2037" s="48"/>
      <c r="DE2037" s="48"/>
      <c r="DF2037" s="48"/>
      <c r="DG2037" s="48"/>
      <c r="DH2037" s="48"/>
      <c r="DI2037" s="48"/>
      <c r="DJ2037" s="48"/>
      <c r="DK2037" s="48"/>
      <c r="DL2037" s="48"/>
      <c r="DM2037" s="48"/>
      <c r="DN2037" s="48"/>
      <c r="DO2037" s="48"/>
      <c r="DP2037" s="48"/>
      <c r="DQ2037" s="48"/>
    </row>
    <row r="2038" spans="1:121" ht="12.75" hidden="1" customHeight="1" outlineLevel="2">
      <c r="A2038" s="36"/>
      <c r="B2038" s="36"/>
      <c r="C2038" s="6"/>
      <c r="D2038" s="36"/>
      <c r="E2038" s="6"/>
      <c r="F2038" s="285" t="s">
        <v>2154</v>
      </c>
      <c r="G2038" s="286"/>
      <c r="H2038" s="28"/>
      <c r="I2038" s="28"/>
      <c r="J2038" s="28"/>
      <c r="K2038" s="77"/>
      <c r="L2038" s="77"/>
      <c r="M2038" s="285" t="s">
        <v>2155</v>
      </c>
      <c r="N2038" s="286" t="s">
        <v>52</v>
      </c>
      <c r="O2038" s="287">
        <v>1</v>
      </c>
      <c r="P2038" s="297"/>
      <c r="Q2038" s="88"/>
      <c r="R2038" s="298"/>
      <c r="S2038" s="47"/>
      <c r="T2038" s="48"/>
      <c r="U2038" s="48"/>
      <c r="V2038" s="48"/>
      <c r="W2038" s="48"/>
      <c r="X2038" s="48"/>
      <c r="Y2038" s="48"/>
      <c r="Z2038" s="48"/>
      <c r="AA2038" s="48"/>
      <c r="AB2038" s="48"/>
      <c r="AC2038" s="48"/>
      <c r="AD2038" s="48"/>
      <c r="AE2038" s="48"/>
      <c r="AF2038" s="48"/>
      <c r="AG2038" s="48"/>
      <c r="AH2038" s="48"/>
      <c r="AI2038" s="48"/>
      <c r="AJ2038" s="48"/>
      <c r="AK2038" s="48"/>
      <c r="AL2038" s="48"/>
      <c r="AM2038" s="48"/>
      <c r="AN2038" s="48"/>
      <c r="AO2038" s="48"/>
      <c r="AP2038" s="48"/>
      <c r="AQ2038" s="48"/>
      <c r="AR2038" s="48"/>
      <c r="AS2038" s="48"/>
      <c r="AT2038" s="48"/>
      <c r="AU2038" s="48"/>
      <c r="AV2038" s="48"/>
      <c r="AW2038" s="48"/>
      <c r="AX2038" s="48"/>
      <c r="AY2038" s="48"/>
      <c r="AZ2038" s="48"/>
      <c r="BA2038" s="48"/>
      <c r="BB2038" s="48"/>
      <c r="BC2038" s="48"/>
      <c r="BD2038" s="48"/>
      <c r="BE2038" s="48"/>
      <c r="BF2038" s="48"/>
      <c r="BG2038" s="48"/>
      <c r="BH2038" s="48"/>
      <c r="BI2038" s="48"/>
      <c r="BJ2038" s="48"/>
      <c r="BK2038" s="48"/>
      <c r="BL2038" s="48"/>
      <c r="BM2038" s="48"/>
      <c r="BN2038" s="48"/>
      <c r="BO2038" s="48"/>
      <c r="BP2038" s="48"/>
      <c r="BQ2038" s="48"/>
      <c r="BR2038" s="48"/>
      <c r="BS2038" s="48"/>
      <c r="BT2038" s="48"/>
      <c r="BU2038" s="48"/>
      <c r="BV2038" s="48"/>
      <c r="BW2038" s="48"/>
      <c r="BX2038" s="48"/>
      <c r="BY2038" s="48"/>
      <c r="BZ2038" s="48"/>
      <c r="CA2038" s="48"/>
      <c r="CB2038" s="48"/>
      <c r="CC2038" s="48"/>
      <c r="CD2038" s="48"/>
      <c r="CE2038" s="48"/>
      <c r="CF2038" s="48"/>
      <c r="CG2038" s="48"/>
      <c r="CH2038" s="48"/>
      <c r="CI2038" s="48"/>
      <c r="CJ2038" s="48"/>
      <c r="CK2038" s="48"/>
      <c r="CL2038" s="48"/>
      <c r="CM2038" s="48"/>
      <c r="CN2038" s="48"/>
      <c r="CO2038" s="48"/>
      <c r="CP2038" s="48"/>
      <c r="CQ2038" s="48"/>
      <c r="CR2038" s="48"/>
      <c r="CS2038" s="48"/>
      <c r="CT2038" s="48"/>
      <c r="CU2038" s="48"/>
      <c r="CV2038" s="48"/>
      <c r="CW2038" s="48"/>
      <c r="CX2038" s="48"/>
      <c r="CY2038" s="48"/>
      <c r="CZ2038" s="48"/>
      <c r="DA2038" s="48"/>
      <c r="DB2038" s="48"/>
      <c r="DC2038" s="48"/>
      <c r="DD2038" s="48"/>
      <c r="DE2038" s="48"/>
      <c r="DF2038" s="48"/>
      <c r="DG2038" s="48"/>
      <c r="DH2038" s="48"/>
      <c r="DI2038" s="48"/>
      <c r="DJ2038" s="48"/>
      <c r="DK2038" s="48"/>
      <c r="DL2038" s="48"/>
      <c r="DM2038" s="48"/>
      <c r="DN2038" s="48"/>
      <c r="DO2038" s="48"/>
      <c r="DP2038" s="48"/>
      <c r="DQ2038" s="48"/>
    </row>
    <row r="2039" spans="1:121" ht="12.75" hidden="1" customHeight="1" outlineLevel="2">
      <c r="A2039" s="36"/>
      <c r="B2039" s="36"/>
      <c r="C2039" s="6"/>
      <c r="D2039" s="36"/>
      <c r="E2039" s="6"/>
      <c r="F2039" s="285" t="s">
        <v>2156</v>
      </c>
      <c r="G2039" s="286"/>
      <c r="H2039" s="28"/>
      <c r="I2039" s="28"/>
      <c r="J2039" s="28"/>
      <c r="K2039" s="77"/>
      <c r="L2039" s="77"/>
      <c r="M2039" s="285" t="s">
        <v>2157</v>
      </c>
      <c r="N2039" s="286" t="s">
        <v>52</v>
      </c>
      <c r="O2039" s="287">
        <v>2</v>
      </c>
      <c r="P2039" s="297"/>
      <c r="Q2039" s="88"/>
      <c r="R2039" s="298"/>
      <c r="S2039" s="47"/>
      <c r="T2039" s="48"/>
      <c r="U2039" s="48"/>
      <c r="V2039" s="48"/>
      <c r="W2039" s="48"/>
      <c r="X2039" s="48"/>
      <c r="Y2039" s="48"/>
      <c r="Z2039" s="48"/>
      <c r="AA2039" s="48"/>
      <c r="AB2039" s="48"/>
      <c r="AC2039" s="48"/>
      <c r="AD2039" s="48"/>
      <c r="AE2039" s="48"/>
      <c r="AF2039" s="48"/>
      <c r="AG2039" s="48"/>
      <c r="AH2039" s="48"/>
      <c r="AI2039" s="48"/>
      <c r="AJ2039" s="48"/>
      <c r="AK2039" s="48"/>
      <c r="AL2039" s="48"/>
      <c r="AM2039" s="48"/>
      <c r="AN2039" s="48"/>
      <c r="AO2039" s="48"/>
      <c r="AP2039" s="48"/>
      <c r="AQ2039" s="48"/>
      <c r="AR2039" s="48"/>
      <c r="AS2039" s="48"/>
      <c r="AT2039" s="48"/>
      <c r="AU2039" s="48"/>
      <c r="AV2039" s="48"/>
      <c r="AW2039" s="48"/>
      <c r="AX2039" s="48"/>
      <c r="AY2039" s="48"/>
      <c r="AZ2039" s="48"/>
      <c r="BA2039" s="48"/>
      <c r="BB2039" s="48"/>
      <c r="BC2039" s="48"/>
      <c r="BD2039" s="48"/>
      <c r="BE2039" s="48"/>
      <c r="BF2039" s="48"/>
      <c r="BG2039" s="48"/>
      <c r="BH2039" s="48"/>
      <c r="BI2039" s="48"/>
      <c r="BJ2039" s="48"/>
      <c r="BK2039" s="48"/>
      <c r="BL2039" s="48"/>
      <c r="BM2039" s="48"/>
      <c r="BN2039" s="48"/>
      <c r="BO2039" s="48"/>
      <c r="BP2039" s="48"/>
      <c r="BQ2039" s="48"/>
      <c r="BR2039" s="48"/>
      <c r="BS2039" s="48"/>
      <c r="BT2039" s="48"/>
      <c r="BU2039" s="48"/>
      <c r="BV2039" s="48"/>
      <c r="BW2039" s="48"/>
      <c r="BX2039" s="48"/>
      <c r="BY2039" s="48"/>
      <c r="BZ2039" s="48"/>
      <c r="CA2039" s="48"/>
      <c r="CB2039" s="48"/>
      <c r="CC2039" s="48"/>
      <c r="CD2039" s="48"/>
      <c r="CE2039" s="48"/>
      <c r="CF2039" s="48"/>
      <c r="CG2039" s="48"/>
      <c r="CH2039" s="48"/>
      <c r="CI2039" s="48"/>
      <c r="CJ2039" s="48"/>
      <c r="CK2039" s="48"/>
      <c r="CL2039" s="48"/>
      <c r="CM2039" s="48"/>
      <c r="CN2039" s="48"/>
      <c r="CO2039" s="48"/>
      <c r="CP2039" s="48"/>
      <c r="CQ2039" s="48"/>
      <c r="CR2039" s="48"/>
      <c r="CS2039" s="48"/>
      <c r="CT2039" s="48"/>
      <c r="CU2039" s="48"/>
      <c r="CV2039" s="48"/>
      <c r="CW2039" s="48"/>
      <c r="CX2039" s="48"/>
      <c r="CY2039" s="48"/>
      <c r="CZ2039" s="48"/>
      <c r="DA2039" s="48"/>
      <c r="DB2039" s="48"/>
      <c r="DC2039" s="48"/>
      <c r="DD2039" s="48"/>
      <c r="DE2039" s="48"/>
      <c r="DF2039" s="48"/>
      <c r="DG2039" s="48"/>
      <c r="DH2039" s="48"/>
      <c r="DI2039" s="48"/>
      <c r="DJ2039" s="48"/>
      <c r="DK2039" s="48"/>
      <c r="DL2039" s="48"/>
      <c r="DM2039" s="48"/>
      <c r="DN2039" s="48"/>
      <c r="DO2039" s="48"/>
      <c r="DP2039" s="48"/>
      <c r="DQ2039" s="48"/>
    </row>
    <row r="2040" spans="1:121" ht="22.5" hidden="1" customHeight="1" outlineLevel="2">
      <c r="A2040" s="36"/>
      <c r="B2040" s="36"/>
      <c r="C2040" s="6"/>
      <c r="D2040" s="36"/>
      <c r="E2040" s="6"/>
      <c r="F2040" s="285" t="s">
        <v>2158</v>
      </c>
      <c r="G2040" s="286"/>
      <c r="H2040" s="28"/>
      <c r="I2040" s="28"/>
      <c r="J2040" s="28"/>
      <c r="K2040" s="77"/>
      <c r="L2040" s="77"/>
      <c r="M2040" s="285" t="s">
        <v>97</v>
      </c>
      <c r="N2040" s="286" t="s">
        <v>52</v>
      </c>
      <c r="O2040" s="287">
        <v>1</v>
      </c>
      <c r="P2040" s="297"/>
      <c r="Q2040" s="88"/>
      <c r="R2040" s="298"/>
      <c r="S2040" s="47"/>
      <c r="T2040" s="48"/>
      <c r="U2040" s="48"/>
      <c r="V2040" s="48"/>
      <c r="W2040" s="48"/>
      <c r="X2040" s="48"/>
      <c r="Y2040" s="48"/>
      <c r="Z2040" s="48"/>
      <c r="AA2040" s="48"/>
      <c r="AB2040" s="48"/>
      <c r="AC2040" s="48"/>
      <c r="AD2040" s="48"/>
      <c r="AE2040" s="48"/>
      <c r="AF2040" s="48"/>
      <c r="AG2040" s="48"/>
      <c r="AH2040" s="48"/>
      <c r="AI2040" s="48"/>
      <c r="AJ2040" s="48"/>
      <c r="AK2040" s="48"/>
      <c r="AL2040" s="48"/>
      <c r="AM2040" s="48"/>
      <c r="AN2040" s="48"/>
      <c r="AO2040" s="48"/>
      <c r="AP2040" s="48"/>
      <c r="AQ2040" s="48"/>
      <c r="AR2040" s="48"/>
      <c r="AS2040" s="48"/>
      <c r="AT2040" s="48"/>
      <c r="AU2040" s="48"/>
      <c r="AV2040" s="48"/>
      <c r="AW2040" s="48"/>
      <c r="AX2040" s="48"/>
      <c r="AY2040" s="48"/>
      <c r="AZ2040" s="48"/>
      <c r="BA2040" s="48"/>
      <c r="BB2040" s="48"/>
      <c r="BC2040" s="48"/>
      <c r="BD2040" s="48"/>
      <c r="BE2040" s="48"/>
      <c r="BF2040" s="48"/>
      <c r="BG2040" s="48"/>
      <c r="BH2040" s="48"/>
      <c r="BI2040" s="48"/>
      <c r="BJ2040" s="48"/>
      <c r="BK2040" s="48"/>
      <c r="BL2040" s="48"/>
      <c r="BM2040" s="48"/>
      <c r="BN2040" s="48"/>
      <c r="BO2040" s="48"/>
      <c r="BP2040" s="48"/>
      <c r="BQ2040" s="48"/>
      <c r="BR2040" s="48"/>
      <c r="BS2040" s="48"/>
      <c r="BT2040" s="48"/>
      <c r="BU2040" s="48"/>
      <c r="BV2040" s="48"/>
      <c r="BW2040" s="48"/>
      <c r="BX2040" s="48"/>
      <c r="BY2040" s="48"/>
      <c r="BZ2040" s="48"/>
      <c r="CA2040" s="48"/>
      <c r="CB2040" s="48"/>
      <c r="CC2040" s="48"/>
      <c r="CD2040" s="48"/>
      <c r="CE2040" s="48"/>
      <c r="CF2040" s="48"/>
      <c r="CG2040" s="48"/>
      <c r="CH2040" s="48"/>
      <c r="CI2040" s="48"/>
      <c r="CJ2040" s="48"/>
      <c r="CK2040" s="48"/>
      <c r="CL2040" s="48"/>
      <c r="CM2040" s="48"/>
      <c r="CN2040" s="48"/>
      <c r="CO2040" s="48"/>
      <c r="CP2040" s="48"/>
      <c r="CQ2040" s="48"/>
      <c r="CR2040" s="48"/>
      <c r="CS2040" s="48"/>
      <c r="CT2040" s="48"/>
      <c r="CU2040" s="48"/>
      <c r="CV2040" s="48"/>
      <c r="CW2040" s="48"/>
      <c r="CX2040" s="48"/>
      <c r="CY2040" s="48"/>
      <c r="CZ2040" s="48"/>
      <c r="DA2040" s="48"/>
      <c r="DB2040" s="48"/>
      <c r="DC2040" s="48"/>
      <c r="DD2040" s="48"/>
      <c r="DE2040" s="48"/>
      <c r="DF2040" s="48"/>
      <c r="DG2040" s="48"/>
      <c r="DH2040" s="48"/>
      <c r="DI2040" s="48"/>
      <c r="DJ2040" s="48"/>
      <c r="DK2040" s="48"/>
      <c r="DL2040" s="48"/>
      <c r="DM2040" s="48"/>
      <c r="DN2040" s="48"/>
      <c r="DO2040" s="48"/>
      <c r="DP2040" s="48"/>
      <c r="DQ2040" s="48"/>
    </row>
    <row r="2041" spans="1:121" ht="12.75" hidden="1" customHeight="1" outlineLevel="2">
      <c r="A2041" s="36"/>
      <c r="B2041" s="36"/>
      <c r="C2041" s="6"/>
      <c r="D2041" s="36"/>
      <c r="E2041" s="6"/>
      <c r="F2041" s="285"/>
      <c r="G2041" s="286"/>
      <c r="H2041" s="28"/>
      <c r="I2041" s="28"/>
      <c r="J2041" s="28"/>
      <c r="K2041" s="77"/>
      <c r="L2041" s="77"/>
      <c r="M2041" s="285" t="s">
        <v>2676</v>
      </c>
      <c r="N2041" s="286" t="s">
        <v>785</v>
      </c>
      <c r="O2041" s="287">
        <v>55</v>
      </c>
      <c r="P2041" s="297"/>
      <c r="Q2041" s="88"/>
      <c r="R2041" s="298"/>
      <c r="S2041" s="47"/>
      <c r="T2041" s="48"/>
      <c r="U2041" s="48"/>
      <c r="V2041" s="48"/>
      <c r="W2041" s="48"/>
      <c r="X2041" s="48"/>
      <c r="Y2041" s="48"/>
      <c r="Z2041" s="48"/>
      <c r="AA2041" s="48"/>
      <c r="AB2041" s="48"/>
      <c r="AC2041" s="48"/>
      <c r="AD2041" s="48"/>
      <c r="AE2041" s="48"/>
      <c r="AF2041" s="48"/>
      <c r="AG2041" s="48"/>
      <c r="AH2041" s="48"/>
      <c r="AI2041" s="48"/>
      <c r="AJ2041" s="48"/>
      <c r="AK2041" s="48"/>
      <c r="AL2041" s="48"/>
      <c r="AM2041" s="48"/>
      <c r="AN2041" s="48"/>
      <c r="AO2041" s="48"/>
      <c r="AP2041" s="48"/>
      <c r="AQ2041" s="48"/>
      <c r="AR2041" s="48"/>
      <c r="AS2041" s="48"/>
      <c r="AT2041" s="48"/>
      <c r="AU2041" s="48"/>
      <c r="AV2041" s="48"/>
      <c r="AW2041" s="48"/>
      <c r="AX2041" s="48"/>
      <c r="AY2041" s="48"/>
      <c r="AZ2041" s="48"/>
      <c r="BA2041" s="48"/>
      <c r="BB2041" s="48"/>
      <c r="BC2041" s="48"/>
      <c r="BD2041" s="48"/>
      <c r="BE2041" s="48"/>
      <c r="BF2041" s="48"/>
      <c r="BG2041" s="48"/>
      <c r="BH2041" s="48"/>
      <c r="BI2041" s="48"/>
      <c r="BJ2041" s="48"/>
      <c r="BK2041" s="48"/>
      <c r="BL2041" s="48"/>
      <c r="BM2041" s="48"/>
      <c r="BN2041" s="48"/>
      <c r="BO2041" s="48"/>
      <c r="BP2041" s="48"/>
      <c r="BQ2041" s="48"/>
      <c r="BR2041" s="48"/>
      <c r="BS2041" s="48"/>
      <c r="BT2041" s="48"/>
      <c r="BU2041" s="48"/>
      <c r="BV2041" s="48"/>
      <c r="BW2041" s="48"/>
      <c r="BX2041" s="48"/>
      <c r="BY2041" s="48"/>
      <c r="BZ2041" s="48"/>
      <c r="CA2041" s="48"/>
      <c r="CB2041" s="48"/>
      <c r="CC2041" s="48"/>
      <c r="CD2041" s="48"/>
      <c r="CE2041" s="48"/>
      <c r="CF2041" s="48"/>
      <c r="CG2041" s="48"/>
      <c r="CH2041" s="48"/>
      <c r="CI2041" s="48"/>
      <c r="CJ2041" s="48"/>
      <c r="CK2041" s="48"/>
      <c r="CL2041" s="48"/>
      <c r="CM2041" s="48"/>
      <c r="CN2041" s="48"/>
      <c r="CO2041" s="48"/>
      <c r="CP2041" s="48"/>
      <c r="CQ2041" s="48"/>
      <c r="CR2041" s="48"/>
      <c r="CS2041" s="48"/>
      <c r="CT2041" s="48"/>
      <c r="CU2041" s="48"/>
      <c r="CV2041" s="48"/>
      <c r="CW2041" s="48"/>
      <c r="CX2041" s="48"/>
      <c r="CY2041" s="48"/>
      <c r="CZ2041" s="48"/>
      <c r="DA2041" s="48"/>
      <c r="DB2041" s="48"/>
      <c r="DC2041" s="48"/>
      <c r="DD2041" s="48"/>
      <c r="DE2041" s="48"/>
      <c r="DF2041" s="48"/>
      <c r="DG2041" s="48"/>
      <c r="DH2041" s="48"/>
      <c r="DI2041" s="48"/>
      <c r="DJ2041" s="48"/>
      <c r="DK2041" s="48"/>
      <c r="DL2041" s="48"/>
      <c r="DM2041" s="48"/>
      <c r="DN2041" s="48"/>
      <c r="DO2041" s="48"/>
      <c r="DP2041" s="48"/>
      <c r="DQ2041" s="48"/>
    </row>
    <row r="2042" spans="1:121" ht="78.75" customHeight="1" outlineLevel="1" collapsed="1">
      <c r="A2042" s="36" t="s">
        <v>2159</v>
      </c>
      <c r="B2042" s="78">
        <v>110</v>
      </c>
      <c r="C2042" s="296" t="s">
        <v>1349</v>
      </c>
      <c r="D2042" s="36" t="s">
        <v>1350</v>
      </c>
      <c r="E2042" s="28" t="s">
        <v>2759</v>
      </c>
      <c r="F2042" s="35" t="s">
        <v>1907</v>
      </c>
      <c r="G2042" s="28"/>
      <c r="H2042" s="76" t="s">
        <v>59</v>
      </c>
      <c r="I2042" s="28"/>
      <c r="J2042" s="28" t="s">
        <v>50</v>
      </c>
      <c r="K2042" s="26" t="s">
        <v>55</v>
      </c>
      <c r="L2042" s="26" t="s">
        <v>57</v>
      </c>
      <c r="M2042" s="285" t="str">
        <f>M2043&amp;" "&amp;O2043&amp;N2043&amp;" "&amp;M2044&amp;" "&amp;O2044&amp;N2044&amp;" "&amp;M2045&amp;" "&amp;O2045&amp;N2045&amp;" "&amp;M2046&amp;" "&amp;O2046&amp;N2046&amp;" "&amp;M2047&amp;" "&amp;O2047&amp;N2047&amp;" "</f>
        <v xml:space="preserve">Текущий ремонт трансформаторов 110 кВ 2шт. Текущий ремонт трансформаторов напряжения 110 кВ 6шт. Текущий ремонт трансформаторов тока 110 кВ 6шт. Текущий ремонт высокочастотных заградителей 110 кВ 2шт. Текущий ремонт трансформаторов напряжения 6-10 кВ  18шт. </v>
      </c>
      <c r="N2042" s="286"/>
      <c r="O2042" s="287"/>
      <c r="P2042" s="297"/>
      <c r="Q2042" s="88"/>
      <c r="R2042" s="298"/>
      <c r="S2042" s="47"/>
      <c r="T2042" s="48"/>
      <c r="U2042" s="48"/>
      <c r="V2042" s="48"/>
      <c r="W2042" s="48"/>
      <c r="X2042" s="48"/>
      <c r="Y2042" s="48"/>
      <c r="Z2042" s="48"/>
      <c r="AA2042" s="48"/>
      <c r="AB2042" s="48"/>
      <c r="AC2042" s="48"/>
      <c r="AD2042" s="48"/>
      <c r="AE2042" s="48"/>
      <c r="AF2042" s="48"/>
      <c r="AG2042" s="48"/>
      <c r="AH2042" s="48"/>
      <c r="AI2042" s="48"/>
      <c r="AJ2042" s="48"/>
      <c r="AK2042" s="48"/>
      <c r="AL2042" s="48"/>
      <c r="AM2042" s="48"/>
      <c r="AN2042" s="48"/>
      <c r="AO2042" s="48"/>
      <c r="AP2042" s="48"/>
      <c r="AQ2042" s="48"/>
      <c r="AR2042" s="48"/>
      <c r="AS2042" s="48"/>
      <c r="AT2042" s="48"/>
      <c r="AU2042" s="48"/>
      <c r="AV2042" s="48"/>
      <c r="AW2042" s="48"/>
      <c r="AX2042" s="48"/>
      <c r="AY2042" s="48"/>
      <c r="AZ2042" s="48"/>
      <c r="BA2042" s="48"/>
      <c r="BB2042" s="48"/>
      <c r="BC2042" s="48"/>
      <c r="BD2042" s="48"/>
      <c r="BE2042" s="48"/>
      <c r="BF2042" s="48"/>
      <c r="BG2042" s="48"/>
      <c r="BH2042" s="48"/>
      <c r="BI2042" s="48"/>
      <c r="BJ2042" s="48"/>
      <c r="BK2042" s="48"/>
      <c r="BL2042" s="48"/>
      <c r="BM2042" s="48"/>
      <c r="BN2042" s="48"/>
      <c r="BO2042" s="48"/>
      <c r="BP2042" s="48"/>
      <c r="BQ2042" s="48"/>
      <c r="BR2042" s="48"/>
      <c r="BS2042" s="48"/>
      <c r="BT2042" s="48"/>
      <c r="BU2042" s="48"/>
      <c r="BV2042" s="48"/>
      <c r="BW2042" s="48"/>
      <c r="BX2042" s="48"/>
      <c r="BY2042" s="48"/>
      <c r="BZ2042" s="48"/>
      <c r="CA2042" s="48"/>
      <c r="CB2042" s="48"/>
      <c r="CC2042" s="48"/>
      <c r="CD2042" s="48"/>
      <c r="CE2042" s="48"/>
      <c r="CF2042" s="48"/>
      <c r="CG2042" s="48"/>
      <c r="CH2042" s="48"/>
      <c r="CI2042" s="48"/>
      <c r="CJ2042" s="48"/>
      <c r="CK2042" s="48"/>
      <c r="CL2042" s="48"/>
      <c r="CM2042" s="48"/>
      <c r="CN2042" s="48"/>
      <c r="CO2042" s="48"/>
      <c r="CP2042" s="48"/>
      <c r="CQ2042" s="48"/>
      <c r="CR2042" s="48"/>
      <c r="CS2042" s="48"/>
      <c r="CT2042" s="48"/>
      <c r="CU2042" s="48"/>
      <c r="CV2042" s="48"/>
      <c r="CW2042" s="48"/>
      <c r="CX2042" s="48"/>
      <c r="CY2042" s="48"/>
      <c r="CZ2042" s="48"/>
      <c r="DA2042" s="48"/>
      <c r="DB2042" s="48"/>
      <c r="DC2042" s="48"/>
      <c r="DD2042" s="48"/>
      <c r="DE2042" s="48"/>
      <c r="DF2042" s="48"/>
      <c r="DG2042" s="48"/>
      <c r="DH2042" s="48"/>
      <c r="DI2042" s="48"/>
      <c r="DJ2042" s="48"/>
      <c r="DK2042" s="48"/>
      <c r="DL2042" s="48"/>
      <c r="DM2042" s="48"/>
      <c r="DN2042" s="48"/>
      <c r="DO2042" s="48"/>
      <c r="DP2042" s="48"/>
      <c r="DQ2042" s="48"/>
    </row>
    <row r="2043" spans="1:121" ht="12.75" hidden="1" customHeight="1" outlineLevel="2">
      <c r="A2043" s="36"/>
      <c r="B2043" s="36"/>
      <c r="C2043" s="6"/>
      <c r="D2043" s="36"/>
      <c r="E2043" s="6"/>
      <c r="F2043" s="285" t="s">
        <v>2160</v>
      </c>
      <c r="G2043" s="28" t="s">
        <v>2846</v>
      </c>
      <c r="H2043" s="28"/>
      <c r="I2043" s="28"/>
      <c r="J2043" s="28"/>
      <c r="K2043" s="77"/>
      <c r="L2043" s="77"/>
      <c r="M2043" s="285" t="s">
        <v>103</v>
      </c>
      <c r="N2043" s="286" t="s">
        <v>52</v>
      </c>
      <c r="O2043" s="287">
        <v>2</v>
      </c>
      <c r="P2043" s="297"/>
      <c r="Q2043" s="88"/>
      <c r="R2043" s="298"/>
      <c r="S2043" s="47"/>
      <c r="T2043" s="48"/>
      <c r="U2043" s="48"/>
      <c r="V2043" s="48"/>
      <c r="W2043" s="48"/>
      <c r="X2043" s="48"/>
      <c r="Y2043" s="48"/>
      <c r="Z2043" s="48"/>
      <c r="AA2043" s="48"/>
      <c r="AB2043" s="48"/>
      <c r="AC2043" s="48"/>
      <c r="AD2043" s="48"/>
      <c r="AE2043" s="48"/>
      <c r="AF2043" s="48"/>
      <c r="AG2043" s="48"/>
      <c r="AH2043" s="48"/>
      <c r="AI2043" s="48"/>
      <c r="AJ2043" s="48"/>
      <c r="AK2043" s="48"/>
      <c r="AL2043" s="48"/>
      <c r="AM2043" s="48"/>
      <c r="AN2043" s="48"/>
      <c r="AO2043" s="48"/>
      <c r="AP2043" s="48"/>
      <c r="AQ2043" s="48"/>
      <c r="AR2043" s="48"/>
      <c r="AS2043" s="48"/>
      <c r="AT2043" s="48"/>
      <c r="AU2043" s="48"/>
      <c r="AV2043" s="48"/>
      <c r="AW2043" s="48"/>
      <c r="AX2043" s="48"/>
      <c r="AY2043" s="48"/>
      <c r="AZ2043" s="48"/>
      <c r="BA2043" s="48"/>
      <c r="BB2043" s="48"/>
      <c r="BC2043" s="48"/>
      <c r="BD2043" s="48"/>
      <c r="BE2043" s="48"/>
      <c r="BF2043" s="48"/>
      <c r="BG2043" s="48"/>
      <c r="BH2043" s="48"/>
      <c r="BI2043" s="48"/>
      <c r="BJ2043" s="48"/>
      <c r="BK2043" s="48"/>
      <c r="BL2043" s="48"/>
      <c r="BM2043" s="48"/>
      <c r="BN2043" s="48"/>
      <c r="BO2043" s="48"/>
      <c r="BP2043" s="48"/>
      <c r="BQ2043" s="48"/>
      <c r="BR2043" s="48"/>
      <c r="BS2043" s="48"/>
      <c r="BT2043" s="48"/>
      <c r="BU2043" s="48"/>
      <c r="BV2043" s="48"/>
      <c r="BW2043" s="48"/>
      <c r="BX2043" s="48"/>
      <c r="BY2043" s="48"/>
      <c r="BZ2043" s="48"/>
      <c r="CA2043" s="48"/>
      <c r="CB2043" s="48"/>
      <c r="CC2043" s="48"/>
      <c r="CD2043" s="48"/>
      <c r="CE2043" s="48"/>
      <c r="CF2043" s="48"/>
      <c r="CG2043" s="48"/>
      <c r="CH2043" s="48"/>
      <c r="CI2043" s="48"/>
      <c r="CJ2043" s="48"/>
      <c r="CK2043" s="48"/>
      <c r="CL2043" s="48"/>
      <c r="CM2043" s="48"/>
      <c r="CN2043" s="48"/>
      <c r="CO2043" s="48"/>
      <c r="CP2043" s="48"/>
      <c r="CQ2043" s="48"/>
      <c r="CR2043" s="48"/>
      <c r="CS2043" s="48"/>
      <c r="CT2043" s="48"/>
      <c r="CU2043" s="48"/>
      <c r="CV2043" s="48"/>
      <c r="CW2043" s="48"/>
      <c r="CX2043" s="48"/>
      <c r="CY2043" s="48"/>
      <c r="CZ2043" s="48"/>
      <c r="DA2043" s="48"/>
      <c r="DB2043" s="48"/>
      <c r="DC2043" s="48"/>
      <c r="DD2043" s="48"/>
      <c r="DE2043" s="48"/>
      <c r="DF2043" s="48"/>
      <c r="DG2043" s="48"/>
      <c r="DH2043" s="48"/>
      <c r="DI2043" s="48"/>
      <c r="DJ2043" s="48"/>
      <c r="DK2043" s="48"/>
      <c r="DL2043" s="48"/>
      <c r="DM2043" s="48"/>
      <c r="DN2043" s="48"/>
      <c r="DO2043" s="48"/>
      <c r="DP2043" s="48"/>
      <c r="DQ2043" s="48"/>
    </row>
    <row r="2044" spans="1:121" ht="22.5" hidden="1" customHeight="1" outlineLevel="2">
      <c r="A2044" s="36"/>
      <c r="B2044" s="36"/>
      <c r="C2044" s="6"/>
      <c r="D2044" s="36"/>
      <c r="E2044" s="6"/>
      <c r="F2044" s="285" t="s">
        <v>2048</v>
      </c>
      <c r="G2044" s="286"/>
      <c r="H2044" s="28"/>
      <c r="I2044" s="28"/>
      <c r="J2044" s="28"/>
      <c r="K2044" s="77"/>
      <c r="L2044" s="77"/>
      <c r="M2044" s="285" t="s">
        <v>106</v>
      </c>
      <c r="N2044" s="286" t="s">
        <v>52</v>
      </c>
      <c r="O2044" s="287">
        <v>6</v>
      </c>
      <c r="P2044" s="297"/>
      <c r="Q2044" s="88"/>
      <c r="R2044" s="298"/>
      <c r="S2044" s="47"/>
      <c r="T2044" s="48"/>
      <c r="U2044" s="48"/>
      <c r="V2044" s="48"/>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c r="AR2044" s="48"/>
      <c r="AS2044" s="48"/>
      <c r="AT2044" s="48"/>
      <c r="AU2044" s="48"/>
      <c r="AV2044" s="48"/>
      <c r="AW2044" s="48"/>
      <c r="AX2044" s="48"/>
      <c r="AY2044" s="48"/>
      <c r="AZ2044" s="48"/>
      <c r="BA2044" s="48"/>
      <c r="BB2044" s="48"/>
      <c r="BC2044" s="48"/>
      <c r="BD2044" s="48"/>
      <c r="BE2044" s="48"/>
      <c r="BF2044" s="48"/>
      <c r="BG2044" s="48"/>
      <c r="BH2044" s="48"/>
      <c r="BI2044" s="48"/>
      <c r="BJ2044" s="48"/>
      <c r="BK2044" s="48"/>
      <c r="BL2044" s="48"/>
      <c r="BM2044" s="48"/>
      <c r="BN2044" s="48"/>
      <c r="BO2044" s="48"/>
      <c r="BP2044" s="48"/>
      <c r="BQ2044" s="48"/>
      <c r="BR2044" s="48"/>
      <c r="BS2044" s="48"/>
      <c r="BT2044" s="48"/>
      <c r="BU2044" s="48"/>
      <c r="BV2044" s="48"/>
      <c r="BW2044" s="48"/>
      <c r="BX2044" s="48"/>
      <c r="BY2044" s="48"/>
      <c r="BZ2044" s="48"/>
      <c r="CA2044" s="48"/>
      <c r="CB2044" s="48"/>
      <c r="CC2044" s="48"/>
      <c r="CD2044" s="48"/>
      <c r="CE2044" s="48"/>
      <c r="CF2044" s="48"/>
      <c r="CG2044" s="48"/>
      <c r="CH2044" s="48"/>
      <c r="CI2044" s="48"/>
      <c r="CJ2044" s="48"/>
      <c r="CK2044" s="48"/>
      <c r="CL2044" s="48"/>
      <c r="CM2044" s="48"/>
      <c r="CN2044" s="48"/>
      <c r="CO2044" s="48"/>
      <c r="CP2044" s="48"/>
      <c r="CQ2044" s="48"/>
      <c r="CR2044" s="48"/>
      <c r="CS2044" s="48"/>
      <c r="CT2044" s="48"/>
      <c r="CU2044" s="48"/>
      <c r="CV2044" s="48"/>
      <c r="CW2044" s="48"/>
      <c r="CX2044" s="48"/>
      <c r="CY2044" s="48"/>
      <c r="CZ2044" s="48"/>
      <c r="DA2044" s="48"/>
      <c r="DB2044" s="48"/>
      <c r="DC2044" s="48"/>
      <c r="DD2044" s="48"/>
      <c r="DE2044" s="48"/>
      <c r="DF2044" s="48"/>
      <c r="DG2044" s="48"/>
      <c r="DH2044" s="48"/>
      <c r="DI2044" s="48"/>
      <c r="DJ2044" s="48"/>
      <c r="DK2044" s="48"/>
      <c r="DL2044" s="48"/>
      <c r="DM2044" s="48"/>
      <c r="DN2044" s="48"/>
      <c r="DO2044" s="48"/>
      <c r="DP2044" s="48"/>
      <c r="DQ2044" s="48"/>
    </row>
    <row r="2045" spans="1:121" ht="22.5" hidden="1" customHeight="1" outlineLevel="2">
      <c r="A2045" s="36"/>
      <c r="B2045" s="36"/>
      <c r="C2045" s="6"/>
      <c r="D2045" s="36"/>
      <c r="E2045" s="6"/>
      <c r="F2045" s="285" t="s">
        <v>2161</v>
      </c>
      <c r="G2045" s="286"/>
      <c r="H2045" s="28"/>
      <c r="I2045" s="28"/>
      <c r="J2045" s="28"/>
      <c r="K2045" s="77"/>
      <c r="L2045" s="77"/>
      <c r="M2045" s="285" t="s">
        <v>426</v>
      </c>
      <c r="N2045" s="286" t="s">
        <v>52</v>
      </c>
      <c r="O2045" s="287">
        <v>6</v>
      </c>
      <c r="P2045" s="297"/>
      <c r="Q2045" s="88"/>
      <c r="R2045" s="298"/>
      <c r="S2045" s="47"/>
      <c r="T2045" s="48"/>
      <c r="U2045" s="48"/>
      <c r="V2045" s="48"/>
      <c r="W2045" s="48"/>
      <c r="X2045" s="48"/>
      <c r="Y2045" s="48"/>
      <c r="Z2045" s="48"/>
      <c r="AA2045" s="48"/>
      <c r="AB2045" s="48"/>
      <c r="AC2045" s="48"/>
      <c r="AD2045" s="48"/>
      <c r="AE2045" s="48"/>
      <c r="AF2045" s="48"/>
      <c r="AG2045" s="48"/>
      <c r="AH2045" s="48"/>
      <c r="AI2045" s="48"/>
      <c r="AJ2045" s="48"/>
      <c r="AK2045" s="48"/>
      <c r="AL2045" s="48"/>
      <c r="AM2045" s="48"/>
      <c r="AN2045" s="48"/>
      <c r="AO2045" s="48"/>
      <c r="AP2045" s="48"/>
      <c r="AQ2045" s="48"/>
      <c r="AR2045" s="48"/>
      <c r="AS2045" s="48"/>
      <c r="AT2045" s="48"/>
      <c r="AU2045" s="48"/>
      <c r="AV2045" s="48"/>
      <c r="AW2045" s="48"/>
      <c r="AX2045" s="48"/>
      <c r="AY2045" s="48"/>
      <c r="AZ2045" s="48"/>
      <c r="BA2045" s="48"/>
      <c r="BB2045" s="48"/>
      <c r="BC2045" s="48"/>
      <c r="BD2045" s="48"/>
      <c r="BE2045" s="48"/>
      <c r="BF2045" s="48"/>
      <c r="BG2045" s="48"/>
      <c r="BH2045" s="48"/>
      <c r="BI2045" s="48"/>
      <c r="BJ2045" s="48"/>
      <c r="BK2045" s="48"/>
      <c r="BL2045" s="48"/>
      <c r="BM2045" s="48"/>
      <c r="BN2045" s="48"/>
      <c r="BO2045" s="48"/>
      <c r="BP2045" s="48"/>
      <c r="BQ2045" s="48"/>
      <c r="BR2045" s="48"/>
      <c r="BS2045" s="48"/>
      <c r="BT2045" s="48"/>
      <c r="BU2045" s="48"/>
      <c r="BV2045" s="48"/>
      <c r="BW2045" s="48"/>
      <c r="BX2045" s="48"/>
      <c r="BY2045" s="48"/>
      <c r="BZ2045" s="48"/>
      <c r="CA2045" s="48"/>
      <c r="CB2045" s="48"/>
      <c r="CC2045" s="48"/>
      <c r="CD2045" s="48"/>
      <c r="CE2045" s="48"/>
      <c r="CF2045" s="48"/>
      <c r="CG2045" s="48"/>
      <c r="CH2045" s="48"/>
      <c r="CI2045" s="48"/>
      <c r="CJ2045" s="48"/>
      <c r="CK2045" s="48"/>
      <c r="CL2045" s="48"/>
      <c r="CM2045" s="48"/>
      <c r="CN2045" s="48"/>
      <c r="CO2045" s="48"/>
      <c r="CP2045" s="48"/>
      <c r="CQ2045" s="48"/>
      <c r="CR2045" s="48"/>
      <c r="CS2045" s="48"/>
      <c r="CT2045" s="48"/>
      <c r="CU2045" s="48"/>
      <c r="CV2045" s="48"/>
      <c r="CW2045" s="48"/>
      <c r="CX2045" s="48"/>
      <c r="CY2045" s="48"/>
      <c r="CZ2045" s="48"/>
      <c r="DA2045" s="48"/>
      <c r="DB2045" s="48"/>
      <c r="DC2045" s="48"/>
      <c r="DD2045" s="48"/>
      <c r="DE2045" s="48"/>
      <c r="DF2045" s="48"/>
      <c r="DG2045" s="48"/>
      <c r="DH2045" s="48"/>
      <c r="DI2045" s="48"/>
      <c r="DJ2045" s="48"/>
      <c r="DK2045" s="48"/>
      <c r="DL2045" s="48"/>
      <c r="DM2045" s="48"/>
      <c r="DN2045" s="48"/>
      <c r="DO2045" s="48"/>
      <c r="DP2045" s="48"/>
      <c r="DQ2045" s="48"/>
    </row>
    <row r="2046" spans="1:121" ht="22.5" hidden="1" customHeight="1" outlineLevel="2">
      <c r="A2046" s="36"/>
      <c r="B2046" s="36"/>
      <c r="C2046" s="6"/>
      <c r="D2046" s="36"/>
      <c r="E2046" s="6"/>
      <c r="F2046" s="285" t="s">
        <v>2162</v>
      </c>
      <c r="G2046" s="286"/>
      <c r="H2046" s="28"/>
      <c r="I2046" s="28"/>
      <c r="J2046" s="28"/>
      <c r="K2046" s="77"/>
      <c r="L2046" s="77"/>
      <c r="M2046" s="285" t="s">
        <v>2163</v>
      </c>
      <c r="N2046" s="286" t="s">
        <v>52</v>
      </c>
      <c r="O2046" s="287">
        <v>2</v>
      </c>
      <c r="P2046" s="297"/>
      <c r="Q2046" s="88"/>
      <c r="R2046" s="298"/>
      <c r="S2046" s="47"/>
      <c r="T2046" s="48"/>
      <c r="U2046" s="48"/>
      <c r="V2046" s="48"/>
      <c r="W2046" s="48"/>
      <c r="X2046" s="48"/>
      <c r="Y2046" s="48"/>
      <c r="Z2046" s="48"/>
      <c r="AA2046" s="48"/>
      <c r="AB2046" s="48"/>
      <c r="AC2046" s="48"/>
      <c r="AD2046" s="48"/>
      <c r="AE2046" s="48"/>
      <c r="AF2046" s="48"/>
      <c r="AG2046" s="48"/>
      <c r="AH2046" s="48"/>
      <c r="AI2046" s="48"/>
      <c r="AJ2046" s="48"/>
      <c r="AK2046" s="48"/>
      <c r="AL2046" s="48"/>
      <c r="AM2046" s="48"/>
      <c r="AN2046" s="48"/>
      <c r="AO2046" s="48"/>
      <c r="AP2046" s="48"/>
      <c r="AQ2046" s="48"/>
      <c r="AR2046" s="48"/>
      <c r="AS2046" s="48"/>
      <c r="AT2046" s="48"/>
      <c r="AU2046" s="48"/>
      <c r="AV2046" s="48"/>
      <c r="AW2046" s="48"/>
      <c r="AX2046" s="48"/>
      <c r="AY2046" s="48"/>
      <c r="AZ2046" s="48"/>
      <c r="BA2046" s="48"/>
      <c r="BB2046" s="48"/>
      <c r="BC2046" s="48"/>
      <c r="BD2046" s="48"/>
      <c r="BE2046" s="48"/>
      <c r="BF2046" s="48"/>
      <c r="BG2046" s="48"/>
      <c r="BH2046" s="48"/>
      <c r="BI2046" s="48"/>
      <c r="BJ2046" s="48"/>
      <c r="BK2046" s="48"/>
      <c r="BL2046" s="48"/>
      <c r="BM2046" s="48"/>
      <c r="BN2046" s="48"/>
      <c r="BO2046" s="48"/>
      <c r="BP2046" s="48"/>
      <c r="BQ2046" s="48"/>
      <c r="BR2046" s="48"/>
      <c r="BS2046" s="48"/>
      <c r="BT2046" s="48"/>
      <c r="BU2046" s="48"/>
      <c r="BV2046" s="48"/>
      <c r="BW2046" s="48"/>
      <c r="BX2046" s="48"/>
      <c r="BY2046" s="48"/>
      <c r="BZ2046" s="48"/>
      <c r="CA2046" s="48"/>
      <c r="CB2046" s="48"/>
      <c r="CC2046" s="48"/>
      <c r="CD2046" s="48"/>
      <c r="CE2046" s="48"/>
      <c r="CF2046" s="48"/>
      <c r="CG2046" s="48"/>
      <c r="CH2046" s="48"/>
      <c r="CI2046" s="48"/>
      <c r="CJ2046" s="48"/>
      <c r="CK2046" s="48"/>
      <c r="CL2046" s="48"/>
      <c r="CM2046" s="48"/>
      <c r="CN2046" s="48"/>
      <c r="CO2046" s="48"/>
      <c r="CP2046" s="48"/>
      <c r="CQ2046" s="48"/>
      <c r="CR2046" s="48"/>
      <c r="CS2046" s="48"/>
      <c r="CT2046" s="48"/>
      <c r="CU2046" s="48"/>
      <c r="CV2046" s="48"/>
      <c r="CW2046" s="48"/>
      <c r="CX2046" s="48"/>
      <c r="CY2046" s="48"/>
      <c r="CZ2046" s="48"/>
      <c r="DA2046" s="48"/>
      <c r="DB2046" s="48"/>
      <c r="DC2046" s="48"/>
      <c r="DD2046" s="48"/>
      <c r="DE2046" s="48"/>
      <c r="DF2046" s="48"/>
      <c r="DG2046" s="48"/>
      <c r="DH2046" s="48"/>
      <c r="DI2046" s="48"/>
      <c r="DJ2046" s="48"/>
      <c r="DK2046" s="48"/>
      <c r="DL2046" s="48"/>
      <c r="DM2046" s="48"/>
      <c r="DN2046" s="48"/>
      <c r="DO2046" s="48"/>
      <c r="DP2046" s="48"/>
      <c r="DQ2046" s="48"/>
    </row>
    <row r="2047" spans="1:121" ht="22.5" hidden="1" customHeight="1" outlineLevel="2">
      <c r="A2047" s="36"/>
      <c r="B2047" s="36"/>
      <c r="C2047" s="6"/>
      <c r="D2047" s="36"/>
      <c r="E2047" s="6"/>
      <c r="F2047" s="285" t="s">
        <v>2760</v>
      </c>
      <c r="G2047" s="286"/>
      <c r="H2047" s="28"/>
      <c r="I2047" s="28"/>
      <c r="J2047" s="28"/>
      <c r="K2047" s="77"/>
      <c r="L2047" s="77"/>
      <c r="M2047" s="285" t="s">
        <v>2164</v>
      </c>
      <c r="N2047" s="286" t="s">
        <v>52</v>
      </c>
      <c r="O2047" s="287">
        <v>18</v>
      </c>
      <c r="P2047" s="297"/>
      <c r="Q2047" s="88"/>
      <c r="R2047" s="298"/>
      <c r="S2047" s="47"/>
      <c r="T2047" s="48"/>
      <c r="U2047" s="48"/>
      <c r="V2047" s="48"/>
      <c r="W2047" s="48"/>
      <c r="X2047" s="48"/>
      <c r="Y2047" s="48"/>
      <c r="Z2047" s="48"/>
      <c r="AA2047" s="48"/>
      <c r="AB2047" s="48"/>
      <c r="AC2047" s="48"/>
      <c r="AD2047" s="48"/>
      <c r="AE2047" s="48"/>
      <c r="AF2047" s="48"/>
      <c r="AG2047" s="48"/>
      <c r="AH2047" s="48"/>
      <c r="AI2047" s="48"/>
      <c r="AJ2047" s="48"/>
      <c r="AK2047" s="48"/>
      <c r="AL2047" s="48"/>
      <c r="AM2047" s="48"/>
      <c r="AN2047" s="48"/>
      <c r="AO2047" s="48"/>
      <c r="AP2047" s="48"/>
      <c r="AQ2047" s="48"/>
      <c r="AR2047" s="48"/>
      <c r="AS2047" s="48"/>
      <c r="AT2047" s="48"/>
      <c r="AU2047" s="48"/>
      <c r="AV2047" s="48"/>
      <c r="AW2047" s="48"/>
      <c r="AX2047" s="48"/>
      <c r="AY2047" s="48"/>
      <c r="AZ2047" s="48"/>
      <c r="BA2047" s="48"/>
      <c r="BB2047" s="48"/>
      <c r="BC2047" s="48"/>
      <c r="BD2047" s="48"/>
      <c r="BE2047" s="48"/>
      <c r="BF2047" s="48"/>
      <c r="BG2047" s="48"/>
      <c r="BH2047" s="48"/>
      <c r="BI2047" s="48"/>
      <c r="BJ2047" s="48"/>
      <c r="BK2047" s="48"/>
      <c r="BL2047" s="48"/>
      <c r="BM2047" s="48"/>
      <c r="BN2047" s="48"/>
      <c r="BO2047" s="48"/>
      <c r="BP2047" s="48"/>
      <c r="BQ2047" s="48"/>
      <c r="BR2047" s="48"/>
      <c r="BS2047" s="48"/>
      <c r="BT2047" s="48"/>
      <c r="BU2047" s="48"/>
      <c r="BV2047" s="48"/>
      <c r="BW2047" s="48"/>
      <c r="BX2047" s="48"/>
      <c r="BY2047" s="48"/>
      <c r="BZ2047" s="48"/>
      <c r="CA2047" s="48"/>
      <c r="CB2047" s="48"/>
      <c r="CC2047" s="48"/>
      <c r="CD2047" s="48"/>
      <c r="CE2047" s="48"/>
      <c r="CF2047" s="48"/>
      <c r="CG2047" s="48"/>
      <c r="CH2047" s="48"/>
      <c r="CI2047" s="48"/>
      <c r="CJ2047" s="48"/>
      <c r="CK2047" s="48"/>
      <c r="CL2047" s="48"/>
      <c r="CM2047" s="48"/>
      <c r="CN2047" s="48"/>
      <c r="CO2047" s="48"/>
      <c r="CP2047" s="48"/>
      <c r="CQ2047" s="48"/>
      <c r="CR2047" s="48"/>
      <c r="CS2047" s="48"/>
      <c r="CT2047" s="48"/>
      <c r="CU2047" s="48"/>
      <c r="CV2047" s="48"/>
      <c r="CW2047" s="48"/>
      <c r="CX2047" s="48"/>
      <c r="CY2047" s="48"/>
      <c r="CZ2047" s="48"/>
      <c r="DA2047" s="48"/>
      <c r="DB2047" s="48"/>
      <c r="DC2047" s="48"/>
      <c r="DD2047" s="48"/>
      <c r="DE2047" s="48"/>
      <c r="DF2047" s="48"/>
      <c r="DG2047" s="48"/>
      <c r="DH2047" s="48"/>
      <c r="DI2047" s="48"/>
      <c r="DJ2047" s="48"/>
      <c r="DK2047" s="48"/>
      <c r="DL2047" s="48"/>
      <c r="DM2047" s="48"/>
      <c r="DN2047" s="48"/>
      <c r="DO2047" s="48"/>
      <c r="DP2047" s="48"/>
      <c r="DQ2047" s="48"/>
    </row>
    <row r="2048" spans="1:121" ht="78.75" customHeight="1" outlineLevel="1" collapsed="1">
      <c r="A2048" s="36" t="s">
        <v>2165</v>
      </c>
      <c r="B2048" s="78">
        <v>110</v>
      </c>
      <c r="C2048" s="296" t="s">
        <v>1349</v>
      </c>
      <c r="D2048" s="36" t="s">
        <v>1350</v>
      </c>
      <c r="E2048" s="28" t="s">
        <v>2166</v>
      </c>
      <c r="F2048" s="35" t="s">
        <v>1902</v>
      </c>
      <c r="G2048" s="28"/>
      <c r="H2048" s="28" t="s">
        <v>59</v>
      </c>
      <c r="I2048" s="28"/>
      <c r="J2048" s="28" t="s">
        <v>50</v>
      </c>
      <c r="K2048" s="26" t="s">
        <v>51</v>
      </c>
      <c r="L2048" s="26" t="s">
        <v>53</v>
      </c>
      <c r="M2048" s="285" t="str">
        <f>M2049&amp;" "&amp;O2049&amp;N2049&amp;" "&amp;M2050&amp;" "&amp;O2050&amp;N2050&amp;" "</f>
        <v xml:space="preserve">Текущий ремонт высокочастотных заградителей 110 кВ 2шт. Текущий ремонт трансформаторов напряжения 110 кВ 6шт. </v>
      </c>
      <c r="N2048" s="286"/>
      <c r="O2048" s="287"/>
      <c r="P2048" s="297"/>
      <c r="Q2048" s="88"/>
      <c r="R2048" s="298"/>
      <c r="S2048" s="47"/>
      <c r="T2048" s="48"/>
      <c r="U2048" s="48"/>
      <c r="V2048" s="48"/>
      <c r="W2048" s="48"/>
      <c r="X2048" s="48"/>
      <c r="Y2048" s="48"/>
      <c r="Z2048" s="48"/>
      <c r="AA2048" s="48"/>
      <c r="AB2048" s="48"/>
      <c r="AC2048" s="48"/>
      <c r="AD2048" s="48"/>
      <c r="AE2048" s="48"/>
      <c r="AF2048" s="48"/>
      <c r="AG2048" s="48"/>
      <c r="AH2048" s="48"/>
      <c r="AI2048" s="48"/>
      <c r="AJ2048" s="48"/>
      <c r="AK2048" s="48"/>
      <c r="AL2048" s="48"/>
      <c r="AM2048" s="48"/>
      <c r="AN2048" s="48"/>
      <c r="AO2048" s="48"/>
      <c r="AP2048" s="48"/>
      <c r="AQ2048" s="48"/>
      <c r="AR2048" s="48"/>
      <c r="AS2048" s="48"/>
      <c r="AT2048" s="48"/>
      <c r="AU2048" s="48"/>
      <c r="AV2048" s="48"/>
      <c r="AW2048" s="48"/>
      <c r="AX2048" s="48"/>
      <c r="AY2048" s="48"/>
      <c r="AZ2048" s="48"/>
      <c r="BA2048" s="48"/>
      <c r="BB2048" s="48"/>
      <c r="BC2048" s="48"/>
      <c r="BD2048" s="48"/>
      <c r="BE2048" s="48"/>
      <c r="BF2048" s="48"/>
      <c r="BG2048" s="48"/>
      <c r="BH2048" s="48"/>
      <c r="BI2048" s="48"/>
      <c r="BJ2048" s="48"/>
      <c r="BK2048" s="48"/>
      <c r="BL2048" s="48"/>
      <c r="BM2048" s="48"/>
      <c r="BN2048" s="48"/>
      <c r="BO2048" s="48"/>
      <c r="BP2048" s="48"/>
      <c r="BQ2048" s="48"/>
      <c r="BR2048" s="48"/>
      <c r="BS2048" s="48"/>
      <c r="BT2048" s="48"/>
      <c r="BU2048" s="48"/>
      <c r="BV2048" s="48"/>
      <c r="BW2048" s="48"/>
      <c r="BX2048" s="48"/>
      <c r="BY2048" s="48"/>
      <c r="BZ2048" s="48"/>
      <c r="CA2048" s="48"/>
      <c r="CB2048" s="48"/>
      <c r="CC2048" s="48"/>
      <c r="CD2048" s="48"/>
      <c r="CE2048" s="48"/>
      <c r="CF2048" s="48"/>
      <c r="CG2048" s="48"/>
      <c r="CH2048" s="48"/>
      <c r="CI2048" s="48"/>
      <c r="CJ2048" s="48"/>
      <c r="CK2048" s="48"/>
      <c r="CL2048" s="48"/>
      <c r="CM2048" s="48"/>
      <c r="CN2048" s="48"/>
      <c r="CO2048" s="48"/>
      <c r="CP2048" s="48"/>
      <c r="CQ2048" s="48"/>
      <c r="CR2048" s="48"/>
      <c r="CS2048" s="48"/>
      <c r="CT2048" s="48"/>
      <c r="CU2048" s="48"/>
      <c r="CV2048" s="48"/>
      <c r="CW2048" s="48"/>
      <c r="CX2048" s="48"/>
      <c r="CY2048" s="48"/>
      <c r="CZ2048" s="48"/>
      <c r="DA2048" s="48"/>
      <c r="DB2048" s="48"/>
      <c r="DC2048" s="48"/>
      <c r="DD2048" s="48"/>
      <c r="DE2048" s="48"/>
      <c r="DF2048" s="48"/>
      <c r="DG2048" s="48"/>
      <c r="DH2048" s="48"/>
      <c r="DI2048" s="48"/>
      <c r="DJ2048" s="48"/>
      <c r="DK2048" s="48"/>
      <c r="DL2048" s="48"/>
      <c r="DM2048" s="48"/>
      <c r="DN2048" s="48"/>
      <c r="DO2048" s="48"/>
      <c r="DP2048" s="48"/>
      <c r="DQ2048" s="48"/>
    </row>
    <row r="2049" spans="1:121" ht="22.5" hidden="1" customHeight="1" outlineLevel="2">
      <c r="A2049" s="36"/>
      <c r="B2049" s="36"/>
      <c r="C2049" s="6"/>
      <c r="D2049" s="36"/>
      <c r="E2049" s="6"/>
      <c r="F2049" s="285" t="s">
        <v>2167</v>
      </c>
      <c r="G2049" s="286"/>
      <c r="H2049" s="28"/>
      <c r="I2049" s="28"/>
      <c r="J2049" s="28"/>
      <c r="K2049" s="77"/>
      <c r="L2049" s="77"/>
      <c r="M2049" s="285" t="s">
        <v>2163</v>
      </c>
      <c r="N2049" s="286" t="s">
        <v>52</v>
      </c>
      <c r="O2049" s="287">
        <v>2</v>
      </c>
      <c r="P2049" s="297"/>
      <c r="Q2049" s="88"/>
      <c r="R2049" s="298"/>
      <c r="S2049" s="47"/>
      <c r="T2049" s="48"/>
      <c r="U2049" s="48"/>
      <c r="V2049" s="48"/>
      <c r="W2049" s="48"/>
      <c r="X2049" s="48"/>
      <c r="Y2049" s="48"/>
      <c r="Z2049" s="48"/>
      <c r="AA2049" s="48"/>
      <c r="AB2049" s="48"/>
      <c r="AC2049" s="48"/>
      <c r="AD2049" s="48"/>
      <c r="AE2049" s="48"/>
      <c r="AF2049" s="48"/>
      <c r="AG2049" s="48"/>
      <c r="AH2049" s="48"/>
      <c r="AI2049" s="48"/>
      <c r="AJ2049" s="48"/>
      <c r="AK2049" s="48"/>
      <c r="AL2049" s="48"/>
      <c r="AM2049" s="48"/>
      <c r="AN2049" s="48"/>
      <c r="AO2049" s="48"/>
      <c r="AP2049" s="48"/>
      <c r="AQ2049" s="48"/>
      <c r="AR2049" s="48"/>
      <c r="AS2049" s="48"/>
      <c r="AT2049" s="48"/>
      <c r="AU2049" s="48"/>
      <c r="AV2049" s="48"/>
      <c r="AW2049" s="48"/>
      <c r="AX2049" s="48"/>
      <c r="AY2049" s="48"/>
      <c r="AZ2049" s="48"/>
      <c r="BA2049" s="48"/>
      <c r="BB2049" s="48"/>
      <c r="BC2049" s="48"/>
      <c r="BD2049" s="48"/>
      <c r="BE2049" s="48"/>
      <c r="BF2049" s="48"/>
      <c r="BG2049" s="48"/>
      <c r="BH2049" s="48"/>
      <c r="BI2049" s="48"/>
      <c r="BJ2049" s="48"/>
      <c r="BK2049" s="48"/>
      <c r="BL2049" s="48"/>
      <c r="BM2049" s="48"/>
      <c r="BN2049" s="48"/>
      <c r="BO2049" s="48"/>
      <c r="BP2049" s="48"/>
      <c r="BQ2049" s="48"/>
      <c r="BR2049" s="48"/>
      <c r="BS2049" s="48"/>
      <c r="BT2049" s="48"/>
      <c r="BU2049" s="48"/>
      <c r="BV2049" s="48"/>
      <c r="BW2049" s="48"/>
      <c r="BX2049" s="48"/>
      <c r="BY2049" s="48"/>
      <c r="BZ2049" s="48"/>
      <c r="CA2049" s="48"/>
      <c r="CB2049" s="48"/>
      <c r="CC2049" s="48"/>
      <c r="CD2049" s="48"/>
      <c r="CE2049" s="48"/>
      <c r="CF2049" s="48"/>
      <c r="CG2049" s="48"/>
      <c r="CH2049" s="48"/>
      <c r="CI2049" s="48"/>
      <c r="CJ2049" s="48"/>
      <c r="CK2049" s="48"/>
      <c r="CL2049" s="48"/>
      <c r="CM2049" s="48"/>
      <c r="CN2049" s="48"/>
      <c r="CO2049" s="48"/>
      <c r="CP2049" s="48"/>
      <c r="CQ2049" s="48"/>
      <c r="CR2049" s="48"/>
      <c r="CS2049" s="48"/>
      <c r="CT2049" s="48"/>
      <c r="CU2049" s="48"/>
      <c r="CV2049" s="48"/>
      <c r="CW2049" s="48"/>
      <c r="CX2049" s="48"/>
      <c r="CY2049" s="48"/>
      <c r="CZ2049" s="48"/>
      <c r="DA2049" s="48"/>
      <c r="DB2049" s="48"/>
      <c r="DC2049" s="48"/>
      <c r="DD2049" s="48"/>
      <c r="DE2049" s="48"/>
      <c r="DF2049" s="48"/>
      <c r="DG2049" s="48"/>
      <c r="DH2049" s="48"/>
      <c r="DI2049" s="48"/>
      <c r="DJ2049" s="48"/>
      <c r="DK2049" s="48"/>
      <c r="DL2049" s="48"/>
      <c r="DM2049" s="48"/>
      <c r="DN2049" s="48"/>
      <c r="DO2049" s="48"/>
      <c r="DP2049" s="48"/>
      <c r="DQ2049" s="48"/>
    </row>
    <row r="2050" spans="1:121" ht="22.5" hidden="1" customHeight="1" outlineLevel="2">
      <c r="A2050" s="36"/>
      <c r="B2050" s="36"/>
      <c r="C2050" s="6"/>
      <c r="D2050" s="36"/>
      <c r="E2050" s="6"/>
      <c r="F2050" s="285" t="s">
        <v>2048</v>
      </c>
      <c r="G2050" s="286"/>
      <c r="H2050" s="28"/>
      <c r="I2050" s="28"/>
      <c r="J2050" s="28"/>
      <c r="K2050" s="77"/>
      <c r="L2050" s="77"/>
      <c r="M2050" s="285" t="s">
        <v>106</v>
      </c>
      <c r="N2050" s="286" t="s">
        <v>52</v>
      </c>
      <c r="O2050" s="287">
        <v>6</v>
      </c>
      <c r="P2050" s="297"/>
      <c r="Q2050" s="88"/>
      <c r="R2050" s="298"/>
      <c r="S2050" s="47"/>
      <c r="T2050" s="48"/>
      <c r="U2050" s="48"/>
      <c r="V2050" s="48"/>
      <c r="W2050" s="48"/>
      <c r="X2050" s="48"/>
      <c r="Y2050" s="48"/>
      <c r="Z2050" s="48"/>
      <c r="AA2050" s="48"/>
      <c r="AB2050" s="48"/>
      <c r="AC2050" s="48"/>
      <c r="AD2050" s="48"/>
      <c r="AE2050" s="48"/>
      <c r="AF2050" s="48"/>
      <c r="AG2050" s="48"/>
      <c r="AH2050" s="48"/>
      <c r="AI2050" s="48"/>
      <c r="AJ2050" s="48"/>
      <c r="AK2050" s="48"/>
      <c r="AL2050" s="48"/>
      <c r="AM2050" s="48"/>
      <c r="AN2050" s="48"/>
      <c r="AO2050" s="48"/>
      <c r="AP2050" s="48"/>
      <c r="AQ2050" s="48"/>
      <c r="AR2050" s="48"/>
      <c r="AS2050" s="48"/>
      <c r="AT2050" s="48"/>
      <c r="AU2050" s="48"/>
      <c r="AV2050" s="48"/>
      <c r="AW2050" s="48"/>
      <c r="AX2050" s="48"/>
      <c r="AY2050" s="48"/>
      <c r="AZ2050" s="48"/>
      <c r="BA2050" s="48"/>
      <c r="BB2050" s="48"/>
      <c r="BC2050" s="48"/>
      <c r="BD2050" s="48"/>
      <c r="BE2050" s="48"/>
      <c r="BF2050" s="48"/>
      <c r="BG2050" s="48"/>
      <c r="BH2050" s="48"/>
      <c r="BI2050" s="48"/>
      <c r="BJ2050" s="48"/>
      <c r="BK2050" s="48"/>
      <c r="BL2050" s="48"/>
      <c r="BM2050" s="48"/>
      <c r="BN2050" s="48"/>
      <c r="BO2050" s="48"/>
      <c r="BP2050" s="48"/>
      <c r="BQ2050" s="48"/>
      <c r="BR2050" s="48"/>
      <c r="BS2050" s="48"/>
      <c r="BT2050" s="48"/>
      <c r="BU2050" s="48"/>
      <c r="BV2050" s="48"/>
      <c r="BW2050" s="48"/>
      <c r="BX2050" s="48"/>
      <c r="BY2050" s="48"/>
      <c r="BZ2050" s="48"/>
      <c r="CA2050" s="48"/>
      <c r="CB2050" s="48"/>
      <c r="CC2050" s="48"/>
      <c r="CD2050" s="48"/>
      <c r="CE2050" s="48"/>
      <c r="CF2050" s="48"/>
      <c r="CG2050" s="48"/>
      <c r="CH2050" s="48"/>
      <c r="CI2050" s="48"/>
      <c r="CJ2050" s="48"/>
      <c r="CK2050" s="48"/>
      <c r="CL2050" s="48"/>
      <c r="CM2050" s="48"/>
      <c r="CN2050" s="48"/>
      <c r="CO2050" s="48"/>
      <c r="CP2050" s="48"/>
      <c r="CQ2050" s="48"/>
      <c r="CR2050" s="48"/>
      <c r="CS2050" s="48"/>
      <c r="CT2050" s="48"/>
      <c r="CU2050" s="48"/>
      <c r="CV2050" s="48"/>
      <c r="CW2050" s="48"/>
      <c r="CX2050" s="48"/>
      <c r="CY2050" s="48"/>
      <c r="CZ2050" s="48"/>
      <c r="DA2050" s="48"/>
      <c r="DB2050" s="48"/>
      <c r="DC2050" s="48"/>
      <c r="DD2050" s="48"/>
      <c r="DE2050" s="48"/>
      <c r="DF2050" s="48"/>
      <c r="DG2050" s="48"/>
      <c r="DH2050" s="48"/>
      <c r="DI2050" s="48"/>
      <c r="DJ2050" s="48"/>
      <c r="DK2050" s="48"/>
      <c r="DL2050" s="48"/>
      <c r="DM2050" s="48"/>
      <c r="DN2050" s="48"/>
      <c r="DO2050" s="48"/>
      <c r="DP2050" s="48"/>
      <c r="DQ2050" s="48"/>
    </row>
    <row r="2051" spans="1:121" s="20" customFormat="1" ht="56.25" customHeight="1" outlineLevel="1" collapsed="1">
      <c r="A2051" s="36" t="s">
        <v>2168</v>
      </c>
      <c r="B2051" s="78">
        <v>35</v>
      </c>
      <c r="C2051" s="28" t="s">
        <v>1548</v>
      </c>
      <c r="D2051" s="27" t="s">
        <v>1350</v>
      </c>
      <c r="E2051" s="6" t="s">
        <v>2169</v>
      </c>
      <c r="F2051" s="285" t="s">
        <v>1910</v>
      </c>
      <c r="G2051" s="286"/>
      <c r="H2051" s="28" t="s">
        <v>59</v>
      </c>
      <c r="I2051" s="28"/>
      <c r="J2051" s="28" t="s">
        <v>50</v>
      </c>
      <c r="K2051" s="26" t="s">
        <v>55</v>
      </c>
      <c r="L2051" s="26" t="s">
        <v>55</v>
      </c>
      <c r="M2051" s="285" t="str">
        <f>M2052&amp;" "&amp;O2052&amp;N2052&amp;" "&amp;M2053&amp;" "&amp;O2053&amp;N2053&amp;" "</f>
        <v xml:space="preserve">Текущий ремонт выключателей 35 кВ 3шт. Текущий ремонт трансформаторов 35 кВ 2шт. </v>
      </c>
      <c r="N2051" s="286"/>
      <c r="O2051" s="287"/>
      <c r="P2051" s="297"/>
      <c r="Q2051" s="88"/>
      <c r="R2051" s="298"/>
      <c r="S2051" s="56"/>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c r="BH2051" s="57"/>
      <c r="BI2051" s="57"/>
      <c r="BJ2051" s="57"/>
      <c r="BK2051" s="57"/>
      <c r="BL2051" s="57"/>
      <c r="BM2051" s="57"/>
      <c r="BN2051" s="57"/>
      <c r="BO2051" s="57"/>
      <c r="BP2051" s="57"/>
      <c r="BQ2051" s="57"/>
      <c r="BR2051" s="57"/>
      <c r="BS2051" s="57"/>
      <c r="BT2051" s="57"/>
      <c r="BU2051" s="57"/>
      <c r="BV2051" s="57"/>
      <c r="BW2051" s="57"/>
      <c r="BX2051" s="57"/>
      <c r="BY2051" s="57"/>
      <c r="BZ2051" s="57"/>
      <c r="CA2051" s="57"/>
      <c r="CB2051" s="57"/>
      <c r="CC2051" s="57"/>
      <c r="CD2051" s="57"/>
      <c r="CE2051" s="57"/>
      <c r="CF2051" s="57"/>
      <c r="CG2051" s="57"/>
      <c r="CH2051" s="57"/>
      <c r="CI2051" s="57"/>
      <c r="CJ2051" s="57"/>
      <c r="CK2051" s="57"/>
      <c r="CL2051" s="57"/>
      <c r="CM2051" s="57"/>
      <c r="CN2051" s="57"/>
      <c r="CO2051" s="57"/>
      <c r="CP2051" s="57"/>
      <c r="CQ2051" s="57"/>
      <c r="CR2051" s="57"/>
      <c r="CS2051" s="57"/>
      <c r="CT2051" s="57"/>
      <c r="CU2051" s="57"/>
      <c r="CV2051" s="57"/>
      <c r="CW2051" s="57"/>
      <c r="CX2051" s="57"/>
      <c r="CY2051" s="57"/>
      <c r="CZ2051" s="57"/>
      <c r="DA2051" s="57"/>
      <c r="DB2051" s="57"/>
      <c r="DC2051" s="57"/>
      <c r="DD2051" s="57"/>
      <c r="DE2051" s="57"/>
      <c r="DF2051" s="57"/>
      <c r="DG2051" s="57"/>
      <c r="DH2051" s="57"/>
      <c r="DI2051" s="57"/>
      <c r="DJ2051" s="57"/>
      <c r="DK2051" s="57"/>
      <c r="DL2051" s="57"/>
      <c r="DM2051" s="57"/>
      <c r="DN2051" s="57"/>
      <c r="DO2051" s="57"/>
      <c r="DP2051" s="57"/>
      <c r="DQ2051" s="57"/>
    </row>
    <row r="2052" spans="1:121" s="20" customFormat="1" ht="22.5" hidden="1" customHeight="1" outlineLevel="2">
      <c r="A2052" s="36"/>
      <c r="B2052" s="36"/>
      <c r="C2052" s="6"/>
      <c r="D2052" s="36"/>
      <c r="E2052" s="6"/>
      <c r="F2052" s="285" t="s">
        <v>2170</v>
      </c>
      <c r="G2052" s="286"/>
      <c r="H2052" s="28"/>
      <c r="I2052" s="28"/>
      <c r="J2052" s="28"/>
      <c r="K2052" s="77"/>
      <c r="L2052" s="77"/>
      <c r="M2052" s="285" t="s">
        <v>99</v>
      </c>
      <c r="N2052" s="286" t="s">
        <v>52</v>
      </c>
      <c r="O2052" s="287">
        <v>3</v>
      </c>
      <c r="P2052" s="297"/>
      <c r="Q2052" s="88"/>
      <c r="R2052" s="298"/>
      <c r="S2052" s="56"/>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c r="BH2052" s="57"/>
      <c r="BI2052" s="57"/>
      <c r="BJ2052" s="57"/>
      <c r="BK2052" s="57"/>
      <c r="BL2052" s="57"/>
      <c r="BM2052" s="57"/>
      <c r="BN2052" s="57"/>
      <c r="BO2052" s="57"/>
      <c r="BP2052" s="57"/>
      <c r="BQ2052" s="57"/>
      <c r="BR2052" s="57"/>
      <c r="BS2052" s="57"/>
      <c r="BT2052" s="57"/>
      <c r="BU2052" s="57"/>
      <c r="BV2052" s="57"/>
      <c r="BW2052" s="57"/>
      <c r="BX2052" s="57"/>
      <c r="BY2052" s="57"/>
      <c r="BZ2052" s="57"/>
      <c r="CA2052" s="57"/>
      <c r="CB2052" s="57"/>
      <c r="CC2052" s="57"/>
      <c r="CD2052" s="57"/>
      <c r="CE2052" s="57"/>
      <c r="CF2052" s="57"/>
      <c r="CG2052" s="57"/>
      <c r="CH2052" s="57"/>
      <c r="CI2052" s="57"/>
      <c r="CJ2052" s="57"/>
      <c r="CK2052" s="57"/>
      <c r="CL2052" s="57"/>
      <c r="CM2052" s="57"/>
      <c r="CN2052" s="57"/>
      <c r="CO2052" s="57"/>
      <c r="CP2052" s="57"/>
      <c r="CQ2052" s="57"/>
      <c r="CR2052" s="57"/>
      <c r="CS2052" s="57"/>
      <c r="CT2052" s="57"/>
      <c r="CU2052" s="57"/>
      <c r="CV2052" s="57"/>
      <c r="CW2052" s="57"/>
      <c r="CX2052" s="57"/>
      <c r="CY2052" s="57"/>
      <c r="CZ2052" s="57"/>
      <c r="DA2052" s="57"/>
      <c r="DB2052" s="57"/>
      <c r="DC2052" s="57"/>
      <c r="DD2052" s="57"/>
      <c r="DE2052" s="57"/>
      <c r="DF2052" s="57"/>
      <c r="DG2052" s="57"/>
      <c r="DH2052" s="57"/>
      <c r="DI2052" s="57"/>
      <c r="DJ2052" s="57"/>
      <c r="DK2052" s="57"/>
      <c r="DL2052" s="57"/>
      <c r="DM2052" s="57"/>
      <c r="DN2052" s="57"/>
      <c r="DO2052" s="57"/>
      <c r="DP2052" s="57"/>
      <c r="DQ2052" s="57"/>
    </row>
    <row r="2053" spans="1:121" s="20" customFormat="1" ht="22.5" hidden="1" customHeight="1" outlineLevel="2">
      <c r="A2053" s="36"/>
      <c r="B2053" s="36"/>
      <c r="C2053" s="6"/>
      <c r="D2053" s="36"/>
      <c r="E2053" s="6"/>
      <c r="F2053" s="285" t="s">
        <v>2063</v>
      </c>
      <c r="G2053" s="286"/>
      <c r="H2053" s="28"/>
      <c r="I2053" s="28"/>
      <c r="J2053" s="28"/>
      <c r="K2053" s="77"/>
      <c r="L2053" s="77"/>
      <c r="M2053" s="285" t="s">
        <v>94</v>
      </c>
      <c r="N2053" s="286" t="s">
        <v>52</v>
      </c>
      <c r="O2053" s="287">
        <v>2</v>
      </c>
      <c r="P2053" s="297"/>
      <c r="Q2053" s="88"/>
      <c r="R2053" s="298"/>
      <c r="S2053" s="56"/>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c r="BH2053" s="57"/>
      <c r="BI2053" s="57"/>
      <c r="BJ2053" s="57"/>
      <c r="BK2053" s="57"/>
      <c r="BL2053" s="57"/>
      <c r="BM2053" s="57"/>
      <c r="BN2053" s="57"/>
      <c r="BO2053" s="57"/>
      <c r="BP2053" s="57"/>
      <c r="BQ2053" s="57"/>
      <c r="BR2053" s="57"/>
      <c r="BS2053" s="57"/>
      <c r="BT2053" s="57"/>
      <c r="BU2053" s="57"/>
      <c r="BV2053" s="57"/>
      <c r="BW2053" s="57"/>
      <c r="BX2053" s="57"/>
      <c r="BY2053" s="57"/>
      <c r="BZ2053" s="57"/>
      <c r="CA2053" s="57"/>
      <c r="CB2053" s="57"/>
      <c r="CC2053" s="57"/>
      <c r="CD2053" s="57"/>
      <c r="CE2053" s="57"/>
      <c r="CF2053" s="57"/>
      <c r="CG2053" s="57"/>
      <c r="CH2053" s="57"/>
      <c r="CI2053" s="57"/>
      <c r="CJ2053" s="57"/>
      <c r="CK2053" s="57"/>
      <c r="CL2053" s="57"/>
      <c r="CM2053" s="57"/>
      <c r="CN2053" s="57"/>
      <c r="CO2053" s="57"/>
      <c r="CP2053" s="57"/>
      <c r="CQ2053" s="57"/>
      <c r="CR2053" s="57"/>
      <c r="CS2053" s="57"/>
      <c r="CT2053" s="57"/>
      <c r="CU2053" s="57"/>
      <c r="CV2053" s="57"/>
      <c r="CW2053" s="57"/>
      <c r="CX2053" s="57"/>
      <c r="CY2053" s="57"/>
      <c r="CZ2053" s="57"/>
      <c r="DA2053" s="57"/>
      <c r="DB2053" s="57"/>
      <c r="DC2053" s="57"/>
      <c r="DD2053" s="57"/>
      <c r="DE2053" s="57"/>
      <c r="DF2053" s="57"/>
      <c r="DG2053" s="57"/>
      <c r="DH2053" s="57"/>
      <c r="DI2053" s="57"/>
      <c r="DJ2053" s="57"/>
      <c r="DK2053" s="57"/>
      <c r="DL2053" s="57"/>
      <c r="DM2053" s="57"/>
      <c r="DN2053" s="57"/>
      <c r="DO2053" s="57"/>
      <c r="DP2053" s="57"/>
      <c r="DQ2053" s="57"/>
    </row>
    <row r="2054" spans="1:121" s="20" customFormat="1" ht="33.75" customHeight="1" outlineLevel="1" collapsed="1">
      <c r="A2054" s="36" t="s">
        <v>2171</v>
      </c>
      <c r="B2054" s="78">
        <v>35</v>
      </c>
      <c r="C2054" s="28" t="s">
        <v>1548</v>
      </c>
      <c r="D2054" s="27" t="s">
        <v>1350</v>
      </c>
      <c r="E2054" s="6" t="s">
        <v>2172</v>
      </c>
      <c r="F2054" s="285" t="s">
        <v>2173</v>
      </c>
      <c r="G2054" s="286"/>
      <c r="H2054" s="28" t="s">
        <v>59</v>
      </c>
      <c r="I2054" s="28"/>
      <c r="J2054" s="28" t="s">
        <v>50</v>
      </c>
      <c r="K2054" s="26" t="s">
        <v>56</v>
      </c>
      <c r="L2054" s="26" t="s">
        <v>56</v>
      </c>
      <c r="M2054" s="32" t="str">
        <f>M2055&amp;" "&amp;O2055&amp;N2055&amp;" "&amp;M2056&amp;" "&amp;O2056&amp;N2056&amp;" "&amp;M2057&amp;" "&amp;O2057&amp;N2057&amp;" "</f>
        <v xml:space="preserve">Текущий ремонт выключателей 35 кВ 1шт. Текущий ремонт выключателей 6-10 кВ 4шт. Текущий ремонт разъединителей 6-10 кВ 7шт. </v>
      </c>
      <c r="N2054" s="286"/>
      <c r="O2054" s="287"/>
      <c r="P2054" s="297"/>
      <c r="Q2054" s="88"/>
      <c r="R2054" s="298"/>
      <c r="S2054" s="56"/>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c r="BH2054" s="57"/>
      <c r="BI2054" s="57"/>
      <c r="BJ2054" s="57"/>
      <c r="BK2054" s="57"/>
      <c r="BL2054" s="57"/>
      <c r="BM2054" s="57"/>
      <c r="BN2054" s="57"/>
      <c r="BO2054" s="57"/>
      <c r="BP2054" s="57"/>
      <c r="BQ2054" s="57"/>
      <c r="BR2054" s="57"/>
      <c r="BS2054" s="57"/>
      <c r="BT2054" s="57"/>
      <c r="BU2054" s="57"/>
      <c r="BV2054" s="57"/>
      <c r="BW2054" s="57"/>
      <c r="BX2054" s="57"/>
      <c r="BY2054" s="57"/>
      <c r="BZ2054" s="57"/>
      <c r="CA2054" s="57"/>
      <c r="CB2054" s="57"/>
      <c r="CC2054" s="57"/>
      <c r="CD2054" s="57"/>
      <c r="CE2054" s="57"/>
      <c r="CF2054" s="57"/>
      <c r="CG2054" s="57"/>
      <c r="CH2054" s="57"/>
      <c r="CI2054" s="57"/>
      <c r="CJ2054" s="57"/>
      <c r="CK2054" s="57"/>
      <c r="CL2054" s="57"/>
      <c r="CM2054" s="57"/>
      <c r="CN2054" s="57"/>
      <c r="CO2054" s="57"/>
      <c r="CP2054" s="57"/>
      <c r="CQ2054" s="57"/>
      <c r="CR2054" s="57"/>
      <c r="CS2054" s="57"/>
      <c r="CT2054" s="57"/>
      <c r="CU2054" s="57"/>
      <c r="CV2054" s="57"/>
      <c r="CW2054" s="57"/>
      <c r="CX2054" s="57"/>
      <c r="CY2054" s="57"/>
      <c r="CZ2054" s="57"/>
      <c r="DA2054" s="57"/>
      <c r="DB2054" s="57"/>
      <c r="DC2054" s="57"/>
      <c r="DD2054" s="57"/>
      <c r="DE2054" s="57"/>
      <c r="DF2054" s="57"/>
      <c r="DG2054" s="57"/>
      <c r="DH2054" s="57"/>
      <c r="DI2054" s="57"/>
      <c r="DJ2054" s="57"/>
      <c r="DK2054" s="57"/>
      <c r="DL2054" s="57"/>
      <c r="DM2054" s="57"/>
      <c r="DN2054" s="57"/>
      <c r="DO2054" s="57"/>
      <c r="DP2054" s="57"/>
      <c r="DQ2054" s="57"/>
    </row>
    <row r="2055" spans="1:121" s="20" customFormat="1" ht="12.75" hidden="1" customHeight="1" outlineLevel="2">
      <c r="A2055" s="36"/>
      <c r="B2055" s="36"/>
      <c r="C2055" s="6"/>
      <c r="D2055" s="36"/>
      <c r="E2055" s="6"/>
      <c r="F2055" s="285" t="s">
        <v>2174</v>
      </c>
      <c r="G2055" s="286"/>
      <c r="H2055" s="28"/>
      <c r="I2055" s="28"/>
      <c r="J2055" s="28"/>
      <c r="K2055" s="77"/>
      <c r="L2055" s="77"/>
      <c r="M2055" s="285" t="s">
        <v>99</v>
      </c>
      <c r="N2055" s="286" t="s">
        <v>52</v>
      </c>
      <c r="O2055" s="287">
        <v>1</v>
      </c>
      <c r="P2055" s="297"/>
      <c r="Q2055" s="88"/>
      <c r="R2055" s="298"/>
      <c r="S2055" s="56"/>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c r="BH2055" s="57"/>
      <c r="BI2055" s="57"/>
      <c r="BJ2055" s="57"/>
      <c r="BK2055" s="57"/>
      <c r="BL2055" s="57"/>
      <c r="BM2055" s="57"/>
      <c r="BN2055" s="57"/>
      <c r="BO2055" s="57"/>
      <c r="BP2055" s="57"/>
      <c r="BQ2055" s="57"/>
      <c r="BR2055" s="57"/>
      <c r="BS2055" s="57"/>
      <c r="BT2055" s="57"/>
      <c r="BU2055" s="57"/>
      <c r="BV2055" s="57"/>
      <c r="BW2055" s="57"/>
      <c r="BX2055" s="57"/>
      <c r="BY2055" s="57"/>
      <c r="BZ2055" s="57"/>
      <c r="CA2055" s="57"/>
      <c r="CB2055" s="57"/>
      <c r="CC2055" s="57"/>
      <c r="CD2055" s="57"/>
      <c r="CE2055" s="57"/>
      <c r="CF2055" s="57"/>
      <c r="CG2055" s="57"/>
      <c r="CH2055" s="57"/>
      <c r="CI2055" s="57"/>
      <c r="CJ2055" s="57"/>
      <c r="CK2055" s="57"/>
      <c r="CL2055" s="57"/>
      <c r="CM2055" s="57"/>
      <c r="CN2055" s="57"/>
      <c r="CO2055" s="57"/>
      <c r="CP2055" s="57"/>
      <c r="CQ2055" s="57"/>
      <c r="CR2055" s="57"/>
      <c r="CS2055" s="57"/>
      <c r="CT2055" s="57"/>
      <c r="CU2055" s="57"/>
      <c r="CV2055" s="57"/>
      <c r="CW2055" s="57"/>
      <c r="CX2055" s="57"/>
      <c r="CY2055" s="57"/>
      <c r="CZ2055" s="57"/>
      <c r="DA2055" s="57"/>
      <c r="DB2055" s="57"/>
      <c r="DC2055" s="57"/>
      <c r="DD2055" s="57"/>
      <c r="DE2055" s="57"/>
      <c r="DF2055" s="57"/>
      <c r="DG2055" s="57"/>
      <c r="DH2055" s="57"/>
      <c r="DI2055" s="57"/>
      <c r="DJ2055" s="57"/>
      <c r="DK2055" s="57"/>
      <c r="DL2055" s="57"/>
      <c r="DM2055" s="57"/>
      <c r="DN2055" s="57"/>
      <c r="DO2055" s="57"/>
      <c r="DP2055" s="57"/>
      <c r="DQ2055" s="57"/>
    </row>
    <row r="2056" spans="1:121" s="20" customFormat="1" ht="22.5" hidden="1" customHeight="1" outlineLevel="2">
      <c r="A2056" s="36"/>
      <c r="B2056" s="36"/>
      <c r="C2056" s="6"/>
      <c r="D2056" s="36"/>
      <c r="E2056" s="6"/>
      <c r="F2056" s="285" t="s">
        <v>2175</v>
      </c>
      <c r="G2056" s="286"/>
      <c r="H2056" s="28"/>
      <c r="I2056" s="28"/>
      <c r="J2056" s="28"/>
      <c r="K2056" s="77"/>
      <c r="L2056" s="77"/>
      <c r="M2056" s="285" t="s">
        <v>109</v>
      </c>
      <c r="N2056" s="286" t="s">
        <v>52</v>
      </c>
      <c r="O2056" s="287">
        <v>4</v>
      </c>
      <c r="P2056" s="297"/>
      <c r="Q2056" s="88"/>
      <c r="R2056" s="298"/>
      <c r="S2056" s="56"/>
      <c r="T2056" s="57"/>
      <c r="U2056" s="57"/>
      <c r="V2056" s="57"/>
      <c r="W2056" s="57"/>
      <c r="X2056" s="57"/>
      <c r="Y2056" s="57"/>
      <c r="Z2056" s="57"/>
      <c r="AA2056" s="57"/>
      <c r="AB2056" s="57"/>
      <c r="AC2056" s="57"/>
      <c r="AD2056" s="57"/>
      <c r="AE2056" s="57"/>
      <c r="AF2056" s="57"/>
      <c r="AG2056" s="57"/>
      <c r="AH2056" s="57"/>
      <c r="AI2056" s="57"/>
      <c r="AJ2056" s="57"/>
      <c r="AK2056" s="57"/>
      <c r="AL2056" s="57"/>
      <c r="AM2056" s="57"/>
      <c r="AN2056" s="57"/>
      <c r="AO2056" s="57"/>
      <c r="AP2056" s="57"/>
      <c r="AQ2056" s="57"/>
      <c r="AR2056" s="57"/>
      <c r="AS2056" s="57"/>
      <c r="AT2056" s="57"/>
      <c r="AU2056" s="57"/>
      <c r="AV2056" s="57"/>
      <c r="AW2056" s="57"/>
      <c r="AX2056" s="57"/>
      <c r="AY2056" s="57"/>
      <c r="AZ2056" s="57"/>
      <c r="BA2056" s="57"/>
      <c r="BB2056" s="57"/>
      <c r="BC2056" s="57"/>
      <c r="BD2056" s="57"/>
      <c r="BE2056" s="57"/>
      <c r="BF2056" s="57"/>
      <c r="BG2056" s="57"/>
      <c r="BH2056" s="57"/>
      <c r="BI2056" s="57"/>
      <c r="BJ2056" s="57"/>
      <c r="BK2056" s="57"/>
      <c r="BL2056" s="57"/>
      <c r="BM2056" s="57"/>
      <c r="BN2056" s="57"/>
      <c r="BO2056" s="57"/>
      <c r="BP2056" s="57"/>
      <c r="BQ2056" s="57"/>
      <c r="BR2056" s="57"/>
      <c r="BS2056" s="57"/>
      <c r="BT2056" s="57"/>
      <c r="BU2056" s="57"/>
      <c r="BV2056" s="57"/>
      <c r="BW2056" s="57"/>
      <c r="BX2056" s="57"/>
      <c r="BY2056" s="57"/>
      <c r="BZ2056" s="57"/>
      <c r="CA2056" s="57"/>
      <c r="CB2056" s="57"/>
      <c r="CC2056" s="57"/>
      <c r="CD2056" s="57"/>
      <c r="CE2056" s="57"/>
      <c r="CF2056" s="57"/>
      <c r="CG2056" s="57"/>
      <c r="CH2056" s="57"/>
      <c r="CI2056" s="57"/>
      <c r="CJ2056" s="57"/>
      <c r="CK2056" s="57"/>
      <c r="CL2056" s="57"/>
      <c r="CM2056" s="57"/>
      <c r="CN2056" s="57"/>
      <c r="CO2056" s="57"/>
      <c r="CP2056" s="57"/>
      <c r="CQ2056" s="57"/>
      <c r="CR2056" s="57"/>
      <c r="CS2056" s="57"/>
      <c r="CT2056" s="57"/>
      <c r="CU2056" s="57"/>
      <c r="CV2056" s="57"/>
      <c r="CW2056" s="57"/>
      <c r="CX2056" s="57"/>
      <c r="CY2056" s="57"/>
      <c r="CZ2056" s="57"/>
      <c r="DA2056" s="57"/>
      <c r="DB2056" s="57"/>
      <c r="DC2056" s="57"/>
      <c r="DD2056" s="57"/>
      <c r="DE2056" s="57"/>
      <c r="DF2056" s="57"/>
      <c r="DG2056" s="57"/>
      <c r="DH2056" s="57"/>
      <c r="DI2056" s="57"/>
      <c r="DJ2056" s="57"/>
      <c r="DK2056" s="57"/>
      <c r="DL2056" s="57"/>
      <c r="DM2056" s="57"/>
      <c r="DN2056" s="57"/>
      <c r="DO2056" s="57"/>
      <c r="DP2056" s="57"/>
      <c r="DQ2056" s="57"/>
    </row>
    <row r="2057" spans="1:121" s="20" customFormat="1" ht="33.75" hidden="1" customHeight="1" outlineLevel="2">
      <c r="A2057" s="36"/>
      <c r="B2057" s="36"/>
      <c r="C2057" s="6"/>
      <c r="D2057" s="36"/>
      <c r="E2057" s="6"/>
      <c r="F2057" s="285" t="s">
        <v>2812</v>
      </c>
      <c r="G2057" s="286"/>
      <c r="H2057" s="28"/>
      <c r="I2057" s="28"/>
      <c r="J2057" s="28"/>
      <c r="K2057" s="77"/>
      <c r="L2057" s="77"/>
      <c r="M2057" s="285" t="s">
        <v>279</v>
      </c>
      <c r="N2057" s="286" t="s">
        <v>52</v>
      </c>
      <c r="O2057" s="287">
        <v>7</v>
      </c>
      <c r="P2057" s="297"/>
      <c r="Q2057" s="88"/>
      <c r="R2057" s="298"/>
      <c r="S2057" s="56"/>
      <c r="T2057" s="57"/>
      <c r="U2057" s="57"/>
      <c r="V2057" s="57"/>
      <c r="W2057" s="57"/>
      <c r="X2057" s="57"/>
      <c r="Y2057" s="57"/>
      <c r="Z2057" s="57"/>
      <c r="AA2057" s="57"/>
      <c r="AB2057" s="57"/>
      <c r="AC2057" s="57"/>
      <c r="AD2057" s="57"/>
      <c r="AE2057" s="57"/>
      <c r="AF2057" s="57"/>
      <c r="AG2057" s="57"/>
      <c r="AH2057" s="57"/>
      <c r="AI2057" s="57"/>
      <c r="AJ2057" s="57"/>
      <c r="AK2057" s="57"/>
      <c r="AL2057" s="57"/>
      <c r="AM2057" s="57"/>
      <c r="AN2057" s="57"/>
      <c r="AO2057" s="57"/>
      <c r="AP2057" s="57"/>
      <c r="AQ2057" s="57"/>
      <c r="AR2057" s="57"/>
      <c r="AS2057" s="57"/>
      <c r="AT2057" s="57"/>
      <c r="AU2057" s="57"/>
      <c r="AV2057" s="57"/>
      <c r="AW2057" s="57"/>
      <c r="AX2057" s="57"/>
      <c r="AY2057" s="57"/>
      <c r="AZ2057" s="57"/>
      <c r="BA2057" s="57"/>
      <c r="BB2057" s="57"/>
      <c r="BC2057" s="57"/>
      <c r="BD2057" s="57"/>
      <c r="BE2057" s="57"/>
      <c r="BF2057" s="57"/>
      <c r="BG2057" s="57"/>
      <c r="BH2057" s="57"/>
      <c r="BI2057" s="57"/>
      <c r="BJ2057" s="57"/>
      <c r="BK2057" s="57"/>
      <c r="BL2057" s="57"/>
      <c r="BM2057" s="57"/>
      <c r="BN2057" s="57"/>
      <c r="BO2057" s="57"/>
      <c r="BP2057" s="57"/>
      <c r="BQ2057" s="57"/>
      <c r="BR2057" s="57"/>
      <c r="BS2057" s="57"/>
      <c r="BT2057" s="57"/>
      <c r="BU2057" s="57"/>
      <c r="BV2057" s="57"/>
      <c r="BW2057" s="57"/>
      <c r="BX2057" s="57"/>
      <c r="BY2057" s="57"/>
      <c r="BZ2057" s="57"/>
      <c r="CA2057" s="57"/>
      <c r="CB2057" s="57"/>
      <c r="CC2057" s="57"/>
      <c r="CD2057" s="57"/>
      <c r="CE2057" s="57"/>
      <c r="CF2057" s="57"/>
      <c r="CG2057" s="57"/>
      <c r="CH2057" s="57"/>
      <c r="CI2057" s="57"/>
      <c r="CJ2057" s="57"/>
      <c r="CK2057" s="57"/>
      <c r="CL2057" s="57"/>
      <c r="CM2057" s="57"/>
      <c r="CN2057" s="57"/>
      <c r="CO2057" s="57"/>
      <c r="CP2057" s="57"/>
      <c r="CQ2057" s="57"/>
      <c r="CR2057" s="57"/>
      <c r="CS2057" s="57"/>
      <c r="CT2057" s="57"/>
      <c r="CU2057" s="57"/>
      <c r="CV2057" s="57"/>
      <c r="CW2057" s="57"/>
      <c r="CX2057" s="57"/>
      <c r="CY2057" s="57"/>
      <c r="CZ2057" s="57"/>
      <c r="DA2057" s="57"/>
      <c r="DB2057" s="57"/>
      <c r="DC2057" s="57"/>
      <c r="DD2057" s="57"/>
      <c r="DE2057" s="57"/>
      <c r="DF2057" s="57"/>
      <c r="DG2057" s="57"/>
      <c r="DH2057" s="57"/>
      <c r="DI2057" s="57"/>
      <c r="DJ2057" s="57"/>
      <c r="DK2057" s="57"/>
      <c r="DL2057" s="57"/>
      <c r="DM2057" s="57"/>
      <c r="DN2057" s="57"/>
      <c r="DO2057" s="57"/>
      <c r="DP2057" s="57"/>
      <c r="DQ2057" s="57"/>
    </row>
    <row r="2058" spans="1:121" s="20" customFormat="1" ht="22.5" customHeight="1" outlineLevel="1" collapsed="1">
      <c r="A2058" s="36" t="s">
        <v>2176</v>
      </c>
      <c r="B2058" s="78">
        <v>35</v>
      </c>
      <c r="C2058" s="28" t="s">
        <v>1548</v>
      </c>
      <c r="D2058" s="27" t="s">
        <v>1350</v>
      </c>
      <c r="E2058" s="6" t="s">
        <v>1911</v>
      </c>
      <c r="F2058" s="285" t="s">
        <v>1912</v>
      </c>
      <c r="G2058" s="286"/>
      <c r="H2058" s="28" t="s">
        <v>59</v>
      </c>
      <c r="I2058" s="28"/>
      <c r="J2058" s="28" t="s">
        <v>50</v>
      </c>
      <c r="K2058" s="26" t="s">
        <v>53</v>
      </c>
      <c r="L2058" s="26" t="s">
        <v>53</v>
      </c>
      <c r="M2058" s="285" t="str">
        <f>M2059&amp;" "&amp;O2059&amp;N2059&amp;" "&amp;M2060&amp;" "&amp;O2060&amp;N2060&amp;" "</f>
        <v xml:space="preserve">Текущий ремонт выключателей 35 кВ 1шт. Текущий ремонт выключателей 6-10 кВ 4шт. </v>
      </c>
      <c r="N2058" s="286"/>
      <c r="O2058" s="287"/>
      <c r="P2058" s="297"/>
      <c r="Q2058" s="88"/>
      <c r="R2058" s="298"/>
      <c r="S2058" s="56"/>
      <c r="T2058" s="57"/>
      <c r="U2058" s="57"/>
      <c r="V2058" s="57"/>
      <c r="W2058" s="57"/>
      <c r="X2058" s="57"/>
      <c r="Y2058" s="57"/>
      <c r="Z2058" s="57"/>
      <c r="AA2058" s="57"/>
      <c r="AB2058" s="57"/>
      <c r="AC2058" s="57"/>
      <c r="AD2058" s="57"/>
      <c r="AE2058" s="57"/>
      <c r="AF2058" s="57"/>
      <c r="AG2058" s="57"/>
      <c r="AH2058" s="57"/>
      <c r="AI2058" s="57"/>
      <c r="AJ2058" s="57"/>
      <c r="AK2058" s="57"/>
      <c r="AL2058" s="57"/>
      <c r="AM2058" s="57"/>
      <c r="AN2058" s="57"/>
      <c r="AO2058" s="57"/>
      <c r="AP2058" s="57"/>
      <c r="AQ2058" s="57"/>
      <c r="AR2058" s="57"/>
      <c r="AS2058" s="57"/>
      <c r="AT2058" s="57"/>
      <c r="AU2058" s="57"/>
      <c r="AV2058" s="57"/>
      <c r="AW2058" s="57"/>
      <c r="AX2058" s="57"/>
      <c r="AY2058" s="57"/>
      <c r="AZ2058" s="57"/>
      <c r="BA2058" s="57"/>
      <c r="BB2058" s="57"/>
      <c r="BC2058" s="57"/>
      <c r="BD2058" s="57"/>
      <c r="BE2058" s="57"/>
      <c r="BF2058" s="57"/>
      <c r="BG2058" s="57"/>
      <c r="BH2058" s="57"/>
      <c r="BI2058" s="57"/>
      <c r="BJ2058" s="57"/>
      <c r="BK2058" s="57"/>
      <c r="BL2058" s="57"/>
      <c r="BM2058" s="57"/>
      <c r="BN2058" s="57"/>
      <c r="BO2058" s="57"/>
      <c r="BP2058" s="57"/>
      <c r="BQ2058" s="57"/>
      <c r="BR2058" s="57"/>
      <c r="BS2058" s="57"/>
      <c r="BT2058" s="57"/>
      <c r="BU2058" s="57"/>
      <c r="BV2058" s="57"/>
      <c r="BW2058" s="57"/>
      <c r="BX2058" s="57"/>
      <c r="BY2058" s="57"/>
      <c r="BZ2058" s="57"/>
      <c r="CA2058" s="57"/>
      <c r="CB2058" s="57"/>
      <c r="CC2058" s="57"/>
      <c r="CD2058" s="57"/>
      <c r="CE2058" s="57"/>
      <c r="CF2058" s="57"/>
      <c r="CG2058" s="57"/>
      <c r="CH2058" s="57"/>
      <c r="CI2058" s="57"/>
      <c r="CJ2058" s="57"/>
      <c r="CK2058" s="57"/>
      <c r="CL2058" s="57"/>
      <c r="CM2058" s="57"/>
      <c r="CN2058" s="57"/>
      <c r="CO2058" s="57"/>
      <c r="CP2058" s="57"/>
      <c r="CQ2058" s="57"/>
      <c r="CR2058" s="57"/>
      <c r="CS2058" s="57"/>
      <c r="CT2058" s="57"/>
      <c r="CU2058" s="57"/>
      <c r="CV2058" s="57"/>
      <c r="CW2058" s="57"/>
      <c r="CX2058" s="57"/>
      <c r="CY2058" s="57"/>
      <c r="CZ2058" s="57"/>
      <c r="DA2058" s="57"/>
      <c r="DB2058" s="57"/>
      <c r="DC2058" s="57"/>
      <c r="DD2058" s="57"/>
      <c r="DE2058" s="57"/>
      <c r="DF2058" s="57"/>
      <c r="DG2058" s="57"/>
      <c r="DH2058" s="57"/>
      <c r="DI2058" s="57"/>
      <c r="DJ2058" s="57"/>
      <c r="DK2058" s="57"/>
      <c r="DL2058" s="57"/>
      <c r="DM2058" s="57"/>
      <c r="DN2058" s="57"/>
      <c r="DO2058" s="57"/>
      <c r="DP2058" s="57"/>
      <c r="DQ2058" s="57"/>
    </row>
    <row r="2059" spans="1:121" s="20" customFormat="1" ht="12.75" hidden="1" customHeight="1" outlineLevel="2">
      <c r="A2059" s="36"/>
      <c r="B2059" s="36"/>
      <c r="C2059" s="6"/>
      <c r="D2059" s="36"/>
      <c r="E2059" s="6"/>
      <c r="F2059" s="285" t="s">
        <v>2174</v>
      </c>
      <c r="G2059" s="286"/>
      <c r="H2059" s="28"/>
      <c r="I2059" s="28"/>
      <c r="J2059" s="28"/>
      <c r="K2059" s="77"/>
      <c r="L2059" s="77"/>
      <c r="M2059" s="285" t="s">
        <v>99</v>
      </c>
      <c r="N2059" s="286" t="s">
        <v>52</v>
      </c>
      <c r="O2059" s="287">
        <v>1</v>
      </c>
      <c r="P2059" s="297"/>
      <c r="Q2059" s="88"/>
      <c r="R2059" s="298"/>
      <c r="S2059" s="56"/>
      <c r="T2059" s="57"/>
      <c r="U2059" s="57"/>
      <c r="V2059" s="57"/>
      <c r="W2059" s="57"/>
      <c r="X2059" s="57"/>
      <c r="Y2059" s="57"/>
      <c r="Z2059" s="57"/>
      <c r="AA2059" s="57"/>
      <c r="AB2059" s="57"/>
      <c r="AC2059" s="57"/>
      <c r="AD2059" s="57"/>
      <c r="AE2059" s="57"/>
      <c r="AF2059" s="57"/>
      <c r="AG2059" s="57"/>
      <c r="AH2059" s="57"/>
      <c r="AI2059" s="57"/>
      <c r="AJ2059" s="57"/>
      <c r="AK2059" s="57"/>
      <c r="AL2059" s="57"/>
      <c r="AM2059" s="57"/>
      <c r="AN2059" s="57"/>
      <c r="AO2059" s="57"/>
      <c r="AP2059" s="57"/>
      <c r="AQ2059" s="57"/>
      <c r="AR2059" s="57"/>
      <c r="AS2059" s="57"/>
      <c r="AT2059" s="57"/>
      <c r="AU2059" s="57"/>
      <c r="AV2059" s="57"/>
      <c r="AW2059" s="57"/>
      <c r="AX2059" s="57"/>
      <c r="AY2059" s="57"/>
      <c r="AZ2059" s="57"/>
      <c r="BA2059" s="57"/>
      <c r="BB2059" s="57"/>
      <c r="BC2059" s="57"/>
      <c r="BD2059" s="57"/>
      <c r="BE2059" s="57"/>
      <c r="BF2059" s="57"/>
      <c r="BG2059" s="57"/>
      <c r="BH2059" s="57"/>
      <c r="BI2059" s="57"/>
      <c r="BJ2059" s="57"/>
      <c r="BK2059" s="57"/>
      <c r="BL2059" s="57"/>
      <c r="BM2059" s="57"/>
      <c r="BN2059" s="57"/>
      <c r="BO2059" s="57"/>
      <c r="BP2059" s="57"/>
      <c r="BQ2059" s="57"/>
      <c r="BR2059" s="57"/>
      <c r="BS2059" s="57"/>
      <c r="BT2059" s="57"/>
      <c r="BU2059" s="57"/>
      <c r="BV2059" s="57"/>
      <c r="BW2059" s="57"/>
      <c r="BX2059" s="57"/>
      <c r="BY2059" s="57"/>
      <c r="BZ2059" s="57"/>
      <c r="CA2059" s="57"/>
      <c r="CB2059" s="57"/>
      <c r="CC2059" s="57"/>
      <c r="CD2059" s="57"/>
      <c r="CE2059" s="57"/>
      <c r="CF2059" s="57"/>
      <c r="CG2059" s="57"/>
      <c r="CH2059" s="57"/>
      <c r="CI2059" s="57"/>
      <c r="CJ2059" s="57"/>
      <c r="CK2059" s="57"/>
      <c r="CL2059" s="57"/>
      <c r="CM2059" s="57"/>
      <c r="CN2059" s="57"/>
      <c r="CO2059" s="57"/>
      <c r="CP2059" s="57"/>
      <c r="CQ2059" s="57"/>
      <c r="CR2059" s="57"/>
      <c r="CS2059" s="57"/>
      <c r="CT2059" s="57"/>
      <c r="CU2059" s="57"/>
      <c r="CV2059" s="57"/>
      <c r="CW2059" s="57"/>
      <c r="CX2059" s="57"/>
      <c r="CY2059" s="57"/>
      <c r="CZ2059" s="57"/>
      <c r="DA2059" s="57"/>
      <c r="DB2059" s="57"/>
      <c r="DC2059" s="57"/>
      <c r="DD2059" s="57"/>
      <c r="DE2059" s="57"/>
      <c r="DF2059" s="57"/>
      <c r="DG2059" s="57"/>
      <c r="DH2059" s="57"/>
      <c r="DI2059" s="57"/>
      <c r="DJ2059" s="57"/>
      <c r="DK2059" s="57"/>
      <c r="DL2059" s="57"/>
      <c r="DM2059" s="57"/>
      <c r="DN2059" s="57"/>
      <c r="DO2059" s="57"/>
      <c r="DP2059" s="57"/>
      <c r="DQ2059" s="57"/>
    </row>
    <row r="2060" spans="1:121" s="20" customFormat="1" ht="22.5" hidden="1" customHeight="1" outlineLevel="2">
      <c r="A2060" s="36"/>
      <c r="B2060" s="36"/>
      <c r="C2060" s="6"/>
      <c r="D2060" s="36"/>
      <c r="E2060" s="6"/>
      <c r="F2060" s="285" t="s">
        <v>2177</v>
      </c>
      <c r="G2060" s="286"/>
      <c r="H2060" s="28"/>
      <c r="I2060" s="28"/>
      <c r="J2060" s="28"/>
      <c r="K2060" s="77"/>
      <c r="L2060" s="77"/>
      <c r="M2060" s="285" t="s">
        <v>109</v>
      </c>
      <c r="N2060" s="286" t="s">
        <v>52</v>
      </c>
      <c r="O2060" s="287">
        <v>4</v>
      </c>
      <c r="P2060" s="297"/>
      <c r="Q2060" s="88"/>
      <c r="R2060" s="298"/>
      <c r="S2060" s="56"/>
      <c r="T2060" s="57"/>
      <c r="U2060" s="57"/>
      <c r="V2060" s="57"/>
      <c r="W2060" s="57"/>
      <c r="X2060" s="57"/>
      <c r="Y2060" s="57"/>
      <c r="Z2060" s="57"/>
      <c r="AA2060" s="57"/>
      <c r="AB2060" s="57"/>
      <c r="AC2060" s="57"/>
      <c r="AD2060" s="57"/>
      <c r="AE2060" s="57"/>
      <c r="AF2060" s="57"/>
      <c r="AG2060" s="57"/>
      <c r="AH2060" s="57"/>
      <c r="AI2060" s="57"/>
      <c r="AJ2060" s="57"/>
      <c r="AK2060" s="57"/>
      <c r="AL2060" s="57"/>
      <c r="AM2060" s="57"/>
      <c r="AN2060" s="57"/>
      <c r="AO2060" s="57"/>
      <c r="AP2060" s="57"/>
      <c r="AQ2060" s="57"/>
      <c r="AR2060" s="57"/>
      <c r="AS2060" s="57"/>
      <c r="AT2060" s="57"/>
      <c r="AU2060" s="57"/>
      <c r="AV2060" s="57"/>
      <c r="AW2060" s="57"/>
      <c r="AX2060" s="57"/>
      <c r="AY2060" s="57"/>
      <c r="AZ2060" s="57"/>
      <c r="BA2060" s="57"/>
      <c r="BB2060" s="57"/>
      <c r="BC2060" s="57"/>
      <c r="BD2060" s="57"/>
      <c r="BE2060" s="57"/>
      <c r="BF2060" s="57"/>
      <c r="BG2060" s="57"/>
      <c r="BH2060" s="57"/>
      <c r="BI2060" s="57"/>
      <c r="BJ2060" s="57"/>
      <c r="BK2060" s="57"/>
      <c r="BL2060" s="57"/>
      <c r="BM2060" s="57"/>
      <c r="BN2060" s="57"/>
      <c r="BO2060" s="57"/>
      <c r="BP2060" s="57"/>
      <c r="BQ2060" s="57"/>
      <c r="BR2060" s="57"/>
      <c r="BS2060" s="57"/>
      <c r="BT2060" s="57"/>
      <c r="BU2060" s="57"/>
      <c r="BV2060" s="57"/>
      <c r="BW2060" s="57"/>
      <c r="BX2060" s="57"/>
      <c r="BY2060" s="57"/>
      <c r="BZ2060" s="57"/>
      <c r="CA2060" s="57"/>
      <c r="CB2060" s="57"/>
      <c r="CC2060" s="57"/>
      <c r="CD2060" s="57"/>
      <c r="CE2060" s="57"/>
      <c r="CF2060" s="57"/>
      <c r="CG2060" s="57"/>
      <c r="CH2060" s="57"/>
      <c r="CI2060" s="57"/>
      <c r="CJ2060" s="57"/>
      <c r="CK2060" s="57"/>
      <c r="CL2060" s="57"/>
      <c r="CM2060" s="57"/>
      <c r="CN2060" s="57"/>
      <c r="CO2060" s="57"/>
      <c r="CP2060" s="57"/>
      <c r="CQ2060" s="57"/>
      <c r="CR2060" s="57"/>
      <c r="CS2060" s="57"/>
      <c r="CT2060" s="57"/>
      <c r="CU2060" s="57"/>
      <c r="CV2060" s="57"/>
      <c r="CW2060" s="57"/>
      <c r="CX2060" s="57"/>
      <c r="CY2060" s="57"/>
      <c r="CZ2060" s="57"/>
      <c r="DA2060" s="57"/>
      <c r="DB2060" s="57"/>
      <c r="DC2060" s="57"/>
      <c r="DD2060" s="57"/>
      <c r="DE2060" s="57"/>
      <c r="DF2060" s="57"/>
      <c r="DG2060" s="57"/>
      <c r="DH2060" s="57"/>
      <c r="DI2060" s="57"/>
      <c r="DJ2060" s="57"/>
      <c r="DK2060" s="57"/>
      <c r="DL2060" s="57"/>
      <c r="DM2060" s="57"/>
      <c r="DN2060" s="57"/>
      <c r="DO2060" s="57"/>
      <c r="DP2060" s="57"/>
      <c r="DQ2060" s="57"/>
    </row>
    <row r="2061" spans="1:121" ht="12.75" customHeight="1" outlineLevel="1" collapsed="1">
      <c r="A2061" s="27"/>
      <c r="B2061" s="36"/>
      <c r="C2061" s="301"/>
      <c r="D2061" s="201"/>
      <c r="E2061" s="169"/>
      <c r="F2061" s="168"/>
      <c r="G2061" s="169"/>
      <c r="H2061" s="300"/>
      <c r="I2061" s="169"/>
      <c r="J2061" s="84"/>
      <c r="K2061" s="84"/>
      <c r="L2061" s="84"/>
      <c r="M2061" s="168"/>
      <c r="N2061" s="84"/>
      <c r="O2061" s="31"/>
      <c r="P2061" s="41"/>
      <c r="Q2061" s="88"/>
      <c r="R2061" s="47"/>
      <c r="S2061" s="47"/>
      <c r="T2061" s="47"/>
      <c r="U2061" s="47"/>
      <c r="V2061" s="47"/>
      <c r="W2061" s="47"/>
      <c r="X2061" s="47"/>
      <c r="Y2061" s="47"/>
      <c r="Z2061" s="48"/>
      <c r="AA2061" s="48"/>
      <c r="AB2061" s="48"/>
      <c r="AC2061" s="48"/>
      <c r="AD2061" s="48"/>
      <c r="AE2061" s="48"/>
      <c r="AF2061" s="48"/>
      <c r="AG2061" s="48"/>
      <c r="AH2061" s="48"/>
      <c r="AI2061" s="48"/>
      <c r="AJ2061" s="48"/>
      <c r="AK2061" s="48"/>
      <c r="AL2061" s="48"/>
      <c r="AM2061" s="48"/>
      <c r="AN2061" s="48"/>
      <c r="AO2061" s="48"/>
      <c r="AP2061" s="48"/>
      <c r="AQ2061" s="48"/>
      <c r="AR2061" s="48"/>
      <c r="AS2061" s="48"/>
      <c r="AT2061" s="48"/>
      <c r="AU2061" s="48"/>
      <c r="AV2061" s="48"/>
      <c r="AW2061" s="48"/>
      <c r="AX2061" s="48"/>
      <c r="AY2061" s="48"/>
      <c r="AZ2061" s="48"/>
      <c r="BA2061" s="48"/>
      <c r="BB2061" s="48"/>
      <c r="BC2061" s="48"/>
      <c r="BD2061" s="48"/>
      <c r="BE2061" s="48"/>
      <c r="BF2061" s="48"/>
      <c r="BG2061" s="48"/>
      <c r="BH2061" s="48"/>
      <c r="BI2061" s="48"/>
      <c r="BJ2061" s="48"/>
      <c r="BK2061" s="48"/>
      <c r="BL2061" s="48"/>
      <c r="BM2061" s="48"/>
      <c r="BN2061" s="48"/>
      <c r="BO2061" s="48"/>
      <c r="BP2061" s="48"/>
      <c r="BQ2061" s="48"/>
      <c r="BR2061" s="48"/>
      <c r="BS2061" s="48"/>
      <c r="BT2061" s="48"/>
      <c r="BU2061" s="48"/>
      <c r="BV2061" s="48"/>
      <c r="BW2061" s="48"/>
      <c r="BX2061" s="48"/>
      <c r="BY2061" s="48"/>
      <c r="BZ2061" s="48"/>
      <c r="CA2061" s="48"/>
      <c r="CB2061" s="48"/>
      <c r="CC2061" s="48"/>
      <c r="CD2061" s="48"/>
      <c r="CE2061" s="48"/>
      <c r="CF2061" s="48"/>
      <c r="CG2061" s="48"/>
      <c r="CH2061" s="48"/>
      <c r="CI2061" s="48"/>
      <c r="CJ2061" s="48"/>
      <c r="CK2061" s="48"/>
      <c r="CL2061" s="48"/>
      <c r="CM2061" s="48"/>
      <c r="CN2061" s="48"/>
      <c r="CO2061" s="48"/>
      <c r="CP2061" s="48"/>
      <c r="CQ2061" s="48"/>
      <c r="CR2061" s="48"/>
      <c r="CS2061" s="48"/>
      <c r="CT2061" s="48"/>
      <c r="CU2061" s="48"/>
      <c r="CV2061" s="48"/>
      <c r="CW2061" s="48"/>
      <c r="CX2061" s="48"/>
      <c r="CY2061" s="48"/>
      <c r="CZ2061" s="48"/>
      <c r="DA2061" s="48"/>
      <c r="DB2061" s="48"/>
      <c r="DC2061" s="48"/>
      <c r="DD2061" s="48"/>
      <c r="DE2061" s="48"/>
      <c r="DF2061" s="48"/>
      <c r="DG2061" s="48"/>
      <c r="DH2061" s="48"/>
      <c r="DI2061" s="48"/>
      <c r="DJ2061" s="48"/>
      <c r="DK2061" s="48"/>
      <c r="DL2061" s="48"/>
      <c r="DM2061" s="48"/>
      <c r="DN2061" s="48"/>
      <c r="DO2061" s="48"/>
      <c r="DP2061" s="48"/>
      <c r="DQ2061" s="48"/>
    </row>
    <row r="2062" spans="1:121">
      <c r="A2062" s="27" t="s">
        <v>61</v>
      </c>
      <c r="B2062" s="40"/>
      <c r="C2062" s="35"/>
      <c r="D2062" s="39"/>
      <c r="E2062" s="3"/>
      <c r="F2062" s="17" t="s">
        <v>4</v>
      </c>
      <c r="G2062" s="18"/>
      <c r="H2062" s="35"/>
      <c r="I2062" s="35"/>
      <c r="J2062" s="46"/>
      <c r="K2062" s="26"/>
      <c r="L2062" s="26"/>
      <c r="M2062" s="167"/>
      <c r="N2062" s="26"/>
      <c r="O2062" s="26"/>
      <c r="P2062" s="41"/>
      <c r="Q2062" s="88"/>
      <c r="R2062" s="47"/>
      <c r="S2062" s="47"/>
      <c r="T2062" s="47"/>
      <c r="U2062" s="47"/>
      <c r="V2062" s="47"/>
      <c r="W2062" s="47"/>
      <c r="X2062" s="47"/>
      <c r="Y2062" s="47"/>
      <c r="Z2062" s="48"/>
      <c r="AA2062" s="48"/>
      <c r="AB2062" s="48"/>
      <c r="AC2062" s="48"/>
      <c r="AD2062" s="48"/>
      <c r="AE2062" s="48"/>
      <c r="AF2062" s="48"/>
      <c r="AG2062" s="48"/>
      <c r="AH2062" s="48"/>
      <c r="AI2062" s="48"/>
      <c r="AJ2062" s="48"/>
      <c r="AK2062" s="48"/>
      <c r="AL2062" s="48"/>
      <c r="AM2062" s="48"/>
      <c r="AN2062" s="48"/>
      <c r="AO2062" s="48"/>
      <c r="AP2062" s="48"/>
      <c r="AQ2062" s="48"/>
      <c r="AR2062" s="48"/>
      <c r="AS2062" s="48"/>
      <c r="AT2062" s="48"/>
      <c r="AU2062" s="48"/>
      <c r="AV2062" s="48"/>
      <c r="AW2062" s="48"/>
      <c r="AX2062" s="48"/>
      <c r="AY2062" s="48"/>
      <c r="AZ2062" s="48"/>
      <c r="BA2062" s="48"/>
      <c r="BB2062" s="48"/>
      <c r="BC2062" s="48"/>
      <c r="BD2062" s="48"/>
      <c r="BE2062" s="48"/>
      <c r="BF2062" s="48"/>
      <c r="BG2062" s="48"/>
      <c r="BH2062" s="48"/>
      <c r="BI2062" s="48"/>
      <c r="BJ2062" s="48"/>
      <c r="BK2062" s="48"/>
      <c r="BL2062" s="48"/>
      <c r="BM2062" s="48"/>
      <c r="BN2062" s="48"/>
      <c r="BO2062" s="48"/>
      <c r="BP2062" s="48"/>
      <c r="BQ2062" s="48"/>
      <c r="BR2062" s="48"/>
      <c r="BS2062" s="48"/>
      <c r="BT2062" s="48"/>
      <c r="BU2062" s="48"/>
      <c r="BV2062" s="48"/>
      <c r="BW2062" s="48"/>
      <c r="BX2062" s="48"/>
      <c r="BY2062" s="48"/>
      <c r="BZ2062" s="48"/>
      <c r="CA2062" s="48"/>
      <c r="CB2062" s="48"/>
      <c r="CC2062" s="48"/>
      <c r="CD2062" s="48"/>
      <c r="CE2062" s="48"/>
      <c r="CF2062" s="48"/>
      <c r="CG2062" s="48"/>
      <c r="CH2062" s="48"/>
      <c r="CI2062" s="48"/>
      <c r="CJ2062" s="48"/>
      <c r="CK2062" s="48"/>
      <c r="CL2062" s="48"/>
      <c r="CM2062" s="48"/>
      <c r="CN2062" s="48"/>
      <c r="CO2062" s="48"/>
      <c r="CP2062" s="48"/>
      <c r="CQ2062" s="48"/>
      <c r="CR2062" s="48"/>
      <c r="CS2062" s="48"/>
      <c r="CT2062" s="48"/>
      <c r="CU2062" s="48"/>
      <c r="CV2062" s="48"/>
      <c r="CW2062" s="48"/>
      <c r="CX2062" s="48"/>
      <c r="CY2062" s="48"/>
      <c r="CZ2062" s="48"/>
      <c r="DA2062" s="48"/>
      <c r="DB2062" s="48"/>
      <c r="DC2062" s="48"/>
      <c r="DD2062" s="48"/>
      <c r="DE2062" s="48"/>
      <c r="DF2062" s="48"/>
      <c r="DG2062" s="48"/>
      <c r="DH2062" s="48"/>
      <c r="DI2062" s="48"/>
      <c r="DJ2062" s="48"/>
      <c r="DK2062" s="48"/>
      <c r="DL2062" s="48"/>
      <c r="DM2062" s="48"/>
      <c r="DN2062" s="48"/>
      <c r="DO2062" s="48"/>
      <c r="DP2062" s="48"/>
      <c r="DQ2062" s="48"/>
    </row>
    <row r="2063" spans="1:121">
      <c r="A2063" s="27" t="s">
        <v>38</v>
      </c>
      <c r="B2063" s="40"/>
      <c r="C2063" s="35"/>
      <c r="D2063" s="39"/>
      <c r="E2063" s="3"/>
      <c r="F2063" s="35" t="s">
        <v>44</v>
      </c>
      <c r="G2063" s="28"/>
      <c r="H2063" s="35"/>
      <c r="I2063" s="35"/>
      <c r="J2063" s="46"/>
      <c r="K2063" s="26"/>
      <c r="L2063" s="26"/>
      <c r="M2063" s="167"/>
      <c r="N2063" s="26"/>
      <c r="O2063" s="26"/>
      <c r="P2063" s="41"/>
      <c r="Q2063" s="88"/>
      <c r="R2063" s="47"/>
      <c r="S2063" s="47"/>
      <c r="T2063" s="47"/>
      <c r="U2063" s="47"/>
      <c r="V2063" s="47"/>
      <c r="W2063" s="47"/>
      <c r="X2063" s="47"/>
      <c r="Y2063" s="47"/>
      <c r="Z2063" s="48"/>
      <c r="AA2063" s="48"/>
      <c r="AB2063" s="48"/>
      <c r="AC2063" s="48"/>
      <c r="AD2063" s="48"/>
      <c r="AE2063" s="48"/>
      <c r="AF2063" s="48"/>
      <c r="AG2063" s="48"/>
      <c r="AH2063" s="48"/>
      <c r="AI2063" s="48"/>
      <c r="AJ2063" s="48"/>
      <c r="AK2063" s="48"/>
      <c r="AL2063" s="48"/>
      <c r="AM2063" s="48"/>
      <c r="AN2063" s="48"/>
      <c r="AO2063" s="48"/>
      <c r="AP2063" s="48"/>
      <c r="AQ2063" s="48"/>
      <c r="AR2063" s="48"/>
      <c r="AS2063" s="48"/>
      <c r="AT2063" s="48"/>
      <c r="AU2063" s="48"/>
      <c r="AV2063" s="48"/>
      <c r="AW2063" s="48"/>
      <c r="AX2063" s="48"/>
      <c r="AY2063" s="48"/>
      <c r="AZ2063" s="48"/>
      <c r="BA2063" s="48"/>
      <c r="BB2063" s="48"/>
      <c r="BC2063" s="48"/>
      <c r="BD2063" s="48"/>
      <c r="BE2063" s="48"/>
      <c r="BF2063" s="48"/>
      <c r="BG2063" s="48"/>
      <c r="BH2063" s="48"/>
      <c r="BI2063" s="48"/>
      <c r="BJ2063" s="48"/>
      <c r="BK2063" s="48"/>
      <c r="BL2063" s="48"/>
      <c r="BM2063" s="48"/>
      <c r="BN2063" s="48"/>
      <c r="BO2063" s="48"/>
      <c r="BP2063" s="48"/>
      <c r="BQ2063" s="48"/>
      <c r="BR2063" s="48"/>
      <c r="BS2063" s="48"/>
      <c r="BT2063" s="48"/>
      <c r="BU2063" s="48"/>
      <c r="BV2063" s="48"/>
      <c r="BW2063" s="48"/>
      <c r="BX2063" s="48"/>
      <c r="BY2063" s="48"/>
      <c r="BZ2063" s="48"/>
      <c r="CA2063" s="48"/>
      <c r="CB2063" s="48"/>
      <c r="CC2063" s="48"/>
      <c r="CD2063" s="48"/>
      <c r="CE2063" s="48"/>
      <c r="CF2063" s="48"/>
      <c r="CG2063" s="48"/>
      <c r="CH2063" s="48"/>
      <c r="CI2063" s="48"/>
      <c r="CJ2063" s="48"/>
      <c r="CK2063" s="48"/>
      <c r="CL2063" s="48"/>
      <c r="CM2063" s="48"/>
      <c r="CN2063" s="48"/>
      <c r="CO2063" s="48"/>
      <c r="CP2063" s="48"/>
      <c r="CQ2063" s="48"/>
      <c r="CR2063" s="48"/>
      <c r="CS2063" s="48"/>
      <c r="CT2063" s="48"/>
      <c r="CU2063" s="48"/>
      <c r="CV2063" s="48"/>
      <c r="CW2063" s="48"/>
      <c r="CX2063" s="48"/>
      <c r="CY2063" s="48"/>
      <c r="CZ2063" s="48"/>
      <c r="DA2063" s="48"/>
      <c r="DB2063" s="48"/>
      <c r="DC2063" s="48"/>
      <c r="DD2063" s="48"/>
      <c r="DE2063" s="48"/>
      <c r="DF2063" s="48"/>
      <c r="DG2063" s="48"/>
      <c r="DH2063" s="48"/>
      <c r="DI2063" s="48"/>
      <c r="DJ2063" s="48"/>
      <c r="DK2063" s="48"/>
      <c r="DL2063" s="48"/>
      <c r="DM2063" s="48"/>
      <c r="DN2063" s="48"/>
      <c r="DO2063" s="48"/>
      <c r="DP2063" s="48"/>
      <c r="DQ2063" s="48"/>
    </row>
    <row r="2064" spans="1:121" ht="12.75" customHeight="1" outlineLevel="1">
      <c r="A2064" s="27" t="s">
        <v>113</v>
      </c>
      <c r="B2064" s="27">
        <v>6</v>
      </c>
      <c r="C2064" s="27" t="s">
        <v>1575</v>
      </c>
      <c r="D2064" s="27" t="s">
        <v>1350</v>
      </c>
      <c r="E2064" s="28" t="s">
        <v>2178</v>
      </c>
      <c r="F2064" s="35" t="s">
        <v>2179</v>
      </c>
      <c r="G2064" s="9"/>
      <c r="H2064" s="9" t="s">
        <v>59</v>
      </c>
      <c r="I2064" s="9"/>
      <c r="J2064" s="5" t="s">
        <v>33</v>
      </c>
      <c r="K2064" s="5" t="s">
        <v>56</v>
      </c>
      <c r="L2064" s="5" t="s">
        <v>56</v>
      </c>
      <c r="M2064" s="3" t="str">
        <f>M2065&amp;" "&amp;O2065&amp;N2065&amp;" "</f>
        <v xml:space="preserve">Ремонт строительной части ТП, КТП 1шт </v>
      </c>
      <c r="N2064" s="26"/>
      <c r="O2064" s="26"/>
      <c r="P2064" s="41"/>
      <c r="Q2064" s="88"/>
      <c r="R2064" s="47"/>
      <c r="S2064" s="47"/>
      <c r="T2064" s="47"/>
      <c r="U2064" s="47"/>
      <c r="V2064" s="48"/>
      <c r="W2064" s="48"/>
      <c r="X2064" s="48"/>
      <c r="Y2064" s="48"/>
      <c r="Z2064" s="48"/>
      <c r="AA2064" s="48"/>
      <c r="AB2064" s="48"/>
      <c r="AC2064" s="48"/>
      <c r="AD2064" s="48"/>
      <c r="AE2064" s="48"/>
      <c r="AF2064" s="48"/>
      <c r="AG2064" s="48"/>
      <c r="AH2064" s="48"/>
      <c r="AI2064" s="48"/>
      <c r="AJ2064" s="48"/>
      <c r="AK2064" s="48"/>
      <c r="AL2064" s="48"/>
      <c r="AM2064" s="48"/>
      <c r="AN2064" s="48"/>
      <c r="AO2064" s="48"/>
      <c r="AP2064" s="48"/>
      <c r="AQ2064" s="48"/>
      <c r="AR2064" s="48"/>
      <c r="AS2064" s="48"/>
      <c r="AT2064" s="48"/>
      <c r="AU2064" s="48"/>
      <c r="AV2064" s="48"/>
      <c r="AW2064" s="48"/>
      <c r="AX2064" s="48"/>
      <c r="AY2064" s="48"/>
      <c r="AZ2064" s="48"/>
      <c r="BA2064" s="48"/>
      <c r="BB2064" s="48"/>
      <c r="BC2064" s="48"/>
      <c r="BD2064" s="48"/>
      <c r="BE2064" s="48"/>
      <c r="BF2064" s="48"/>
      <c r="BG2064" s="48"/>
      <c r="BH2064" s="48"/>
      <c r="BI2064" s="48"/>
      <c r="BJ2064" s="48"/>
      <c r="BK2064" s="48"/>
      <c r="BL2064" s="48"/>
      <c r="BM2064" s="48"/>
      <c r="BN2064" s="48"/>
      <c r="BO2064" s="48"/>
      <c r="BP2064" s="48"/>
      <c r="BQ2064" s="48"/>
      <c r="BR2064" s="48"/>
      <c r="BS2064" s="48"/>
      <c r="BT2064" s="48"/>
      <c r="BU2064" s="48"/>
      <c r="BV2064" s="48"/>
      <c r="BW2064" s="48"/>
      <c r="BX2064" s="48"/>
      <c r="BY2064" s="48"/>
      <c r="BZ2064" s="48"/>
      <c r="CA2064" s="48"/>
      <c r="CB2064" s="48"/>
      <c r="CC2064" s="48"/>
      <c r="CD2064" s="48"/>
      <c r="CE2064" s="48"/>
      <c r="CF2064" s="48"/>
      <c r="CG2064" s="48"/>
      <c r="CH2064" s="48"/>
      <c r="CI2064" s="48"/>
      <c r="CJ2064" s="48"/>
      <c r="CK2064" s="48"/>
      <c r="CL2064" s="48"/>
      <c r="CM2064" s="48"/>
      <c r="CN2064" s="48"/>
      <c r="CO2064" s="48"/>
      <c r="CP2064" s="48"/>
      <c r="CQ2064" s="48"/>
      <c r="CR2064" s="48"/>
      <c r="CS2064" s="48"/>
      <c r="CT2064" s="48"/>
      <c r="CU2064" s="48"/>
      <c r="CV2064" s="48"/>
      <c r="CW2064" s="48"/>
      <c r="CX2064" s="48"/>
      <c r="CY2064" s="48"/>
      <c r="CZ2064" s="48"/>
      <c r="DA2064" s="48"/>
      <c r="DB2064" s="48"/>
      <c r="DC2064" s="48"/>
      <c r="DD2064" s="48"/>
      <c r="DE2064" s="48"/>
      <c r="DF2064" s="48"/>
      <c r="DG2064" s="48"/>
      <c r="DH2064" s="48"/>
      <c r="DI2064" s="48"/>
      <c r="DJ2064" s="48"/>
      <c r="DK2064" s="48"/>
      <c r="DL2064" s="48"/>
      <c r="DM2064" s="48"/>
      <c r="DN2064" s="48"/>
      <c r="DO2064" s="48"/>
      <c r="DP2064" s="48"/>
      <c r="DQ2064" s="48"/>
    </row>
    <row r="2065" spans="1:121" ht="22.5" hidden="1" customHeight="1" outlineLevel="2">
      <c r="A2065" s="62"/>
      <c r="B2065" s="40"/>
      <c r="C2065" s="27"/>
      <c r="D2065" s="27"/>
      <c r="E2065" s="28"/>
      <c r="F2065" s="3" t="s">
        <v>2180</v>
      </c>
      <c r="G2065" s="28"/>
      <c r="H2065" s="35"/>
      <c r="I2065" s="35"/>
      <c r="J2065" s="26"/>
      <c r="K2065" s="26"/>
      <c r="L2065" s="26"/>
      <c r="M2065" s="39" t="s">
        <v>2181</v>
      </c>
      <c r="N2065" s="8" t="s">
        <v>54</v>
      </c>
      <c r="O2065" s="26">
        <v>1</v>
      </c>
      <c r="P2065" s="41"/>
      <c r="Q2065" s="88"/>
      <c r="R2065" s="47"/>
      <c r="S2065" s="47"/>
      <c r="T2065" s="47"/>
      <c r="U2065" s="47"/>
      <c r="V2065" s="48"/>
      <c r="W2065" s="48"/>
      <c r="X2065" s="48"/>
      <c r="Y2065" s="48"/>
      <c r="Z2065" s="48"/>
      <c r="AA2065" s="48"/>
      <c r="AB2065" s="48"/>
      <c r="AC2065" s="48"/>
      <c r="AD2065" s="48"/>
      <c r="AE2065" s="48"/>
      <c r="AF2065" s="48"/>
      <c r="AG2065" s="48"/>
      <c r="AH2065" s="48"/>
      <c r="AI2065" s="48"/>
      <c r="AJ2065" s="48"/>
      <c r="AK2065" s="48"/>
      <c r="AL2065" s="48"/>
      <c r="AM2065" s="48"/>
      <c r="AN2065" s="48"/>
      <c r="AO2065" s="48"/>
      <c r="AP2065" s="48"/>
      <c r="AQ2065" s="48"/>
      <c r="AR2065" s="48"/>
      <c r="AS2065" s="48"/>
      <c r="AT2065" s="48"/>
      <c r="AU2065" s="48"/>
      <c r="AV2065" s="48"/>
      <c r="AW2065" s="48"/>
      <c r="AX2065" s="48"/>
      <c r="AY2065" s="48"/>
      <c r="AZ2065" s="48"/>
      <c r="BA2065" s="48"/>
      <c r="BB2065" s="48"/>
      <c r="BC2065" s="48"/>
      <c r="BD2065" s="48"/>
      <c r="BE2065" s="48"/>
      <c r="BF2065" s="48"/>
      <c r="BG2065" s="48"/>
      <c r="BH2065" s="48"/>
      <c r="BI2065" s="48"/>
      <c r="BJ2065" s="48"/>
      <c r="BK2065" s="48"/>
      <c r="BL2065" s="48"/>
      <c r="BM2065" s="48"/>
      <c r="BN2065" s="48"/>
      <c r="BO2065" s="48"/>
      <c r="BP2065" s="48"/>
      <c r="BQ2065" s="48"/>
      <c r="BR2065" s="48"/>
      <c r="BS2065" s="48"/>
      <c r="BT2065" s="48"/>
      <c r="BU2065" s="48"/>
      <c r="BV2065" s="48"/>
      <c r="BW2065" s="48"/>
      <c r="BX2065" s="48"/>
      <c r="BY2065" s="48"/>
      <c r="BZ2065" s="48"/>
      <c r="CA2065" s="48"/>
      <c r="CB2065" s="48"/>
      <c r="CC2065" s="48"/>
      <c r="CD2065" s="48"/>
      <c r="CE2065" s="48"/>
      <c r="CF2065" s="48"/>
      <c r="CG2065" s="48"/>
      <c r="CH2065" s="48"/>
      <c r="CI2065" s="48"/>
      <c r="CJ2065" s="48"/>
      <c r="CK2065" s="48"/>
      <c r="CL2065" s="48"/>
      <c r="CM2065" s="48"/>
      <c r="CN2065" s="48"/>
      <c r="CO2065" s="48"/>
      <c r="CP2065" s="48"/>
      <c r="CQ2065" s="48"/>
      <c r="CR2065" s="48"/>
      <c r="CS2065" s="48"/>
      <c r="CT2065" s="48"/>
      <c r="CU2065" s="48"/>
      <c r="CV2065" s="48"/>
      <c r="CW2065" s="48"/>
      <c r="CX2065" s="48"/>
      <c r="CY2065" s="48"/>
      <c r="CZ2065" s="48"/>
      <c r="DA2065" s="48"/>
      <c r="DB2065" s="48"/>
      <c r="DC2065" s="48"/>
      <c r="DD2065" s="48"/>
      <c r="DE2065" s="48"/>
      <c r="DF2065" s="48"/>
      <c r="DG2065" s="48"/>
      <c r="DH2065" s="48"/>
      <c r="DI2065" s="48"/>
      <c r="DJ2065" s="48"/>
      <c r="DK2065" s="48"/>
      <c r="DL2065" s="48"/>
      <c r="DM2065" s="48"/>
      <c r="DN2065" s="48"/>
      <c r="DO2065" s="48"/>
      <c r="DP2065" s="48"/>
      <c r="DQ2065" s="48"/>
    </row>
    <row r="2066" spans="1:121" ht="45" hidden="1" customHeight="1" outlineLevel="2">
      <c r="A2066" s="62"/>
      <c r="B2066" s="40"/>
      <c r="C2066" s="27"/>
      <c r="D2066" s="27"/>
      <c r="E2066" s="28"/>
      <c r="F2066" s="3" t="s">
        <v>2182</v>
      </c>
      <c r="G2066" s="28"/>
      <c r="H2066" s="35"/>
      <c r="I2066" s="35"/>
      <c r="J2066" s="26"/>
      <c r="K2066" s="26"/>
      <c r="L2066" s="26"/>
      <c r="M2066" s="39" t="s">
        <v>351</v>
      </c>
      <c r="N2066" s="33" t="s">
        <v>54</v>
      </c>
      <c r="O2066" s="26">
        <v>1</v>
      </c>
      <c r="P2066" s="41"/>
      <c r="Q2066" s="88"/>
      <c r="R2066" s="47"/>
      <c r="S2066" s="47"/>
      <c r="T2066" s="47"/>
      <c r="U2066" s="47"/>
      <c r="V2066" s="48"/>
      <c r="W2066" s="48"/>
      <c r="X2066" s="48"/>
      <c r="Y2066" s="48"/>
      <c r="Z2066" s="48"/>
      <c r="AA2066" s="48"/>
      <c r="AB2066" s="48"/>
      <c r="AC2066" s="48"/>
      <c r="AD2066" s="48"/>
      <c r="AE2066" s="48"/>
      <c r="AF2066" s="48"/>
      <c r="AG2066" s="48"/>
      <c r="AH2066" s="48"/>
      <c r="AI2066" s="48"/>
      <c r="AJ2066" s="48"/>
      <c r="AK2066" s="48"/>
      <c r="AL2066" s="48"/>
      <c r="AM2066" s="48"/>
      <c r="AN2066" s="48"/>
      <c r="AO2066" s="48"/>
      <c r="AP2066" s="48"/>
      <c r="AQ2066" s="48"/>
      <c r="AR2066" s="48"/>
      <c r="AS2066" s="48"/>
      <c r="AT2066" s="48"/>
      <c r="AU2066" s="48"/>
      <c r="AV2066" s="48"/>
      <c r="AW2066" s="48"/>
      <c r="AX2066" s="48"/>
      <c r="AY2066" s="48"/>
      <c r="AZ2066" s="48"/>
      <c r="BA2066" s="48"/>
      <c r="BB2066" s="48"/>
      <c r="BC2066" s="48"/>
      <c r="BD2066" s="48"/>
      <c r="BE2066" s="48"/>
      <c r="BF2066" s="48"/>
      <c r="BG2066" s="48"/>
      <c r="BH2066" s="48"/>
      <c r="BI2066" s="48"/>
      <c r="BJ2066" s="48"/>
      <c r="BK2066" s="48"/>
      <c r="BL2066" s="48"/>
      <c r="BM2066" s="48"/>
      <c r="BN2066" s="48"/>
      <c r="BO2066" s="48"/>
      <c r="BP2066" s="48"/>
      <c r="BQ2066" s="48"/>
      <c r="BR2066" s="48"/>
      <c r="BS2066" s="48"/>
      <c r="BT2066" s="48"/>
      <c r="BU2066" s="48"/>
      <c r="BV2066" s="48"/>
      <c r="BW2066" s="48"/>
      <c r="BX2066" s="48"/>
      <c r="BY2066" s="48"/>
      <c r="BZ2066" s="48"/>
      <c r="CA2066" s="48"/>
      <c r="CB2066" s="48"/>
      <c r="CC2066" s="48"/>
      <c r="CD2066" s="48"/>
      <c r="CE2066" s="48"/>
      <c r="CF2066" s="48"/>
      <c r="CG2066" s="48"/>
      <c r="CH2066" s="48"/>
      <c r="CI2066" s="48"/>
      <c r="CJ2066" s="48"/>
      <c r="CK2066" s="48"/>
      <c r="CL2066" s="48"/>
      <c r="CM2066" s="48"/>
      <c r="CN2066" s="48"/>
      <c r="CO2066" s="48"/>
      <c r="CP2066" s="48"/>
      <c r="CQ2066" s="48"/>
      <c r="CR2066" s="48"/>
      <c r="CS2066" s="48"/>
      <c r="CT2066" s="48"/>
      <c r="CU2066" s="48"/>
      <c r="CV2066" s="48"/>
      <c r="CW2066" s="48"/>
      <c r="CX2066" s="48"/>
      <c r="CY2066" s="48"/>
      <c r="CZ2066" s="48"/>
      <c r="DA2066" s="48"/>
      <c r="DB2066" s="48"/>
      <c r="DC2066" s="48"/>
      <c r="DD2066" s="48"/>
      <c r="DE2066" s="48"/>
      <c r="DF2066" s="48"/>
      <c r="DG2066" s="48"/>
      <c r="DH2066" s="48"/>
      <c r="DI2066" s="48"/>
      <c r="DJ2066" s="48"/>
      <c r="DK2066" s="48"/>
      <c r="DL2066" s="48"/>
      <c r="DM2066" s="48"/>
      <c r="DN2066" s="48"/>
      <c r="DO2066" s="48"/>
      <c r="DP2066" s="48"/>
      <c r="DQ2066" s="48"/>
    </row>
    <row r="2067" spans="1:121" ht="22.5" customHeight="1" outlineLevel="1" collapsed="1">
      <c r="A2067" s="27" t="s">
        <v>114</v>
      </c>
      <c r="B2067" s="27">
        <v>6</v>
      </c>
      <c r="C2067" s="27" t="s">
        <v>1575</v>
      </c>
      <c r="D2067" s="27" t="s">
        <v>1350</v>
      </c>
      <c r="E2067" s="28" t="s">
        <v>2183</v>
      </c>
      <c r="F2067" s="35" t="s">
        <v>2184</v>
      </c>
      <c r="G2067" s="9"/>
      <c r="H2067" s="9" t="s">
        <v>59</v>
      </c>
      <c r="I2067" s="9"/>
      <c r="J2067" s="5" t="s">
        <v>33</v>
      </c>
      <c r="K2067" s="5" t="s">
        <v>55</v>
      </c>
      <c r="L2067" s="5" t="s">
        <v>55</v>
      </c>
      <c r="M2067" s="3" t="str">
        <f>M2068&amp;" "&amp;O2068&amp;N2068&amp;" "&amp;M2069&amp;N2069&amp;" "</f>
        <v xml:space="preserve">Ремонт строительной части ТП, КТП 1шт Ремонт РУ10-0,4 кВшт </v>
      </c>
      <c r="N2067" s="26"/>
      <c r="O2067" s="26"/>
      <c r="P2067" s="41"/>
      <c r="Q2067" s="88"/>
      <c r="R2067" s="47"/>
      <c r="S2067" s="47"/>
      <c r="T2067" s="47"/>
      <c r="U2067" s="47"/>
      <c r="V2067" s="48"/>
      <c r="W2067" s="48"/>
      <c r="X2067" s="48"/>
      <c r="Y2067" s="48"/>
      <c r="Z2067" s="48"/>
      <c r="AA2067" s="48"/>
      <c r="AB2067" s="48"/>
      <c r="AC2067" s="48"/>
      <c r="AD2067" s="48"/>
      <c r="AE2067" s="48"/>
      <c r="AF2067" s="48"/>
      <c r="AG2067" s="48"/>
      <c r="AH2067" s="48"/>
      <c r="AI2067" s="48"/>
      <c r="AJ2067" s="48"/>
      <c r="AK2067" s="48"/>
      <c r="AL2067" s="48"/>
      <c r="AM2067" s="48"/>
      <c r="AN2067" s="48"/>
      <c r="AO2067" s="48"/>
      <c r="AP2067" s="48"/>
      <c r="AQ2067" s="48"/>
      <c r="AR2067" s="48"/>
      <c r="AS2067" s="48"/>
      <c r="AT2067" s="48"/>
      <c r="AU2067" s="48"/>
      <c r="AV2067" s="48"/>
      <c r="AW2067" s="48"/>
      <c r="AX2067" s="48"/>
      <c r="AY2067" s="48"/>
      <c r="AZ2067" s="48"/>
      <c r="BA2067" s="48"/>
      <c r="BB2067" s="48"/>
      <c r="BC2067" s="48"/>
      <c r="BD2067" s="48"/>
      <c r="BE2067" s="48"/>
      <c r="BF2067" s="48"/>
      <c r="BG2067" s="48"/>
      <c r="BH2067" s="48"/>
      <c r="BI2067" s="48"/>
      <c r="BJ2067" s="48"/>
      <c r="BK2067" s="48"/>
      <c r="BL2067" s="48"/>
      <c r="BM2067" s="48"/>
      <c r="BN2067" s="48"/>
      <c r="BO2067" s="48"/>
      <c r="BP2067" s="48"/>
      <c r="BQ2067" s="48"/>
      <c r="BR2067" s="48"/>
      <c r="BS2067" s="48"/>
      <c r="BT2067" s="48"/>
      <c r="BU2067" s="48"/>
      <c r="BV2067" s="48"/>
      <c r="BW2067" s="48"/>
      <c r="BX2067" s="48"/>
      <c r="BY2067" s="48"/>
      <c r="BZ2067" s="48"/>
      <c r="CA2067" s="48"/>
      <c r="CB2067" s="48"/>
      <c r="CC2067" s="48"/>
      <c r="CD2067" s="48"/>
      <c r="CE2067" s="48"/>
      <c r="CF2067" s="48"/>
      <c r="CG2067" s="48"/>
      <c r="CH2067" s="48"/>
      <c r="CI2067" s="48"/>
      <c r="CJ2067" s="48"/>
      <c r="CK2067" s="48"/>
      <c r="CL2067" s="48"/>
      <c r="CM2067" s="48"/>
      <c r="CN2067" s="48"/>
      <c r="CO2067" s="48"/>
      <c r="CP2067" s="48"/>
      <c r="CQ2067" s="48"/>
      <c r="CR2067" s="48"/>
      <c r="CS2067" s="48"/>
      <c r="CT2067" s="48"/>
      <c r="CU2067" s="48"/>
      <c r="CV2067" s="48"/>
      <c r="CW2067" s="48"/>
      <c r="CX2067" s="48"/>
      <c r="CY2067" s="48"/>
      <c r="CZ2067" s="48"/>
      <c r="DA2067" s="48"/>
      <c r="DB2067" s="48"/>
      <c r="DC2067" s="48"/>
      <c r="DD2067" s="48"/>
      <c r="DE2067" s="48"/>
      <c r="DF2067" s="48"/>
      <c r="DG2067" s="48"/>
      <c r="DH2067" s="48"/>
      <c r="DI2067" s="48"/>
      <c r="DJ2067" s="48"/>
      <c r="DK2067" s="48"/>
      <c r="DL2067" s="48"/>
      <c r="DM2067" s="48"/>
      <c r="DN2067" s="48"/>
      <c r="DO2067" s="48"/>
      <c r="DP2067" s="48"/>
      <c r="DQ2067" s="48"/>
    </row>
    <row r="2068" spans="1:121" ht="22.5" hidden="1" customHeight="1" outlineLevel="2">
      <c r="A2068" s="27"/>
      <c r="B2068" s="27"/>
      <c r="C2068" s="28"/>
      <c r="D2068" s="27"/>
      <c r="E2068" s="28"/>
      <c r="F2068" s="3" t="s">
        <v>2180</v>
      </c>
      <c r="G2068" s="28"/>
      <c r="H2068" s="76"/>
      <c r="I2068" s="28"/>
      <c r="J2068" s="26"/>
      <c r="K2068" s="26"/>
      <c r="L2068" s="26"/>
      <c r="M2068" s="39" t="s">
        <v>2181</v>
      </c>
      <c r="N2068" s="8" t="s">
        <v>54</v>
      </c>
      <c r="O2068" s="26">
        <v>1</v>
      </c>
      <c r="P2068" s="41"/>
      <c r="Q2068" s="88"/>
      <c r="R2068" s="47"/>
      <c r="S2068" s="47"/>
      <c r="T2068" s="47"/>
      <c r="U2068" s="47"/>
      <c r="V2068" s="48"/>
      <c r="W2068" s="48"/>
      <c r="X2068" s="48"/>
      <c r="Y2068" s="48"/>
      <c r="Z2068" s="48"/>
      <c r="AA2068" s="48"/>
      <c r="AB2068" s="48"/>
      <c r="AC2068" s="48"/>
      <c r="AD2068" s="48"/>
      <c r="AE2068" s="48"/>
      <c r="AF2068" s="48"/>
      <c r="AG2068" s="48"/>
      <c r="AH2068" s="48"/>
      <c r="AI2068" s="48"/>
      <c r="AJ2068" s="48"/>
      <c r="AK2068" s="48"/>
      <c r="AL2068" s="48"/>
      <c r="AM2068" s="48"/>
      <c r="AN2068" s="48"/>
      <c r="AO2068" s="48"/>
      <c r="AP2068" s="48"/>
      <c r="AQ2068" s="48"/>
      <c r="AR2068" s="48"/>
      <c r="AS2068" s="48"/>
      <c r="AT2068" s="48"/>
      <c r="AU2068" s="48"/>
      <c r="AV2068" s="48"/>
      <c r="AW2068" s="48"/>
      <c r="AX2068" s="48"/>
      <c r="AY2068" s="48"/>
      <c r="AZ2068" s="48"/>
      <c r="BA2068" s="48"/>
      <c r="BB2068" s="48"/>
      <c r="BC2068" s="48"/>
      <c r="BD2068" s="48"/>
      <c r="BE2068" s="48"/>
      <c r="BF2068" s="48"/>
      <c r="BG2068" s="48"/>
      <c r="BH2068" s="48"/>
      <c r="BI2068" s="48"/>
      <c r="BJ2068" s="48"/>
      <c r="BK2068" s="48"/>
      <c r="BL2068" s="48"/>
      <c r="BM2068" s="48"/>
      <c r="BN2068" s="48"/>
      <c r="BO2068" s="48"/>
      <c r="BP2068" s="48"/>
      <c r="BQ2068" s="48"/>
      <c r="BR2068" s="48"/>
      <c r="BS2068" s="48"/>
      <c r="BT2068" s="48"/>
      <c r="BU2068" s="48"/>
      <c r="BV2068" s="48"/>
      <c r="BW2068" s="48"/>
      <c r="BX2068" s="48"/>
      <c r="BY2068" s="48"/>
      <c r="BZ2068" s="48"/>
      <c r="CA2068" s="48"/>
      <c r="CB2068" s="48"/>
      <c r="CC2068" s="48"/>
      <c r="CD2068" s="48"/>
      <c r="CE2068" s="48"/>
      <c r="CF2068" s="48"/>
      <c r="CG2068" s="48"/>
      <c r="CH2068" s="48"/>
      <c r="CI2068" s="48"/>
      <c r="CJ2068" s="48"/>
      <c r="CK2068" s="48"/>
      <c r="CL2068" s="48"/>
      <c r="CM2068" s="48"/>
      <c r="CN2068" s="48"/>
      <c r="CO2068" s="48"/>
      <c r="CP2068" s="48"/>
      <c r="CQ2068" s="48"/>
      <c r="CR2068" s="48"/>
      <c r="CS2068" s="48"/>
      <c r="CT2068" s="48"/>
      <c r="CU2068" s="48"/>
      <c r="CV2068" s="48"/>
      <c r="CW2068" s="48"/>
      <c r="CX2068" s="48"/>
      <c r="CY2068" s="48"/>
      <c r="CZ2068" s="48"/>
      <c r="DA2068" s="48"/>
      <c r="DB2068" s="48"/>
      <c r="DC2068" s="48"/>
      <c r="DD2068" s="48"/>
      <c r="DE2068" s="48"/>
      <c r="DF2068" s="48"/>
      <c r="DG2068" s="48"/>
      <c r="DH2068" s="48"/>
      <c r="DI2068" s="48"/>
      <c r="DJ2068" s="48"/>
      <c r="DK2068" s="48"/>
      <c r="DL2068" s="48"/>
      <c r="DM2068" s="48"/>
      <c r="DN2068" s="48"/>
      <c r="DO2068" s="48"/>
      <c r="DP2068" s="48"/>
      <c r="DQ2068" s="48"/>
    </row>
    <row r="2069" spans="1:121" ht="33.75" hidden="1" customHeight="1" outlineLevel="2">
      <c r="A2069" s="62"/>
      <c r="B2069" s="40"/>
      <c r="C2069" s="27"/>
      <c r="D2069" s="27"/>
      <c r="E2069" s="28"/>
      <c r="F2069" s="3" t="s">
        <v>2636</v>
      </c>
      <c r="G2069" s="28"/>
      <c r="H2069" s="35"/>
      <c r="I2069" s="28"/>
      <c r="J2069" s="46"/>
      <c r="K2069" s="26"/>
      <c r="L2069" s="26"/>
      <c r="M2069" s="39" t="s">
        <v>351</v>
      </c>
      <c r="N2069" s="33" t="s">
        <v>54</v>
      </c>
      <c r="O2069" s="26">
        <v>1</v>
      </c>
      <c r="P2069" s="41"/>
      <c r="Q2069" s="88"/>
      <c r="R2069" s="47"/>
      <c r="S2069" s="47"/>
      <c r="T2069" s="47"/>
      <c r="U2069" s="47"/>
      <c r="V2069" s="48"/>
      <c r="W2069" s="48"/>
      <c r="X2069" s="48"/>
      <c r="Y2069" s="48"/>
      <c r="Z2069" s="48"/>
      <c r="AA2069" s="48"/>
      <c r="AB2069" s="48"/>
      <c r="AC2069" s="48"/>
      <c r="AD2069" s="48"/>
      <c r="AE2069" s="48"/>
      <c r="AF2069" s="48"/>
      <c r="AG2069" s="48"/>
      <c r="AH2069" s="48"/>
      <c r="AI2069" s="48"/>
      <c r="AJ2069" s="48"/>
      <c r="AK2069" s="48"/>
      <c r="AL2069" s="48"/>
      <c r="AM2069" s="48"/>
      <c r="AN2069" s="48"/>
      <c r="AO2069" s="48"/>
      <c r="AP2069" s="48"/>
      <c r="AQ2069" s="48"/>
      <c r="AR2069" s="48"/>
      <c r="AS2069" s="48"/>
      <c r="AT2069" s="48"/>
      <c r="AU2069" s="48"/>
      <c r="AV2069" s="48"/>
      <c r="AW2069" s="48"/>
      <c r="AX2069" s="48"/>
      <c r="AY2069" s="48"/>
      <c r="AZ2069" s="48"/>
      <c r="BA2069" s="48"/>
      <c r="BB2069" s="48"/>
      <c r="BC2069" s="48"/>
      <c r="BD2069" s="48"/>
      <c r="BE2069" s="48"/>
      <c r="BF2069" s="48"/>
      <c r="BG2069" s="48"/>
      <c r="BH2069" s="48"/>
      <c r="BI2069" s="48"/>
      <c r="BJ2069" s="48"/>
      <c r="BK2069" s="48"/>
      <c r="BL2069" s="48"/>
      <c r="BM2069" s="48"/>
      <c r="BN2069" s="48"/>
      <c r="BO2069" s="48"/>
      <c r="BP2069" s="48"/>
      <c r="BQ2069" s="48"/>
      <c r="BR2069" s="48"/>
      <c r="BS2069" s="48"/>
      <c r="BT2069" s="48"/>
      <c r="BU2069" s="48"/>
      <c r="BV2069" s="48"/>
      <c r="BW2069" s="48"/>
      <c r="BX2069" s="48"/>
      <c r="BY2069" s="48"/>
      <c r="BZ2069" s="48"/>
      <c r="CA2069" s="48"/>
      <c r="CB2069" s="48"/>
      <c r="CC2069" s="48"/>
      <c r="CD2069" s="48"/>
      <c r="CE2069" s="48"/>
      <c r="CF2069" s="48"/>
      <c r="CG2069" s="48"/>
      <c r="CH2069" s="48"/>
      <c r="CI2069" s="48"/>
      <c r="CJ2069" s="48"/>
      <c r="CK2069" s="48"/>
      <c r="CL2069" s="48"/>
      <c r="CM2069" s="48"/>
      <c r="CN2069" s="48"/>
      <c r="CO2069" s="48"/>
      <c r="CP2069" s="48"/>
      <c r="CQ2069" s="48"/>
      <c r="CR2069" s="48"/>
      <c r="CS2069" s="48"/>
      <c r="CT2069" s="48"/>
      <c r="CU2069" s="48"/>
      <c r="CV2069" s="48"/>
      <c r="CW2069" s="48"/>
      <c r="CX2069" s="48"/>
      <c r="CY2069" s="48"/>
      <c r="CZ2069" s="48"/>
      <c r="DA2069" s="48"/>
      <c r="DB2069" s="48"/>
      <c r="DC2069" s="48"/>
      <c r="DD2069" s="48"/>
      <c r="DE2069" s="48"/>
      <c r="DF2069" s="48"/>
      <c r="DG2069" s="48"/>
      <c r="DH2069" s="48"/>
      <c r="DI2069" s="48"/>
      <c r="DJ2069" s="48"/>
      <c r="DK2069" s="48"/>
      <c r="DL2069" s="48"/>
      <c r="DM2069" s="48"/>
      <c r="DN2069" s="48"/>
      <c r="DO2069" s="48"/>
      <c r="DP2069" s="48"/>
      <c r="DQ2069" s="48"/>
    </row>
    <row r="2070" spans="1:121" ht="12.75" customHeight="1" outlineLevel="1" collapsed="1">
      <c r="A2070" s="27" t="s">
        <v>115</v>
      </c>
      <c r="B2070" s="27">
        <v>6</v>
      </c>
      <c r="C2070" s="27" t="s">
        <v>1575</v>
      </c>
      <c r="D2070" s="27" t="s">
        <v>1350</v>
      </c>
      <c r="E2070" s="28" t="s">
        <v>2185</v>
      </c>
      <c r="F2070" s="35" t="s">
        <v>2186</v>
      </c>
      <c r="G2070" s="9"/>
      <c r="H2070" s="9" t="s">
        <v>59</v>
      </c>
      <c r="I2070" s="9"/>
      <c r="J2070" s="5" t="s">
        <v>33</v>
      </c>
      <c r="K2070" s="5" t="s">
        <v>51</v>
      </c>
      <c r="L2070" s="5" t="s">
        <v>51</v>
      </c>
      <c r="M2070" s="3" t="str">
        <f>M2071&amp;" "&amp;O2071&amp;N2071&amp;" "</f>
        <v xml:space="preserve">Ремонт строительной части ТП, КТП 1шт </v>
      </c>
      <c r="N2070" s="26"/>
      <c r="O2070" s="26"/>
      <c r="P2070" s="41"/>
      <c r="Q2070" s="88"/>
      <c r="R2070" s="47"/>
      <c r="S2070" s="47"/>
      <c r="T2070" s="47"/>
      <c r="U2070" s="47"/>
      <c r="V2070" s="48"/>
      <c r="W2070" s="48"/>
      <c r="X2070" s="48"/>
      <c r="Y2070" s="48"/>
      <c r="Z2070" s="48"/>
      <c r="AA2070" s="48"/>
      <c r="AB2070" s="48"/>
      <c r="AC2070" s="48"/>
      <c r="AD2070" s="48"/>
      <c r="AE2070" s="48"/>
      <c r="AF2070" s="48"/>
      <c r="AG2070" s="48"/>
      <c r="AH2070" s="48"/>
      <c r="AI2070" s="48"/>
      <c r="AJ2070" s="48"/>
      <c r="AK2070" s="48"/>
      <c r="AL2070" s="48"/>
      <c r="AM2070" s="48"/>
      <c r="AN2070" s="48"/>
      <c r="AO2070" s="48"/>
      <c r="AP2070" s="48"/>
      <c r="AQ2070" s="48"/>
      <c r="AR2070" s="48"/>
      <c r="AS2070" s="48"/>
      <c r="AT2070" s="48"/>
      <c r="AU2070" s="48"/>
      <c r="AV2070" s="48"/>
      <c r="AW2070" s="48"/>
      <c r="AX2070" s="48"/>
      <c r="AY2070" s="48"/>
      <c r="AZ2070" s="48"/>
      <c r="BA2070" s="48"/>
      <c r="BB2070" s="48"/>
      <c r="BC2070" s="48"/>
      <c r="BD2070" s="48"/>
      <c r="BE2070" s="48"/>
      <c r="BF2070" s="48"/>
      <c r="BG2070" s="48"/>
      <c r="BH2070" s="48"/>
      <c r="BI2070" s="48"/>
      <c r="BJ2070" s="48"/>
      <c r="BK2070" s="48"/>
      <c r="BL2070" s="48"/>
      <c r="BM2070" s="48"/>
      <c r="BN2070" s="48"/>
      <c r="BO2070" s="48"/>
      <c r="BP2070" s="48"/>
      <c r="BQ2070" s="48"/>
      <c r="BR2070" s="48"/>
      <c r="BS2070" s="48"/>
      <c r="BT2070" s="48"/>
      <c r="BU2070" s="48"/>
      <c r="BV2070" s="48"/>
      <c r="BW2070" s="48"/>
      <c r="BX2070" s="48"/>
      <c r="BY2070" s="48"/>
      <c r="BZ2070" s="48"/>
      <c r="CA2070" s="48"/>
      <c r="CB2070" s="48"/>
      <c r="CC2070" s="48"/>
      <c r="CD2070" s="48"/>
      <c r="CE2070" s="48"/>
      <c r="CF2070" s="48"/>
      <c r="CG2070" s="48"/>
      <c r="CH2070" s="48"/>
      <c r="CI2070" s="48"/>
      <c r="CJ2070" s="48"/>
      <c r="CK2070" s="48"/>
      <c r="CL2070" s="48"/>
      <c r="CM2070" s="48"/>
      <c r="CN2070" s="48"/>
      <c r="CO2070" s="48"/>
      <c r="CP2070" s="48"/>
      <c r="CQ2070" s="48"/>
      <c r="CR2070" s="48"/>
      <c r="CS2070" s="48"/>
      <c r="CT2070" s="48"/>
      <c r="CU2070" s="48"/>
      <c r="CV2070" s="48"/>
      <c r="CW2070" s="48"/>
      <c r="CX2070" s="48"/>
      <c r="CY2070" s="48"/>
      <c r="CZ2070" s="48"/>
      <c r="DA2070" s="48"/>
      <c r="DB2070" s="48"/>
      <c r="DC2070" s="48"/>
      <c r="DD2070" s="48"/>
      <c r="DE2070" s="48"/>
      <c r="DF2070" s="48"/>
      <c r="DG2070" s="48"/>
      <c r="DH2070" s="48"/>
      <c r="DI2070" s="48"/>
      <c r="DJ2070" s="48"/>
      <c r="DK2070" s="48"/>
      <c r="DL2070" s="48"/>
      <c r="DM2070" s="48"/>
      <c r="DN2070" s="48"/>
      <c r="DO2070" s="48"/>
      <c r="DP2070" s="48"/>
      <c r="DQ2070" s="48"/>
    </row>
    <row r="2071" spans="1:121" ht="22.5" hidden="1" customHeight="1" outlineLevel="2">
      <c r="A2071" s="27"/>
      <c r="B2071" s="27"/>
      <c r="C2071" s="28"/>
      <c r="D2071" s="27"/>
      <c r="E2071" s="28"/>
      <c r="F2071" s="3" t="s">
        <v>2180</v>
      </c>
      <c r="G2071" s="28"/>
      <c r="H2071" s="76"/>
      <c r="I2071" s="28"/>
      <c r="J2071" s="26"/>
      <c r="K2071" s="26"/>
      <c r="L2071" s="26"/>
      <c r="M2071" s="39" t="s">
        <v>2181</v>
      </c>
      <c r="N2071" s="8" t="s">
        <v>54</v>
      </c>
      <c r="O2071" s="26">
        <v>1</v>
      </c>
      <c r="P2071" s="41"/>
      <c r="Q2071" s="88"/>
      <c r="R2071" s="47"/>
      <c r="S2071" s="47"/>
      <c r="T2071" s="47"/>
      <c r="U2071" s="47"/>
      <c r="V2071" s="48"/>
      <c r="W2071" s="48"/>
      <c r="X2071" s="48"/>
      <c r="Y2071" s="48"/>
      <c r="Z2071" s="48"/>
      <c r="AA2071" s="48"/>
      <c r="AB2071" s="48"/>
      <c r="AC2071" s="48"/>
      <c r="AD2071" s="48"/>
      <c r="AE2071" s="48"/>
      <c r="AF2071" s="48"/>
      <c r="AG2071" s="48"/>
      <c r="AH2071" s="48"/>
      <c r="AI2071" s="48"/>
      <c r="AJ2071" s="48"/>
      <c r="AK2071" s="48"/>
      <c r="AL2071" s="48"/>
      <c r="AM2071" s="48"/>
      <c r="AN2071" s="48"/>
      <c r="AO2071" s="48"/>
      <c r="AP2071" s="48"/>
      <c r="AQ2071" s="48"/>
      <c r="AR2071" s="48"/>
      <c r="AS2071" s="48"/>
      <c r="AT2071" s="48"/>
      <c r="AU2071" s="48"/>
      <c r="AV2071" s="48"/>
      <c r="AW2071" s="48"/>
      <c r="AX2071" s="48"/>
      <c r="AY2071" s="48"/>
      <c r="AZ2071" s="48"/>
      <c r="BA2071" s="48"/>
      <c r="BB2071" s="48"/>
      <c r="BC2071" s="48"/>
      <c r="BD2071" s="48"/>
      <c r="BE2071" s="48"/>
      <c r="BF2071" s="48"/>
      <c r="BG2071" s="48"/>
      <c r="BH2071" s="48"/>
      <c r="BI2071" s="48"/>
      <c r="BJ2071" s="48"/>
      <c r="BK2071" s="48"/>
      <c r="BL2071" s="48"/>
      <c r="BM2071" s="48"/>
      <c r="BN2071" s="48"/>
      <c r="BO2071" s="48"/>
      <c r="BP2071" s="48"/>
      <c r="BQ2071" s="48"/>
      <c r="BR2071" s="48"/>
      <c r="BS2071" s="48"/>
      <c r="BT2071" s="48"/>
      <c r="BU2071" s="48"/>
      <c r="BV2071" s="48"/>
      <c r="BW2071" s="48"/>
      <c r="BX2071" s="48"/>
      <c r="BY2071" s="48"/>
      <c r="BZ2071" s="48"/>
      <c r="CA2071" s="48"/>
      <c r="CB2071" s="48"/>
      <c r="CC2071" s="48"/>
      <c r="CD2071" s="48"/>
      <c r="CE2071" s="48"/>
      <c r="CF2071" s="48"/>
      <c r="CG2071" s="48"/>
      <c r="CH2071" s="48"/>
      <c r="CI2071" s="48"/>
      <c r="CJ2071" s="48"/>
      <c r="CK2071" s="48"/>
      <c r="CL2071" s="48"/>
      <c r="CM2071" s="48"/>
      <c r="CN2071" s="48"/>
      <c r="CO2071" s="48"/>
      <c r="CP2071" s="48"/>
      <c r="CQ2071" s="48"/>
      <c r="CR2071" s="48"/>
      <c r="CS2071" s="48"/>
      <c r="CT2071" s="48"/>
      <c r="CU2071" s="48"/>
      <c r="CV2071" s="48"/>
      <c r="CW2071" s="48"/>
      <c r="CX2071" s="48"/>
      <c r="CY2071" s="48"/>
      <c r="CZ2071" s="48"/>
      <c r="DA2071" s="48"/>
      <c r="DB2071" s="48"/>
      <c r="DC2071" s="48"/>
      <c r="DD2071" s="48"/>
      <c r="DE2071" s="48"/>
      <c r="DF2071" s="48"/>
      <c r="DG2071" s="48"/>
      <c r="DH2071" s="48"/>
      <c r="DI2071" s="48"/>
      <c r="DJ2071" s="48"/>
      <c r="DK2071" s="48"/>
      <c r="DL2071" s="48"/>
      <c r="DM2071" s="48"/>
      <c r="DN2071" s="48"/>
      <c r="DO2071" s="48"/>
      <c r="DP2071" s="48"/>
      <c r="DQ2071" s="48"/>
    </row>
    <row r="2072" spans="1:121" ht="22.5" customHeight="1" outlineLevel="1" collapsed="1">
      <c r="A2072" s="27" t="s">
        <v>66</v>
      </c>
      <c r="B2072" s="27">
        <v>6</v>
      </c>
      <c r="C2072" s="28" t="s">
        <v>439</v>
      </c>
      <c r="D2072" s="27" t="s">
        <v>1350</v>
      </c>
      <c r="E2072" s="28" t="s">
        <v>2187</v>
      </c>
      <c r="F2072" s="35" t="s">
        <v>2188</v>
      </c>
      <c r="G2072" s="28"/>
      <c r="H2072" s="28" t="s">
        <v>59</v>
      </c>
      <c r="I2072" s="28"/>
      <c r="J2072" s="26" t="s">
        <v>33</v>
      </c>
      <c r="K2072" s="26" t="s">
        <v>53</v>
      </c>
      <c r="L2072" s="26" t="s">
        <v>53</v>
      </c>
      <c r="M2072" s="3" t="str">
        <f>M2073&amp;" "&amp;O2073&amp;N2073&amp;" "</f>
        <v xml:space="preserve">Ремонт ТМ 1шт </v>
      </c>
      <c r="N2072" s="26"/>
      <c r="O2072" s="26"/>
      <c r="P2072" s="41"/>
      <c r="Q2072" s="88"/>
      <c r="R2072" s="47"/>
      <c r="S2072" s="47"/>
      <c r="T2072" s="47"/>
      <c r="U2072" s="47"/>
      <c r="V2072" s="48"/>
      <c r="W2072" s="48"/>
      <c r="X2072" s="48"/>
      <c r="Y2072" s="48"/>
      <c r="Z2072" s="48"/>
      <c r="AA2072" s="48"/>
      <c r="AB2072" s="48"/>
      <c r="AC2072" s="48"/>
      <c r="AD2072" s="48"/>
      <c r="AE2072" s="48"/>
      <c r="AF2072" s="48"/>
      <c r="AG2072" s="48"/>
      <c r="AH2072" s="48"/>
      <c r="AI2072" s="48"/>
      <c r="AJ2072" s="48"/>
      <c r="AK2072" s="48"/>
      <c r="AL2072" s="48"/>
      <c r="AM2072" s="48"/>
      <c r="AN2072" s="48"/>
      <c r="AO2072" s="48"/>
      <c r="AP2072" s="48"/>
      <c r="AQ2072" s="48"/>
      <c r="AR2072" s="48"/>
      <c r="AS2072" s="48"/>
      <c r="AT2072" s="48"/>
      <c r="AU2072" s="48"/>
      <c r="AV2072" s="48"/>
      <c r="AW2072" s="48"/>
      <c r="AX2072" s="48"/>
      <c r="AY2072" s="48"/>
      <c r="AZ2072" s="48"/>
      <c r="BA2072" s="48"/>
      <c r="BB2072" s="48"/>
      <c r="BC2072" s="48"/>
      <c r="BD2072" s="48"/>
      <c r="BE2072" s="48"/>
      <c r="BF2072" s="48"/>
      <c r="BG2072" s="48"/>
      <c r="BH2072" s="48"/>
      <c r="BI2072" s="48"/>
      <c r="BJ2072" s="48"/>
      <c r="BK2072" s="48"/>
      <c r="BL2072" s="48"/>
      <c r="BM2072" s="48"/>
      <c r="BN2072" s="48"/>
      <c r="BO2072" s="48"/>
      <c r="BP2072" s="48"/>
      <c r="BQ2072" s="48"/>
      <c r="BR2072" s="48"/>
      <c r="BS2072" s="48"/>
      <c r="BT2072" s="48"/>
      <c r="BU2072" s="48"/>
      <c r="BV2072" s="48"/>
      <c r="BW2072" s="48"/>
      <c r="BX2072" s="48"/>
      <c r="BY2072" s="48"/>
      <c r="BZ2072" s="48"/>
      <c r="CA2072" s="48"/>
      <c r="CB2072" s="48"/>
      <c r="CC2072" s="48"/>
      <c r="CD2072" s="48"/>
      <c r="CE2072" s="48"/>
      <c r="CF2072" s="48"/>
      <c r="CG2072" s="48"/>
      <c r="CH2072" s="48"/>
      <c r="CI2072" s="48"/>
      <c r="CJ2072" s="48"/>
      <c r="CK2072" s="48"/>
      <c r="CL2072" s="48"/>
      <c r="CM2072" s="48"/>
      <c r="CN2072" s="48"/>
      <c r="CO2072" s="48"/>
      <c r="CP2072" s="48"/>
      <c r="CQ2072" s="48"/>
      <c r="CR2072" s="48"/>
      <c r="CS2072" s="48"/>
      <c r="CT2072" s="48"/>
      <c r="CU2072" s="48"/>
      <c r="CV2072" s="48"/>
      <c r="CW2072" s="48"/>
      <c r="CX2072" s="48"/>
      <c r="CY2072" s="48"/>
      <c r="CZ2072" s="48"/>
      <c r="DA2072" s="48"/>
      <c r="DB2072" s="48"/>
      <c r="DC2072" s="48"/>
      <c r="DD2072" s="48"/>
      <c r="DE2072" s="48"/>
      <c r="DF2072" s="48"/>
      <c r="DG2072" s="48"/>
      <c r="DH2072" s="48"/>
      <c r="DI2072" s="48"/>
      <c r="DJ2072" s="48"/>
      <c r="DK2072" s="48"/>
      <c r="DL2072" s="48"/>
      <c r="DM2072" s="48"/>
      <c r="DN2072" s="48"/>
      <c r="DO2072" s="48"/>
      <c r="DP2072" s="48"/>
      <c r="DQ2072" s="48"/>
    </row>
    <row r="2073" spans="1:121" ht="12.75" hidden="1" customHeight="1" outlineLevel="2">
      <c r="A2073" s="62"/>
      <c r="B2073" s="40"/>
      <c r="C2073" s="10"/>
      <c r="D2073" s="27"/>
      <c r="E2073" s="28"/>
      <c r="F2073" s="35" t="s">
        <v>2189</v>
      </c>
      <c r="G2073" s="28"/>
      <c r="H2073" s="35"/>
      <c r="I2073" s="35"/>
      <c r="J2073" s="26" t="s">
        <v>33</v>
      </c>
      <c r="K2073" s="26"/>
      <c r="L2073" s="26"/>
      <c r="M2073" s="32" t="s">
        <v>2190</v>
      </c>
      <c r="N2073" s="33" t="s">
        <v>54</v>
      </c>
      <c r="O2073" s="31">
        <v>1</v>
      </c>
      <c r="P2073" s="41"/>
      <c r="Q2073" s="88"/>
      <c r="R2073" s="47"/>
      <c r="S2073" s="47"/>
      <c r="T2073" s="47"/>
      <c r="U2073" s="47"/>
      <c r="V2073" s="48"/>
      <c r="W2073" s="48"/>
      <c r="X2073" s="48"/>
      <c r="Y2073" s="48"/>
      <c r="Z2073" s="48"/>
      <c r="AA2073" s="48"/>
      <c r="AB2073" s="48"/>
      <c r="AC2073" s="48"/>
      <c r="AD2073" s="48"/>
      <c r="AE2073" s="48"/>
      <c r="AF2073" s="48"/>
      <c r="AG2073" s="48"/>
      <c r="AH2073" s="48"/>
      <c r="AI2073" s="48"/>
      <c r="AJ2073" s="48"/>
      <c r="AK2073" s="48"/>
      <c r="AL2073" s="48"/>
      <c r="AM2073" s="48"/>
      <c r="AN2073" s="48"/>
      <c r="AO2073" s="48"/>
      <c r="AP2073" s="48"/>
      <c r="AQ2073" s="48"/>
      <c r="AR2073" s="48"/>
      <c r="AS2073" s="48"/>
      <c r="AT2073" s="48"/>
      <c r="AU2073" s="48"/>
      <c r="AV2073" s="48"/>
      <c r="AW2073" s="48"/>
      <c r="AX2073" s="48"/>
      <c r="AY2073" s="48"/>
      <c r="AZ2073" s="48"/>
      <c r="BA2073" s="48"/>
      <c r="BB2073" s="48"/>
      <c r="BC2073" s="48"/>
      <c r="BD2073" s="48"/>
      <c r="BE2073" s="48"/>
      <c r="BF2073" s="48"/>
      <c r="BG2073" s="48"/>
      <c r="BH2073" s="48"/>
      <c r="BI2073" s="48"/>
      <c r="BJ2073" s="48"/>
      <c r="BK2073" s="48"/>
      <c r="BL2073" s="48"/>
      <c r="BM2073" s="48"/>
      <c r="BN2073" s="48"/>
      <c r="BO2073" s="48"/>
      <c r="BP2073" s="48"/>
      <c r="BQ2073" s="48"/>
      <c r="BR2073" s="48"/>
      <c r="BS2073" s="48"/>
      <c r="BT2073" s="48"/>
      <c r="BU2073" s="48"/>
      <c r="BV2073" s="48"/>
      <c r="BW2073" s="48"/>
      <c r="BX2073" s="48"/>
      <c r="BY2073" s="48"/>
      <c r="BZ2073" s="48"/>
      <c r="CA2073" s="48"/>
      <c r="CB2073" s="48"/>
      <c r="CC2073" s="48"/>
      <c r="CD2073" s="48"/>
      <c r="CE2073" s="48"/>
      <c r="CF2073" s="48"/>
      <c r="CG2073" s="48"/>
      <c r="CH2073" s="48"/>
      <c r="CI2073" s="48"/>
      <c r="CJ2073" s="48"/>
      <c r="CK2073" s="48"/>
      <c r="CL2073" s="48"/>
      <c r="CM2073" s="48"/>
      <c r="CN2073" s="48"/>
      <c r="CO2073" s="48"/>
      <c r="CP2073" s="48"/>
      <c r="CQ2073" s="48"/>
      <c r="CR2073" s="48"/>
      <c r="CS2073" s="48"/>
      <c r="CT2073" s="48"/>
      <c r="CU2073" s="48"/>
      <c r="CV2073" s="48"/>
      <c r="CW2073" s="48"/>
      <c r="CX2073" s="48"/>
      <c r="CY2073" s="48"/>
      <c r="CZ2073" s="48"/>
      <c r="DA2073" s="48"/>
      <c r="DB2073" s="48"/>
      <c r="DC2073" s="48"/>
      <c r="DD2073" s="48"/>
      <c r="DE2073" s="48"/>
      <c r="DF2073" s="48"/>
      <c r="DG2073" s="48"/>
      <c r="DH2073" s="48"/>
      <c r="DI2073" s="48"/>
      <c r="DJ2073" s="48"/>
      <c r="DK2073" s="48"/>
      <c r="DL2073" s="48"/>
      <c r="DM2073" s="48"/>
      <c r="DN2073" s="48"/>
      <c r="DO2073" s="48"/>
      <c r="DP2073" s="48"/>
      <c r="DQ2073" s="48"/>
    </row>
    <row r="2074" spans="1:121" ht="22.5" customHeight="1" outlineLevel="1" collapsed="1">
      <c r="A2074" s="27" t="s">
        <v>116</v>
      </c>
      <c r="B2074" s="27">
        <v>6</v>
      </c>
      <c r="C2074" s="28" t="s">
        <v>439</v>
      </c>
      <c r="D2074" s="27" t="s">
        <v>1350</v>
      </c>
      <c r="E2074" s="28" t="s">
        <v>2191</v>
      </c>
      <c r="F2074" s="35" t="s">
        <v>2192</v>
      </c>
      <c r="G2074" s="28"/>
      <c r="H2074" s="76" t="s">
        <v>59</v>
      </c>
      <c r="I2074" s="28"/>
      <c r="J2074" s="26" t="s">
        <v>33</v>
      </c>
      <c r="K2074" s="77" t="s">
        <v>56</v>
      </c>
      <c r="L2074" s="77" t="s">
        <v>56</v>
      </c>
      <c r="M2074" s="3" t="str">
        <f>M2075&amp;" "&amp;O2075&amp;N2075&amp;" "</f>
        <v xml:space="preserve">Ремонт ТМ 1шт </v>
      </c>
      <c r="N2074" s="26"/>
      <c r="O2074" s="31"/>
      <c r="P2074" s="41"/>
      <c r="Q2074" s="88"/>
      <c r="R2074" s="47"/>
      <c r="S2074" s="47"/>
      <c r="T2074" s="47"/>
      <c r="U2074" s="47"/>
      <c r="V2074" s="48"/>
      <c r="W2074" s="48"/>
      <c r="X2074" s="48"/>
      <c r="Y2074" s="48"/>
      <c r="Z2074" s="48"/>
      <c r="AA2074" s="48"/>
      <c r="AB2074" s="48"/>
      <c r="AC2074" s="48"/>
      <c r="AD2074" s="48"/>
      <c r="AE2074" s="48"/>
      <c r="AF2074" s="48"/>
      <c r="AG2074" s="48"/>
      <c r="AH2074" s="48"/>
      <c r="AI2074" s="48"/>
      <c r="AJ2074" s="48"/>
      <c r="AK2074" s="48"/>
      <c r="AL2074" s="48"/>
      <c r="AM2074" s="48"/>
      <c r="AN2074" s="48"/>
      <c r="AO2074" s="48"/>
      <c r="AP2074" s="48"/>
      <c r="AQ2074" s="48"/>
      <c r="AR2074" s="48"/>
      <c r="AS2074" s="48"/>
      <c r="AT2074" s="48"/>
      <c r="AU2074" s="48"/>
      <c r="AV2074" s="48"/>
      <c r="AW2074" s="48"/>
      <c r="AX2074" s="48"/>
      <c r="AY2074" s="48"/>
      <c r="AZ2074" s="48"/>
      <c r="BA2074" s="48"/>
      <c r="BB2074" s="48"/>
      <c r="BC2074" s="48"/>
      <c r="BD2074" s="48"/>
      <c r="BE2074" s="48"/>
      <c r="BF2074" s="48"/>
      <c r="BG2074" s="48"/>
      <c r="BH2074" s="48"/>
      <c r="BI2074" s="48"/>
      <c r="BJ2074" s="48"/>
      <c r="BK2074" s="48"/>
      <c r="BL2074" s="48"/>
      <c r="BM2074" s="48"/>
      <c r="BN2074" s="48"/>
      <c r="BO2074" s="48"/>
      <c r="BP2074" s="48"/>
      <c r="BQ2074" s="48"/>
      <c r="BR2074" s="48"/>
      <c r="BS2074" s="48"/>
      <c r="BT2074" s="48"/>
      <c r="BU2074" s="48"/>
      <c r="BV2074" s="48"/>
      <c r="BW2074" s="48"/>
      <c r="BX2074" s="48"/>
      <c r="BY2074" s="48"/>
      <c r="BZ2074" s="48"/>
      <c r="CA2074" s="48"/>
      <c r="CB2074" s="48"/>
      <c r="CC2074" s="48"/>
      <c r="CD2074" s="48"/>
      <c r="CE2074" s="48"/>
      <c r="CF2074" s="48"/>
      <c r="CG2074" s="48"/>
      <c r="CH2074" s="48"/>
      <c r="CI2074" s="48"/>
      <c r="CJ2074" s="48"/>
      <c r="CK2074" s="48"/>
      <c r="CL2074" s="48"/>
      <c r="CM2074" s="48"/>
      <c r="CN2074" s="48"/>
      <c r="CO2074" s="48"/>
      <c r="CP2074" s="48"/>
      <c r="CQ2074" s="48"/>
      <c r="CR2074" s="48"/>
      <c r="CS2074" s="48"/>
      <c r="CT2074" s="48"/>
      <c r="CU2074" s="48"/>
      <c r="CV2074" s="48"/>
      <c r="CW2074" s="48"/>
      <c r="CX2074" s="48"/>
      <c r="CY2074" s="48"/>
      <c r="CZ2074" s="48"/>
      <c r="DA2074" s="48"/>
      <c r="DB2074" s="48"/>
      <c r="DC2074" s="48"/>
      <c r="DD2074" s="48"/>
      <c r="DE2074" s="48"/>
      <c r="DF2074" s="48"/>
      <c r="DG2074" s="48"/>
      <c r="DH2074" s="48"/>
      <c r="DI2074" s="48"/>
      <c r="DJ2074" s="48"/>
      <c r="DK2074" s="48"/>
      <c r="DL2074" s="48"/>
      <c r="DM2074" s="48"/>
      <c r="DN2074" s="48"/>
      <c r="DO2074" s="48"/>
      <c r="DP2074" s="48"/>
      <c r="DQ2074" s="48"/>
    </row>
    <row r="2075" spans="1:121" ht="12.75" hidden="1" customHeight="1" outlineLevel="2">
      <c r="A2075" s="62"/>
      <c r="B2075" s="40"/>
      <c r="C2075" s="27"/>
      <c r="D2075" s="27"/>
      <c r="E2075" s="28"/>
      <c r="F2075" s="35" t="s">
        <v>2193</v>
      </c>
      <c r="G2075" s="28"/>
      <c r="H2075" s="35"/>
      <c r="I2075" s="35"/>
      <c r="J2075" s="26" t="s">
        <v>33</v>
      </c>
      <c r="K2075" s="26"/>
      <c r="L2075" s="26"/>
      <c r="M2075" s="32" t="s">
        <v>2190</v>
      </c>
      <c r="N2075" s="33" t="s">
        <v>54</v>
      </c>
      <c r="O2075" s="31">
        <v>1</v>
      </c>
      <c r="P2075" s="41"/>
      <c r="Q2075" s="88"/>
      <c r="R2075" s="47"/>
      <c r="S2075" s="47"/>
      <c r="T2075" s="47"/>
      <c r="U2075" s="47"/>
      <c r="V2075" s="48"/>
      <c r="W2075" s="48"/>
      <c r="X2075" s="48"/>
      <c r="Y2075" s="48"/>
      <c r="Z2075" s="48"/>
      <c r="AA2075" s="48"/>
      <c r="AB2075" s="48"/>
      <c r="AC2075" s="48"/>
      <c r="AD2075" s="48"/>
      <c r="AE2075" s="48"/>
      <c r="AF2075" s="48"/>
      <c r="AG2075" s="48"/>
      <c r="AH2075" s="48"/>
      <c r="AI2075" s="48"/>
      <c r="AJ2075" s="48"/>
      <c r="AK2075" s="48"/>
      <c r="AL2075" s="48"/>
      <c r="AM2075" s="48"/>
      <c r="AN2075" s="48"/>
      <c r="AO2075" s="48"/>
      <c r="AP2075" s="48"/>
      <c r="AQ2075" s="48"/>
      <c r="AR2075" s="48"/>
      <c r="AS2075" s="48"/>
      <c r="AT2075" s="48"/>
      <c r="AU2075" s="48"/>
      <c r="AV2075" s="48"/>
      <c r="AW2075" s="48"/>
      <c r="AX2075" s="48"/>
      <c r="AY2075" s="48"/>
      <c r="AZ2075" s="48"/>
      <c r="BA2075" s="48"/>
      <c r="BB2075" s="48"/>
      <c r="BC2075" s="48"/>
      <c r="BD2075" s="48"/>
      <c r="BE2075" s="48"/>
      <c r="BF2075" s="48"/>
      <c r="BG2075" s="48"/>
      <c r="BH2075" s="48"/>
      <c r="BI2075" s="48"/>
      <c r="BJ2075" s="48"/>
      <c r="BK2075" s="48"/>
      <c r="BL2075" s="48"/>
      <c r="BM2075" s="48"/>
      <c r="BN2075" s="48"/>
      <c r="BO2075" s="48"/>
      <c r="BP2075" s="48"/>
      <c r="BQ2075" s="48"/>
      <c r="BR2075" s="48"/>
      <c r="BS2075" s="48"/>
      <c r="BT2075" s="48"/>
      <c r="BU2075" s="48"/>
      <c r="BV2075" s="48"/>
      <c r="BW2075" s="48"/>
      <c r="BX2075" s="48"/>
      <c r="BY2075" s="48"/>
      <c r="BZ2075" s="48"/>
      <c r="CA2075" s="48"/>
      <c r="CB2075" s="48"/>
      <c r="CC2075" s="48"/>
      <c r="CD2075" s="48"/>
      <c r="CE2075" s="48"/>
      <c r="CF2075" s="48"/>
      <c r="CG2075" s="48"/>
      <c r="CH2075" s="48"/>
      <c r="CI2075" s="48"/>
      <c r="CJ2075" s="48"/>
      <c r="CK2075" s="48"/>
      <c r="CL2075" s="48"/>
      <c r="CM2075" s="48"/>
      <c r="CN2075" s="48"/>
      <c r="CO2075" s="48"/>
      <c r="CP2075" s="48"/>
      <c r="CQ2075" s="48"/>
      <c r="CR2075" s="48"/>
      <c r="CS2075" s="48"/>
      <c r="CT2075" s="48"/>
      <c r="CU2075" s="48"/>
      <c r="CV2075" s="48"/>
      <c r="CW2075" s="48"/>
      <c r="CX2075" s="48"/>
      <c r="CY2075" s="48"/>
      <c r="CZ2075" s="48"/>
      <c r="DA2075" s="48"/>
      <c r="DB2075" s="48"/>
      <c r="DC2075" s="48"/>
      <c r="DD2075" s="48"/>
      <c r="DE2075" s="48"/>
      <c r="DF2075" s="48"/>
      <c r="DG2075" s="48"/>
      <c r="DH2075" s="48"/>
      <c r="DI2075" s="48"/>
      <c r="DJ2075" s="48"/>
      <c r="DK2075" s="48"/>
      <c r="DL2075" s="48"/>
      <c r="DM2075" s="48"/>
      <c r="DN2075" s="48"/>
      <c r="DO2075" s="48"/>
      <c r="DP2075" s="48"/>
      <c r="DQ2075" s="48"/>
    </row>
    <row r="2076" spans="1:121" ht="22.5" customHeight="1" outlineLevel="1" collapsed="1">
      <c r="A2076" s="27" t="s">
        <v>1264</v>
      </c>
      <c r="B2076" s="27">
        <v>10</v>
      </c>
      <c r="C2076" s="28" t="s">
        <v>439</v>
      </c>
      <c r="D2076" s="27" t="s">
        <v>1350</v>
      </c>
      <c r="E2076" s="28" t="s">
        <v>2194</v>
      </c>
      <c r="F2076" s="35" t="s">
        <v>2195</v>
      </c>
      <c r="G2076" s="28"/>
      <c r="H2076" s="76" t="s">
        <v>59</v>
      </c>
      <c r="I2076" s="28"/>
      <c r="J2076" s="26" t="s">
        <v>33</v>
      </c>
      <c r="K2076" s="26" t="s">
        <v>57</v>
      </c>
      <c r="L2076" s="26" t="s">
        <v>57</v>
      </c>
      <c r="M2076" s="3" t="str">
        <f>M2077&amp;" "&amp;O2077&amp;N2077&amp;" "</f>
        <v xml:space="preserve">Ремонт ТМ 1шт </v>
      </c>
      <c r="N2076" s="26"/>
      <c r="O2076" s="31"/>
      <c r="P2076" s="41"/>
      <c r="Q2076" s="88"/>
      <c r="R2076" s="47"/>
      <c r="S2076" s="47"/>
      <c r="T2076" s="47"/>
      <c r="U2076" s="47"/>
      <c r="V2076" s="48"/>
      <c r="W2076" s="48"/>
      <c r="X2076" s="48"/>
      <c r="Y2076" s="48"/>
      <c r="Z2076" s="48"/>
      <c r="AA2076" s="48"/>
      <c r="AB2076" s="48"/>
      <c r="AC2076" s="48"/>
      <c r="AD2076" s="48"/>
      <c r="AE2076" s="48"/>
      <c r="AF2076" s="48"/>
      <c r="AG2076" s="48"/>
      <c r="AH2076" s="48"/>
      <c r="AI2076" s="48"/>
      <c r="AJ2076" s="48"/>
      <c r="AK2076" s="48"/>
      <c r="AL2076" s="48"/>
      <c r="AM2076" s="48"/>
      <c r="AN2076" s="48"/>
      <c r="AO2076" s="48"/>
      <c r="AP2076" s="48"/>
      <c r="AQ2076" s="48"/>
      <c r="AR2076" s="48"/>
      <c r="AS2076" s="48"/>
      <c r="AT2076" s="48"/>
      <c r="AU2076" s="48"/>
      <c r="AV2076" s="48"/>
      <c r="AW2076" s="48"/>
      <c r="AX2076" s="48"/>
      <c r="AY2076" s="48"/>
      <c r="AZ2076" s="48"/>
      <c r="BA2076" s="48"/>
      <c r="BB2076" s="48"/>
      <c r="BC2076" s="48"/>
      <c r="BD2076" s="48"/>
      <c r="BE2076" s="48"/>
      <c r="BF2076" s="48"/>
      <c r="BG2076" s="48"/>
      <c r="BH2076" s="48"/>
      <c r="BI2076" s="48"/>
      <c r="BJ2076" s="48"/>
      <c r="BK2076" s="48"/>
      <c r="BL2076" s="48"/>
      <c r="BM2076" s="48"/>
      <c r="BN2076" s="48"/>
      <c r="BO2076" s="48"/>
      <c r="BP2076" s="48"/>
      <c r="BQ2076" s="48"/>
      <c r="BR2076" s="48"/>
      <c r="BS2076" s="48"/>
      <c r="BT2076" s="48"/>
      <c r="BU2076" s="48"/>
      <c r="BV2076" s="48"/>
      <c r="BW2076" s="48"/>
      <c r="BX2076" s="48"/>
      <c r="BY2076" s="48"/>
      <c r="BZ2076" s="48"/>
      <c r="CA2076" s="48"/>
      <c r="CB2076" s="48"/>
      <c r="CC2076" s="48"/>
      <c r="CD2076" s="48"/>
      <c r="CE2076" s="48"/>
      <c r="CF2076" s="48"/>
      <c r="CG2076" s="48"/>
      <c r="CH2076" s="48"/>
      <c r="CI2076" s="48"/>
      <c r="CJ2076" s="48"/>
      <c r="CK2076" s="48"/>
      <c r="CL2076" s="48"/>
      <c r="CM2076" s="48"/>
      <c r="CN2076" s="48"/>
      <c r="CO2076" s="48"/>
      <c r="CP2076" s="48"/>
      <c r="CQ2076" s="48"/>
      <c r="CR2076" s="48"/>
      <c r="CS2076" s="48"/>
      <c r="CT2076" s="48"/>
      <c r="CU2076" s="48"/>
      <c r="CV2076" s="48"/>
      <c r="CW2076" s="48"/>
      <c r="CX2076" s="48"/>
      <c r="CY2076" s="48"/>
      <c r="CZ2076" s="48"/>
      <c r="DA2076" s="48"/>
      <c r="DB2076" s="48"/>
      <c r="DC2076" s="48"/>
      <c r="DD2076" s="48"/>
      <c r="DE2076" s="48"/>
      <c r="DF2076" s="48"/>
      <c r="DG2076" s="48"/>
      <c r="DH2076" s="48"/>
      <c r="DI2076" s="48"/>
      <c r="DJ2076" s="48"/>
      <c r="DK2076" s="48"/>
      <c r="DL2076" s="48"/>
      <c r="DM2076" s="48"/>
      <c r="DN2076" s="48"/>
      <c r="DO2076" s="48"/>
      <c r="DP2076" s="48"/>
      <c r="DQ2076" s="48"/>
    </row>
    <row r="2077" spans="1:121" ht="12.75" hidden="1" customHeight="1" outlineLevel="2">
      <c r="A2077" s="27"/>
      <c r="B2077" s="27"/>
      <c r="C2077" s="28"/>
      <c r="D2077" s="27"/>
      <c r="E2077" s="28"/>
      <c r="F2077" s="35" t="s">
        <v>2196</v>
      </c>
      <c r="G2077" s="28"/>
      <c r="H2077" s="76"/>
      <c r="I2077" s="28"/>
      <c r="J2077" s="26" t="s">
        <v>33</v>
      </c>
      <c r="K2077" s="26"/>
      <c r="L2077" s="26"/>
      <c r="M2077" s="32" t="s">
        <v>2190</v>
      </c>
      <c r="N2077" s="33" t="s">
        <v>54</v>
      </c>
      <c r="O2077" s="31">
        <v>1</v>
      </c>
      <c r="P2077" s="41"/>
      <c r="Q2077" s="88"/>
      <c r="R2077" s="47"/>
      <c r="S2077" s="47"/>
      <c r="T2077" s="47"/>
      <c r="U2077" s="47"/>
      <c r="V2077" s="48"/>
      <c r="W2077" s="48"/>
      <c r="X2077" s="48"/>
      <c r="Y2077" s="48"/>
      <c r="Z2077" s="48"/>
      <c r="AA2077" s="48"/>
      <c r="AB2077" s="48"/>
      <c r="AC2077" s="48"/>
      <c r="AD2077" s="48"/>
      <c r="AE2077" s="48"/>
      <c r="AF2077" s="48"/>
      <c r="AG2077" s="48"/>
      <c r="AH2077" s="48"/>
      <c r="AI2077" s="48"/>
      <c r="AJ2077" s="48"/>
      <c r="AK2077" s="48"/>
      <c r="AL2077" s="48"/>
      <c r="AM2077" s="48"/>
      <c r="AN2077" s="48"/>
      <c r="AO2077" s="48"/>
      <c r="AP2077" s="48"/>
      <c r="AQ2077" s="48"/>
      <c r="AR2077" s="48"/>
      <c r="AS2077" s="48"/>
      <c r="AT2077" s="48"/>
      <c r="AU2077" s="48"/>
      <c r="AV2077" s="48"/>
      <c r="AW2077" s="48"/>
      <c r="AX2077" s="48"/>
      <c r="AY2077" s="48"/>
      <c r="AZ2077" s="48"/>
      <c r="BA2077" s="48"/>
      <c r="BB2077" s="48"/>
      <c r="BC2077" s="48"/>
      <c r="BD2077" s="48"/>
      <c r="BE2077" s="48"/>
      <c r="BF2077" s="48"/>
      <c r="BG2077" s="48"/>
      <c r="BH2077" s="48"/>
      <c r="BI2077" s="48"/>
      <c r="BJ2077" s="48"/>
      <c r="BK2077" s="48"/>
      <c r="BL2077" s="48"/>
      <c r="BM2077" s="48"/>
      <c r="BN2077" s="48"/>
      <c r="BO2077" s="48"/>
      <c r="BP2077" s="48"/>
      <c r="BQ2077" s="48"/>
      <c r="BR2077" s="48"/>
      <c r="BS2077" s="48"/>
      <c r="BT2077" s="48"/>
      <c r="BU2077" s="48"/>
      <c r="BV2077" s="48"/>
      <c r="BW2077" s="48"/>
      <c r="BX2077" s="48"/>
      <c r="BY2077" s="48"/>
      <c r="BZ2077" s="48"/>
      <c r="CA2077" s="48"/>
      <c r="CB2077" s="48"/>
      <c r="CC2077" s="48"/>
      <c r="CD2077" s="48"/>
      <c r="CE2077" s="48"/>
      <c r="CF2077" s="48"/>
      <c r="CG2077" s="48"/>
      <c r="CH2077" s="48"/>
      <c r="CI2077" s="48"/>
      <c r="CJ2077" s="48"/>
      <c r="CK2077" s="48"/>
      <c r="CL2077" s="48"/>
      <c r="CM2077" s="48"/>
      <c r="CN2077" s="48"/>
      <c r="CO2077" s="48"/>
      <c r="CP2077" s="48"/>
      <c r="CQ2077" s="48"/>
      <c r="CR2077" s="48"/>
      <c r="CS2077" s="48"/>
      <c r="CT2077" s="48"/>
      <c r="CU2077" s="48"/>
      <c r="CV2077" s="48"/>
      <c r="CW2077" s="48"/>
      <c r="CX2077" s="48"/>
      <c r="CY2077" s="48"/>
      <c r="CZ2077" s="48"/>
      <c r="DA2077" s="48"/>
      <c r="DB2077" s="48"/>
      <c r="DC2077" s="48"/>
      <c r="DD2077" s="48"/>
      <c r="DE2077" s="48"/>
      <c r="DF2077" s="48"/>
      <c r="DG2077" s="48"/>
      <c r="DH2077" s="48"/>
      <c r="DI2077" s="48"/>
      <c r="DJ2077" s="48"/>
      <c r="DK2077" s="48"/>
      <c r="DL2077" s="48"/>
      <c r="DM2077" s="48"/>
      <c r="DN2077" s="48"/>
      <c r="DO2077" s="48"/>
      <c r="DP2077" s="48"/>
      <c r="DQ2077" s="48"/>
    </row>
    <row r="2078" spans="1:121" ht="22.5" customHeight="1" outlineLevel="1" collapsed="1">
      <c r="A2078" s="27" t="s">
        <v>117</v>
      </c>
      <c r="B2078" s="27">
        <v>10</v>
      </c>
      <c r="C2078" s="28" t="s">
        <v>439</v>
      </c>
      <c r="D2078" s="27" t="s">
        <v>1350</v>
      </c>
      <c r="E2078" s="28" t="s">
        <v>2197</v>
      </c>
      <c r="F2078" s="35" t="s">
        <v>2198</v>
      </c>
      <c r="G2078" s="28"/>
      <c r="H2078" s="76" t="s">
        <v>59</v>
      </c>
      <c r="I2078" s="28"/>
      <c r="J2078" s="26" t="s">
        <v>33</v>
      </c>
      <c r="K2078" s="77" t="s">
        <v>490</v>
      </c>
      <c r="L2078" s="77" t="s">
        <v>490</v>
      </c>
      <c r="M2078" s="3" t="str">
        <f>M2079&amp;" "&amp;O2079&amp;N2079&amp;" "</f>
        <v xml:space="preserve">Ремонт ТМ 1шт </v>
      </c>
      <c r="N2078" s="26"/>
      <c r="O2078" s="26"/>
      <c r="P2078" s="41"/>
      <c r="Q2078" s="88"/>
      <c r="R2078" s="47"/>
      <c r="S2078" s="47"/>
      <c r="T2078" s="47"/>
      <c r="U2078" s="47"/>
      <c r="V2078" s="48"/>
      <c r="W2078" s="48"/>
      <c r="X2078" s="48"/>
      <c r="Y2078" s="48"/>
      <c r="Z2078" s="48"/>
      <c r="AA2078" s="48"/>
      <c r="AB2078" s="48"/>
      <c r="AC2078" s="48"/>
      <c r="AD2078" s="48"/>
      <c r="AE2078" s="48"/>
      <c r="AF2078" s="48"/>
      <c r="AG2078" s="48"/>
      <c r="AH2078" s="48"/>
      <c r="AI2078" s="48"/>
      <c r="AJ2078" s="48"/>
      <c r="AK2078" s="48"/>
      <c r="AL2078" s="48"/>
      <c r="AM2078" s="48"/>
      <c r="AN2078" s="48"/>
      <c r="AO2078" s="48"/>
      <c r="AP2078" s="48"/>
      <c r="AQ2078" s="48"/>
      <c r="AR2078" s="48"/>
      <c r="AS2078" s="48"/>
      <c r="AT2078" s="48"/>
      <c r="AU2078" s="48"/>
      <c r="AV2078" s="48"/>
      <c r="AW2078" s="48"/>
      <c r="AX2078" s="48"/>
      <c r="AY2078" s="48"/>
      <c r="AZ2078" s="48"/>
      <c r="BA2078" s="48"/>
      <c r="BB2078" s="48"/>
      <c r="BC2078" s="48"/>
      <c r="BD2078" s="48"/>
      <c r="BE2078" s="48"/>
      <c r="BF2078" s="48"/>
      <c r="BG2078" s="48"/>
      <c r="BH2078" s="48"/>
      <c r="BI2078" s="48"/>
      <c r="BJ2078" s="48"/>
      <c r="BK2078" s="48"/>
      <c r="BL2078" s="48"/>
      <c r="BM2078" s="48"/>
      <c r="BN2078" s="48"/>
      <c r="BO2078" s="48"/>
      <c r="BP2078" s="48"/>
      <c r="BQ2078" s="48"/>
      <c r="BR2078" s="48"/>
      <c r="BS2078" s="48"/>
      <c r="BT2078" s="48"/>
      <c r="BU2078" s="48"/>
      <c r="BV2078" s="48"/>
      <c r="BW2078" s="48"/>
      <c r="BX2078" s="48"/>
      <c r="BY2078" s="48"/>
      <c r="BZ2078" s="48"/>
      <c r="CA2078" s="48"/>
      <c r="CB2078" s="48"/>
      <c r="CC2078" s="48"/>
      <c r="CD2078" s="48"/>
      <c r="CE2078" s="48"/>
      <c r="CF2078" s="48"/>
      <c r="CG2078" s="48"/>
      <c r="CH2078" s="48"/>
      <c r="CI2078" s="48"/>
      <c r="CJ2078" s="48"/>
      <c r="CK2078" s="48"/>
      <c r="CL2078" s="48"/>
      <c r="CM2078" s="48"/>
      <c r="CN2078" s="48"/>
      <c r="CO2078" s="48"/>
      <c r="CP2078" s="48"/>
      <c r="CQ2078" s="48"/>
      <c r="CR2078" s="48"/>
      <c r="CS2078" s="48"/>
      <c r="CT2078" s="48"/>
      <c r="CU2078" s="48"/>
      <c r="CV2078" s="48"/>
      <c r="CW2078" s="48"/>
      <c r="CX2078" s="48"/>
      <c r="CY2078" s="48"/>
      <c r="CZ2078" s="48"/>
      <c r="DA2078" s="48"/>
      <c r="DB2078" s="48"/>
      <c r="DC2078" s="48"/>
      <c r="DD2078" s="48"/>
      <c r="DE2078" s="48"/>
      <c r="DF2078" s="48"/>
      <c r="DG2078" s="48"/>
      <c r="DH2078" s="48"/>
      <c r="DI2078" s="48"/>
      <c r="DJ2078" s="48"/>
      <c r="DK2078" s="48"/>
      <c r="DL2078" s="48"/>
      <c r="DM2078" s="48"/>
      <c r="DN2078" s="48"/>
      <c r="DO2078" s="48"/>
      <c r="DP2078" s="48"/>
      <c r="DQ2078" s="48"/>
    </row>
    <row r="2079" spans="1:121" ht="12.75" hidden="1" customHeight="1" outlineLevel="2">
      <c r="A2079" s="27"/>
      <c r="B2079" s="27"/>
      <c r="C2079" s="28"/>
      <c r="D2079" s="27"/>
      <c r="E2079" s="28"/>
      <c r="F2079" s="35" t="s">
        <v>2199</v>
      </c>
      <c r="G2079" s="28"/>
      <c r="H2079" s="76"/>
      <c r="I2079" s="28"/>
      <c r="J2079" s="26" t="s">
        <v>33</v>
      </c>
      <c r="K2079" s="77"/>
      <c r="L2079" s="77"/>
      <c r="M2079" s="32" t="s">
        <v>2190</v>
      </c>
      <c r="N2079" s="33" t="s">
        <v>54</v>
      </c>
      <c r="O2079" s="31">
        <v>1</v>
      </c>
      <c r="P2079" s="41"/>
      <c r="Q2079" s="88"/>
      <c r="R2079" s="47"/>
      <c r="S2079" s="47"/>
      <c r="T2079" s="47"/>
      <c r="U2079" s="47"/>
      <c r="V2079" s="48"/>
      <c r="W2079" s="48"/>
      <c r="X2079" s="48"/>
      <c r="Y2079" s="48"/>
      <c r="Z2079" s="48"/>
      <c r="AA2079" s="48"/>
      <c r="AB2079" s="48"/>
      <c r="AC2079" s="48"/>
      <c r="AD2079" s="48"/>
      <c r="AE2079" s="48"/>
      <c r="AF2079" s="48"/>
      <c r="AG2079" s="48"/>
      <c r="AH2079" s="48"/>
      <c r="AI2079" s="48"/>
      <c r="AJ2079" s="48"/>
      <c r="AK2079" s="48"/>
      <c r="AL2079" s="48"/>
      <c r="AM2079" s="48"/>
      <c r="AN2079" s="48"/>
      <c r="AO2079" s="48"/>
      <c r="AP2079" s="48"/>
      <c r="AQ2079" s="48"/>
      <c r="AR2079" s="48"/>
      <c r="AS2079" s="48"/>
      <c r="AT2079" s="48"/>
      <c r="AU2079" s="48"/>
      <c r="AV2079" s="48"/>
      <c r="AW2079" s="48"/>
      <c r="AX2079" s="48"/>
      <c r="AY2079" s="48"/>
      <c r="AZ2079" s="48"/>
      <c r="BA2079" s="48"/>
      <c r="BB2079" s="48"/>
      <c r="BC2079" s="48"/>
      <c r="BD2079" s="48"/>
      <c r="BE2079" s="48"/>
      <c r="BF2079" s="48"/>
      <c r="BG2079" s="48"/>
      <c r="BH2079" s="48"/>
      <c r="BI2079" s="48"/>
      <c r="BJ2079" s="48"/>
      <c r="BK2079" s="48"/>
      <c r="BL2079" s="48"/>
      <c r="BM2079" s="48"/>
      <c r="BN2079" s="48"/>
      <c r="BO2079" s="48"/>
      <c r="BP2079" s="48"/>
      <c r="BQ2079" s="48"/>
      <c r="BR2079" s="48"/>
      <c r="BS2079" s="48"/>
      <c r="BT2079" s="48"/>
      <c r="BU2079" s="48"/>
      <c r="BV2079" s="48"/>
      <c r="BW2079" s="48"/>
      <c r="BX2079" s="48"/>
      <c r="BY2079" s="48"/>
      <c r="BZ2079" s="48"/>
      <c r="CA2079" s="48"/>
      <c r="CB2079" s="48"/>
      <c r="CC2079" s="48"/>
      <c r="CD2079" s="48"/>
      <c r="CE2079" s="48"/>
      <c r="CF2079" s="48"/>
      <c r="CG2079" s="48"/>
      <c r="CH2079" s="48"/>
      <c r="CI2079" s="48"/>
      <c r="CJ2079" s="48"/>
      <c r="CK2079" s="48"/>
      <c r="CL2079" s="48"/>
      <c r="CM2079" s="48"/>
      <c r="CN2079" s="48"/>
      <c r="CO2079" s="48"/>
      <c r="CP2079" s="48"/>
      <c r="CQ2079" s="48"/>
      <c r="CR2079" s="48"/>
      <c r="CS2079" s="48"/>
      <c r="CT2079" s="48"/>
      <c r="CU2079" s="48"/>
      <c r="CV2079" s="48"/>
      <c r="CW2079" s="48"/>
      <c r="CX2079" s="48"/>
      <c r="CY2079" s="48"/>
      <c r="CZ2079" s="48"/>
      <c r="DA2079" s="48"/>
      <c r="DB2079" s="48"/>
      <c r="DC2079" s="48"/>
      <c r="DD2079" s="48"/>
      <c r="DE2079" s="48"/>
      <c r="DF2079" s="48"/>
      <c r="DG2079" s="48"/>
      <c r="DH2079" s="48"/>
      <c r="DI2079" s="48"/>
      <c r="DJ2079" s="48"/>
      <c r="DK2079" s="48"/>
      <c r="DL2079" s="48"/>
      <c r="DM2079" s="48"/>
      <c r="DN2079" s="48"/>
      <c r="DO2079" s="48"/>
      <c r="DP2079" s="48"/>
      <c r="DQ2079" s="48"/>
    </row>
    <row r="2080" spans="1:121" ht="22.5" customHeight="1" outlineLevel="1" collapsed="1">
      <c r="A2080" s="27" t="s">
        <v>1265</v>
      </c>
      <c r="B2080" s="27">
        <v>6</v>
      </c>
      <c r="C2080" s="28" t="s">
        <v>439</v>
      </c>
      <c r="D2080" s="27" t="s">
        <v>1350</v>
      </c>
      <c r="E2080" s="28" t="s">
        <v>2200</v>
      </c>
      <c r="F2080" s="35" t="s">
        <v>2201</v>
      </c>
      <c r="G2080" s="28"/>
      <c r="H2080" s="76" t="s">
        <v>59</v>
      </c>
      <c r="I2080" s="28"/>
      <c r="J2080" s="26" t="s">
        <v>33</v>
      </c>
      <c r="K2080" s="26" t="s">
        <v>49</v>
      </c>
      <c r="L2080" s="26" t="s">
        <v>49</v>
      </c>
      <c r="M2080" s="3" t="str">
        <f>M2081&amp;" "&amp;O2081&amp;N2081&amp;" "</f>
        <v xml:space="preserve">Ремонт ТМ 1шт </v>
      </c>
      <c r="N2080" s="26"/>
      <c r="O2080" s="26"/>
      <c r="P2080" s="41"/>
      <c r="Q2080" s="88"/>
      <c r="R2080" s="47"/>
      <c r="S2080" s="47"/>
      <c r="T2080" s="47"/>
      <c r="U2080" s="47"/>
      <c r="V2080" s="48"/>
      <c r="W2080" s="48"/>
      <c r="X2080" s="48"/>
      <c r="Y2080" s="48"/>
      <c r="Z2080" s="48"/>
      <c r="AA2080" s="48"/>
      <c r="AB2080" s="48"/>
      <c r="AC2080" s="48"/>
      <c r="AD2080" s="48"/>
      <c r="AE2080" s="48"/>
      <c r="AF2080" s="48"/>
      <c r="AG2080" s="48"/>
      <c r="AH2080" s="48"/>
      <c r="AI2080" s="48"/>
      <c r="AJ2080" s="48"/>
      <c r="AK2080" s="48"/>
      <c r="AL2080" s="48"/>
      <c r="AM2080" s="48"/>
      <c r="AN2080" s="48"/>
      <c r="AO2080" s="48"/>
      <c r="AP2080" s="48"/>
      <c r="AQ2080" s="48"/>
      <c r="AR2080" s="48"/>
      <c r="AS2080" s="48"/>
      <c r="AT2080" s="48"/>
      <c r="AU2080" s="48"/>
      <c r="AV2080" s="48"/>
      <c r="AW2080" s="48"/>
      <c r="AX2080" s="48"/>
      <c r="AY2080" s="48"/>
      <c r="AZ2080" s="48"/>
      <c r="BA2080" s="48"/>
      <c r="BB2080" s="48"/>
      <c r="BC2080" s="48"/>
      <c r="BD2080" s="48"/>
      <c r="BE2080" s="48"/>
      <c r="BF2080" s="48"/>
      <c r="BG2080" s="48"/>
      <c r="BH2080" s="48"/>
      <c r="BI2080" s="48"/>
      <c r="BJ2080" s="48"/>
      <c r="BK2080" s="48"/>
      <c r="BL2080" s="48"/>
      <c r="BM2080" s="48"/>
      <c r="BN2080" s="48"/>
      <c r="BO2080" s="48"/>
      <c r="BP2080" s="48"/>
      <c r="BQ2080" s="48"/>
      <c r="BR2080" s="48"/>
      <c r="BS2080" s="48"/>
      <c r="BT2080" s="48"/>
      <c r="BU2080" s="48"/>
      <c r="BV2080" s="48"/>
      <c r="BW2080" s="48"/>
      <c r="BX2080" s="48"/>
      <c r="BY2080" s="48"/>
      <c r="BZ2080" s="48"/>
      <c r="CA2080" s="48"/>
      <c r="CB2080" s="48"/>
      <c r="CC2080" s="48"/>
      <c r="CD2080" s="48"/>
      <c r="CE2080" s="48"/>
      <c r="CF2080" s="48"/>
      <c r="CG2080" s="48"/>
      <c r="CH2080" s="48"/>
      <c r="CI2080" s="48"/>
      <c r="CJ2080" s="48"/>
      <c r="CK2080" s="48"/>
      <c r="CL2080" s="48"/>
      <c r="CM2080" s="48"/>
      <c r="CN2080" s="48"/>
      <c r="CO2080" s="48"/>
      <c r="CP2080" s="48"/>
      <c r="CQ2080" s="48"/>
      <c r="CR2080" s="48"/>
      <c r="CS2080" s="48"/>
      <c r="CT2080" s="48"/>
      <c r="CU2080" s="48"/>
      <c r="CV2080" s="48"/>
      <c r="CW2080" s="48"/>
      <c r="CX2080" s="48"/>
      <c r="CY2080" s="48"/>
      <c r="CZ2080" s="48"/>
      <c r="DA2080" s="48"/>
      <c r="DB2080" s="48"/>
      <c r="DC2080" s="48"/>
      <c r="DD2080" s="48"/>
      <c r="DE2080" s="48"/>
      <c r="DF2080" s="48"/>
      <c r="DG2080" s="48"/>
      <c r="DH2080" s="48"/>
      <c r="DI2080" s="48"/>
      <c r="DJ2080" s="48"/>
      <c r="DK2080" s="48"/>
      <c r="DL2080" s="48"/>
      <c r="DM2080" s="48"/>
      <c r="DN2080" s="48"/>
      <c r="DO2080" s="48"/>
      <c r="DP2080" s="48"/>
      <c r="DQ2080" s="48"/>
    </row>
    <row r="2081" spans="1:121" ht="12.75" hidden="1" customHeight="1" outlineLevel="2">
      <c r="A2081" s="62"/>
      <c r="B2081" s="27"/>
      <c r="C2081" s="28"/>
      <c r="D2081" s="27"/>
      <c r="E2081" s="28"/>
      <c r="F2081" s="35" t="s">
        <v>2202</v>
      </c>
      <c r="G2081" s="28"/>
      <c r="H2081" s="76"/>
      <c r="I2081" s="28"/>
      <c r="J2081" s="26" t="s">
        <v>33</v>
      </c>
      <c r="K2081" s="26"/>
      <c r="L2081" s="26"/>
      <c r="M2081" s="32" t="s">
        <v>2190</v>
      </c>
      <c r="N2081" s="33" t="s">
        <v>54</v>
      </c>
      <c r="O2081" s="31">
        <v>1</v>
      </c>
      <c r="P2081" s="41"/>
      <c r="Q2081" s="88"/>
      <c r="R2081" s="47"/>
      <c r="S2081" s="47"/>
      <c r="T2081" s="47"/>
      <c r="U2081" s="47"/>
      <c r="V2081" s="48"/>
      <c r="W2081" s="48"/>
      <c r="X2081" s="48"/>
      <c r="Y2081" s="48"/>
      <c r="Z2081" s="48"/>
      <c r="AA2081" s="48"/>
      <c r="AB2081" s="48"/>
      <c r="AC2081" s="48"/>
      <c r="AD2081" s="48"/>
      <c r="AE2081" s="48"/>
      <c r="AF2081" s="48"/>
      <c r="AG2081" s="48"/>
      <c r="AH2081" s="48"/>
      <c r="AI2081" s="48"/>
      <c r="AJ2081" s="48"/>
      <c r="AK2081" s="48"/>
      <c r="AL2081" s="48"/>
      <c r="AM2081" s="48"/>
      <c r="AN2081" s="48"/>
      <c r="AO2081" s="48"/>
      <c r="AP2081" s="48"/>
      <c r="AQ2081" s="48"/>
      <c r="AR2081" s="48"/>
      <c r="AS2081" s="48"/>
      <c r="AT2081" s="48"/>
      <c r="AU2081" s="48"/>
      <c r="AV2081" s="48"/>
      <c r="AW2081" s="48"/>
      <c r="AX2081" s="48"/>
      <c r="AY2081" s="48"/>
      <c r="AZ2081" s="48"/>
      <c r="BA2081" s="48"/>
      <c r="BB2081" s="48"/>
      <c r="BC2081" s="48"/>
      <c r="BD2081" s="48"/>
      <c r="BE2081" s="48"/>
      <c r="BF2081" s="48"/>
      <c r="BG2081" s="48"/>
      <c r="BH2081" s="48"/>
      <c r="BI2081" s="48"/>
      <c r="BJ2081" s="48"/>
      <c r="BK2081" s="48"/>
      <c r="BL2081" s="48"/>
      <c r="BM2081" s="48"/>
      <c r="BN2081" s="48"/>
      <c r="BO2081" s="48"/>
      <c r="BP2081" s="48"/>
      <c r="BQ2081" s="48"/>
      <c r="BR2081" s="48"/>
      <c r="BS2081" s="48"/>
      <c r="BT2081" s="48"/>
      <c r="BU2081" s="48"/>
      <c r="BV2081" s="48"/>
      <c r="BW2081" s="48"/>
      <c r="BX2081" s="48"/>
      <c r="BY2081" s="48"/>
      <c r="BZ2081" s="48"/>
      <c r="CA2081" s="48"/>
      <c r="CB2081" s="48"/>
      <c r="CC2081" s="48"/>
      <c r="CD2081" s="48"/>
      <c r="CE2081" s="48"/>
      <c r="CF2081" s="48"/>
      <c r="CG2081" s="48"/>
      <c r="CH2081" s="48"/>
      <c r="CI2081" s="48"/>
      <c r="CJ2081" s="48"/>
      <c r="CK2081" s="48"/>
      <c r="CL2081" s="48"/>
      <c r="CM2081" s="48"/>
      <c r="CN2081" s="48"/>
      <c r="CO2081" s="48"/>
      <c r="CP2081" s="48"/>
      <c r="CQ2081" s="48"/>
      <c r="CR2081" s="48"/>
      <c r="CS2081" s="48"/>
      <c r="CT2081" s="48"/>
      <c r="CU2081" s="48"/>
      <c r="CV2081" s="48"/>
      <c r="CW2081" s="48"/>
      <c r="CX2081" s="48"/>
      <c r="CY2081" s="48"/>
      <c r="CZ2081" s="48"/>
      <c r="DA2081" s="48"/>
      <c r="DB2081" s="48"/>
      <c r="DC2081" s="48"/>
      <c r="DD2081" s="48"/>
      <c r="DE2081" s="48"/>
      <c r="DF2081" s="48"/>
      <c r="DG2081" s="48"/>
      <c r="DH2081" s="48"/>
      <c r="DI2081" s="48"/>
      <c r="DJ2081" s="48"/>
      <c r="DK2081" s="48"/>
      <c r="DL2081" s="48"/>
      <c r="DM2081" s="48"/>
      <c r="DN2081" s="48"/>
      <c r="DO2081" s="48"/>
      <c r="DP2081" s="48"/>
      <c r="DQ2081" s="48"/>
    </row>
    <row r="2082" spans="1:121" ht="22.5" customHeight="1" outlineLevel="1" collapsed="1">
      <c r="A2082" s="27" t="s">
        <v>118</v>
      </c>
      <c r="B2082" s="27">
        <v>10</v>
      </c>
      <c r="C2082" s="28" t="s">
        <v>439</v>
      </c>
      <c r="D2082" s="27" t="s">
        <v>1350</v>
      </c>
      <c r="E2082" s="28" t="s">
        <v>2203</v>
      </c>
      <c r="F2082" s="35" t="s">
        <v>2204</v>
      </c>
      <c r="G2082" s="28"/>
      <c r="H2082" s="76" t="s">
        <v>59</v>
      </c>
      <c r="I2082" s="28"/>
      <c r="J2082" s="26" t="s">
        <v>33</v>
      </c>
      <c r="K2082" s="26" t="s">
        <v>316</v>
      </c>
      <c r="L2082" s="26" t="s">
        <v>316</v>
      </c>
      <c r="M2082" s="3" t="str">
        <f>M2083&amp;" "&amp;O2083&amp;N2083&amp;" "</f>
        <v xml:space="preserve">Ремонт ТМ 1шт </v>
      </c>
      <c r="N2082" s="26"/>
      <c r="O2082" s="26"/>
      <c r="P2082" s="41"/>
      <c r="Q2082" s="88"/>
      <c r="R2082" s="47"/>
      <c r="S2082" s="47"/>
      <c r="T2082" s="47"/>
      <c r="U2082" s="47"/>
      <c r="V2082" s="48"/>
      <c r="W2082" s="48"/>
      <c r="X2082" s="48"/>
      <c r="Y2082" s="48"/>
      <c r="Z2082" s="48"/>
      <c r="AA2082" s="48"/>
      <c r="AB2082" s="48"/>
      <c r="AC2082" s="48"/>
      <c r="AD2082" s="48"/>
      <c r="AE2082" s="48"/>
      <c r="AF2082" s="48"/>
      <c r="AG2082" s="48"/>
      <c r="AH2082" s="48"/>
      <c r="AI2082" s="48"/>
      <c r="AJ2082" s="48"/>
      <c r="AK2082" s="48"/>
      <c r="AL2082" s="48"/>
      <c r="AM2082" s="48"/>
      <c r="AN2082" s="48"/>
      <c r="AO2082" s="48"/>
      <c r="AP2082" s="48"/>
      <c r="AQ2082" s="48"/>
      <c r="AR2082" s="48"/>
      <c r="AS2082" s="48"/>
      <c r="AT2082" s="48"/>
      <c r="AU2082" s="48"/>
      <c r="AV2082" s="48"/>
      <c r="AW2082" s="48"/>
      <c r="AX2082" s="48"/>
      <c r="AY2082" s="48"/>
      <c r="AZ2082" s="48"/>
      <c r="BA2082" s="48"/>
      <c r="BB2082" s="48"/>
      <c r="BC2082" s="48"/>
      <c r="BD2082" s="48"/>
      <c r="BE2082" s="48"/>
      <c r="BF2082" s="48"/>
      <c r="BG2082" s="48"/>
      <c r="BH2082" s="48"/>
      <c r="BI2082" s="48"/>
      <c r="BJ2082" s="48"/>
      <c r="BK2082" s="48"/>
      <c r="BL2082" s="48"/>
      <c r="BM2082" s="48"/>
      <c r="BN2082" s="48"/>
      <c r="BO2082" s="48"/>
      <c r="BP2082" s="48"/>
      <c r="BQ2082" s="48"/>
      <c r="BR2082" s="48"/>
      <c r="BS2082" s="48"/>
      <c r="BT2082" s="48"/>
      <c r="BU2082" s="48"/>
      <c r="BV2082" s="48"/>
      <c r="BW2082" s="48"/>
      <c r="BX2082" s="48"/>
      <c r="BY2082" s="48"/>
      <c r="BZ2082" s="48"/>
      <c r="CA2082" s="48"/>
      <c r="CB2082" s="48"/>
      <c r="CC2082" s="48"/>
      <c r="CD2082" s="48"/>
      <c r="CE2082" s="48"/>
      <c r="CF2082" s="48"/>
      <c r="CG2082" s="48"/>
      <c r="CH2082" s="48"/>
      <c r="CI2082" s="48"/>
      <c r="CJ2082" s="48"/>
      <c r="CK2082" s="48"/>
      <c r="CL2082" s="48"/>
      <c r="CM2082" s="48"/>
      <c r="CN2082" s="48"/>
      <c r="CO2082" s="48"/>
      <c r="CP2082" s="48"/>
      <c r="CQ2082" s="48"/>
      <c r="CR2082" s="48"/>
      <c r="CS2082" s="48"/>
      <c r="CT2082" s="48"/>
      <c r="CU2082" s="48"/>
      <c r="CV2082" s="48"/>
      <c r="CW2082" s="48"/>
      <c r="CX2082" s="48"/>
      <c r="CY2082" s="48"/>
      <c r="CZ2082" s="48"/>
      <c r="DA2082" s="48"/>
      <c r="DB2082" s="48"/>
      <c r="DC2082" s="48"/>
      <c r="DD2082" s="48"/>
      <c r="DE2082" s="48"/>
      <c r="DF2082" s="48"/>
      <c r="DG2082" s="48"/>
      <c r="DH2082" s="48"/>
      <c r="DI2082" s="48"/>
      <c r="DJ2082" s="48"/>
      <c r="DK2082" s="48"/>
      <c r="DL2082" s="48"/>
      <c r="DM2082" s="48"/>
      <c r="DN2082" s="48"/>
      <c r="DO2082" s="48"/>
      <c r="DP2082" s="48"/>
      <c r="DQ2082" s="48"/>
    </row>
    <row r="2083" spans="1:121" ht="12.75" hidden="1" customHeight="1" outlineLevel="2">
      <c r="A2083" s="62"/>
      <c r="B2083" s="40"/>
      <c r="C2083" s="27"/>
      <c r="D2083" s="27"/>
      <c r="E2083" s="28"/>
      <c r="F2083" s="35" t="s">
        <v>2205</v>
      </c>
      <c r="G2083" s="28"/>
      <c r="H2083" s="35"/>
      <c r="I2083" s="35"/>
      <c r="J2083" s="26" t="s">
        <v>33</v>
      </c>
      <c r="K2083" s="26"/>
      <c r="L2083" s="26"/>
      <c r="M2083" s="32" t="s">
        <v>2190</v>
      </c>
      <c r="N2083" s="33" t="s">
        <v>54</v>
      </c>
      <c r="O2083" s="31">
        <v>1</v>
      </c>
      <c r="P2083" s="41"/>
      <c r="Q2083" s="88"/>
      <c r="R2083" s="47"/>
      <c r="S2083" s="47"/>
      <c r="T2083" s="47"/>
      <c r="U2083" s="47"/>
      <c r="V2083" s="48"/>
      <c r="W2083" s="48"/>
      <c r="X2083" s="48"/>
      <c r="Y2083" s="48"/>
      <c r="Z2083" s="48"/>
      <c r="AA2083" s="48"/>
      <c r="AB2083" s="48"/>
      <c r="AC2083" s="48"/>
      <c r="AD2083" s="48"/>
      <c r="AE2083" s="48"/>
      <c r="AF2083" s="48"/>
      <c r="AG2083" s="48"/>
      <c r="AH2083" s="48"/>
      <c r="AI2083" s="48"/>
      <c r="AJ2083" s="48"/>
      <c r="AK2083" s="48"/>
      <c r="AL2083" s="48"/>
      <c r="AM2083" s="48"/>
      <c r="AN2083" s="48"/>
      <c r="AO2083" s="48"/>
      <c r="AP2083" s="48"/>
      <c r="AQ2083" s="48"/>
      <c r="AR2083" s="48"/>
      <c r="AS2083" s="48"/>
      <c r="AT2083" s="48"/>
      <c r="AU2083" s="48"/>
      <c r="AV2083" s="48"/>
      <c r="AW2083" s="48"/>
      <c r="AX2083" s="48"/>
      <c r="AY2083" s="48"/>
      <c r="AZ2083" s="48"/>
      <c r="BA2083" s="48"/>
      <c r="BB2083" s="48"/>
      <c r="BC2083" s="48"/>
      <c r="BD2083" s="48"/>
      <c r="BE2083" s="48"/>
      <c r="BF2083" s="48"/>
      <c r="BG2083" s="48"/>
      <c r="BH2083" s="48"/>
      <c r="BI2083" s="48"/>
      <c r="BJ2083" s="48"/>
      <c r="BK2083" s="48"/>
      <c r="BL2083" s="48"/>
      <c r="BM2083" s="48"/>
      <c r="BN2083" s="48"/>
      <c r="BO2083" s="48"/>
      <c r="BP2083" s="48"/>
      <c r="BQ2083" s="48"/>
      <c r="BR2083" s="48"/>
      <c r="BS2083" s="48"/>
      <c r="BT2083" s="48"/>
      <c r="BU2083" s="48"/>
      <c r="BV2083" s="48"/>
      <c r="BW2083" s="48"/>
      <c r="BX2083" s="48"/>
      <c r="BY2083" s="48"/>
      <c r="BZ2083" s="48"/>
      <c r="CA2083" s="48"/>
      <c r="CB2083" s="48"/>
      <c r="CC2083" s="48"/>
      <c r="CD2083" s="48"/>
      <c r="CE2083" s="48"/>
      <c r="CF2083" s="48"/>
      <c r="CG2083" s="48"/>
      <c r="CH2083" s="48"/>
      <c r="CI2083" s="48"/>
      <c r="CJ2083" s="48"/>
      <c r="CK2083" s="48"/>
      <c r="CL2083" s="48"/>
      <c r="CM2083" s="48"/>
      <c r="CN2083" s="48"/>
      <c r="CO2083" s="48"/>
      <c r="CP2083" s="48"/>
      <c r="CQ2083" s="48"/>
      <c r="CR2083" s="48"/>
      <c r="CS2083" s="48"/>
      <c r="CT2083" s="48"/>
      <c r="CU2083" s="48"/>
      <c r="CV2083" s="48"/>
      <c r="CW2083" s="48"/>
      <c r="CX2083" s="48"/>
      <c r="CY2083" s="48"/>
      <c r="CZ2083" s="48"/>
      <c r="DA2083" s="48"/>
      <c r="DB2083" s="48"/>
      <c r="DC2083" s="48"/>
      <c r="DD2083" s="48"/>
      <c r="DE2083" s="48"/>
      <c r="DF2083" s="48"/>
      <c r="DG2083" s="48"/>
      <c r="DH2083" s="48"/>
      <c r="DI2083" s="48"/>
      <c r="DJ2083" s="48"/>
      <c r="DK2083" s="48"/>
      <c r="DL2083" s="48"/>
      <c r="DM2083" s="48"/>
      <c r="DN2083" s="48"/>
      <c r="DO2083" s="48"/>
      <c r="DP2083" s="48"/>
      <c r="DQ2083" s="48"/>
    </row>
    <row r="2084" spans="1:121" ht="22.5" customHeight="1" outlineLevel="1" collapsed="1">
      <c r="A2084" s="27" t="s">
        <v>119</v>
      </c>
      <c r="B2084" s="27">
        <v>6</v>
      </c>
      <c r="C2084" s="28" t="s">
        <v>439</v>
      </c>
      <c r="D2084" s="27" t="s">
        <v>1350</v>
      </c>
      <c r="E2084" s="28" t="s">
        <v>2206</v>
      </c>
      <c r="F2084" s="35" t="s">
        <v>2207</v>
      </c>
      <c r="G2084" s="28"/>
      <c r="H2084" s="76" t="s">
        <v>59</v>
      </c>
      <c r="I2084" s="28"/>
      <c r="J2084" s="26" t="s">
        <v>33</v>
      </c>
      <c r="K2084" s="26" t="s">
        <v>55</v>
      </c>
      <c r="L2084" s="26" t="s">
        <v>55</v>
      </c>
      <c r="M2084" s="3" t="str">
        <f>M2085&amp;" "&amp;O2085&amp;N2085&amp;" "</f>
        <v xml:space="preserve">Ремонт ТМ 1шт </v>
      </c>
      <c r="N2084" s="26"/>
      <c r="O2084" s="26"/>
      <c r="P2084" s="41"/>
      <c r="Q2084" s="88"/>
      <c r="R2084" s="47"/>
      <c r="S2084" s="47"/>
      <c r="T2084" s="47"/>
      <c r="U2084" s="47"/>
      <c r="V2084" s="48"/>
      <c r="W2084" s="48"/>
      <c r="X2084" s="48"/>
      <c r="Y2084" s="48"/>
      <c r="Z2084" s="48"/>
      <c r="AA2084" s="48"/>
      <c r="AB2084" s="48"/>
      <c r="AC2084" s="48"/>
      <c r="AD2084" s="48"/>
      <c r="AE2084" s="48"/>
      <c r="AF2084" s="48"/>
      <c r="AG2084" s="48"/>
      <c r="AH2084" s="48"/>
      <c r="AI2084" s="48"/>
      <c r="AJ2084" s="48"/>
      <c r="AK2084" s="48"/>
      <c r="AL2084" s="48"/>
      <c r="AM2084" s="48"/>
      <c r="AN2084" s="48"/>
      <c r="AO2084" s="48"/>
      <c r="AP2084" s="48"/>
      <c r="AQ2084" s="48"/>
      <c r="AR2084" s="48"/>
      <c r="AS2084" s="48"/>
      <c r="AT2084" s="48"/>
      <c r="AU2084" s="48"/>
      <c r="AV2084" s="48"/>
      <c r="AW2084" s="48"/>
      <c r="AX2084" s="48"/>
      <c r="AY2084" s="48"/>
      <c r="AZ2084" s="48"/>
      <c r="BA2084" s="48"/>
      <c r="BB2084" s="48"/>
      <c r="BC2084" s="48"/>
      <c r="BD2084" s="48"/>
      <c r="BE2084" s="48"/>
      <c r="BF2084" s="48"/>
      <c r="BG2084" s="48"/>
      <c r="BH2084" s="48"/>
      <c r="BI2084" s="48"/>
      <c r="BJ2084" s="48"/>
      <c r="BK2084" s="48"/>
      <c r="BL2084" s="48"/>
      <c r="BM2084" s="48"/>
      <c r="BN2084" s="48"/>
      <c r="BO2084" s="48"/>
      <c r="BP2084" s="48"/>
      <c r="BQ2084" s="48"/>
      <c r="BR2084" s="48"/>
      <c r="BS2084" s="48"/>
      <c r="BT2084" s="48"/>
      <c r="BU2084" s="48"/>
      <c r="BV2084" s="48"/>
      <c r="BW2084" s="48"/>
      <c r="BX2084" s="48"/>
      <c r="BY2084" s="48"/>
      <c r="BZ2084" s="48"/>
      <c r="CA2084" s="48"/>
      <c r="CB2084" s="48"/>
      <c r="CC2084" s="48"/>
      <c r="CD2084" s="48"/>
      <c r="CE2084" s="48"/>
      <c r="CF2084" s="48"/>
      <c r="CG2084" s="48"/>
      <c r="CH2084" s="48"/>
      <c r="CI2084" s="48"/>
      <c r="CJ2084" s="48"/>
      <c r="CK2084" s="48"/>
      <c r="CL2084" s="48"/>
      <c r="CM2084" s="48"/>
      <c r="CN2084" s="48"/>
      <c r="CO2084" s="48"/>
      <c r="CP2084" s="48"/>
      <c r="CQ2084" s="48"/>
      <c r="CR2084" s="48"/>
      <c r="CS2084" s="48"/>
      <c r="CT2084" s="48"/>
      <c r="CU2084" s="48"/>
      <c r="CV2084" s="48"/>
      <c r="CW2084" s="48"/>
      <c r="CX2084" s="48"/>
      <c r="CY2084" s="48"/>
      <c r="CZ2084" s="48"/>
      <c r="DA2084" s="48"/>
      <c r="DB2084" s="48"/>
      <c r="DC2084" s="48"/>
      <c r="DD2084" s="48"/>
      <c r="DE2084" s="48"/>
      <c r="DF2084" s="48"/>
      <c r="DG2084" s="48"/>
      <c r="DH2084" s="48"/>
      <c r="DI2084" s="48"/>
      <c r="DJ2084" s="48"/>
      <c r="DK2084" s="48"/>
      <c r="DL2084" s="48"/>
      <c r="DM2084" s="48"/>
      <c r="DN2084" s="48"/>
      <c r="DO2084" s="48"/>
      <c r="DP2084" s="48"/>
      <c r="DQ2084" s="48"/>
    </row>
    <row r="2085" spans="1:121" ht="12.75" hidden="1" customHeight="1" outlineLevel="2">
      <c r="A2085" s="62"/>
      <c r="B2085" s="40"/>
      <c r="C2085" s="27"/>
      <c r="D2085" s="27"/>
      <c r="E2085" s="28"/>
      <c r="F2085" s="35" t="s">
        <v>2208</v>
      </c>
      <c r="G2085" s="28"/>
      <c r="H2085" s="35"/>
      <c r="I2085" s="35"/>
      <c r="J2085" s="26" t="s">
        <v>33</v>
      </c>
      <c r="K2085" s="26"/>
      <c r="L2085" s="26"/>
      <c r="M2085" s="32" t="s">
        <v>2190</v>
      </c>
      <c r="N2085" s="33" t="s">
        <v>54</v>
      </c>
      <c r="O2085" s="31">
        <v>1</v>
      </c>
      <c r="P2085" s="41"/>
      <c r="Q2085" s="88"/>
      <c r="R2085" s="47"/>
      <c r="S2085" s="47"/>
      <c r="T2085" s="47"/>
      <c r="U2085" s="47"/>
      <c r="V2085" s="48"/>
      <c r="W2085" s="48"/>
      <c r="X2085" s="48"/>
      <c r="Y2085" s="48"/>
      <c r="Z2085" s="48"/>
      <c r="AA2085" s="48"/>
      <c r="AB2085" s="48"/>
      <c r="AC2085" s="48"/>
      <c r="AD2085" s="48"/>
      <c r="AE2085" s="48"/>
      <c r="AF2085" s="48"/>
      <c r="AG2085" s="48"/>
      <c r="AH2085" s="48"/>
      <c r="AI2085" s="48"/>
      <c r="AJ2085" s="48"/>
      <c r="AK2085" s="48"/>
      <c r="AL2085" s="48"/>
      <c r="AM2085" s="48"/>
      <c r="AN2085" s="48"/>
      <c r="AO2085" s="48"/>
      <c r="AP2085" s="48"/>
      <c r="AQ2085" s="48"/>
      <c r="AR2085" s="48"/>
      <c r="AS2085" s="48"/>
      <c r="AT2085" s="48"/>
      <c r="AU2085" s="48"/>
      <c r="AV2085" s="48"/>
      <c r="AW2085" s="48"/>
      <c r="AX2085" s="48"/>
      <c r="AY2085" s="48"/>
      <c r="AZ2085" s="48"/>
      <c r="BA2085" s="48"/>
      <c r="BB2085" s="48"/>
      <c r="BC2085" s="48"/>
      <c r="BD2085" s="48"/>
      <c r="BE2085" s="48"/>
      <c r="BF2085" s="48"/>
      <c r="BG2085" s="48"/>
      <c r="BH2085" s="48"/>
      <c r="BI2085" s="48"/>
      <c r="BJ2085" s="48"/>
      <c r="BK2085" s="48"/>
      <c r="BL2085" s="48"/>
      <c r="BM2085" s="48"/>
      <c r="BN2085" s="48"/>
      <c r="BO2085" s="48"/>
      <c r="BP2085" s="48"/>
      <c r="BQ2085" s="48"/>
      <c r="BR2085" s="48"/>
      <c r="BS2085" s="48"/>
      <c r="BT2085" s="48"/>
      <c r="BU2085" s="48"/>
      <c r="BV2085" s="48"/>
      <c r="BW2085" s="48"/>
      <c r="BX2085" s="48"/>
      <c r="BY2085" s="48"/>
      <c r="BZ2085" s="48"/>
      <c r="CA2085" s="48"/>
      <c r="CB2085" s="48"/>
      <c r="CC2085" s="48"/>
      <c r="CD2085" s="48"/>
      <c r="CE2085" s="48"/>
      <c r="CF2085" s="48"/>
      <c r="CG2085" s="48"/>
      <c r="CH2085" s="48"/>
      <c r="CI2085" s="48"/>
      <c r="CJ2085" s="48"/>
      <c r="CK2085" s="48"/>
      <c r="CL2085" s="48"/>
      <c r="CM2085" s="48"/>
      <c r="CN2085" s="48"/>
      <c r="CO2085" s="48"/>
      <c r="CP2085" s="48"/>
      <c r="CQ2085" s="48"/>
      <c r="CR2085" s="48"/>
      <c r="CS2085" s="48"/>
      <c r="CT2085" s="48"/>
      <c r="CU2085" s="48"/>
      <c r="CV2085" s="48"/>
      <c r="CW2085" s="48"/>
      <c r="CX2085" s="48"/>
      <c r="CY2085" s="48"/>
      <c r="CZ2085" s="48"/>
      <c r="DA2085" s="48"/>
      <c r="DB2085" s="48"/>
      <c r="DC2085" s="48"/>
      <c r="DD2085" s="48"/>
      <c r="DE2085" s="48"/>
      <c r="DF2085" s="48"/>
      <c r="DG2085" s="48"/>
      <c r="DH2085" s="48"/>
      <c r="DI2085" s="48"/>
      <c r="DJ2085" s="48"/>
      <c r="DK2085" s="48"/>
      <c r="DL2085" s="48"/>
      <c r="DM2085" s="48"/>
      <c r="DN2085" s="48"/>
      <c r="DO2085" s="48"/>
      <c r="DP2085" s="48"/>
      <c r="DQ2085" s="48"/>
    </row>
    <row r="2086" spans="1:121" ht="22.5" customHeight="1" outlineLevel="1" collapsed="1">
      <c r="A2086" s="27" t="s">
        <v>120</v>
      </c>
      <c r="B2086" s="27">
        <v>6</v>
      </c>
      <c r="C2086" s="28" t="s">
        <v>439</v>
      </c>
      <c r="D2086" s="27" t="s">
        <v>1350</v>
      </c>
      <c r="E2086" s="28" t="s">
        <v>2209</v>
      </c>
      <c r="F2086" s="35" t="s">
        <v>2210</v>
      </c>
      <c r="G2086" s="28"/>
      <c r="H2086" s="76" t="s">
        <v>59</v>
      </c>
      <c r="I2086" s="28"/>
      <c r="J2086" s="26" t="s">
        <v>33</v>
      </c>
      <c r="K2086" s="26" t="s">
        <v>51</v>
      </c>
      <c r="L2086" s="26" t="s">
        <v>51</v>
      </c>
      <c r="M2086" s="3" t="str">
        <f>M2087&amp;" "&amp;O2087&amp;N2087&amp;" "</f>
        <v xml:space="preserve">Ремонт ТМ 1шт </v>
      </c>
      <c r="N2086" s="26"/>
      <c r="O2086" s="26"/>
      <c r="P2086" s="41"/>
      <c r="Q2086" s="88"/>
      <c r="R2086" s="47"/>
      <c r="S2086" s="47"/>
      <c r="T2086" s="47"/>
      <c r="U2086" s="47"/>
      <c r="V2086" s="48"/>
      <c r="W2086" s="48"/>
      <c r="X2086" s="48"/>
      <c r="Y2086" s="48"/>
      <c r="Z2086" s="48"/>
      <c r="AA2086" s="48"/>
      <c r="AB2086" s="48"/>
      <c r="AC2086" s="48"/>
      <c r="AD2086" s="48"/>
      <c r="AE2086" s="48"/>
      <c r="AF2086" s="48"/>
      <c r="AG2086" s="48"/>
      <c r="AH2086" s="48"/>
      <c r="AI2086" s="48"/>
      <c r="AJ2086" s="48"/>
      <c r="AK2086" s="48"/>
      <c r="AL2086" s="48"/>
      <c r="AM2086" s="48"/>
      <c r="AN2086" s="48"/>
      <c r="AO2086" s="48"/>
      <c r="AP2086" s="48"/>
      <c r="AQ2086" s="48"/>
      <c r="AR2086" s="48"/>
      <c r="AS2086" s="48"/>
      <c r="AT2086" s="48"/>
      <c r="AU2086" s="48"/>
      <c r="AV2086" s="48"/>
      <c r="AW2086" s="48"/>
      <c r="AX2086" s="48"/>
      <c r="AY2086" s="48"/>
      <c r="AZ2086" s="48"/>
      <c r="BA2086" s="48"/>
      <c r="BB2086" s="48"/>
      <c r="BC2086" s="48"/>
      <c r="BD2086" s="48"/>
      <c r="BE2086" s="48"/>
      <c r="BF2086" s="48"/>
      <c r="BG2086" s="48"/>
      <c r="BH2086" s="48"/>
      <c r="BI2086" s="48"/>
      <c r="BJ2086" s="48"/>
      <c r="BK2086" s="48"/>
      <c r="BL2086" s="48"/>
      <c r="BM2086" s="48"/>
      <c r="BN2086" s="48"/>
      <c r="BO2086" s="48"/>
      <c r="BP2086" s="48"/>
      <c r="BQ2086" s="48"/>
      <c r="BR2086" s="48"/>
      <c r="BS2086" s="48"/>
      <c r="BT2086" s="48"/>
      <c r="BU2086" s="48"/>
      <c r="BV2086" s="48"/>
      <c r="BW2086" s="48"/>
      <c r="BX2086" s="48"/>
      <c r="BY2086" s="48"/>
      <c r="BZ2086" s="48"/>
      <c r="CA2086" s="48"/>
      <c r="CB2086" s="48"/>
      <c r="CC2086" s="48"/>
      <c r="CD2086" s="48"/>
      <c r="CE2086" s="48"/>
      <c r="CF2086" s="48"/>
      <c r="CG2086" s="48"/>
      <c r="CH2086" s="48"/>
      <c r="CI2086" s="48"/>
      <c r="CJ2086" s="48"/>
      <c r="CK2086" s="48"/>
      <c r="CL2086" s="48"/>
      <c r="CM2086" s="48"/>
      <c r="CN2086" s="48"/>
      <c r="CO2086" s="48"/>
      <c r="CP2086" s="48"/>
      <c r="CQ2086" s="48"/>
      <c r="CR2086" s="48"/>
      <c r="CS2086" s="48"/>
      <c r="CT2086" s="48"/>
      <c r="CU2086" s="48"/>
      <c r="CV2086" s="48"/>
      <c r="CW2086" s="48"/>
      <c r="CX2086" s="48"/>
      <c r="CY2086" s="48"/>
      <c r="CZ2086" s="48"/>
      <c r="DA2086" s="48"/>
      <c r="DB2086" s="48"/>
      <c r="DC2086" s="48"/>
      <c r="DD2086" s="48"/>
      <c r="DE2086" s="48"/>
      <c r="DF2086" s="48"/>
      <c r="DG2086" s="48"/>
      <c r="DH2086" s="48"/>
      <c r="DI2086" s="48"/>
      <c r="DJ2086" s="48"/>
      <c r="DK2086" s="48"/>
      <c r="DL2086" s="48"/>
      <c r="DM2086" s="48"/>
      <c r="DN2086" s="48"/>
      <c r="DO2086" s="48"/>
      <c r="DP2086" s="48"/>
      <c r="DQ2086" s="48"/>
    </row>
    <row r="2087" spans="1:121" ht="12.75" hidden="1" customHeight="1" outlineLevel="2">
      <c r="A2087" s="62"/>
      <c r="B2087" s="40"/>
      <c r="C2087" s="27"/>
      <c r="D2087" s="27"/>
      <c r="E2087" s="28"/>
      <c r="F2087" s="35" t="s">
        <v>2208</v>
      </c>
      <c r="G2087" s="28"/>
      <c r="H2087" s="35"/>
      <c r="I2087" s="35"/>
      <c r="J2087" s="26" t="s">
        <v>33</v>
      </c>
      <c r="K2087" s="26"/>
      <c r="L2087" s="26"/>
      <c r="M2087" s="32" t="s">
        <v>2190</v>
      </c>
      <c r="N2087" s="33" t="s">
        <v>54</v>
      </c>
      <c r="O2087" s="31">
        <v>1</v>
      </c>
      <c r="P2087" s="41"/>
      <c r="Q2087" s="88"/>
      <c r="R2087" s="47"/>
      <c r="S2087" s="47"/>
      <c r="T2087" s="47"/>
      <c r="U2087" s="47"/>
      <c r="V2087" s="48"/>
      <c r="W2087" s="48"/>
      <c r="X2087" s="48"/>
      <c r="Y2087" s="48"/>
      <c r="Z2087" s="48"/>
      <c r="AA2087" s="48"/>
      <c r="AB2087" s="48"/>
      <c r="AC2087" s="48"/>
      <c r="AD2087" s="48"/>
      <c r="AE2087" s="48"/>
      <c r="AF2087" s="48"/>
      <c r="AG2087" s="48"/>
      <c r="AH2087" s="48"/>
      <c r="AI2087" s="48"/>
      <c r="AJ2087" s="48"/>
      <c r="AK2087" s="48"/>
      <c r="AL2087" s="48"/>
      <c r="AM2087" s="48"/>
      <c r="AN2087" s="48"/>
      <c r="AO2087" s="48"/>
      <c r="AP2087" s="48"/>
      <c r="AQ2087" s="48"/>
      <c r="AR2087" s="48"/>
      <c r="AS2087" s="48"/>
      <c r="AT2087" s="48"/>
      <c r="AU2087" s="48"/>
      <c r="AV2087" s="48"/>
      <c r="AW2087" s="48"/>
      <c r="AX2087" s="48"/>
      <c r="AY2087" s="48"/>
      <c r="AZ2087" s="48"/>
      <c r="BA2087" s="48"/>
      <c r="BB2087" s="48"/>
      <c r="BC2087" s="48"/>
      <c r="BD2087" s="48"/>
      <c r="BE2087" s="48"/>
      <c r="BF2087" s="48"/>
      <c r="BG2087" s="48"/>
      <c r="BH2087" s="48"/>
      <c r="BI2087" s="48"/>
      <c r="BJ2087" s="48"/>
      <c r="BK2087" s="48"/>
      <c r="BL2087" s="48"/>
      <c r="BM2087" s="48"/>
      <c r="BN2087" s="48"/>
      <c r="BO2087" s="48"/>
      <c r="BP2087" s="48"/>
      <c r="BQ2087" s="48"/>
      <c r="BR2087" s="48"/>
      <c r="BS2087" s="48"/>
      <c r="BT2087" s="48"/>
      <c r="BU2087" s="48"/>
      <c r="BV2087" s="48"/>
      <c r="BW2087" s="48"/>
      <c r="BX2087" s="48"/>
      <c r="BY2087" s="48"/>
      <c r="BZ2087" s="48"/>
      <c r="CA2087" s="48"/>
      <c r="CB2087" s="48"/>
      <c r="CC2087" s="48"/>
      <c r="CD2087" s="48"/>
      <c r="CE2087" s="48"/>
      <c r="CF2087" s="48"/>
      <c r="CG2087" s="48"/>
      <c r="CH2087" s="48"/>
      <c r="CI2087" s="48"/>
      <c r="CJ2087" s="48"/>
      <c r="CK2087" s="48"/>
      <c r="CL2087" s="48"/>
      <c r="CM2087" s="48"/>
      <c r="CN2087" s="48"/>
      <c r="CO2087" s="48"/>
      <c r="CP2087" s="48"/>
      <c r="CQ2087" s="48"/>
      <c r="CR2087" s="48"/>
      <c r="CS2087" s="48"/>
      <c r="CT2087" s="48"/>
      <c r="CU2087" s="48"/>
      <c r="CV2087" s="48"/>
      <c r="CW2087" s="48"/>
      <c r="CX2087" s="48"/>
      <c r="CY2087" s="48"/>
      <c r="CZ2087" s="48"/>
      <c r="DA2087" s="48"/>
      <c r="DB2087" s="48"/>
      <c r="DC2087" s="48"/>
      <c r="DD2087" s="48"/>
      <c r="DE2087" s="48"/>
      <c r="DF2087" s="48"/>
      <c r="DG2087" s="48"/>
      <c r="DH2087" s="48"/>
      <c r="DI2087" s="48"/>
      <c r="DJ2087" s="48"/>
      <c r="DK2087" s="48"/>
      <c r="DL2087" s="48"/>
      <c r="DM2087" s="48"/>
      <c r="DN2087" s="48"/>
      <c r="DO2087" s="48"/>
      <c r="DP2087" s="48"/>
      <c r="DQ2087" s="48"/>
    </row>
    <row r="2088" spans="1:121" ht="12.75" customHeight="1" outlineLevel="1" collapsed="1">
      <c r="A2088" s="27" t="s">
        <v>1266</v>
      </c>
      <c r="B2088" s="27">
        <v>6</v>
      </c>
      <c r="C2088" s="28" t="s">
        <v>1624</v>
      </c>
      <c r="D2088" s="27" t="s">
        <v>1350</v>
      </c>
      <c r="E2088" s="28" t="s">
        <v>2211</v>
      </c>
      <c r="F2088" s="35" t="s">
        <v>2212</v>
      </c>
      <c r="G2088" s="28"/>
      <c r="H2088" s="28" t="s">
        <v>59</v>
      </c>
      <c r="I2088" s="28"/>
      <c r="J2088" s="26" t="s">
        <v>33</v>
      </c>
      <c r="K2088" s="26" t="s">
        <v>53</v>
      </c>
      <c r="L2088" s="26" t="s">
        <v>53</v>
      </c>
      <c r="M2088" s="3" t="str">
        <f>M2089&amp;" "&amp;O2089&amp;N2089&amp;" "</f>
        <v xml:space="preserve">Ремонт РУ10-0,4 кВ 1шт </v>
      </c>
      <c r="N2088" s="26"/>
      <c r="O2088" s="26"/>
      <c r="P2088" s="41"/>
      <c r="Q2088" s="88"/>
      <c r="R2088" s="47"/>
      <c r="S2088" s="47"/>
      <c r="T2088" s="47"/>
      <c r="U2088" s="47"/>
      <c r="V2088" s="48"/>
      <c r="W2088" s="48"/>
      <c r="X2088" s="48"/>
      <c r="Y2088" s="48"/>
      <c r="Z2088" s="48"/>
      <c r="AA2088" s="48"/>
      <c r="AB2088" s="48"/>
      <c r="AC2088" s="48"/>
      <c r="AD2088" s="48"/>
      <c r="AE2088" s="48"/>
      <c r="AF2088" s="48"/>
      <c r="AG2088" s="48"/>
      <c r="AH2088" s="48"/>
      <c r="AI2088" s="48"/>
      <c r="AJ2088" s="48"/>
      <c r="AK2088" s="48"/>
      <c r="AL2088" s="48"/>
      <c r="AM2088" s="48"/>
      <c r="AN2088" s="48"/>
      <c r="AO2088" s="48"/>
      <c r="AP2088" s="48"/>
      <c r="AQ2088" s="48"/>
      <c r="AR2088" s="48"/>
      <c r="AS2088" s="48"/>
      <c r="AT2088" s="48"/>
      <c r="AU2088" s="48"/>
      <c r="AV2088" s="48"/>
      <c r="AW2088" s="48"/>
      <c r="AX2088" s="48"/>
      <c r="AY2088" s="48"/>
      <c r="AZ2088" s="48"/>
      <c r="BA2088" s="48"/>
      <c r="BB2088" s="48"/>
      <c r="BC2088" s="48"/>
      <c r="BD2088" s="48"/>
      <c r="BE2088" s="48"/>
      <c r="BF2088" s="48"/>
      <c r="BG2088" s="48"/>
      <c r="BH2088" s="48"/>
      <c r="BI2088" s="48"/>
      <c r="BJ2088" s="48"/>
      <c r="BK2088" s="48"/>
      <c r="BL2088" s="48"/>
      <c r="BM2088" s="48"/>
      <c r="BN2088" s="48"/>
      <c r="BO2088" s="48"/>
      <c r="BP2088" s="48"/>
      <c r="BQ2088" s="48"/>
      <c r="BR2088" s="48"/>
      <c r="BS2088" s="48"/>
      <c r="BT2088" s="48"/>
      <c r="BU2088" s="48"/>
      <c r="BV2088" s="48"/>
      <c r="BW2088" s="48"/>
      <c r="BX2088" s="48"/>
      <c r="BY2088" s="48"/>
      <c r="BZ2088" s="48"/>
      <c r="CA2088" s="48"/>
      <c r="CB2088" s="48"/>
      <c r="CC2088" s="48"/>
      <c r="CD2088" s="48"/>
      <c r="CE2088" s="48"/>
      <c r="CF2088" s="48"/>
      <c r="CG2088" s="48"/>
      <c r="CH2088" s="48"/>
      <c r="CI2088" s="48"/>
      <c r="CJ2088" s="48"/>
      <c r="CK2088" s="48"/>
      <c r="CL2088" s="48"/>
      <c r="CM2088" s="48"/>
      <c r="CN2088" s="48"/>
      <c r="CO2088" s="48"/>
      <c r="CP2088" s="48"/>
      <c r="CQ2088" s="48"/>
      <c r="CR2088" s="48"/>
      <c r="CS2088" s="48"/>
      <c r="CT2088" s="48"/>
      <c r="CU2088" s="48"/>
      <c r="CV2088" s="48"/>
      <c r="CW2088" s="48"/>
      <c r="CX2088" s="48"/>
      <c r="CY2088" s="48"/>
      <c r="CZ2088" s="48"/>
      <c r="DA2088" s="48"/>
      <c r="DB2088" s="48"/>
      <c r="DC2088" s="48"/>
      <c r="DD2088" s="48"/>
      <c r="DE2088" s="48"/>
      <c r="DF2088" s="48"/>
      <c r="DG2088" s="48"/>
      <c r="DH2088" s="48"/>
      <c r="DI2088" s="48"/>
      <c r="DJ2088" s="48"/>
      <c r="DK2088" s="48"/>
      <c r="DL2088" s="48"/>
      <c r="DM2088" s="48"/>
      <c r="DN2088" s="48"/>
      <c r="DO2088" s="48"/>
      <c r="DP2088" s="48"/>
      <c r="DQ2088" s="48"/>
    </row>
    <row r="2089" spans="1:121" ht="22.5" hidden="1" customHeight="1" outlineLevel="2">
      <c r="A2089" s="62"/>
      <c r="B2089" s="40"/>
      <c r="C2089" s="27"/>
      <c r="D2089" s="27"/>
      <c r="E2089" s="28"/>
      <c r="F2089" s="35" t="s">
        <v>2213</v>
      </c>
      <c r="G2089" s="28"/>
      <c r="H2089" s="35"/>
      <c r="I2089" s="35"/>
      <c r="J2089" s="26" t="s">
        <v>33</v>
      </c>
      <c r="K2089" s="26"/>
      <c r="L2089" s="26"/>
      <c r="M2089" s="39" t="s">
        <v>351</v>
      </c>
      <c r="N2089" s="33" t="s">
        <v>54</v>
      </c>
      <c r="O2089" s="26">
        <v>1</v>
      </c>
      <c r="P2089" s="41"/>
      <c r="Q2089" s="88"/>
      <c r="R2089" s="47"/>
      <c r="S2089" s="47"/>
      <c r="T2089" s="47"/>
      <c r="U2089" s="47"/>
      <c r="V2089" s="48"/>
      <c r="W2089" s="48"/>
      <c r="X2089" s="48"/>
      <c r="Y2089" s="48"/>
      <c r="Z2089" s="48"/>
      <c r="AA2089" s="48"/>
      <c r="AB2089" s="48"/>
      <c r="AC2089" s="48"/>
      <c r="AD2089" s="48"/>
      <c r="AE2089" s="48"/>
      <c r="AF2089" s="48"/>
      <c r="AG2089" s="48"/>
      <c r="AH2089" s="48"/>
      <c r="AI2089" s="48"/>
      <c r="AJ2089" s="48"/>
      <c r="AK2089" s="48"/>
      <c r="AL2089" s="48"/>
      <c r="AM2089" s="48"/>
      <c r="AN2089" s="48"/>
      <c r="AO2089" s="48"/>
      <c r="AP2089" s="48"/>
      <c r="AQ2089" s="48"/>
      <c r="AR2089" s="48"/>
      <c r="AS2089" s="48"/>
      <c r="AT2089" s="48"/>
      <c r="AU2089" s="48"/>
      <c r="AV2089" s="48"/>
      <c r="AW2089" s="48"/>
      <c r="AX2089" s="48"/>
      <c r="AY2089" s="48"/>
      <c r="AZ2089" s="48"/>
      <c r="BA2089" s="48"/>
      <c r="BB2089" s="48"/>
      <c r="BC2089" s="48"/>
      <c r="BD2089" s="48"/>
      <c r="BE2089" s="48"/>
      <c r="BF2089" s="48"/>
      <c r="BG2089" s="48"/>
      <c r="BH2089" s="48"/>
      <c r="BI2089" s="48"/>
      <c r="BJ2089" s="48"/>
      <c r="BK2089" s="48"/>
      <c r="BL2089" s="48"/>
      <c r="BM2089" s="48"/>
      <c r="BN2089" s="48"/>
      <c r="BO2089" s="48"/>
      <c r="BP2089" s="48"/>
      <c r="BQ2089" s="48"/>
      <c r="BR2089" s="48"/>
      <c r="BS2089" s="48"/>
      <c r="BT2089" s="48"/>
      <c r="BU2089" s="48"/>
      <c r="BV2089" s="48"/>
      <c r="BW2089" s="48"/>
      <c r="BX2089" s="48"/>
      <c r="BY2089" s="48"/>
      <c r="BZ2089" s="48"/>
      <c r="CA2089" s="48"/>
      <c r="CB2089" s="48"/>
      <c r="CC2089" s="48"/>
      <c r="CD2089" s="48"/>
      <c r="CE2089" s="48"/>
      <c r="CF2089" s="48"/>
      <c r="CG2089" s="48"/>
      <c r="CH2089" s="48"/>
      <c r="CI2089" s="48"/>
      <c r="CJ2089" s="48"/>
      <c r="CK2089" s="48"/>
      <c r="CL2089" s="48"/>
      <c r="CM2089" s="48"/>
      <c r="CN2089" s="48"/>
      <c r="CO2089" s="48"/>
      <c r="CP2089" s="48"/>
      <c r="CQ2089" s="48"/>
      <c r="CR2089" s="48"/>
      <c r="CS2089" s="48"/>
      <c r="CT2089" s="48"/>
      <c r="CU2089" s="48"/>
      <c r="CV2089" s="48"/>
      <c r="CW2089" s="48"/>
      <c r="CX2089" s="48"/>
      <c r="CY2089" s="48"/>
      <c r="CZ2089" s="48"/>
      <c r="DA2089" s="48"/>
      <c r="DB2089" s="48"/>
      <c r="DC2089" s="48"/>
      <c r="DD2089" s="48"/>
      <c r="DE2089" s="48"/>
      <c r="DF2089" s="48"/>
      <c r="DG2089" s="48"/>
      <c r="DH2089" s="48"/>
      <c r="DI2089" s="48"/>
      <c r="DJ2089" s="48"/>
      <c r="DK2089" s="48"/>
      <c r="DL2089" s="48"/>
      <c r="DM2089" s="48"/>
      <c r="DN2089" s="48"/>
      <c r="DO2089" s="48"/>
      <c r="DP2089" s="48"/>
      <c r="DQ2089" s="48"/>
    </row>
    <row r="2090" spans="1:121" ht="12.75" customHeight="1" outlineLevel="1" collapsed="1">
      <c r="A2090" s="27" t="s">
        <v>121</v>
      </c>
      <c r="B2090" s="27">
        <v>6</v>
      </c>
      <c r="C2090" s="28" t="s">
        <v>1624</v>
      </c>
      <c r="D2090" s="27" t="s">
        <v>1350</v>
      </c>
      <c r="E2090" s="28" t="s">
        <v>2214</v>
      </c>
      <c r="F2090" s="35" t="s">
        <v>2215</v>
      </c>
      <c r="G2090" s="28"/>
      <c r="H2090" s="28" t="s">
        <v>59</v>
      </c>
      <c r="I2090" s="28"/>
      <c r="J2090" s="26" t="s">
        <v>33</v>
      </c>
      <c r="K2090" s="26" t="s">
        <v>55</v>
      </c>
      <c r="L2090" s="26" t="s">
        <v>55</v>
      </c>
      <c r="M2090" s="3" t="str">
        <f>M2091&amp;" "&amp;O2091&amp;N2091&amp;" "</f>
        <v xml:space="preserve">Ремонт строительной части ТП, КТП 1шт </v>
      </c>
      <c r="N2090" s="26"/>
      <c r="O2090" s="26"/>
      <c r="P2090" s="41"/>
      <c r="Q2090" s="88"/>
      <c r="R2090" s="47"/>
      <c r="S2090" s="47"/>
      <c r="T2090" s="47"/>
      <c r="U2090" s="47"/>
      <c r="V2090" s="48"/>
      <c r="W2090" s="48"/>
      <c r="X2090" s="48"/>
      <c r="Y2090" s="48"/>
      <c r="Z2090" s="48"/>
      <c r="AA2090" s="48"/>
      <c r="AB2090" s="48"/>
      <c r="AC2090" s="48"/>
      <c r="AD2090" s="48"/>
      <c r="AE2090" s="48"/>
      <c r="AF2090" s="48"/>
      <c r="AG2090" s="48"/>
      <c r="AH2090" s="48"/>
      <c r="AI2090" s="48"/>
      <c r="AJ2090" s="48"/>
      <c r="AK2090" s="48"/>
      <c r="AL2090" s="48"/>
      <c r="AM2090" s="48"/>
      <c r="AN2090" s="48"/>
      <c r="AO2090" s="48"/>
      <c r="AP2090" s="48"/>
      <c r="AQ2090" s="48"/>
      <c r="AR2090" s="48"/>
      <c r="AS2090" s="48"/>
      <c r="AT2090" s="48"/>
      <c r="AU2090" s="48"/>
      <c r="AV2090" s="48"/>
      <c r="AW2090" s="48"/>
      <c r="AX2090" s="48"/>
      <c r="AY2090" s="48"/>
      <c r="AZ2090" s="48"/>
      <c r="BA2090" s="48"/>
      <c r="BB2090" s="48"/>
      <c r="BC2090" s="48"/>
      <c r="BD2090" s="48"/>
      <c r="BE2090" s="48"/>
      <c r="BF2090" s="48"/>
      <c r="BG2090" s="48"/>
      <c r="BH2090" s="48"/>
      <c r="BI2090" s="48"/>
      <c r="BJ2090" s="48"/>
      <c r="BK2090" s="48"/>
      <c r="BL2090" s="48"/>
      <c r="BM2090" s="48"/>
      <c r="BN2090" s="48"/>
      <c r="BO2090" s="48"/>
      <c r="BP2090" s="48"/>
      <c r="BQ2090" s="48"/>
      <c r="BR2090" s="48"/>
      <c r="BS2090" s="48"/>
      <c r="BT2090" s="48"/>
      <c r="BU2090" s="48"/>
      <c r="BV2090" s="48"/>
      <c r="BW2090" s="48"/>
      <c r="BX2090" s="48"/>
      <c r="BY2090" s="48"/>
      <c r="BZ2090" s="48"/>
      <c r="CA2090" s="48"/>
      <c r="CB2090" s="48"/>
      <c r="CC2090" s="48"/>
      <c r="CD2090" s="48"/>
      <c r="CE2090" s="48"/>
      <c r="CF2090" s="48"/>
      <c r="CG2090" s="48"/>
      <c r="CH2090" s="48"/>
      <c r="CI2090" s="48"/>
      <c r="CJ2090" s="48"/>
      <c r="CK2090" s="48"/>
      <c r="CL2090" s="48"/>
      <c r="CM2090" s="48"/>
      <c r="CN2090" s="48"/>
      <c r="CO2090" s="48"/>
      <c r="CP2090" s="48"/>
      <c r="CQ2090" s="48"/>
      <c r="CR2090" s="48"/>
      <c r="CS2090" s="48"/>
      <c r="CT2090" s="48"/>
      <c r="CU2090" s="48"/>
      <c r="CV2090" s="48"/>
      <c r="CW2090" s="48"/>
      <c r="CX2090" s="48"/>
      <c r="CY2090" s="48"/>
      <c r="CZ2090" s="48"/>
      <c r="DA2090" s="48"/>
      <c r="DB2090" s="48"/>
      <c r="DC2090" s="48"/>
      <c r="DD2090" s="48"/>
      <c r="DE2090" s="48"/>
      <c r="DF2090" s="48"/>
      <c r="DG2090" s="48"/>
      <c r="DH2090" s="48"/>
      <c r="DI2090" s="48"/>
      <c r="DJ2090" s="48"/>
      <c r="DK2090" s="48"/>
      <c r="DL2090" s="48"/>
      <c r="DM2090" s="48"/>
      <c r="DN2090" s="48"/>
      <c r="DO2090" s="48"/>
      <c r="DP2090" s="48"/>
      <c r="DQ2090" s="48"/>
    </row>
    <row r="2091" spans="1:121" ht="12.75" hidden="1" customHeight="1" outlineLevel="2">
      <c r="A2091" s="62"/>
      <c r="B2091" s="40"/>
      <c r="C2091" s="27"/>
      <c r="D2091" s="27"/>
      <c r="E2091" s="3"/>
      <c r="F2091" s="35" t="s">
        <v>742</v>
      </c>
      <c r="G2091" s="28"/>
      <c r="H2091" s="35"/>
      <c r="I2091" s="35"/>
      <c r="J2091" s="26" t="s">
        <v>33</v>
      </c>
      <c r="K2091" s="26"/>
      <c r="L2091" s="26"/>
      <c r="M2091" s="39" t="s">
        <v>2181</v>
      </c>
      <c r="N2091" s="8" t="s">
        <v>54</v>
      </c>
      <c r="O2091" s="26">
        <v>1</v>
      </c>
      <c r="P2091" s="41"/>
      <c r="Q2091" s="88"/>
      <c r="R2091" s="47"/>
      <c r="S2091" s="47"/>
      <c r="T2091" s="47"/>
      <c r="U2091" s="47"/>
      <c r="V2091" s="48"/>
      <c r="W2091" s="48"/>
      <c r="X2091" s="48"/>
      <c r="Y2091" s="48"/>
      <c r="Z2091" s="48"/>
      <c r="AA2091" s="48"/>
      <c r="AB2091" s="48"/>
      <c r="AC2091" s="48"/>
      <c r="AD2091" s="48"/>
      <c r="AE2091" s="48"/>
      <c r="AF2091" s="48"/>
      <c r="AG2091" s="48"/>
      <c r="AH2091" s="48"/>
      <c r="AI2091" s="48"/>
      <c r="AJ2091" s="48"/>
      <c r="AK2091" s="48"/>
      <c r="AL2091" s="48"/>
      <c r="AM2091" s="48"/>
      <c r="AN2091" s="48"/>
      <c r="AO2091" s="48"/>
      <c r="AP2091" s="48"/>
      <c r="AQ2091" s="48"/>
      <c r="AR2091" s="48"/>
      <c r="AS2091" s="48"/>
      <c r="AT2091" s="48"/>
      <c r="AU2091" s="48"/>
      <c r="AV2091" s="48"/>
      <c r="AW2091" s="48"/>
      <c r="AX2091" s="48"/>
      <c r="AY2091" s="48"/>
      <c r="AZ2091" s="48"/>
      <c r="BA2091" s="48"/>
      <c r="BB2091" s="48"/>
      <c r="BC2091" s="48"/>
      <c r="BD2091" s="48"/>
      <c r="BE2091" s="48"/>
      <c r="BF2091" s="48"/>
      <c r="BG2091" s="48"/>
      <c r="BH2091" s="48"/>
      <c r="BI2091" s="48"/>
      <c r="BJ2091" s="48"/>
      <c r="BK2091" s="48"/>
      <c r="BL2091" s="48"/>
      <c r="BM2091" s="48"/>
      <c r="BN2091" s="48"/>
      <c r="BO2091" s="48"/>
      <c r="BP2091" s="48"/>
      <c r="BQ2091" s="48"/>
      <c r="BR2091" s="48"/>
      <c r="BS2091" s="48"/>
      <c r="BT2091" s="48"/>
      <c r="BU2091" s="48"/>
      <c r="BV2091" s="48"/>
      <c r="BW2091" s="48"/>
      <c r="BX2091" s="48"/>
      <c r="BY2091" s="48"/>
      <c r="BZ2091" s="48"/>
      <c r="CA2091" s="48"/>
      <c r="CB2091" s="48"/>
      <c r="CC2091" s="48"/>
      <c r="CD2091" s="48"/>
      <c r="CE2091" s="48"/>
      <c r="CF2091" s="48"/>
      <c r="CG2091" s="48"/>
      <c r="CH2091" s="48"/>
      <c r="CI2091" s="48"/>
      <c r="CJ2091" s="48"/>
      <c r="CK2091" s="48"/>
      <c r="CL2091" s="48"/>
      <c r="CM2091" s="48"/>
      <c r="CN2091" s="48"/>
      <c r="CO2091" s="48"/>
      <c r="CP2091" s="48"/>
      <c r="CQ2091" s="48"/>
      <c r="CR2091" s="48"/>
      <c r="CS2091" s="48"/>
      <c r="CT2091" s="48"/>
      <c r="CU2091" s="48"/>
      <c r="CV2091" s="48"/>
      <c r="CW2091" s="48"/>
      <c r="CX2091" s="48"/>
      <c r="CY2091" s="48"/>
      <c r="CZ2091" s="48"/>
      <c r="DA2091" s="48"/>
      <c r="DB2091" s="48"/>
      <c r="DC2091" s="48"/>
      <c r="DD2091" s="48"/>
      <c r="DE2091" s="48"/>
      <c r="DF2091" s="48"/>
      <c r="DG2091" s="48"/>
      <c r="DH2091" s="48"/>
      <c r="DI2091" s="48"/>
      <c r="DJ2091" s="48"/>
      <c r="DK2091" s="48"/>
      <c r="DL2091" s="48"/>
      <c r="DM2091" s="48"/>
      <c r="DN2091" s="48"/>
      <c r="DO2091" s="48"/>
      <c r="DP2091" s="48"/>
      <c r="DQ2091" s="48"/>
    </row>
    <row r="2092" spans="1:121" ht="12.75" customHeight="1" outlineLevel="1" collapsed="1">
      <c r="A2092" s="27" t="s">
        <v>122</v>
      </c>
      <c r="B2092" s="27">
        <v>6</v>
      </c>
      <c r="C2092" s="28" t="s">
        <v>1624</v>
      </c>
      <c r="D2092" s="27" t="s">
        <v>1350</v>
      </c>
      <c r="E2092" s="28" t="s">
        <v>2216</v>
      </c>
      <c r="F2092" s="35" t="s">
        <v>2217</v>
      </c>
      <c r="G2092" s="28"/>
      <c r="H2092" s="28" t="s">
        <v>59</v>
      </c>
      <c r="I2092" s="28"/>
      <c r="J2092" s="26" t="s">
        <v>33</v>
      </c>
      <c r="K2092" s="26" t="s">
        <v>56</v>
      </c>
      <c r="L2092" s="26" t="s">
        <v>56</v>
      </c>
      <c r="M2092" s="3" t="str">
        <f>M2093&amp;" "&amp;O2093&amp;N2093&amp;" "</f>
        <v xml:space="preserve">Ремонт РУ10-0,4 кВ 1шт </v>
      </c>
      <c r="N2092" s="26"/>
      <c r="O2092" s="26"/>
      <c r="P2092" s="41"/>
      <c r="Q2092" s="88"/>
      <c r="R2092" s="47"/>
      <c r="S2092" s="47"/>
      <c r="T2092" s="47"/>
      <c r="U2092" s="47"/>
      <c r="V2092" s="48"/>
      <c r="W2092" s="48"/>
      <c r="X2092" s="48"/>
      <c r="Y2092" s="48"/>
      <c r="Z2092" s="48"/>
      <c r="AA2092" s="48"/>
      <c r="AB2092" s="48"/>
      <c r="AC2092" s="48"/>
      <c r="AD2092" s="48"/>
      <c r="AE2092" s="48"/>
      <c r="AF2092" s="48"/>
      <c r="AG2092" s="48"/>
      <c r="AH2092" s="48"/>
      <c r="AI2092" s="48"/>
      <c r="AJ2092" s="48"/>
      <c r="AK2092" s="48"/>
      <c r="AL2092" s="48"/>
      <c r="AM2092" s="48"/>
      <c r="AN2092" s="48"/>
      <c r="AO2092" s="48"/>
      <c r="AP2092" s="48"/>
      <c r="AQ2092" s="48"/>
      <c r="AR2092" s="48"/>
      <c r="AS2092" s="48"/>
      <c r="AT2092" s="48"/>
      <c r="AU2092" s="48"/>
      <c r="AV2092" s="48"/>
      <c r="AW2092" s="48"/>
      <c r="AX2092" s="48"/>
      <c r="AY2092" s="48"/>
      <c r="AZ2092" s="48"/>
      <c r="BA2092" s="48"/>
      <c r="BB2092" s="48"/>
      <c r="BC2092" s="48"/>
      <c r="BD2092" s="48"/>
      <c r="BE2092" s="48"/>
      <c r="BF2092" s="48"/>
      <c r="BG2092" s="48"/>
      <c r="BH2092" s="48"/>
      <c r="BI2092" s="48"/>
      <c r="BJ2092" s="48"/>
      <c r="BK2092" s="48"/>
      <c r="BL2092" s="48"/>
      <c r="BM2092" s="48"/>
      <c r="BN2092" s="48"/>
      <c r="BO2092" s="48"/>
      <c r="BP2092" s="48"/>
      <c r="BQ2092" s="48"/>
      <c r="BR2092" s="48"/>
      <c r="BS2092" s="48"/>
      <c r="BT2092" s="48"/>
      <c r="BU2092" s="48"/>
      <c r="BV2092" s="48"/>
      <c r="BW2092" s="48"/>
      <c r="BX2092" s="48"/>
      <c r="BY2092" s="48"/>
      <c r="BZ2092" s="48"/>
      <c r="CA2092" s="48"/>
      <c r="CB2092" s="48"/>
      <c r="CC2092" s="48"/>
      <c r="CD2092" s="48"/>
      <c r="CE2092" s="48"/>
      <c r="CF2092" s="48"/>
      <c r="CG2092" s="48"/>
      <c r="CH2092" s="48"/>
      <c r="CI2092" s="48"/>
      <c r="CJ2092" s="48"/>
      <c r="CK2092" s="48"/>
      <c r="CL2092" s="48"/>
      <c r="CM2092" s="48"/>
      <c r="CN2092" s="48"/>
      <c r="CO2092" s="48"/>
      <c r="CP2092" s="48"/>
      <c r="CQ2092" s="48"/>
      <c r="CR2092" s="48"/>
      <c r="CS2092" s="48"/>
      <c r="CT2092" s="48"/>
      <c r="CU2092" s="48"/>
      <c r="CV2092" s="48"/>
      <c r="CW2092" s="48"/>
      <c r="CX2092" s="48"/>
      <c r="CY2092" s="48"/>
      <c r="CZ2092" s="48"/>
      <c r="DA2092" s="48"/>
      <c r="DB2092" s="48"/>
      <c r="DC2092" s="48"/>
      <c r="DD2092" s="48"/>
      <c r="DE2092" s="48"/>
      <c r="DF2092" s="48"/>
      <c r="DG2092" s="48"/>
      <c r="DH2092" s="48"/>
      <c r="DI2092" s="48"/>
      <c r="DJ2092" s="48"/>
      <c r="DK2092" s="48"/>
      <c r="DL2092" s="48"/>
      <c r="DM2092" s="48"/>
      <c r="DN2092" s="48"/>
      <c r="DO2092" s="48"/>
      <c r="DP2092" s="48"/>
      <c r="DQ2092" s="48"/>
    </row>
    <row r="2093" spans="1:121" ht="22.5" hidden="1" customHeight="1" outlineLevel="2">
      <c r="A2093" s="62"/>
      <c r="B2093" s="40"/>
      <c r="C2093" s="27"/>
      <c r="D2093" s="27"/>
      <c r="E2093" s="3"/>
      <c r="F2093" s="35" t="s">
        <v>2213</v>
      </c>
      <c r="G2093" s="28"/>
      <c r="H2093" s="35"/>
      <c r="I2093" s="35"/>
      <c r="J2093" s="26" t="s">
        <v>33</v>
      </c>
      <c r="K2093" s="26"/>
      <c r="L2093" s="26"/>
      <c r="M2093" s="39" t="s">
        <v>351</v>
      </c>
      <c r="N2093" s="33" t="s">
        <v>54</v>
      </c>
      <c r="O2093" s="26">
        <v>1</v>
      </c>
      <c r="P2093" s="41"/>
      <c r="Q2093" s="88"/>
      <c r="R2093" s="47"/>
      <c r="S2093" s="47"/>
      <c r="T2093" s="47"/>
      <c r="U2093" s="47"/>
      <c r="V2093" s="48"/>
      <c r="W2093" s="48"/>
      <c r="X2093" s="48"/>
      <c r="Y2093" s="48"/>
      <c r="Z2093" s="48"/>
      <c r="AA2093" s="48"/>
      <c r="AB2093" s="48"/>
      <c r="AC2093" s="48"/>
      <c r="AD2093" s="48"/>
      <c r="AE2093" s="48"/>
      <c r="AF2093" s="48"/>
      <c r="AG2093" s="48"/>
      <c r="AH2093" s="48"/>
      <c r="AI2093" s="48"/>
      <c r="AJ2093" s="48"/>
      <c r="AK2093" s="48"/>
      <c r="AL2093" s="48"/>
      <c r="AM2093" s="48"/>
      <c r="AN2093" s="48"/>
      <c r="AO2093" s="48"/>
      <c r="AP2093" s="48"/>
      <c r="AQ2093" s="48"/>
      <c r="AR2093" s="48"/>
      <c r="AS2093" s="48"/>
      <c r="AT2093" s="48"/>
      <c r="AU2093" s="48"/>
      <c r="AV2093" s="48"/>
      <c r="AW2093" s="48"/>
      <c r="AX2093" s="48"/>
      <c r="AY2093" s="48"/>
      <c r="AZ2093" s="48"/>
      <c r="BA2093" s="48"/>
      <c r="BB2093" s="48"/>
      <c r="BC2093" s="48"/>
      <c r="BD2093" s="48"/>
      <c r="BE2093" s="48"/>
      <c r="BF2093" s="48"/>
      <c r="BG2093" s="48"/>
      <c r="BH2093" s="48"/>
      <c r="BI2093" s="48"/>
      <c r="BJ2093" s="48"/>
      <c r="BK2093" s="48"/>
      <c r="BL2093" s="48"/>
      <c r="BM2093" s="48"/>
      <c r="BN2093" s="48"/>
      <c r="BO2093" s="48"/>
      <c r="BP2093" s="48"/>
      <c r="BQ2093" s="48"/>
      <c r="BR2093" s="48"/>
      <c r="BS2093" s="48"/>
      <c r="BT2093" s="48"/>
      <c r="BU2093" s="48"/>
      <c r="BV2093" s="48"/>
      <c r="BW2093" s="48"/>
      <c r="BX2093" s="48"/>
      <c r="BY2093" s="48"/>
      <c r="BZ2093" s="48"/>
      <c r="CA2093" s="48"/>
      <c r="CB2093" s="48"/>
      <c r="CC2093" s="48"/>
      <c r="CD2093" s="48"/>
      <c r="CE2093" s="48"/>
      <c r="CF2093" s="48"/>
      <c r="CG2093" s="48"/>
      <c r="CH2093" s="48"/>
      <c r="CI2093" s="48"/>
      <c r="CJ2093" s="48"/>
      <c r="CK2093" s="48"/>
      <c r="CL2093" s="48"/>
      <c r="CM2093" s="48"/>
      <c r="CN2093" s="48"/>
      <c r="CO2093" s="48"/>
      <c r="CP2093" s="48"/>
      <c r="CQ2093" s="48"/>
      <c r="CR2093" s="48"/>
      <c r="CS2093" s="48"/>
      <c r="CT2093" s="48"/>
      <c r="CU2093" s="48"/>
      <c r="CV2093" s="48"/>
      <c r="CW2093" s="48"/>
      <c r="CX2093" s="48"/>
      <c r="CY2093" s="48"/>
      <c r="CZ2093" s="48"/>
      <c r="DA2093" s="48"/>
      <c r="DB2093" s="48"/>
      <c r="DC2093" s="48"/>
      <c r="DD2093" s="48"/>
      <c r="DE2093" s="48"/>
      <c r="DF2093" s="48"/>
      <c r="DG2093" s="48"/>
      <c r="DH2093" s="48"/>
      <c r="DI2093" s="48"/>
      <c r="DJ2093" s="48"/>
      <c r="DK2093" s="48"/>
      <c r="DL2093" s="48"/>
      <c r="DM2093" s="48"/>
      <c r="DN2093" s="48"/>
      <c r="DO2093" s="48"/>
      <c r="DP2093" s="48"/>
      <c r="DQ2093" s="48"/>
    </row>
    <row r="2094" spans="1:121" ht="12.75" customHeight="1" outlineLevel="1" collapsed="1">
      <c r="A2094" s="27" t="s">
        <v>1267</v>
      </c>
      <c r="B2094" s="78">
        <v>6</v>
      </c>
      <c r="C2094" s="27" t="s">
        <v>1543</v>
      </c>
      <c r="D2094" s="6" t="s">
        <v>1350</v>
      </c>
      <c r="E2094" s="36" t="s">
        <v>2218</v>
      </c>
      <c r="F2094" s="35" t="s">
        <v>2219</v>
      </c>
      <c r="G2094" s="28"/>
      <c r="H2094" s="28" t="s">
        <v>59</v>
      </c>
      <c r="I2094" s="28"/>
      <c r="J2094" s="27" t="s">
        <v>33</v>
      </c>
      <c r="K2094" s="80" t="s">
        <v>56</v>
      </c>
      <c r="L2094" s="80" t="s">
        <v>56</v>
      </c>
      <c r="M2094" s="35" t="str">
        <f>M2095&amp;" "&amp;O2095&amp;N2095&amp;" "</f>
        <v xml:space="preserve">Ремонт РУ 0,4 кВ 1шт. </v>
      </c>
      <c r="N2094" s="28"/>
      <c r="O2094" s="7"/>
      <c r="P2094" s="41"/>
      <c r="Q2094" s="88"/>
      <c r="R2094" s="47"/>
      <c r="S2094" s="47"/>
      <c r="T2094" s="47"/>
      <c r="U2094" s="47"/>
      <c r="V2094" s="47"/>
      <c r="W2094" s="47"/>
      <c r="X2094" s="47"/>
      <c r="Y2094" s="47"/>
      <c r="Z2094" s="48"/>
      <c r="AA2094" s="48"/>
      <c r="AB2094" s="48"/>
      <c r="AC2094" s="48"/>
      <c r="AD2094" s="48"/>
      <c r="AE2094" s="48"/>
      <c r="AF2094" s="48"/>
      <c r="AG2094" s="48"/>
      <c r="AH2094" s="48"/>
      <c r="AI2094" s="48"/>
      <c r="AJ2094" s="48"/>
      <c r="AK2094" s="48"/>
      <c r="AL2094" s="48"/>
      <c r="AM2094" s="48"/>
      <c r="AN2094" s="48"/>
      <c r="AO2094" s="48"/>
      <c r="AP2094" s="48"/>
      <c r="AQ2094" s="48"/>
      <c r="AR2094" s="48"/>
      <c r="AS2094" s="48"/>
      <c r="AT2094" s="48"/>
      <c r="AU2094" s="48"/>
      <c r="AV2094" s="48"/>
      <c r="AW2094" s="48"/>
      <c r="AX2094" s="48"/>
      <c r="AY2094" s="48"/>
      <c r="AZ2094" s="48"/>
      <c r="BA2094" s="48"/>
      <c r="BB2094" s="48"/>
      <c r="BC2094" s="48"/>
      <c r="BD2094" s="48"/>
      <c r="BE2094" s="48"/>
      <c r="BF2094" s="48"/>
      <c r="BG2094" s="48"/>
      <c r="BH2094" s="48"/>
      <c r="BI2094" s="48"/>
      <c r="BJ2094" s="48"/>
      <c r="BK2094" s="48"/>
      <c r="BL2094" s="48"/>
      <c r="BM2094" s="48"/>
      <c r="BN2094" s="48"/>
      <c r="BO2094" s="48"/>
      <c r="BP2094" s="48"/>
      <c r="BQ2094" s="48"/>
      <c r="BR2094" s="48"/>
      <c r="BS2094" s="48"/>
      <c r="BT2094" s="48"/>
      <c r="BU2094" s="48"/>
      <c r="BV2094" s="48"/>
      <c r="BW2094" s="48"/>
      <c r="BX2094" s="48"/>
      <c r="BY2094" s="48"/>
      <c r="BZ2094" s="48"/>
      <c r="CA2094" s="48"/>
      <c r="CB2094" s="48"/>
      <c r="CC2094" s="48"/>
      <c r="CD2094" s="48"/>
      <c r="CE2094" s="48"/>
      <c r="CF2094" s="48"/>
      <c r="CG2094" s="48"/>
      <c r="CH2094" s="48"/>
      <c r="CI2094" s="48"/>
      <c r="CJ2094" s="48"/>
      <c r="CK2094" s="48"/>
      <c r="CL2094" s="48"/>
      <c r="CM2094" s="48"/>
      <c r="CN2094" s="48"/>
      <c r="CO2094" s="48"/>
      <c r="CP2094" s="48"/>
      <c r="CQ2094" s="48"/>
      <c r="CR2094" s="48"/>
      <c r="CS2094" s="48"/>
      <c r="CT2094" s="48"/>
      <c r="CU2094" s="48"/>
      <c r="CV2094" s="48"/>
      <c r="CW2094" s="48"/>
      <c r="CX2094" s="48"/>
      <c r="CY2094" s="48"/>
      <c r="CZ2094" s="48"/>
      <c r="DA2094" s="48"/>
      <c r="DB2094" s="48"/>
      <c r="DC2094" s="48"/>
      <c r="DD2094" s="48"/>
      <c r="DE2094" s="48"/>
      <c r="DF2094" s="48"/>
      <c r="DG2094" s="48"/>
      <c r="DH2094" s="48"/>
      <c r="DI2094" s="48"/>
      <c r="DJ2094" s="48"/>
      <c r="DK2094" s="48"/>
      <c r="DL2094" s="48"/>
      <c r="DM2094" s="48"/>
      <c r="DN2094" s="48"/>
      <c r="DO2094" s="48"/>
      <c r="DP2094" s="48"/>
      <c r="DQ2094" s="48"/>
    </row>
    <row r="2095" spans="1:121" ht="22.5" hidden="1" customHeight="1" outlineLevel="2">
      <c r="A2095" s="62"/>
      <c r="B2095" s="40"/>
      <c r="C2095" s="10"/>
      <c r="D2095" s="27"/>
      <c r="E2095" s="28"/>
      <c r="F2095" s="3" t="s">
        <v>2220</v>
      </c>
      <c r="G2095" s="28"/>
      <c r="H2095" s="35"/>
      <c r="I2095" s="35"/>
      <c r="J2095" s="26"/>
      <c r="K2095" s="26"/>
      <c r="L2095" s="26"/>
      <c r="M2095" s="23" t="s">
        <v>2221</v>
      </c>
      <c r="N2095" s="8" t="s">
        <v>52</v>
      </c>
      <c r="O2095" s="26">
        <v>1</v>
      </c>
      <c r="P2095" s="41"/>
      <c r="Q2095" s="88"/>
      <c r="R2095" s="47"/>
      <c r="S2095" s="47"/>
      <c r="T2095" s="47"/>
      <c r="U2095" s="47"/>
      <c r="V2095" s="48"/>
      <c r="W2095" s="48"/>
      <c r="X2095" s="48"/>
      <c r="Y2095" s="48"/>
      <c r="Z2095" s="48"/>
      <c r="AA2095" s="48"/>
      <c r="AB2095" s="48"/>
      <c r="AC2095" s="48"/>
      <c r="AD2095" s="48"/>
      <c r="AE2095" s="48"/>
      <c r="AF2095" s="48"/>
      <c r="AG2095" s="48"/>
      <c r="AH2095" s="48"/>
      <c r="AI2095" s="48"/>
      <c r="AJ2095" s="48"/>
      <c r="AK2095" s="48"/>
      <c r="AL2095" s="48"/>
      <c r="AM2095" s="48"/>
      <c r="AN2095" s="48"/>
      <c r="AO2095" s="48"/>
      <c r="AP2095" s="48"/>
      <c r="AQ2095" s="48"/>
      <c r="AR2095" s="48"/>
      <c r="AS2095" s="48"/>
      <c r="AT2095" s="48"/>
      <c r="AU2095" s="48"/>
      <c r="AV2095" s="48"/>
      <c r="AW2095" s="48"/>
      <c r="AX2095" s="48"/>
      <c r="AY2095" s="48"/>
      <c r="AZ2095" s="48"/>
      <c r="BA2095" s="48"/>
      <c r="BB2095" s="48"/>
      <c r="BC2095" s="48"/>
      <c r="BD2095" s="48"/>
      <c r="BE2095" s="48"/>
      <c r="BF2095" s="48"/>
      <c r="BG2095" s="48"/>
      <c r="BH2095" s="48"/>
      <c r="BI2095" s="48"/>
      <c r="BJ2095" s="48"/>
      <c r="BK2095" s="48"/>
      <c r="BL2095" s="48"/>
      <c r="BM2095" s="48"/>
      <c r="BN2095" s="48"/>
      <c r="BO2095" s="48"/>
      <c r="BP2095" s="48"/>
      <c r="BQ2095" s="48"/>
      <c r="BR2095" s="48"/>
      <c r="BS2095" s="48"/>
      <c r="BT2095" s="48"/>
      <c r="BU2095" s="48"/>
      <c r="BV2095" s="48"/>
      <c r="BW2095" s="48"/>
      <c r="BX2095" s="48"/>
      <c r="BY2095" s="48"/>
      <c r="BZ2095" s="48"/>
      <c r="CA2095" s="48"/>
      <c r="CB2095" s="48"/>
      <c r="CC2095" s="48"/>
      <c r="CD2095" s="48"/>
      <c r="CE2095" s="48"/>
      <c r="CF2095" s="48"/>
      <c r="CG2095" s="48"/>
      <c r="CH2095" s="48"/>
      <c r="CI2095" s="48"/>
      <c r="CJ2095" s="48"/>
      <c r="CK2095" s="48"/>
      <c r="CL2095" s="48"/>
      <c r="CM2095" s="48"/>
      <c r="CN2095" s="48"/>
      <c r="CO2095" s="48"/>
      <c r="CP2095" s="48"/>
      <c r="CQ2095" s="48"/>
      <c r="CR2095" s="48"/>
      <c r="CS2095" s="48"/>
      <c r="CT2095" s="48"/>
      <c r="CU2095" s="48"/>
      <c r="CV2095" s="48"/>
      <c r="CW2095" s="48"/>
      <c r="CX2095" s="48"/>
      <c r="CY2095" s="48"/>
      <c r="CZ2095" s="48"/>
      <c r="DA2095" s="48"/>
      <c r="DB2095" s="48"/>
      <c r="DC2095" s="48"/>
      <c r="DD2095" s="48"/>
      <c r="DE2095" s="48"/>
      <c r="DF2095" s="48"/>
      <c r="DG2095" s="48"/>
      <c r="DH2095" s="48"/>
      <c r="DI2095" s="48"/>
      <c r="DJ2095" s="48"/>
      <c r="DK2095" s="48"/>
      <c r="DL2095" s="48"/>
      <c r="DM2095" s="48"/>
      <c r="DN2095" s="48"/>
      <c r="DO2095" s="48"/>
      <c r="DP2095" s="48"/>
      <c r="DQ2095" s="48"/>
    </row>
    <row r="2096" spans="1:121" ht="12.75" customHeight="1" outlineLevel="1" collapsed="1">
      <c r="A2096" s="27" t="s">
        <v>123</v>
      </c>
      <c r="B2096" s="78">
        <v>6</v>
      </c>
      <c r="C2096" s="27" t="s">
        <v>1543</v>
      </c>
      <c r="D2096" s="6" t="s">
        <v>1350</v>
      </c>
      <c r="E2096" s="36" t="s">
        <v>2222</v>
      </c>
      <c r="F2096" s="35" t="s">
        <v>2223</v>
      </c>
      <c r="G2096" s="28"/>
      <c r="H2096" s="28" t="s">
        <v>59</v>
      </c>
      <c r="I2096" s="28"/>
      <c r="J2096" s="27" t="s">
        <v>33</v>
      </c>
      <c r="K2096" s="80" t="s">
        <v>53</v>
      </c>
      <c r="L2096" s="80" t="s">
        <v>53</v>
      </c>
      <c r="M2096" s="35" t="str">
        <f>M2097&amp;" "&amp;O2097&amp;N2097&amp;" "</f>
        <v xml:space="preserve">Ремонт РУ 0,4 кВ 1шт. </v>
      </c>
      <c r="N2096" s="28"/>
      <c r="O2096" s="7"/>
      <c r="P2096" s="41"/>
      <c r="Q2096" s="88"/>
      <c r="R2096" s="47"/>
      <c r="S2096" s="47"/>
      <c r="T2096" s="47"/>
      <c r="U2096" s="47"/>
      <c r="V2096" s="47"/>
      <c r="W2096" s="47"/>
      <c r="X2096" s="47"/>
      <c r="Y2096" s="47"/>
      <c r="Z2096" s="48"/>
      <c r="AA2096" s="48"/>
      <c r="AB2096" s="48"/>
      <c r="AC2096" s="48"/>
      <c r="AD2096" s="48"/>
      <c r="AE2096" s="48"/>
      <c r="AF2096" s="48"/>
      <c r="AG2096" s="48"/>
      <c r="AH2096" s="48"/>
      <c r="AI2096" s="48"/>
      <c r="AJ2096" s="48"/>
      <c r="AK2096" s="48"/>
      <c r="AL2096" s="48"/>
      <c r="AM2096" s="48"/>
      <c r="AN2096" s="48"/>
      <c r="AO2096" s="48"/>
      <c r="AP2096" s="48"/>
      <c r="AQ2096" s="48"/>
      <c r="AR2096" s="48"/>
      <c r="AS2096" s="48"/>
      <c r="AT2096" s="48"/>
      <c r="AU2096" s="48"/>
      <c r="AV2096" s="48"/>
      <c r="AW2096" s="48"/>
      <c r="AX2096" s="48"/>
      <c r="AY2096" s="48"/>
      <c r="AZ2096" s="48"/>
      <c r="BA2096" s="48"/>
      <c r="BB2096" s="48"/>
      <c r="BC2096" s="48"/>
      <c r="BD2096" s="48"/>
      <c r="BE2096" s="48"/>
      <c r="BF2096" s="48"/>
      <c r="BG2096" s="48"/>
      <c r="BH2096" s="48"/>
      <c r="BI2096" s="48"/>
      <c r="BJ2096" s="48"/>
      <c r="BK2096" s="48"/>
      <c r="BL2096" s="48"/>
      <c r="BM2096" s="48"/>
      <c r="BN2096" s="48"/>
      <c r="BO2096" s="48"/>
      <c r="BP2096" s="48"/>
      <c r="BQ2096" s="48"/>
      <c r="BR2096" s="48"/>
      <c r="BS2096" s="48"/>
      <c r="BT2096" s="48"/>
      <c r="BU2096" s="48"/>
      <c r="BV2096" s="48"/>
      <c r="BW2096" s="48"/>
      <c r="BX2096" s="48"/>
      <c r="BY2096" s="48"/>
      <c r="BZ2096" s="48"/>
      <c r="CA2096" s="48"/>
      <c r="CB2096" s="48"/>
      <c r="CC2096" s="48"/>
      <c r="CD2096" s="48"/>
      <c r="CE2096" s="48"/>
      <c r="CF2096" s="48"/>
      <c r="CG2096" s="48"/>
      <c r="CH2096" s="48"/>
      <c r="CI2096" s="48"/>
      <c r="CJ2096" s="48"/>
      <c r="CK2096" s="48"/>
      <c r="CL2096" s="48"/>
      <c r="CM2096" s="48"/>
      <c r="CN2096" s="48"/>
      <c r="CO2096" s="48"/>
      <c r="CP2096" s="48"/>
      <c r="CQ2096" s="48"/>
      <c r="CR2096" s="48"/>
      <c r="CS2096" s="48"/>
      <c r="CT2096" s="48"/>
      <c r="CU2096" s="48"/>
      <c r="CV2096" s="48"/>
      <c r="CW2096" s="48"/>
      <c r="CX2096" s="48"/>
      <c r="CY2096" s="48"/>
      <c r="CZ2096" s="48"/>
      <c r="DA2096" s="48"/>
      <c r="DB2096" s="48"/>
      <c r="DC2096" s="48"/>
      <c r="DD2096" s="48"/>
      <c r="DE2096" s="48"/>
      <c r="DF2096" s="48"/>
      <c r="DG2096" s="48"/>
      <c r="DH2096" s="48"/>
      <c r="DI2096" s="48"/>
      <c r="DJ2096" s="48"/>
      <c r="DK2096" s="48"/>
      <c r="DL2096" s="48"/>
      <c r="DM2096" s="48"/>
      <c r="DN2096" s="48"/>
      <c r="DO2096" s="48"/>
      <c r="DP2096" s="48"/>
      <c r="DQ2096" s="48"/>
    </row>
    <row r="2097" spans="1:121" ht="22.5" hidden="1" customHeight="1" outlineLevel="2">
      <c r="A2097" s="62"/>
      <c r="B2097" s="40"/>
      <c r="C2097" s="10"/>
      <c r="D2097" s="27"/>
      <c r="E2097" s="28"/>
      <c r="F2097" s="3" t="s">
        <v>2224</v>
      </c>
      <c r="G2097" s="28"/>
      <c r="H2097" s="35"/>
      <c r="I2097" s="35"/>
      <c r="J2097" s="26"/>
      <c r="K2097" s="26"/>
      <c r="L2097" s="26"/>
      <c r="M2097" s="23" t="s">
        <v>2221</v>
      </c>
      <c r="N2097" s="8" t="s">
        <v>52</v>
      </c>
      <c r="O2097" s="26">
        <v>1</v>
      </c>
      <c r="P2097" s="41"/>
      <c r="Q2097" s="88"/>
      <c r="R2097" s="47"/>
      <c r="S2097" s="47"/>
      <c r="T2097" s="47"/>
      <c r="U2097" s="47"/>
      <c r="V2097" s="48"/>
      <c r="W2097" s="48"/>
      <c r="X2097" s="48"/>
      <c r="Y2097" s="48"/>
      <c r="Z2097" s="48"/>
      <c r="AA2097" s="48"/>
      <c r="AB2097" s="48"/>
      <c r="AC2097" s="48"/>
      <c r="AD2097" s="48"/>
      <c r="AE2097" s="48"/>
      <c r="AF2097" s="48"/>
      <c r="AG2097" s="48"/>
      <c r="AH2097" s="48"/>
      <c r="AI2097" s="48"/>
      <c r="AJ2097" s="48"/>
      <c r="AK2097" s="48"/>
      <c r="AL2097" s="48"/>
      <c r="AM2097" s="48"/>
      <c r="AN2097" s="48"/>
      <c r="AO2097" s="48"/>
      <c r="AP2097" s="48"/>
      <c r="AQ2097" s="48"/>
      <c r="AR2097" s="48"/>
      <c r="AS2097" s="48"/>
      <c r="AT2097" s="48"/>
      <c r="AU2097" s="48"/>
      <c r="AV2097" s="48"/>
      <c r="AW2097" s="48"/>
      <c r="AX2097" s="48"/>
      <c r="AY2097" s="48"/>
      <c r="AZ2097" s="48"/>
      <c r="BA2097" s="48"/>
      <c r="BB2097" s="48"/>
      <c r="BC2097" s="48"/>
      <c r="BD2097" s="48"/>
      <c r="BE2097" s="48"/>
      <c r="BF2097" s="48"/>
      <c r="BG2097" s="48"/>
      <c r="BH2097" s="48"/>
      <c r="BI2097" s="48"/>
      <c r="BJ2097" s="48"/>
      <c r="BK2097" s="48"/>
      <c r="BL2097" s="48"/>
      <c r="BM2097" s="48"/>
      <c r="BN2097" s="48"/>
      <c r="BO2097" s="48"/>
      <c r="BP2097" s="48"/>
      <c r="BQ2097" s="48"/>
      <c r="BR2097" s="48"/>
      <c r="BS2097" s="48"/>
      <c r="BT2097" s="48"/>
      <c r="BU2097" s="48"/>
      <c r="BV2097" s="48"/>
      <c r="BW2097" s="48"/>
      <c r="BX2097" s="48"/>
      <c r="BY2097" s="48"/>
      <c r="BZ2097" s="48"/>
      <c r="CA2097" s="48"/>
      <c r="CB2097" s="48"/>
      <c r="CC2097" s="48"/>
      <c r="CD2097" s="48"/>
      <c r="CE2097" s="48"/>
      <c r="CF2097" s="48"/>
      <c r="CG2097" s="48"/>
      <c r="CH2097" s="48"/>
      <c r="CI2097" s="48"/>
      <c r="CJ2097" s="48"/>
      <c r="CK2097" s="48"/>
      <c r="CL2097" s="48"/>
      <c r="CM2097" s="48"/>
      <c r="CN2097" s="48"/>
      <c r="CO2097" s="48"/>
      <c r="CP2097" s="48"/>
      <c r="CQ2097" s="48"/>
      <c r="CR2097" s="48"/>
      <c r="CS2097" s="48"/>
      <c r="CT2097" s="48"/>
      <c r="CU2097" s="48"/>
      <c r="CV2097" s="48"/>
      <c r="CW2097" s="48"/>
      <c r="CX2097" s="48"/>
      <c r="CY2097" s="48"/>
      <c r="CZ2097" s="48"/>
      <c r="DA2097" s="48"/>
      <c r="DB2097" s="48"/>
      <c r="DC2097" s="48"/>
      <c r="DD2097" s="48"/>
      <c r="DE2097" s="48"/>
      <c r="DF2097" s="48"/>
      <c r="DG2097" s="48"/>
      <c r="DH2097" s="48"/>
      <c r="DI2097" s="48"/>
      <c r="DJ2097" s="48"/>
      <c r="DK2097" s="48"/>
      <c r="DL2097" s="48"/>
      <c r="DM2097" s="48"/>
      <c r="DN2097" s="48"/>
      <c r="DO2097" s="48"/>
      <c r="DP2097" s="48"/>
      <c r="DQ2097" s="48"/>
    </row>
    <row r="2098" spans="1:121" ht="22.5" customHeight="1" outlineLevel="1" collapsed="1">
      <c r="A2098" s="27" t="s">
        <v>124</v>
      </c>
      <c r="B2098" s="78">
        <v>6</v>
      </c>
      <c r="C2098" s="27" t="s">
        <v>1543</v>
      </c>
      <c r="D2098" s="6" t="s">
        <v>1350</v>
      </c>
      <c r="E2098" s="36" t="s">
        <v>2225</v>
      </c>
      <c r="F2098" s="35" t="s">
        <v>2226</v>
      </c>
      <c r="G2098" s="28"/>
      <c r="H2098" s="28" t="s">
        <v>59</v>
      </c>
      <c r="I2098" s="28"/>
      <c r="J2098" s="27" t="s">
        <v>33</v>
      </c>
      <c r="K2098" s="80" t="s">
        <v>55</v>
      </c>
      <c r="L2098" s="80" t="s">
        <v>55</v>
      </c>
      <c r="M2098" s="35" t="str">
        <f>M2099&amp;" "&amp;O2099&amp;N2099&amp;" "&amp;M2100&amp;" "&amp;O2100&amp;N2100&amp;" "</f>
        <v xml:space="preserve">Ремонт РУ 6-0,4 кВ 1шт. Ремонт строительной части 1шт </v>
      </c>
      <c r="N2098" s="28"/>
      <c r="O2098" s="7"/>
      <c r="P2098" s="41"/>
      <c r="Q2098" s="88"/>
      <c r="R2098" s="47"/>
      <c r="S2098" s="47"/>
      <c r="T2098" s="47"/>
      <c r="U2098" s="47"/>
      <c r="V2098" s="47"/>
      <c r="W2098" s="47"/>
      <c r="X2098" s="47"/>
      <c r="Y2098" s="47"/>
      <c r="Z2098" s="48"/>
      <c r="AA2098" s="48"/>
      <c r="AB2098" s="48"/>
      <c r="AC2098" s="48"/>
      <c r="AD2098" s="48"/>
      <c r="AE2098" s="48"/>
      <c r="AF2098" s="48"/>
      <c r="AG2098" s="48"/>
      <c r="AH2098" s="48"/>
      <c r="AI2098" s="48"/>
      <c r="AJ2098" s="48"/>
      <c r="AK2098" s="48"/>
      <c r="AL2098" s="48"/>
      <c r="AM2098" s="48"/>
      <c r="AN2098" s="48"/>
      <c r="AO2098" s="48"/>
      <c r="AP2098" s="48"/>
      <c r="AQ2098" s="48"/>
      <c r="AR2098" s="48"/>
      <c r="AS2098" s="48"/>
      <c r="AT2098" s="48"/>
      <c r="AU2098" s="48"/>
      <c r="AV2098" s="48"/>
      <c r="AW2098" s="48"/>
      <c r="AX2098" s="48"/>
      <c r="AY2098" s="48"/>
      <c r="AZ2098" s="48"/>
      <c r="BA2098" s="48"/>
      <c r="BB2098" s="48"/>
      <c r="BC2098" s="48"/>
      <c r="BD2098" s="48"/>
      <c r="BE2098" s="48"/>
      <c r="BF2098" s="48"/>
      <c r="BG2098" s="48"/>
      <c r="BH2098" s="48"/>
      <c r="BI2098" s="48"/>
      <c r="BJ2098" s="48"/>
      <c r="BK2098" s="48"/>
      <c r="BL2098" s="48"/>
      <c r="BM2098" s="48"/>
      <c r="BN2098" s="48"/>
      <c r="BO2098" s="48"/>
      <c r="BP2098" s="48"/>
      <c r="BQ2098" s="48"/>
      <c r="BR2098" s="48"/>
      <c r="BS2098" s="48"/>
      <c r="BT2098" s="48"/>
      <c r="BU2098" s="48"/>
      <c r="BV2098" s="48"/>
      <c r="BW2098" s="48"/>
      <c r="BX2098" s="48"/>
      <c r="BY2098" s="48"/>
      <c r="BZ2098" s="48"/>
      <c r="CA2098" s="48"/>
      <c r="CB2098" s="48"/>
      <c r="CC2098" s="48"/>
      <c r="CD2098" s="48"/>
      <c r="CE2098" s="48"/>
      <c r="CF2098" s="48"/>
      <c r="CG2098" s="48"/>
      <c r="CH2098" s="48"/>
      <c r="CI2098" s="48"/>
      <c r="CJ2098" s="48"/>
      <c r="CK2098" s="48"/>
      <c r="CL2098" s="48"/>
      <c r="CM2098" s="48"/>
      <c r="CN2098" s="48"/>
      <c r="CO2098" s="48"/>
      <c r="CP2098" s="48"/>
      <c r="CQ2098" s="48"/>
      <c r="CR2098" s="48"/>
      <c r="CS2098" s="48"/>
      <c r="CT2098" s="48"/>
      <c r="CU2098" s="48"/>
      <c r="CV2098" s="48"/>
      <c r="CW2098" s="48"/>
      <c r="CX2098" s="48"/>
      <c r="CY2098" s="48"/>
      <c r="CZ2098" s="48"/>
      <c r="DA2098" s="48"/>
      <c r="DB2098" s="48"/>
      <c r="DC2098" s="48"/>
      <c r="DD2098" s="48"/>
      <c r="DE2098" s="48"/>
      <c r="DF2098" s="48"/>
      <c r="DG2098" s="48"/>
      <c r="DH2098" s="48"/>
      <c r="DI2098" s="48"/>
      <c r="DJ2098" s="48"/>
      <c r="DK2098" s="48"/>
      <c r="DL2098" s="48"/>
      <c r="DM2098" s="48"/>
      <c r="DN2098" s="48"/>
      <c r="DO2098" s="48"/>
      <c r="DP2098" s="48"/>
      <c r="DQ2098" s="48"/>
    </row>
    <row r="2099" spans="1:121" ht="22.5" hidden="1" customHeight="1" outlineLevel="2">
      <c r="A2099" s="62"/>
      <c r="B2099" s="40"/>
      <c r="C2099" s="10"/>
      <c r="D2099" s="27"/>
      <c r="E2099" s="28"/>
      <c r="F2099" s="3" t="s">
        <v>2224</v>
      </c>
      <c r="G2099" s="28"/>
      <c r="H2099" s="35"/>
      <c r="I2099" s="35"/>
      <c r="J2099" s="26"/>
      <c r="K2099" s="26"/>
      <c r="L2099" s="26"/>
      <c r="M2099" s="23" t="s">
        <v>2227</v>
      </c>
      <c r="N2099" s="8" t="s">
        <v>52</v>
      </c>
      <c r="O2099" s="26">
        <v>1</v>
      </c>
      <c r="P2099" s="41"/>
      <c r="Q2099" s="88"/>
      <c r="R2099" s="47"/>
      <c r="S2099" s="47"/>
      <c r="T2099" s="47"/>
      <c r="U2099" s="47"/>
      <c r="V2099" s="48"/>
      <c r="W2099" s="48"/>
      <c r="X2099" s="48"/>
      <c r="Y2099" s="48"/>
      <c r="Z2099" s="48"/>
      <c r="AA2099" s="48"/>
      <c r="AB2099" s="48"/>
      <c r="AC2099" s="48"/>
      <c r="AD2099" s="48"/>
      <c r="AE2099" s="48"/>
      <c r="AF2099" s="48"/>
      <c r="AG2099" s="48"/>
      <c r="AH2099" s="48"/>
      <c r="AI2099" s="48"/>
      <c r="AJ2099" s="48"/>
      <c r="AK2099" s="48"/>
      <c r="AL2099" s="48"/>
      <c r="AM2099" s="48"/>
      <c r="AN2099" s="48"/>
      <c r="AO2099" s="48"/>
      <c r="AP2099" s="48"/>
      <c r="AQ2099" s="48"/>
      <c r="AR2099" s="48"/>
      <c r="AS2099" s="48"/>
      <c r="AT2099" s="48"/>
      <c r="AU2099" s="48"/>
      <c r="AV2099" s="48"/>
      <c r="AW2099" s="48"/>
      <c r="AX2099" s="48"/>
      <c r="AY2099" s="48"/>
      <c r="AZ2099" s="48"/>
      <c r="BA2099" s="48"/>
      <c r="BB2099" s="48"/>
      <c r="BC2099" s="48"/>
      <c r="BD2099" s="48"/>
      <c r="BE2099" s="48"/>
      <c r="BF2099" s="48"/>
      <c r="BG2099" s="48"/>
      <c r="BH2099" s="48"/>
      <c r="BI2099" s="48"/>
      <c r="BJ2099" s="48"/>
      <c r="BK2099" s="48"/>
      <c r="BL2099" s="48"/>
      <c r="BM2099" s="48"/>
      <c r="BN2099" s="48"/>
      <c r="BO2099" s="48"/>
      <c r="BP2099" s="48"/>
      <c r="BQ2099" s="48"/>
      <c r="BR2099" s="48"/>
      <c r="BS2099" s="48"/>
      <c r="BT2099" s="48"/>
      <c r="BU2099" s="48"/>
      <c r="BV2099" s="48"/>
      <c r="BW2099" s="48"/>
      <c r="BX2099" s="48"/>
      <c r="BY2099" s="48"/>
      <c r="BZ2099" s="48"/>
      <c r="CA2099" s="48"/>
      <c r="CB2099" s="48"/>
      <c r="CC2099" s="48"/>
      <c r="CD2099" s="48"/>
      <c r="CE2099" s="48"/>
      <c r="CF2099" s="48"/>
      <c r="CG2099" s="48"/>
      <c r="CH2099" s="48"/>
      <c r="CI2099" s="48"/>
      <c r="CJ2099" s="48"/>
      <c r="CK2099" s="48"/>
      <c r="CL2099" s="48"/>
      <c r="CM2099" s="48"/>
      <c r="CN2099" s="48"/>
      <c r="CO2099" s="48"/>
      <c r="CP2099" s="48"/>
      <c r="CQ2099" s="48"/>
      <c r="CR2099" s="48"/>
      <c r="CS2099" s="48"/>
      <c r="CT2099" s="48"/>
      <c r="CU2099" s="48"/>
      <c r="CV2099" s="48"/>
      <c r="CW2099" s="48"/>
      <c r="CX2099" s="48"/>
      <c r="CY2099" s="48"/>
      <c r="CZ2099" s="48"/>
      <c r="DA2099" s="48"/>
      <c r="DB2099" s="48"/>
      <c r="DC2099" s="48"/>
      <c r="DD2099" s="48"/>
      <c r="DE2099" s="48"/>
      <c r="DF2099" s="48"/>
      <c r="DG2099" s="48"/>
      <c r="DH2099" s="48"/>
      <c r="DI2099" s="48"/>
      <c r="DJ2099" s="48"/>
      <c r="DK2099" s="48"/>
      <c r="DL2099" s="48"/>
      <c r="DM2099" s="48"/>
      <c r="DN2099" s="48"/>
      <c r="DO2099" s="48"/>
      <c r="DP2099" s="48"/>
      <c r="DQ2099" s="48"/>
    </row>
    <row r="2100" spans="1:121" ht="22.5" hidden="1" customHeight="1" outlineLevel="2">
      <c r="A2100" s="62"/>
      <c r="B2100" s="40"/>
      <c r="C2100" s="10"/>
      <c r="D2100" s="27"/>
      <c r="E2100" s="28"/>
      <c r="F2100" s="3" t="s">
        <v>2228</v>
      </c>
      <c r="G2100" s="28"/>
      <c r="H2100" s="35"/>
      <c r="I2100" s="35"/>
      <c r="J2100" s="26"/>
      <c r="K2100" s="26"/>
      <c r="L2100" s="26"/>
      <c r="M2100" s="3" t="s">
        <v>2229</v>
      </c>
      <c r="N2100" s="28" t="s">
        <v>54</v>
      </c>
      <c r="O2100" s="26">
        <v>1</v>
      </c>
      <c r="P2100" s="41"/>
      <c r="Q2100" s="88"/>
      <c r="R2100" s="47"/>
      <c r="S2100" s="47"/>
      <c r="T2100" s="47"/>
      <c r="U2100" s="47"/>
      <c r="V2100" s="48"/>
      <c r="W2100" s="48"/>
      <c r="X2100" s="48"/>
      <c r="Y2100" s="48"/>
      <c r="Z2100" s="48"/>
      <c r="AA2100" s="48"/>
      <c r="AB2100" s="48"/>
      <c r="AC2100" s="48"/>
      <c r="AD2100" s="48"/>
      <c r="AE2100" s="48"/>
      <c r="AF2100" s="48"/>
      <c r="AG2100" s="48"/>
      <c r="AH2100" s="48"/>
      <c r="AI2100" s="48"/>
      <c r="AJ2100" s="48"/>
      <c r="AK2100" s="48"/>
      <c r="AL2100" s="48"/>
      <c r="AM2100" s="48"/>
      <c r="AN2100" s="48"/>
      <c r="AO2100" s="48"/>
      <c r="AP2100" s="48"/>
      <c r="AQ2100" s="48"/>
      <c r="AR2100" s="48"/>
      <c r="AS2100" s="48"/>
      <c r="AT2100" s="48"/>
      <c r="AU2100" s="48"/>
      <c r="AV2100" s="48"/>
      <c r="AW2100" s="48"/>
      <c r="AX2100" s="48"/>
      <c r="AY2100" s="48"/>
      <c r="AZ2100" s="48"/>
      <c r="BA2100" s="48"/>
      <c r="BB2100" s="48"/>
      <c r="BC2100" s="48"/>
      <c r="BD2100" s="48"/>
      <c r="BE2100" s="48"/>
      <c r="BF2100" s="48"/>
      <c r="BG2100" s="48"/>
      <c r="BH2100" s="48"/>
      <c r="BI2100" s="48"/>
      <c r="BJ2100" s="48"/>
      <c r="BK2100" s="48"/>
      <c r="BL2100" s="48"/>
      <c r="BM2100" s="48"/>
      <c r="BN2100" s="48"/>
      <c r="BO2100" s="48"/>
      <c r="BP2100" s="48"/>
      <c r="BQ2100" s="48"/>
      <c r="BR2100" s="48"/>
      <c r="BS2100" s="48"/>
      <c r="BT2100" s="48"/>
      <c r="BU2100" s="48"/>
      <c r="BV2100" s="48"/>
      <c r="BW2100" s="48"/>
      <c r="BX2100" s="48"/>
      <c r="BY2100" s="48"/>
      <c r="BZ2100" s="48"/>
      <c r="CA2100" s="48"/>
      <c r="CB2100" s="48"/>
      <c r="CC2100" s="48"/>
      <c r="CD2100" s="48"/>
      <c r="CE2100" s="48"/>
      <c r="CF2100" s="48"/>
      <c r="CG2100" s="48"/>
      <c r="CH2100" s="48"/>
      <c r="CI2100" s="48"/>
      <c r="CJ2100" s="48"/>
      <c r="CK2100" s="48"/>
      <c r="CL2100" s="48"/>
      <c r="CM2100" s="48"/>
      <c r="CN2100" s="48"/>
      <c r="CO2100" s="48"/>
      <c r="CP2100" s="48"/>
      <c r="CQ2100" s="48"/>
      <c r="CR2100" s="48"/>
      <c r="CS2100" s="48"/>
      <c r="CT2100" s="48"/>
      <c r="CU2100" s="48"/>
      <c r="CV2100" s="48"/>
      <c r="CW2100" s="48"/>
      <c r="CX2100" s="48"/>
      <c r="CY2100" s="48"/>
      <c r="CZ2100" s="48"/>
      <c r="DA2100" s="48"/>
      <c r="DB2100" s="48"/>
      <c r="DC2100" s="48"/>
      <c r="DD2100" s="48"/>
      <c r="DE2100" s="48"/>
      <c r="DF2100" s="48"/>
      <c r="DG2100" s="48"/>
      <c r="DH2100" s="48"/>
      <c r="DI2100" s="48"/>
      <c r="DJ2100" s="48"/>
      <c r="DK2100" s="48"/>
      <c r="DL2100" s="48"/>
      <c r="DM2100" s="48"/>
      <c r="DN2100" s="48"/>
      <c r="DO2100" s="48"/>
      <c r="DP2100" s="48"/>
      <c r="DQ2100" s="48"/>
    </row>
    <row r="2101" spans="1:121" ht="22.5" customHeight="1" outlineLevel="1" collapsed="1">
      <c r="A2101" s="27" t="s">
        <v>125</v>
      </c>
      <c r="B2101" s="78">
        <v>6</v>
      </c>
      <c r="C2101" s="27" t="s">
        <v>1543</v>
      </c>
      <c r="D2101" s="6" t="s">
        <v>1350</v>
      </c>
      <c r="E2101" s="36" t="s">
        <v>2230</v>
      </c>
      <c r="F2101" s="35" t="s">
        <v>2231</v>
      </c>
      <c r="G2101" s="28"/>
      <c r="H2101" s="28" t="s">
        <v>59</v>
      </c>
      <c r="I2101" s="28"/>
      <c r="J2101" s="27" t="s">
        <v>33</v>
      </c>
      <c r="K2101" s="80" t="s">
        <v>53</v>
      </c>
      <c r="L2101" s="80" t="s">
        <v>57</v>
      </c>
      <c r="M2101" s="35" t="str">
        <f>M2102&amp;" "&amp;O2102&amp;N2102&amp;" "</f>
        <v xml:space="preserve">Текущий ремонт маслянного выключателя 5шт. </v>
      </c>
      <c r="N2101" s="28"/>
      <c r="O2101" s="7"/>
      <c r="P2101" s="41"/>
      <c r="Q2101" s="88"/>
      <c r="R2101" s="47"/>
      <c r="S2101" s="47"/>
      <c r="T2101" s="47"/>
      <c r="U2101" s="47"/>
      <c r="V2101" s="47"/>
      <c r="W2101" s="47"/>
      <c r="X2101" s="47"/>
      <c r="Y2101" s="47"/>
      <c r="Z2101" s="48"/>
      <c r="AA2101" s="48"/>
      <c r="AB2101" s="48"/>
      <c r="AC2101" s="48"/>
      <c r="AD2101" s="48"/>
      <c r="AE2101" s="48"/>
      <c r="AF2101" s="48"/>
      <c r="AG2101" s="48"/>
      <c r="AH2101" s="48"/>
      <c r="AI2101" s="48"/>
      <c r="AJ2101" s="48"/>
      <c r="AK2101" s="48"/>
      <c r="AL2101" s="48"/>
      <c r="AM2101" s="48"/>
      <c r="AN2101" s="48"/>
      <c r="AO2101" s="48"/>
      <c r="AP2101" s="48"/>
      <c r="AQ2101" s="48"/>
      <c r="AR2101" s="48"/>
      <c r="AS2101" s="48"/>
      <c r="AT2101" s="48"/>
      <c r="AU2101" s="48"/>
      <c r="AV2101" s="48"/>
      <c r="AW2101" s="48"/>
      <c r="AX2101" s="48"/>
      <c r="AY2101" s="48"/>
      <c r="AZ2101" s="48"/>
      <c r="BA2101" s="48"/>
      <c r="BB2101" s="48"/>
      <c r="BC2101" s="48"/>
      <c r="BD2101" s="48"/>
      <c r="BE2101" s="48"/>
      <c r="BF2101" s="48"/>
      <c r="BG2101" s="48"/>
      <c r="BH2101" s="48"/>
      <c r="BI2101" s="48"/>
      <c r="BJ2101" s="48"/>
      <c r="BK2101" s="48"/>
      <c r="BL2101" s="48"/>
      <c r="BM2101" s="48"/>
      <c r="BN2101" s="48"/>
      <c r="BO2101" s="48"/>
      <c r="BP2101" s="48"/>
      <c r="BQ2101" s="48"/>
      <c r="BR2101" s="48"/>
      <c r="BS2101" s="48"/>
      <c r="BT2101" s="48"/>
      <c r="BU2101" s="48"/>
      <c r="BV2101" s="48"/>
      <c r="BW2101" s="48"/>
      <c r="BX2101" s="48"/>
      <c r="BY2101" s="48"/>
      <c r="BZ2101" s="48"/>
      <c r="CA2101" s="48"/>
      <c r="CB2101" s="48"/>
      <c r="CC2101" s="48"/>
      <c r="CD2101" s="48"/>
      <c r="CE2101" s="48"/>
      <c r="CF2101" s="48"/>
      <c r="CG2101" s="48"/>
      <c r="CH2101" s="48"/>
      <c r="CI2101" s="48"/>
      <c r="CJ2101" s="48"/>
      <c r="CK2101" s="48"/>
      <c r="CL2101" s="48"/>
      <c r="CM2101" s="48"/>
      <c r="CN2101" s="48"/>
      <c r="CO2101" s="48"/>
      <c r="CP2101" s="48"/>
      <c r="CQ2101" s="48"/>
      <c r="CR2101" s="48"/>
      <c r="CS2101" s="48"/>
      <c r="CT2101" s="48"/>
      <c r="CU2101" s="48"/>
      <c r="CV2101" s="48"/>
      <c r="CW2101" s="48"/>
      <c r="CX2101" s="48"/>
      <c r="CY2101" s="48"/>
      <c r="CZ2101" s="48"/>
      <c r="DA2101" s="48"/>
      <c r="DB2101" s="48"/>
      <c r="DC2101" s="48"/>
      <c r="DD2101" s="48"/>
      <c r="DE2101" s="48"/>
      <c r="DF2101" s="48"/>
      <c r="DG2101" s="48"/>
      <c r="DH2101" s="48"/>
      <c r="DI2101" s="48"/>
      <c r="DJ2101" s="48"/>
      <c r="DK2101" s="48"/>
      <c r="DL2101" s="48"/>
      <c r="DM2101" s="48"/>
      <c r="DN2101" s="48"/>
      <c r="DO2101" s="48"/>
      <c r="DP2101" s="48"/>
      <c r="DQ2101" s="48"/>
    </row>
    <row r="2102" spans="1:121" ht="22.5" hidden="1" customHeight="1" outlineLevel="2">
      <c r="A2102" s="62"/>
      <c r="B2102" s="40"/>
      <c r="C2102" s="10"/>
      <c r="D2102" s="27"/>
      <c r="E2102" s="28"/>
      <c r="F2102" s="3" t="s">
        <v>2637</v>
      </c>
      <c r="G2102" s="28"/>
      <c r="H2102" s="35"/>
      <c r="I2102" s="35"/>
      <c r="J2102" s="26"/>
      <c r="K2102" s="26"/>
      <c r="L2102" s="26"/>
      <c r="M2102" s="23" t="s">
        <v>2232</v>
      </c>
      <c r="N2102" s="8" t="s">
        <v>52</v>
      </c>
      <c r="O2102" s="26">
        <v>5</v>
      </c>
      <c r="P2102" s="41"/>
      <c r="Q2102" s="88"/>
      <c r="R2102" s="47"/>
      <c r="S2102" s="47"/>
      <c r="T2102" s="47"/>
      <c r="U2102" s="47"/>
      <c r="V2102" s="48"/>
      <c r="W2102" s="48"/>
      <c r="X2102" s="48"/>
      <c r="Y2102" s="48"/>
      <c r="Z2102" s="48"/>
      <c r="AA2102" s="48"/>
      <c r="AB2102" s="48"/>
      <c r="AC2102" s="48"/>
      <c r="AD2102" s="48"/>
      <c r="AE2102" s="48"/>
      <c r="AF2102" s="48"/>
      <c r="AG2102" s="48"/>
      <c r="AH2102" s="48"/>
      <c r="AI2102" s="48"/>
      <c r="AJ2102" s="48"/>
      <c r="AK2102" s="48"/>
      <c r="AL2102" s="48"/>
      <c r="AM2102" s="48"/>
      <c r="AN2102" s="48"/>
      <c r="AO2102" s="48"/>
      <c r="AP2102" s="48"/>
      <c r="AQ2102" s="48"/>
      <c r="AR2102" s="48"/>
      <c r="AS2102" s="48"/>
      <c r="AT2102" s="48"/>
      <c r="AU2102" s="48"/>
      <c r="AV2102" s="48"/>
      <c r="AW2102" s="48"/>
      <c r="AX2102" s="48"/>
      <c r="AY2102" s="48"/>
      <c r="AZ2102" s="48"/>
      <c r="BA2102" s="48"/>
      <c r="BB2102" s="48"/>
      <c r="BC2102" s="48"/>
      <c r="BD2102" s="48"/>
      <c r="BE2102" s="48"/>
      <c r="BF2102" s="48"/>
      <c r="BG2102" s="48"/>
      <c r="BH2102" s="48"/>
      <c r="BI2102" s="48"/>
      <c r="BJ2102" s="48"/>
      <c r="BK2102" s="48"/>
      <c r="BL2102" s="48"/>
      <c r="BM2102" s="48"/>
      <c r="BN2102" s="48"/>
      <c r="BO2102" s="48"/>
      <c r="BP2102" s="48"/>
      <c r="BQ2102" s="48"/>
      <c r="BR2102" s="48"/>
      <c r="BS2102" s="48"/>
      <c r="BT2102" s="48"/>
      <c r="BU2102" s="48"/>
      <c r="BV2102" s="48"/>
      <c r="BW2102" s="48"/>
      <c r="BX2102" s="48"/>
      <c r="BY2102" s="48"/>
      <c r="BZ2102" s="48"/>
      <c r="CA2102" s="48"/>
      <c r="CB2102" s="48"/>
      <c r="CC2102" s="48"/>
      <c r="CD2102" s="48"/>
      <c r="CE2102" s="48"/>
      <c r="CF2102" s="48"/>
      <c r="CG2102" s="48"/>
      <c r="CH2102" s="48"/>
      <c r="CI2102" s="48"/>
      <c r="CJ2102" s="48"/>
      <c r="CK2102" s="48"/>
      <c r="CL2102" s="48"/>
      <c r="CM2102" s="48"/>
      <c r="CN2102" s="48"/>
      <c r="CO2102" s="48"/>
      <c r="CP2102" s="48"/>
      <c r="CQ2102" s="48"/>
      <c r="CR2102" s="48"/>
      <c r="CS2102" s="48"/>
      <c r="CT2102" s="48"/>
      <c r="CU2102" s="48"/>
      <c r="CV2102" s="48"/>
      <c r="CW2102" s="48"/>
      <c r="CX2102" s="48"/>
      <c r="CY2102" s="48"/>
      <c r="CZ2102" s="48"/>
      <c r="DA2102" s="48"/>
      <c r="DB2102" s="48"/>
      <c r="DC2102" s="48"/>
      <c r="DD2102" s="48"/>
      <c r="DE2102" s="48"/>
      <c r="DF2102" s="48"/>
      <c r="DG2102" s="48"/>
      <c r="DH2102" s="48"/>
      <c r="DI2102" s="48"/>
      <c r="DJ2102" s="48"/>
      <c r="DK2102" s="48"/>
      <c r="DL2102" s="48"/>
      <c r="DM2102" s="48"/>
      <c r="DN2102" s="48"/>
      <c r="DO2102" s="48"/>
      <c r="DP2102" s="48"/>
      <c r="DQ2102" s="48"/>
    </row>
    <row r="2103" spans="1:121" ht="22.5" customHeight="1" outlineLevel="1" collapsed="1">
      <c r="A2103" s="27" t="s">
        <v>126</v>
      </c>
      <c r="B2103" s="27">
        <v>6</v>
      </c>
      <c r="C2103" s="27" t="s">
        <v>1349</v>
      </c>
      <c r="D2103" s="27" t="s">
        <v>1350</v>
      </c>
      <c r="E2103" s="28" t="s">
        <v>2233</v>
      </c>
      <c r="F2103" s="35" t="s">
        <v>2234</v>
      </c>
      <c r="G2103" s="28"/>
      <c r="H2103" s="28" t="s">
        <v>59</v>
      </c>
      <c r="I2103" s="28"/>
      <c r="J2103" s="76" t="s">
        <v>33</v>
      </c>
      <c r="K2103" s="26" t="s">
        <v>55</v>
      </c>
      <c r="L2103" s="5" t="s">
        <v>55</v>
      </c>
      <c r="M2103" s="35" t="str">
        <f>M2104&amp;" "&amp;O2104&amp;N2104&amp;" "&amp;M2105&amp;" "&amp;O2105&amp;N2105&amp;" "</f>
        <v xml:space="preserve">Ремонт РУ-0,4 кВ 1шт. Ремонт строительной части ТП, КТП 1шт. </v>
      </c>
      <c r="N2103" s="26"/>
      <c r="O2103" s="26"/>
      <c r="P2103" s="41"/>
      <c r="Q2103" s="88"/>
      <c r="R2103" s="47"/>
      <c r="S2103" s="47"/>
      <c r="T2103" s="47"/>
      <c r="U2103" s="47"/>
      <c r="V2103" s="48"/>
      <c r="W2103" s="48"/>
      <c r="X2103" s="48"/>
      <c r="Y2103" s="48"/>
      <c r="Z2103" s="48"/>
      <c r="AA2103" s="48"/>
      <c r="AB2103" s="48"/>
      <c r="AC2103" s="48"/>
      <c r="AD2103" s="48"/>
      <c r="AE2103" s="48"/>
      <c r="AF2103" s="48"/>
      <c r="AG2103" s="48"/>
      <c r="AH2103" s="48"/>
      <c r="AI2103" s="48"/>
      <c r="AJ2103" s="48"/>
      <c r="AK2103" s="48"/>
      <c r="AL2103" s="48"/>
      <c r="AM2103" s="48"/>
      <c r="AN2103" s="48"/>
      <c r="AO2103" s="48"/>
      <c r="AP2103" s="48"/>
      <c r="AQ2103" s="48"/>
      <c r="AR2103" s="48"/>
      <c r="AS2103" s="48"/>
      <c r="AT2103" s="48"/>
      <c r="AU2103" s="48"/>
      <c r="AV2103" s="48"/>
      <c r="AW2103" s="48"/>
      <c r="AX2103" s="48"/>
      <c r="AY2103" s="48"/>
      <c r="AZ2103" s="48"/>
      <c r="BA2103" s="48"/>
      <c r="BB2103" s="48"/>
      <c r="BC2103" s="48"/>
      <c r="BD2103" s="48"/>
      <c r="BE2103" s="48"/>
      <c r="BF2103" s="48"/>
      <c r="BG2103" s="48"/>
      <c r="BH2103" s="48"/>
      <c r="BI2103" s="48"/>
      <c r="BJ2103" s="48"/>
      <c r="BK2103" s="48"/>
      <c r="BL2103" s="48"/>
      <c r="BM2103" s="48"/>
      <c r="BN2103" s="48"/>
      <c r="BO2103" s="48"/>
      <c r="BP2103" s="48"/>
      <c r="BQ2103" s="48"/>
      <c r="BR2103" s="48"/>
      <c r="BS2103" s="48"/>
      <c r="BT2103" s="48"/>
      <c r="BU2103" s="48"/>
      <c r="BV2103" s="48"/>
      <c r="BW2103" s="48"/>
      <c r="BX2103" s="48"/>
      <c r="BY2103" s="48"/>
      <c r="BZ2103" s="48"/>
      <c r="CA2103" s="48"/>
      <c r="CB2103" s="48"/>
      <c r="CC2103" s="48"/>
      <c r="CD2103" s="48"/>
      <c r="CE2103" s="48"/>
      <c r="CF2103" s="48"/>
      <c r="CG2103" s="48"/>
      <c r="CH2103" s="48"/>
      <c r="CI2103" s="48"/>
      <c r="CJ2103" s="48"/>
      <c r="CK2103" s="48"/>
      <c r="CL2103" s="48"/>
      <c r="CM2103" s="48"/>
      <c r="CN2103" s="48"/>
      <c r="CO2103" s="48"/>
      <c r="CP2103" s="48"/>
      <c r="CQ2103" s="48"/>
      <c r="CR2103" s="48"/>
      <c r="CS2103" s="48"/>
      <c r="CT2103" s="48"/>
      <c r="CU2103" s="48"/>
      <c r="CV2103" s="48"/>
      <c r="CW2103" s="48"/>
      <c r="CX2103" s="48"/>
      <c r="CY2103" s="48"/>
      <c r="CZ2103" s="48"/>
      <c r="DA2103" s="48"/>
      <c r="DB2103" s="48"/>
      <c r="DC2103" s="48"/>
      <c r="DD2103" s="48"/>
      <c r="DE2103" s="48"/>
      <c r="DF2103" s="48"/>
      <c r="DG2103" s="48"/>
      <c r="DH2103" s="48"/>
      <c r="DI2103" s="48"/>
      <c r="DJ2103" s="48"/>
      <c r="DK2103" s="48"/>
      <c r="DL2103" s="48"/>
      <c r="DM2103" s="48"/>
      <c r="DN2103" s="48"/>
      <c r="DO2103" s="48"/>
      <c r="DP2103" s="48"/>
      <c r="DQ2103" s="48"/>
    </row>
    <row r="2104" spans="1:121" ht="12.75" hidden="1" customHeight="1" outlineLevel="2">
      <c r="A2104" s="62"/>
      <c r="B2104" s="40"/>
      <c r="C2104" s="10"/>
      <c r="D2104" s="27"/>
      <c r="E2104" s="28"/>
      <c r="F2104" s="39" t="s">
        <v>2235</v>
      </c>
      <c r="G2104" s="27"/>
      <c r="H2104" s="35"/>
      <c r="I2104" s="35"/>
      <c r="J2104" s="26"/>
      <c r="K2104" s="99"/>
      <c r="L2104" s="100"/>
      <c r="M2104" s="32" t="s">
        <v>2236</v>
      </c>
      <c r="N2104" s="8" t="s">
        <v>52</v>
      </c>
      <c r="O2104" s="26">
        <v>1</v>
      </c>
      <c r="P2104" s="41"/>
      <c r="Q2104" s="88"/>
      <c r="R2104" s="47"/>
      <c r="S2104" s="47"/>
      <c r="T2104" s="47"/>
      <c r="U2104" s="47"/>
      <c r="V2104" s="48"/>
      <c r="W2104" s="48"/>
      <c r="X2104" s="48"/>
      <c r="Y2104" s="48"/>
      <c r="Z2104" s="48"/>
      <c r="AA2104" s="48"/>
      <c r="AB2104" s="48"/>
      <c r="AC2104" s="48"/>
      <c r="AD2104" s="48"/>
      <c r="AE2104" s="48"/>
      <c r="AF2104" s="48"/>
      <c r="AG2104" s="48"/>
      <c r="AH2104" s="48"/>
      <c r="AI2104" s="48"/>
      <c r="AJ2104" s="48"/>
      <c r="AK2104" s="48"/>
      <c r="AL2104" s="48"/>
      <c r="AM2104" s="48"/>
      <c r="AN2104" s="48"/>
      <c r="AO2104" s="48"/>
      <c r="AP2104" s="48"/>
      <c r="AQ2104" s="48"/>
      <c r="AR2104" s="48"/>
      <c r="AS2104" s="48"/>
      <c r="AT2104" s="48"/>
      <c r="AU2104" s="48"/>
      <c r="AV2104" s="48"/>
      <c r="AW2104" s="48"/>
      <c r="AX2104" s="48"/>
      <c r="AY2104" s="48"/>
      <c r="AZ2104" s="48"/>
      <c r="BA2104" s="48"/>
      <c r="BB2104" s="48"/>
      <c r="BC2104" s="48"/>
      <c r="BD2104" s="48"/>
      <c r="BE2104" s="48"/>
      <c r="BF2104" s="48"/>
      <c r="BG2104" s="48"/>
      <c r="BH2104" s="48"/>
      <c r="BI2104" s="48"/>
      <c r="BJ2104" s="48"/>
      <c r="BK2104" s="48"/>
      <c r="BL2104" s="48"/>
      <c r="BM2104" s="48"/>
      <c r="BN2104" s="48"/>
      <c r="BO2104" s="48"/>
      <c r="BP2104" s="48"/>
      <c r="BQ2104" s="48"/>
      <c r="BR2104" s="48"/>
      <c r="BS2104" s="48"/>
      <c r="BT2104" s="48"/>
      <c r="BU2104" s="48"/>
      <c r="BV2104" s="48"/>
      <c r="BW2104" s="48"/>
      <c r="BX2104" s="48"/>
      <c r="BY2104" s="48"/>
      <c r="BZ2104" s="48"/>
      <c r="CA2104" s="48"/>
      <c r="CB2104" s="48"/>
      <c r="CC2104" s="48"/>
      <c r="CD2104" s="48"/>
      <c r="CE2104" s="48"/>
      <c r="CF2104" s="48"/>
      <c r="CG2104" s="48"/>
      <c r="CH2104" s="48"/>
      <c r="CI2104" s="48"/>
      <c r="CJ2104" s="48"/>
      <c r="CK2104" s="48"/>
      <c r="CL2104" s="48"/>
      <c r="CM2104" s="48"/>
      <c r="CN2104" s="48"/>
      <c r="CO2104" s="48"/>
      <c r="CP2104" s="48"/>
      <c r="CQ2104" s="48"/>
      <c r="CR2104" s="48"/>
      <c r="CS2104" s="48"/>
      <c r="CT2104" s="48"/>
      <c r="CU2104" s="48"/>
      <c r="CV2104" s="48"/>
      <c r="CW2104" s="48"/>
      <c r="CX2104" s="48"/>
      <c r="CY2104" s="48"/>
      <c r="CZ2104" s="48"/>
      <c r="DA2104" s="48"/>
      <c r="DB2104" s="48"/>
      <c r="DC2104" s="48"/>
      <c r="DD2104" s="48"/>
      <c r="DE2104" s="48"/>
      <c r="DF2104" s="48"/>
      <c r="DG2104" s="48"/>
      <c r="DH2104" s="48"/>
      <c r="DI2104" s="48"/>
      <c r="DJ2104" s="48"/>
      <c r="DK2104" s="48"/>
      <c r="DL2104" s="48"/>
      <c r="DM2104" s="48"/>
      <c r="DN2104" s="48"/>
      <c r="DO2104" s="48"/>
      <c r="DP2104" s="48"/>
      <c r="DQ2104" s="48"/>
    </row>
    <row r="2105" spans="1:121" ht="22.5" hidden="1" customHeight="1" outlineLevel="2">
      <c r="A2105" s="62"/>
      <c r="B2105" s="40"/>
      <c r="C2105" s="10"/>
      <c r="D2105" s="27"/>
      <c r="E2105" s="28"/>
      <c r="F2105" s="3" t="s">
        <v>2237</v>
      </c>
      <c r="G2105" s="28"/>
      <c r="H2105" s="35"/>
      <c r="I2105" s="35"/>
      <c r="J2105" s="26"/>
      <c r="K2105" s="99"/>
      <c r="L2105" s="100"/>
      <c r="M2105" s="39" t="s">
        <v>2181</v>
      </c>
      <c r="N2105" s="33" t="s">
        <v>52</v>
      </c>
      <c r="O2105" s="26">
        <v>1</v>
      </c>
      <c r="P2105" s="41"/>
      <c r="Q2105" s="88"/>
      <c r="R2105" s="47"/>
      <c r="S2105" s="47"/>
      <c r="T2105" s="47"/>
      <c r="U2105" s="47"/>
      <c r="V2105" s="48"/>
      <c r="W2105" s="48"/>
      <c r="X2105" s="48"/>
      <c r="Y2105" s="48"/>
      <c r="Z2105" s="48"/>
      <c r="AA2105" s="48"/>
      <c r="AB2105" s="48"/>
      <c r="AC2105" s="48"/>
      <c r="AD2105" s="48"/>
      <c r="AE2105" s="48"/>
      <c r="AF2105" s="48"/>
      <c r="AG2105" s="48"/>
      <c r="AH2105" s="48"/>
      <c r="AI2105" s="48"/>
      <c r="AJ2105" s="48"/>
      <c r="AK2105" s="48"/>
      <c r="AL2105" s="48"/>
      <c r="AM2105" s="48"/>
      <c r="AN2105" s="48"/>
      <c r="AO2105" s="48"/>
      <c r="AP2105" s="48"/>
      <c r="AQ2105" s="48"/>
      <c r="AR2105" s="48"/>
      <c r="AS2105" s="48"/>
      <c r="AT2105" s="48"/>
      <c r="AU2105" s="48"/>
      <c r="AV2105" s="48"/>
      <c r="AW2105" s="48"/>
      <c r="AX2105" s="48"/>
      <c r="AY2105" s="48"/>
      <c r="AZ2105" s="48"/>
      <c r="BA2105" s="48"/>
      <c r="BB2105" s="48"/>
      <c r="BC2105" s="48"/>
      <c r="BD2105" s="48"/>
      <c r="BE2105" s="48"/>
      <c r="BF2105" s="48"/>
      <c r="BG2105" s="48"/>
      <c r="BH2105" s="48"/>
      <c r="BI2105" s="48"/>
      <c r="BJ2105" s="48"/>
      <c r="BK2105" s="48"/>
      <c r="BL2105" s="48"/>
      <c r="BM2105" s="48"/>
      <c r="BN2105" s="48"/>
      <c r="BO2105" s="48"/>
      <c r="BP2105" s="48"/>
      <c r="BQ2105" s="48"/>
      <c r="BR2105" s="48"/>
      <c r="BS2105" s="48"/>
      <c r="BT2105" s="48"/>
      <c r="BU2105" s="48"/>
      <c r="BV2105" s="48"/>
      <c r="BW2105" s="48"/>
      <c r="BX2105" s="48"/>
      <c r="BY2105" s="48"/>
      <c r="BZ2105" s="48"/>
      <c r="CA2105" s="48"/>
      <c r="CB2105" s="48"/>
      <c r="CC2105" s="48"/>
      <c r="CD2105" s="48"/>
      <c r="CE2105" s="48"/>
      <c r="CF2105" s="48"/>
      <c r="CG2105" s="48"/>
      <c r="CH2105" s="48"/>
      <c r="CI2105" s="48"/>
      <c r="CJ2105" s="48"/>
      <c r="CK2105" s="48"/>
      <c r="CL2105" s="48"/>
      <c r="CM2105" s="48"/>
      <c r="CN2105" s="48"/>
      <c r="CO2105" s="48"/>
      <c r="CP2105" s="48"/>
      <c r="CQ2105" s="48"/>
      <c r="CR2105" s="48"/>
      <c r="CS2105" s="48"/>
      <c r="CT2105" s="48"/>
      <c r="CU2105" s="48"/>
      <c r="CV2105" s="48"/>
      <c r="CW2105" s="48"/>
      <c r="CX2105" s="48"/>
      <c r="CY2105" s="48"/>
      <c r="CZ2105" s="48"/>
      <c r="DA2105" s="48"/>
      <c r="DB2105" s="48"/>
      <c r="DC2105" s="48"/>
      <c r="DD2105" s="48"/>
      <c r="DE2105" s="48"/>
      <c r="DF2105" s="48"/>
      <c r="DG2105" s="48"/>
      <c r="DH2105" s="48"/>
      <c r="DI2105" s="48"/>
      <c r="DJ2105" s="48"/>
      <c r="DK2105" s="48"/>
      <c r="DL2105" s="48"/>
      <c r="DM2105" s="48"/>
      <c r="DN2105" s="48"/>
      <c r="DO2105" s="48"/>
      <c r="DP2105" s="48"/>
      <c r="DQ2105" s="48"/>
    </row>
    <row r="2106" spans="1:121" ht="22.5" customHeight="1" outlineLevel="1" collapsed="1">
      <c r="A2106" s="27" t="s">
        <v>127</v>
      </c>
      <c r="B2106" s="27">
        <v>6</v>
      </c>
      <c r="C2106" s="27" t="s">
        <v>1349</v>
      </c>
      <c r="D2106" s="27" t="s">
        <v>1350</v>
      </c>
      <c r="E2106" s="28" t="s">
        <v>2238</v>
      </c>
      <c r="F2106" s="35" t="s">
        <v>2639</v>
      </c>
      <c r="G2106" s="28"/>
      <c r="H2106" s="28" t="s">
        <v>59</v>
      </c>
      <c r="I2106" s="28"/>
      <c r="J2106" s="76" t="s">
        <v>33</v>
      </c>
      <c r="K2106" s="26" t="s">
        <v>55</v>
      </c>
      <c r="L2106" s="5" t="s">
        <v>55</v>
      </c>
      <c r="M2106" s="35" t="str">
        <f>M2107&amp;" "&amp;O2107&amp;N2107&amp;" "&amp;M2108&amp;" "&amp;O2108&amp;N2108&amp;" "</f>
        <v xml:space="preserve">Ремонт ТМ 1шт. Ремонт строительной части ТП, КТП 1шт. </v>
      </c>
      <c r="N2106" s="26"/>
      <c r="O2106" s="26"/>
      <c r="P2106" s="41"/>
      <c r="Q2106" s="88"/>
      <c r="R2106" s="47"/>
      <c r="S2106" s="47"/>
      <c r="T2106" s="47"/>
      <c r="U2106" s="47"/>
      <c r="V2106" s="48"/>
      <c r="W2106" s="48"/>
      <c r="X2106" s="48"/>
      <c r="Y2106" s="48"/>
      <c r="Z2106" s="48"/>
      <c r="AA2106" s="48"/>
      <c r="AB2106" s="48"/>
      <c r="AC2106" s="48"/>
      <c r="AD2106" s="48"/>
      <c r="AE2106" s="48"/>
      <c r="AF2106" s="48"/>
      <c r="AG2106" s="48"/>
      <c r="AH2106" s="48"/>
      <c r="AI2106" s="48"/>
      <c r="AJ2106" s="48"/>
      <c r="AK2106" s="48"/>
      <c r="AL2106" s="48"/>
      <c r="AM2106" s="48"/>
      <c r="AN2106" s="48"/>
      <c r="AO2106" s="48"/>
      <c r="AP2106" s="48"/>
      <c r="AQ2106" s="48"/>
      <c r="AR2106" s="48"/>
      <c r="AS2106" s="48"/>
      <c r="AT2106" s="48"/>
      <c r="AU2106" s="48"/>
      <c r="AV2106" s="48"/>
      <c r="AW2106" s="48"/>
      <c r="AX2106" s="48"/>
      <c r="AY2106" s="48"/>
      <c r="AZ2106" s="48"/>
      <c r="BA2106" s="48"/>
      <c r="BB2106" s="48"/>
      <c r="BC2106" s="48"/>
      <c r="BD2106" s="48"/>
      <c r="BE2106" s="48"/>
      <c r="BF2106" s="48"/>
      <c r="BG2106" s="48"/>
      <c r="BH2106" s="48"/>
      <c r="BI2106" s="48"/>
      <c r="BJ2106" s="48"/>
      <c r="BK2106" s="48"/>
      <c r="BL2106" s="48"/>
      <c r="BM2106" s="48"/>
      <c r="BN2106" s="48"/>
      <c r="BO2106" s="48"/>
      <c r="BP2106" s="48"/>
      <c r="BQ2106" s="48"/>
      <c r="BR2106" s="48"/>
      <c r="BS2106" s="48"/>
      <c r="BT2106" s="48"/>
      <c r="BU2106" s="48"/>
      <c r="BV2106" s="48"/>
      <c r="BW2106" s="48"/>
      <c r="BX2106" s="48"/>
      <c r="BY2106" s="48"/>
      <c r="BZ2106" s="48"/>
      <c r="CA2106" s="48"/>
      <c r="CB2106" s="48"/>
      <c r="CC2106" s="48"/>
      <c r="CD2106" s="48"/>
      <c r="CE2106" s="48"/>
      <c r="CF2106" s="48"/>
      <c r="CG2106" s="48"/>
      <c r="CH2106" s="48"/>
      <c r="CI2106" s="48"/>
      <c r="CJ2106" s="48"/>
      <c r="CK2106" s="48"/>
      <c r="CL2106" s="48"/>
      <c r="CM2106" s="48"/>
      <c r="CN2106" s="48"/>
      <c r="CO2106" s="48"/>
      <c r="CP2106" s="48"/>
      <c r="CQ2106" s="48"/>
      <c r="CR2106" s="48"/>
      <c r="CS2106" s="48"/>
      <c r="CT2106" s="48"/>
      <c r="CU2106" s="48"/>
      <c r="CV2106" s="48"/>
      <c r="CW2106" s="48"/>
      <c r="CX2106" s="48"/>
      <c r="CY2106" s="48"/>
      <c r="CZ2106" s="48"/>
      <c r="DA2106" s="48"/>
      <c r="DB2106" s="48"/>
      <c r="DC2106" s="48"/>
      <c r="DD2106" s="48"/>
      <c r="DE2106" s="48"/>
      <c r="DF2106" s="48"/>
      <c r="DG2106" s="48"/>
      <c r="DH2106" s="48"/>
      <c r="DI2106" s="48"/>
      <c r="DJ2106" s="48"/>
      <c r="DK2106" s="48"/>
      <c r="DL2106" s="48"/>
      <c r="DM2106" s="48"/>
      <c r="DN2106" s="48"/>
      <c r="DO2106" s="48"/>
      <c r="DP2106" s="48"/>
      <c r="DQ2106" s="48"/>
    </row>
    <row r="2107" spans="1:121" ht="12.75" hidden="1" customHeight="1" outlineLevel="2">
      <c r="A2107" s="62"/>
      <c r="B2107" s="40"/>
      <c r="C2107" s="10"/>
      <c r="D2107" s="27"/>
      <c r="E2107" s="28"/>
      <c r="F2107" s="39" t="s">
        <v>2239</v>
      </c>
      <c r="G2107" s="27"/>
      <c r="H2107" s="35"/>
      <c r="I2107" s="35"/>
      <c r="J2107" s="26" t="s">
        <v>50</v>
      </c>
      <c r="K2107" s="99"/>
      <c r="L2107" s="100"/>
      <c r="M2107" s="39" t="s">
        <v>2190</v>
      </c>
      <c r="N2107" s="8" t="s">
        <v>52</v>
      </c>
      <c r="O2107" s="26">
        <v>1</v>
      </c>
      <c r="P2107" s="41"/>
      <c r="Q2107" s="88"/>
      <c r="R2107" s="47"/>
      <c r="S2107" s="47"/>
      <c r="T2107" s="47"/>
      <c r="U2107" s="47"/>
      <c r="V2107" s="48"/>
      <c r="W2107" s="48"/>
      <c r="X2107" s="48"/>
      <c r="Y2107" s="48"/>
      <c r="Z2107" s="48"/>
      <c r="AA2107" s="48"/>
      <c r="AB2107" s="48"/>
      <c r="AC2107" s="48"/>
      <c r="AD2107" s="48"/>
      <c r="AE2107" s="48"/>
      <c r="AF2107" s="48"/>
      <c r="AG2107" s="48"/>
      <c r="AH2107" s="48"/>
      <c r="AI2107" s="48"/>
      <c r="AJ2107" s="48"/>
      <c r="AK2107" s="48"/>
      <c r="AL2107" s="48"/>
      <c r="AM2107" s="48"/>
      <c r="AN2107" s="48"/>
      <c r="AO2107" s="48"/>
      <c r="AP2107" s="48"/>
      <c r="AQ2107" s="48"/>
      <c r="AR2107" s="48"/>
      <c r="AS2107" s="48"/>
      <c r="AT2107" s="48"/>
      <c r="AU2107" s="48"/>
      <c r="AV2107" s="48"/>
      <c r="AW2107" s="48"/>
      <c r="AX2107" s="48"/>
      <c r="AY2107" s="48"/>
      <c r="AZ2107" s="48"/>
      <c r="BA2107" s="48"/>
      <c r="BB2107" s="48"/>
      <c r="BC2107" s="48"/>
      <c r="BD2107" s="48"/>
      <c r="BE2107" s="48"/>
      <c r="BF2107" s="48"/>
      <c r="BG2107" s="48"/>
      <c r="BH2107" s="48"/>
      <c r="BI2107" s="48"/>
      <c r="BJ2107" s="48"/>
      <c r="BK2107" s="48"/>
      <c r="BL2107" s="48"/>
      <c r="BM2107" s="48"/>
      <c r="BN2107" s="48"/>
      <c r="BO2107" s="48"/>
      <c r="BP2107" s="48"/>
      <c r="BQ2107" s="48"/>
      <c r="BR2107" s="48"/>
      <c r="BS2107" s="48"/>
      <c r="BT2107" s="48"/>
      <c r="BU2107" s="48"/>
      <c r="BV2107" s="48"/>
      <c r="BW2107" s="48"/>
      <c r="BX2107" s="48"/>
      <c r="BY2107" s="48"/>
      <c r="BZ2107" s="48"/>
      <c r="CA2107" s="48"/>
      <c r="CB2107" s="48"/>
      <c r="CC2107" s="48"/>
      <c r="CD2107" s="48"/>
      <c r="CE2107" s="48"/>
      <c r="CF2107" s="48"/>
      <c r="CG2107" s="48"/>
      <c r="CH2107" s="48"/>
      <c r="CI2107" s="48"/>
      <c r="CJ2107" s="48"/>
      <c r="CK2107" s="48"/>
      <c r="CL2107" s="48"/>
      <c r="CM2107" s="48"/>
      <c r="CN2107" s="48"/>
      <c r="CO2107" s="48"/>
      <c r="CP2107" s="48"/>
      <c r="CQ2107" s="48"/>
      <c r="CR2107" s="48"/>
      <c r="CS2107" s="48"/>
      <c r="CT2107" s="48"/>
      <c r="CU2107" s="48"/>
      <c r="CV2107" s="48"/>
      <c r="CW2107" s="48"/>
      <c r="CX2107" s="48"/>
      <c r="CY2107" s="48"/>
      <c r="CZ2107" s="48"/>
      <c r="DA2107" s="48"/>
      <c r="DB2107" s="48"/>
      <c r="DC2107" s="48"/>
      <c r="DD2107" s="48"/>
      <c r="DE2107" s="48"/>
      <c r="DF2107" s="48"/>
      <c r="DG2107" s="48"/>
      <c r="DH2107" s="48"/>
      <c r="DI2107" s="48"/>
      <c r="DJ2107" s="48"/>
      <c r="DK2107" s="48"/>
      <c r="DL2107" s="48"/>
      <c r="DM2107" s="48"/>
      <c r="DN2107" s="48"/>
      <c r="DO2107" s="48"/>
      <c r="DP2107" s="48"/>
      <c r="DQ2107" s="48"/>
    </row>
    <row r="2108" spans="1:121" ht="22.5" hidden="1" customHeight="1" outlineLevel="2">
      <c r="A2108" s="62"/>
      <c r="B2108" s="40"/>
      <c r="C2108" s="10"/>
      <c r="D2108" s="27"/>
      <c r="E2108" s="28"/>
      <c r="F2108" s="3" t="s">
        <v>2240</v>
      </c>
      <c r="G2108" s="28"/>
      <c r="H2108" s="35"/>
      <c r="I2108" s="35"/>
      <c r="J2108" s="26"/>
      <c r="K2108" s="99"/>
      <c r="L2108" s="100"/>
      <c r="M2108" s="39" t="s">
        <v>2181</v>
      </c>
      <c r="N2108" s="33" t="s">
        <v>52</v>
      </c>
      <c r="O2108" s="26">
        <v>1</v>
      </c>
      <c r="P2108" s="41"/>
      <c r="Q2108" s="88"/>
      <c r="R2108" s="47"/>
      <c r="S2108" s="47"/>
      <c r="T2108" s="47"/>
      <c r="U2108" s="47"/>
      <c r="V2108" s="48"/>
      <c r="W2108" s="48"/>
      <c r="X2108" s="48"/>
      <c r="Y2108" s="48"/>
      <c r="Z2108" s="48"/>
      <c r="AA2108" s="48"/>
      <c r="AB2108" s="48"/>
      <c r="AC2108" s="48"/>
      <c r="AD2108" s="48"/>
      <c r="AE2108" s="48"/>
      <c r="AF2108" s="48"/>
      <c r="AG2108" s="48"/>
      <c r="AH2108" s="48"/>
      <c r="AI2108" s="48"/>
      <c r="AJ2108" s="48"/>
      <c r="AK2108" s="48"/>
      <c r="AL2108" s="48"/>
      <c r="AM2108" s="48"/>
      <c r="AN2108" s="48"/>
      <c r="AO2108" s="48"/>
      <c r="AP2108" s="48"/>
      <c r="AQ2108" s="48"/>
      <c r="AR2108" s="48"/>
      <c r="AS2108" s="48"/>
      <c r="AT2108" s="48"/>
      <c r="AU2108" s="48"/>
      <c r="AV2108" s="48"/>
      <c r="AW2108" s="48"/>
      <c r="AX2108" s="48"/>
      <c r="AY2108" s="48"/>
      <c r="AZ2108" s="48"/>
      <c r="BA2108" s="48"/>
      <c r="BB2108" s="48"/>
      <c r="BC2108" s="48"/>
      <c r="BD2108" s="48"/>
      <c r="BE2108" s="48"/>
      <c r="BF2108" s="48"/>
      <c r="BG2108" s="48"/>
      <c r="BH2108" s="48"/>
      <c r="BI2108" s="48"/>
      <c r="BJ2108" s="48"/>
      <c r="BK2108" s="48"/>
      <c r="BL2108" s="48"/>
      <c r="BM2108" s="48"/>
      <c r="BN2108" s="48"/>
      <c r="BO2108" s="48"/>
      <c r="BP2108" s="48"/>
      <c r="BQ2108" s="48"/>
      <c r="BR2108" s="48"/>
      <c r="BS2108" s="48"/>
      <c r="BT2108" s="48"/>
      <c r="BU2108" s="48"/>
      <c r="BV2108" s="48"/>
      <c r="BW2108" s="48"/>
      <c r="BX2108" s="48"/>
      <c r="BY2108" s="48"/>
      <c r="BZ2108" s="48"/>
      <c r="CA2108" s="48"/>
      <c r="CB2108" s="48"/>
      <c r="CC2108" s="48"/>
      <c r="CD2108" s="48"/>
      <c r="CE2108" s="48"/>
      <c r="CF2108" s="48"/>
      <c r="CG2108" s="48"/>
      <c r="CH2108" s="48"/>
      <c r="CI2108" s="48"/>
      <c r="CJ2108" s="48"/>
      <c r="CK2108" s="48"/>
      <c r="CL2108" s="48"/>
      <c r="CM2108" s="48"/>
      <c r="CN2108" s="48"/>
      <c r="CO2108" s="48"/>
      <c r="CP2108" s="48"/>
      <c r="CQ2108" s="48"/>
      <c r="CR2108" s="48"/>
      <c r="CS2108" s="48"/>
      <c r="CT2108" s="48"/>
      <c r="CU2108" s="48"/>
      <c r="CV2108" s="48"/>
      <c r="CW2108" s="48"/>
      <c r="CX2108" s="48"/>
      <c r="CY2108" s="48"/>
      <c r="CZ2108" s="48"/>
      <c r="DA2108" s="48"/>
      <c r="DB2108" s="48"/>
      <c r="DC2108" s="48"/>
      <c r="DD2108" s="48"/>
      <c r="DE2108" s="48"/>
      <c r="DF2108" s="48"/>
      <c r="DG2108" s="48"/>
      <c r="DH2108" s="48"/>
      <c r="DI2108" s="48"/>
      <c r="DJ2108" s="48"/>
      <c r="DK2108" s="48"/>
      <c r="DL2108" s="48"/>
      <c r="DM2108" s="48"/>
      <c r="DN2108" s="48"/>
      <c r="DO2108" s="48"/>
      <c r="DP2108" s="48"/>
      <c r="DQ2108" s="48"/>
    </row>
    <row r="2109" spans="1:121" ht="12.75" customHeight="1" outlineLevel="1" collapsed="1">
      <c r="A2109" s="27" t="s">
        <v>128</v>
      </c>
      <c r="B2109" s="27">
        <v>6</v>
      </c>
      <c r="C2109" s="27" t="s">
        <v>1349</v>
      </c>
      <c r="D2109" s="27" t="s">
        <v>1350</v>
      </c>
      <c r="E2109" s="28" t="s">
        <v>2241</v>
      </c>
      <c r="F2109" s="35" t="s">
        <v>2242</v>
      </c>
      <c r="G2109" s="28"/>
      <c r="H2109" s="28" t="s">
        <v>59</v>
      </c>
      <c r="I2109" s="28"/>
      <c r="J2109" s="76" t="s">
        <v>33</v>
      </c>
      <c r="K2109" s="26" t="s">
        <v>51</v>
      </c>
      <c r="L2109" s="5" t="s">
        <v>51</v>
      </c>
      <c r="M2109" s="3" t="str">
        <f>M2110&amp;" "&amp;O2110&amp;N2110&amp;" "</f>
        <v xml:space="preserve">Ремонт РУ-0,4 кВ 1шт. </v>
      </c>
      <c r="N2109" s="26"/>
      <c r="O2109" s="26"/>
      <c r="P2109" s="41"/>
      <c r="Q2109" s="88"/>
      <c r="R2109" s="47"/>
      <c r="S2109" s="47"/>
      <c r="T2109" s="47"/>
      <c r="U2109" s="47"/>
      <c r="V2109" s="48"/>
      <c r="W2109" s="48"/>
      <c r="X2109" s="48"/>
      <c r="Y2109" s="48"/>
      <c r="Z2109" s="48"/>
      <c r="AA2109" s="48"/>
      <c r="AB2109" s="48"/>
      <c r="AC2109" s="48"/>
      <c r="AD2109" s="48"/>
      <c r="AE2109" s="48"/>
      <c r="AF2109" s="48"/>
      <c r="AG2109" s="48"/>
      <c r="AH2109" s="48"/>
      <c r="AI2109" s="48"/>
      <c r="AJ2109" s="48"/>
      <c r="AK2109" s="48"/>
      <c r="AL2109" s="48"/>
      <c r="AM2109" s="48"/>
      <c r="AN2109" s="48"/>
      <c r="AO2109" s="48"/>
      <c r="AP2109" s="48"/>
      <c r="AQ2109" s="48"/>
      <c r="AR2109" s="48"/>
      <c r="AS2109" s="48"/>
      <c r="AT2109" s="48"/>
      <c r="AU2109" s="48"/>
      <c r="AV2109" s="48"/>
      <c r="AW2109" s="48"/>
      <c r="AX2109" s="48"/>
      <c r="AY2109" s="48"/>
      <c r="AZ2109" s="48"/>
      <c r="BA2109" s="48"/>
      <c r="BB2109" s="48"/>
      <c r="BC2109" s="48"/>
      <c r="BD2109" s="48"/>
      <c r="BE2109" s="48"/>
      <c r="BF2109" s="48"/>
      <c r="BG2109" s="48"/>
      <c r="BH2109" s="48"/>
      <c r="BI2109" s="48"/>
      <c r="BJ2109" s="48"/>
      <c r="BK2109" s="48"/>
      <c r="BL2109" s="48"/>
      <c r="BM2109" s="48"/>
      <c r="BN2109" s="48"/>
      <c r="BO2109" s="48"/>
      <c r="BP2109" s="48"/>
      <c r="BQ2109" s="48"/>
      <c r="BR2109" s="48"/>
      <c r="BS2109" s="48"/>
      <c r="BT2109" s="48"/>
      <c r="BU2109" s="48"/>
      <c r="BV2109" s="48"/>
      <c r="BW2109" s="48"/>
      <c r="BX2109" s="48"/>
      <c r="BY2109" s="48"/>
      <c r="BZ2109" s="48"/>
      <c r="CA2109" s="48"/>
      <c r="CB2109" s="48"/>
      <c r="CC2109" s="48"/>
      <c r="CD2109" s="48"/>
      <c r="CE2109" s="48"/>
      <c r="CF2109" s="48"/>
      <c r="CG2109" s="48"/>
      <c r="CH2109" s="48"/>
      <c r="CI2109" s="48"/>
      <c r="CJ2109" s="48"/>
      <c r="CK2109" s="48"/>
      <c r="CL2109" s="48"/>
      <c r="CM2109" s="48"/>
      <c r="CN2109" s="48"/>
      <c r="CO2109" s="48"/>
      <c r="CP2109" s="48"/>
      <c r="CQ2109" s="48"/>
      <c r="CR2109" s="48"/>
      <c r="CS2109" s="48"/>
      <c r="CT2109" s="48"/>
      <c r="CU2109" s="48"/>
      <c r="CV2109" s="48"/>
      <c r="CW2109" s="48"/>
      <c r="CX2109" s="48"/>
      <c r="CY2109" s="48"/>
      <c r="CZ2109" s="48"/>
      <c r="DA2109" s="48"/>
      <c r="DB2109" s="48"/>
      <c r="DC2109" s="48"/>
      <c r="DD2109" s="48"/>
      <c r="DE2109" s="48"/>
      <c r="DF2109" s="48"/>
      <c r="DG2109" s="48"/>
      <c r="DH2109" s="48"/>
      <c r="DI2109" s="48"/>
      <c r="DJ2109" s="48"/>
      <c r="DK2109" s="48"/>
      <c r="DL2109" s="48"/>
      <c r="DM2109" s="48"/>
      <c r="DN2109" s="48"/>
      <c r="DO2109" s="48"/>
      <c r="DP2109" s="48"/>
      <c r="DQ2109" s="48"/>
    </row>
    <row r="2110" spans="1:121" ht="12.75" hidden="1" customHeight="1" outlineLevel="2">
      <c r="A2110" s="62"/>
      <c r="B2110" s="40"/>
      <c r="C2110" s="10"/>
      <c r="D2110" s="27"/>
      <c r="E2110" s="28"/>
      <c r="F2110" s="39" t="s">
        <v>2235</v>
      </c>
      <c r="G2110" s="27"/>
      <c r="H2110" s="35"/>
      <c r="I2110" s="35"/>
      <c r="J2110" s="26"/>
      <c r="K2110" s="99"/>
      <c r="L2110" s="100"/>
      <c r="M2110" s="32" t="s">
        <v>2236</v>
      </c>
      <c r="N2110" s="8" t="s">
        <v>52</v>
      </c>
      <c r="O2110" s="26">
        <v>1</v>
      </c>
      <c r="P2110" s="41"/>
      <c r="Q2110" s="88"/>
      <c r="R2110" s="47"/>
      <c r="S2110" s="47"/>
      <c r="T2110" s="47"/>
      <c r="U2110" s="47"/>
      <c r="V2110" s="48"/>
      <c r="W2110" s="48"/>
      <c r="X2110" s="48"/>
      <c r="Y2110" s="48"/>
      <c r="Z2110" s="48"/>
      <c r="AA2110" s="48"/>
      <c r="AB2110" s="48"/>
      <c r="AC2110" s="48"/>
      <c r="AD2110" s="48"/>
      <c r="AE2110" s="48"/>
      <c r="AF2110" s="48"/>
      <c r="AG2110" s="48"/>
      <c r="AH2110" s="48"/>
      <c r="AI2110" s="48"/>
      <c r="AJ2110" s="48"/>
      <c r="AK2110" s="48"/>
      <c r="AL2110" s="48"/>
      <c r="AM2110" s="48"/>
      <c r="AN2110" s="48"/>
      <c r="AO2110" s="48"/>
      <c r="AP2110" s="48"/>
      <c r="AQ2110" s="48"/>
      <c r="AR2110" s="48"/>
      <c r="AS2110" s="48"/>
      <c r="AT2110" s="48"/>
      <c r="AU2110" s="48"/>
      <c r="AV2110" s="48"/>
      <c r="AW2110" s="48"/>
      <c r="AX2110" s="48"/>
      <c r="AY2110" s="48"/>
      <c r="AZ2110" s="48"/>
      <c r="BA2110" s="48"/>
      <c r="BB2110" s="48"/>
      <c r="BC2110" s="48"/>
      <c r="BD2110" s="48"/>
      <c r="BE2110" s="48"/>
      <c r="BF2110" s="48"/>
      <c r="BG2110" s="48"/>
      <c r="BH2110" s="48"/>
      <c r="BI2110" s="48"/>
      <c r="BJ2110" s="48"/>
      <c r="BK2110" s="48"/>
      <c r="BL2110" s="48"/>
      <c r="BM2110" s="48"/>
      <c r="BN2110" s="48"/>
      <c r="BO2110" s="48"/>
      <c r="BP2110" s="48"/>
      <c r="BQ2110" s="48"/>
      <c r="BR2110" s="48"/>
      <c r="BS2110" s="48"/>
      <c r="BT2110" s="48"/>
      <c r="BU2110" s="48"/>
      <c r="BV2110" s="48"/>
      <c r="BW2110" s="48"/>
      <c r="BX2110" s="48"/>
      <c r="BY2110" s="48"/>
      <c r="BZ2110" s="48"/>
      <c r="CA2110" s="48"/>
      <c r="CB2110" s="48"/>
      <c r="CC2110" s="48"/>
      <c r="CD2110" s="48"/>
      <c r="CE2110" s="48"/>
      <c r="CF2110" s="48"/>
      <c r="CG2110" s="48"/>
      <c r="CH2110" s="48"/>
      <c r="CI2110" s="48"/>
      <c r="CJ2110" s="48"/>
      <c r="CK2110" s="48"/>
      <c r="CL2110" s="48"/>
      <c r="CM2110" s="48"/>
      <c r="CN2110" s="48"/>
      <c r="CO2110" s="48"/>
      <c r="CP2110" s="48"/>
      <c r="CQ2110" s="48"/>
      <c r="CR2110" s="48"/>
      <c r="CS2110" s="48"/>
      <c r="CT2110" s="48"/>
      <c r="CU2110" s="48"/>
      <c r="CV2110" s="48"/>
      <c r="CW2110" s="48"/>
      <c r="CX2110" s="48"/>
      <c r="CY2110" s="48"/>
      <c r="CZ2110" s="48"/>
      <c r="DA2110" s="48"/>
      <c r="DB2110" s="48"/>
      <c r="DC2110" s="48"/>
      <c r="DD2110" s="48"/>
      <c r="DE2110" s="48"/>
      <c r="DF2110" s="48"/>
      <c r="DG2110" s="48"/>
      <c r="DH2110" s="48"/>
      <c r="DI2110" s="48"/>
      <c r="DJ2110" s="48"/>
      <c r="DK2110" s="48"/>
      <c r="DL2110" s="48"/>
      <c r="DM2110" s="48"/>
      <c r="DN2110" s="48"/>
      <c r="DO2110" s="48"/>
      <c r="DP2110" s="48"/>
      <c r="DQ2110" s="48"/>
    </row>
    <row r="2111" spans="1:121" ht="22.5" customHeight="1" outlineLevel="1" collapsed="1">
      <c r="A2111" s="27" t="s">
        <v>129</v>
      </c>
      <c r="B2111" s="27">
        <v>6</v>
      </c>
      <c r="C2111" s="27" t="s">
        <v>1349</v>
      </c>
      <c r="D2111" s="27" t="s">
        <v>1350</v>
      </c>
      <c r="E2111" s="28" t="s">
        <v>2243</v>
      </c>
      <c r="F2111" s="35" t="s">
        <v>2244</v>
      </c>
      <c r="G2111" s="28"/>
      <c r="H2111" s="28" t="s">
        <v>59</v>
      </c>
      <c r="I2111" s="28"/>
      <c r="J2111" s="76" t="s">
        <v>33</v>
      </c>
      <c r="K2111" s="26" t="s">
        <v>55</v>
      </c>
      <c r="L2111" s="5" t="s">
        <v>55</v>
      </c>
      <c r="M2111" s="3" t="str">
        <f>M2112&amp;" "&amp;O2112&amp;N2112&amp;" "&amp;M2113&amp;" "&amp;O2113&amp;N2113&amp;" "&amp;M2114&amp;" "&amp;O2114&amp;N2114&amp;" "</f>
        <v xml:space="preserve">Ремонт ТМ 1шт Ремонт РУ-0,4 кВ 1шт. Ремонт строительной части ТП, КТП 1шт. </v>
      </c>
      <c r="N2111" s="26"/>
      <c r="O2111" s="26"/>
      <c r="P2111" s="41"/>
      <c r="Q2111" s="88"/>
      <c r="R2111" s="47"/>
      <c r="S2111" s="47"/>
      <c r="T2111" s="47"/>
      <c r="U2111" s="47"/>
      <c r="V2111" s="48"/>
      <c r="W2111" s="48"/>
      <c r="X2111" s="48"/>
      <c r="Y2111" s="48"/>
      <c r="Z2111" s="48"/>
      <c r="AA2111" s="48"/>
      <c r="AB2111" s="48"/>
      <c r="AC2111" s="48"/>
      <c r="AD2111" s="48"/>
      <c r="AE2111" s="48"/>
      <c r="AF2111" s="48"/>
      <c r="AG2111" s="48"/>
      <c r="AH2111" s="48"/>
      <c r="AI2111" s="48"/>
      <c r="AJ2111" s="48"/>
      <c r="AK2111" s="48"/>
      <c r="AL2111" s="48"/>
      <c r="AM2111" s="48"/>
      <c r="AN2111" s="48"/>
      <c r="AO2111" s="48"/>
      <c r="AP2111" s="48"/>
      <c r="AQ2111" s="48"/>
      <c r="AR2111" s="48"/>
      <c r="AS2111" s="48"/>
      <c r="AT2111" s="48"/>
      <c r="AU2111" s="48"/>
      <c r="AV2111" s="48"/>
      <c r="AW2111" s="48"/>
      <c r="AX2111" s="48"/>
      <c r="AY2111" s="48"/>
      <c r="AZ2111" s="48"/>
      <c r="BA2111" s="48"/>
      <c r="BB2111" s="48"/>
      <c r="BC2111" s="48"/>
      <c r="BD2111" s="48"/>
      <c r="BE2111" s="48"/>
      <c r="BF2111" s="48"/>
      <c r="BG2111" s="48"/>
      <c r="BH2111" s="48"/>
      <c r="BI2111" s="48"/>
      <c r="BJ2111" s="48"/>
      <c r="BK2111" s="48"/>
      <c r="BL2111" s="48"/>
      <c r="BM2111" s="48"/>
      <c r="BN2111" s="48"/>
      <c r="BO2111" s="48"/>
      <c r="BP2111" s="48"/>
      <c r="BQ2111" s="48"/>
      <c r="BR2111" s="48"/>
      <c r="BS2111" s="48"/>
      <c r="BT2111" s="48"/>
      <c r="BU2111" s="48"/>
      <c r="BV2111" s="48"/>
      <c r="BW2111" s="48"/>
      <c r="BX2111" s="48"/>
      <c r="BY2111" s="48"/>
      <c r="BZ2111" s="48"/>
      <c r="CA2111" s="48"/>
      <c r="CB2111" s="48"/>
      <c r="CC2111" s="48"/>
      <c r="CD2111" s="48"/>
      <c r="CE2111" s="48"/>
      <c r="CF2111" s="48"/>
      <c r="CG2111" s="48"/>
      <c r="CH2111" s="48"/>
      <c r="CI2111" s="48"/>
      <c r="CJ2111" s="48"/>
      <c r="CK2111" s="48"/>
      <c r="CL2111" s="48"/>
      <c r="CM2111" s="48"/>
      <c r="CN2111" s="48"/>
      <c r="CO2111" s="48"/>
      <c r="CP2111" s="48"/>
      <c r="CQ2111" s="48"/>
      <c r="CR2111" s="48"/>
      <c r="CS2111" s="48"/>
      <c r="CT2111" s="48"/>
      <c r="CU2111" s="48"/>
      <c r="CV2111" s="48"/>
      <c r="CW2111" s="48"/>
      <c r="CX2111" s="48"/>
      <c r="CY2111" s="48"/>
      <c r="CZ2111" s="48"/>
      <c r="DA2111" s="48"/>
      <c r="DB2111" s="48"/>
      <c r="DC2111" s="48"/>
      <c r="DD2111" s="48"/>
      <c r="DE2111" s="48"/>
      <c r="DF2111" s="48"/>
      <c r="DG2111" s="48"/>
      <c r="DH2111" s="48"/>
      <c r="DI2111" s="48"/>
      <c r="DJ2111" s="48"/>
      <c r="DK2111" s="48"/>
      <c r="DL2111" s="48"/>
      <c r="DM2111" s="48"/>
      <c r="DN2111" s="48"/>
      <c r="DO2111" s="48"/>
      <c r="DP2111" s="48"/>
      <c r="DQ2111" s="48"/>
    </row>
    <row r="2112" spans="1:121" ht="12.75" hidden="1" customHeight="1" outlineLevel="2">
      <c r="A2112" s="62"/>
      <c r="B2112" s="40"/>
      <c r="C2112" s="10"/>
      <c r="D2112" s="27"/>
      <c r="E2112" s="28"/>
      <c r="F2112" s="39" t="s">
        <v>2640</v>
      </c>
      <c r="G2112" s="27"/>
      <c r="H2112" s="35"/>
      <c r="I2112" s="35"/>
      <c r="J2112" s="26" t="s">
        <v>50</v>
      </c>
      <c r="K2112" s="99"/>
      <c r="L2112" s="100"/>
      <c r="M2112" s="39" t="s">
        <v>2190</v>
      </c>
      <c r="N2112" s="238" t="s">
        <v>54</v>
      </c>
      <c r="O2112" s="5">
        <v>1</v>
      </c>
      <c r="P2112" s="41"/>
      <c r="Q2112" s="88"/>
      <c r="R2112" s="47"/>
      <c r="S2112" s="47"/>
      <c r="T2112" s="47"/>
      <c r="U2112" s="47"/>
      <c r="V2112" s="48"/>
      <c r="W2112" s="48"/>
      <c r="X2112" s="48"/>
      <c r="Y2112" s="48"/>
      <c r="Z2112" s="48"/>
      <c r="AA2112" s="48"/>
      <c r="AB2112" s="48"/>
      <c r="AC2112" s="48"/>
      <c r="AD2112" s="48"/>
      <c r="AE2112" s="48"/>
      <c r="AF2112" s="48"/>
      <c r="AG2112" s="48"/>
      <c r="AH2112" s="48"/>
      <c r="AI2112" s="48"/>
      <c r="AJ2112" s="48"/>
      <c r="AK2112" s="48"/>
      <c r="AL2112" s="48"/>
      <c r="AM2112" s="48"/>
      <c r="AN2112" s="48"/>
      <c r="AO2112" s="48"/>
      <c r="AP2112" s="48"/>
      <c r="AQ2112" s="48"/>
      <c r="AR2112" s="48"/>
      <c r="AS2112" s="48"/>
      <c r="AT2112" s="48"/>
      <c r="AU2112" s="48"/>
      <c r="AV2112" s="48"/>
      <c r="AW2112" s="48"/>
      <c r="AX2112" s="48"/>
      <c r="AY2112" s="48"/>
      <c r="AZ2112" s="48"/>
      <c r="BA2112" s="48"/>
      <c r="BB2112" s="48"/>
      <c r="BC2112" s="48"/>
      <c r="BD2112" s="48"/>
      <c r="BE2112" s="48"/>
      <c r="BF2112" s="48"/>
      <c r="BG2112" s="48"/>
      <c r="BH2112" s="48"/>
      <c r="BI2112" s="48"/>
      <c r="BJ2112" s="48"/>
      <c r="BK2112" s="48"/>
      <c r="BL2112" s="48"/>
      <c r="BM2112" s="48"/>
      <c r="BN2112" s="48"/>
      <c r="BO2112" s="48"/>
      <c r="BP2112" s="48"/>
      <c r="BQ2112" s="48"/>
      <c r="BR2112" s="48"/>
      <c r="BS2112" s="48"/>
      <c r="BT2112" s="48"/>
      <c r="BU2112" s="48"/>
      <c r="BV2112" s="48"/>
      <c r="BW2112" s="48"/>
      <c r="BX2112" s="48"/>
      <c r="BY2112" s="48"/>
      <c r="BZ2112" s="48"/>
      <c r="CA2112" s="48"/>
      <c r="CB2112" s="48"/>
      <c r="CC2112" s="48"/>
      <c r="CD2112" s="48"/>
      <c r="CE2112" s="48"/>
      <c r="CF2112" s="48"/>
      <c r="CG2112" s="48"/>
      <c r="CH2112" s="48"/>
      <c r="CI2112" s="48"/>
      <c r="CJ2112" s="48"/>
      <c r="CK2112" s="48"/>
      <c r="CL2112" s="48"/>
      <c r="CM2112" s="48"/>
      <c r="CN2112" s="48"/>
      <c r="CO2112" s="48"/>
      <c r="CP2112" s="48"/>
      <c r="CQ2112" s="48"/>
      <c r="CR2112" s="48"/>
      <c r="CS2112" s="48"/>
      <c r="CT2112" s="48"/>
      <c r="CU2112" s="48"/>
      <c r="CV2112" s="48"/>
      <c r="CW2112" s="48"/>
      <c r="CX2112" s="48"/>
      <c r="CY2112" s="48"/>
      <c r="CZ2112" s="48"/>
      <c r="DA2112" s="48"/>
      <c r="DB2112" s="48"/>
      <c r="DC2112" s="48"/>
      <c r="DD2112" s="48"/>
      <c r="DE2112" s="48"/>
      <c r="DF2112" s="48"/>
      <c r="DG2112" s="48"/>
      <c r="DH2112" s="48"/>
      <c r="DI2112" s="48"/>
      <c r="DJ2112" s="48"/>
      <c r="DK2112" s="48"/>
      <c r="DL2112" s="48"/>
      <c r="DM2112" s="48"/>
      <c r="DN2112" s="48"/>
      <c r="DO2112" s="48"/>
      <c r="DP2112" s="48"/>
      <c r="DQ2112" s="48"/>
    </row>
    <row r="2113" spans="1:121" ht="12.75" hidden="1" customHeight="1" outlineLevel="2">
      <c r="A2113" s="62"/>
      <c r="B2113" s="40"/>
      <c r="C2113" s="10"/>
      <c r="D2113" s="27"/>
      <c r="E2113" s="28"/>
      <c r="F2113" s="39" t="s">
        <v>2245</v>
      </c>
      <c r="G2113" s="27"/>
      <c r="H2113" s="35"/>
      <c r="I2113" s="35"/>
      <c r="J2113" s="26" t="s">
        <v>33</v>
      </c>
      <c r="K2113" s="99"/>
      <c r="L2113" s="100"/>
      <c r="M2113" s="32" t="s">
        <v>2236</v>
      </c>
      <c r="N2113" s="8" t="s">
        <v>52</v>
      </c>
      <c r="O2113" s="26">
        <v>1</v>
      </c>
      <c r="P2113" s="41"/>
      <c r="Q2113" s="88"/>
      <c r="R2113" s="47"/>
      <c r="S2113" s="47"/>
      <c r="T2113" s="47"/>
      <c r="U2113" s="47"/>
      <c r="V2113" s="48"/>
      <c r="W2113" s="48"/>
      <c r="X2113" s="48"/>
      <c r="Y2113" s="48"/>
      <c r="Z2113" s="48"/>
      <c r="AA2113" s="48"/>
      <c r="AB2113" s="48"/>
      <c r="AC2113" s="48"/>
      <c r="AD2113" s="48"/>
      <c r="AE2113" s="48"/>
      <c r="AF2113" s="48"/>
      <c r="AG2113" s="48"/>
      <c r="AH2113" s="48"/>
      <c r="AI2113" s="48"/>
      <c r="AJ2113" s="48"/>
      <c r="AK2113" s="48"/>
      <c r="AL2113" s="48"/>
      <c r="AM2113" s="48"/>
      <c r="AN2113" s="48"/>
      <c r="AO2113" s="48"/>
      <c r="AP2113" s="48"/>
      <c r="AQ2113" s="48"/>
      <c r="AR2113" s="48"/>
      <c r="AS2113" s="48"/>
      <c r="AT2113" s="48"/>
      <c r="AU2113" s="48"/>
      <c r="AV2113" s="48"/>
      <c r="AW2113" s="48"/>
      <c r="AX2113" s="48"/>
      <c r="AY2113" s="48"/>
      <c r="AZ2113" s="48"/>
      <c r="BA2113" s="48"/>
      <c r="BB2113" s="48"/>
      <c r="BC2113" s="48"/>
      <c r="BD2113" s="48"/>
      <c r="BE2113" s="48"/>
      <c r="BF2113" s="48"/>
      <c r="BG2113" s="48"/>
      <c r="BH2113" s="48"/>
      <c r="BI2113" s="48"/>
      <c r="BJ2113" s="48"/>
      <c r="BK2113" s="48"/>
      <c r="BL2113" s="48"/>
      <c r="BM2113" s="48"/>
      <c r="BN2113" s="48"/>
      <c r="BO2113" s="48"/>
      <c r="BP2113" s="48"/>
      <c r="BQ2113" s="48"/>
      <c r="BR2113" s="48"/>
      <c r="BS2113" s="48"/>
      <c r="BT2113" s="48"/>
      <c r="BU2113" s="48"/>
      <c r="BV2113" s="48"/>
      <c r="BW2113" s="48"/>
      <c r="BX2113" s="48"/>
      <c r="BY2113" s="48"/>
      <c r="BZ2113" s="48"/>
      <c r="CA2113" s="48"/>
      <c r="CB2113" s="48"/>
      <c r="CC2113" s="48"/>
      <c r="CD2113" s="48"/>
      <c r="CE2113" s="48"/>
      <c r="CF2113" s="48"/>
      <c r="CG2113" s="48"/>
      <c r="CH2113" s="48"/>
      <c r="CI2113" s="48"/>
      <c r="CJ2113" s="48"/>
      <c r="CK2113" s="48"/>
      <c r="CL2113" s="48"/>
      <c r="CM2113" s="48"/>
      <c r="CN2113" s="48"/>
      <c r="CO2113" s="48"/>
      <c r="CP2113" s="48"/>
      <c r="CQ2113" s="48"/>
      <c r="CR2113" s="48"/>
      <c r="CS2113" s="48"/>
      <c r="CT2113" s="48"/>
      <c r="CU2113" s="48"/>
      <c r="CV2113" s="48"/>
      <c r="CW2113" s="48"/>
      <c r="CX2113" s="48"/>
      <c r="CY2113" s="48"/>
      <c r="CZ2113" s="48"/>
      <c r="DA2113" s="48"/>
      <c r="DB2113" s="48"/>
      <c r="DC2113" s="48"/>
      <c r="DD2113" s="48"/>
      <c r="DE2113" s="48"/>
      <c r="DF2113" s="48"/>
      <c r="DG2113" s="48"/>
      <c r="DH2113" s="48"/>
      <c r="DI2113" s="48"/>
      <c r="DJ2113" s="48"/>
      <c r="DK2113" s="48"/>
      <c r="DL2113" s="48"/>
      <c r="DM2113" s="48"/>
      <c r="DN2113" s="48"/>
      <c r="DO2113" s="48"/>
      <c r="DP2113" s="48"/>
      <c r="DQ2113" s="48"/>
    </row>
    <row r="2114" spans="1:121" ht="12.75" hidden="1" customHeight="1" outlineLevel="2">
      <c r="A2114" s="62"/>
      <c r="B2114" s="40"/>
      <c r="C2114" s="10"/>
      <c r="D2114" s="27"/>
      <c r="E2114" s="28"/>
      <c r="F2114" s="269" t="s">
        <v>2246</v>
      </c>
      <c r="G2114" s="265"/>
      <c r="H2114" s="35"/>
      <c r="I2114" s="35"/>
      <c r="J2114" s="26"/>
      <c r="K2114" s="99"/>
      <c r="L2114" s="100"/>
      <c r="M2114" s="39" t="s">
        <v>2181</v>
      </c>
      <c r="N2114" s="33" t="s">
        <v>52</v>
      </c>
      <c r="O2114" s="26">
        <v>1</v>
      </c>
      <c r="P2114" s="41"/>
      <c r="Q2114" s="88"/>
      <c r="R2114" s="47"/>
      <c r="S2114" s="47"/>
      <c r="T2114" s="47"/>
      <c r="U2114" s="47"/>
      <c r="V2114" s="48"/>
      <c r="W2114" s="48"/>
      <c r="X2114" s="48"/>
      <c r="Y2114" s="48"/>
      <c r="Z2114" s="48"/>
      <c r="AA2114" s="48"/>
      <c r="AB2114" s="48"/>
      <c r="AC2114" s="48"/>
      <c r="AD2114" s="48"/>
      <c r="AE2114" s="48"/>
      <c r="AF2114" s="48"/>
      <c r="AG2114" s="48"/>
      <c r="AH2114" s="48"/>
      <c r="AI2114" s="48"/>
      <c r="AJ2114" s="48"/>
      <c r="AK2114" s="48"/>
      <c r="AL2114" s="48"/>
      <c r="AM2114" s="48"/>
      <c r="AN2114" s="48"/>
      <c r="AO2114" s="48"/>
      <c r="AP2114" s="48"/>
      <c r="AQ2114" s="48"/>
      <c r="AR2114" s="48"/>
      <c r="AS2114" s="48"/>
      <c r="AT2114" s="48"/>
      <c r="AU2114" s="48"/>
      <c r="AV2114" s="48"/>
      <c r="AW2114" s="48"/>
      <c r="AX2114" s="48"/>
      <c r="AY2114" s="48"/>
      <c r="AZ2114" s="48"/>
      <c r="BA2114" s="48"/>
      <c r="BB2114" s="48"/>
      <c r="BC2114" s="48"/>
      <c r="BD2114" s="48"/>
      <c r="BE2114" s="48"/>
      <c r="BF2114" s="48"/>
      <c r="BG2114" s="48"/>
      <c r="BH2114" s="48"/>
      <c r="BI2114" s="48"/>
      <c r="BJ2114" s="48"/>
      <c r="BK2114" s="48"/>
      <c r="BL2114" s="48"/>
      <c r="BM2114" s="48"/>
      <c r="BN2114" s="48"/>
      <c r="BO2114" s="48"/>
      <c r="BP2114" s="48"/>
      <c r="BQ2114" s="48"/>
      <c r="BR2114" s="48"/>
      <c r="BS2114" s="48"/>
      <c r="BT2114" s="48"/>
      <c r="BU2114" s="48"/>
      <c r="BV2114" s="48"/>
      <c r="BW2114" s="48"/>
      <c r="BX2114" s="48"/>
      <c r="BY2114" s="48"/>
      <c r="BZ2114" s="48"/>
      <c r="CA2114" s="48"/>
      <c r="CB2114" s="48"/>
      <c r="CC2114" s="48"/>
      <c r="CD2114" s="48"/>
      <c r="CE2114" s="48"/>
      <c r="CF2114" s="48"/>
      <c r="CG2114" s="48"/>
      <c r="CH2114" s="48"/>
      <c r="CI2114" s="48"/>
      <c r="CJ2114" s="48"/>
      <c r="CK2114" s="48"/>
      <c r="CL2114" s="48"/>
      <c r="CM2114" s="48"/>
      <c r="CN2114" s="48"/>
      <c r="CO2114" s="48"/>
      <c r="CP2114" s="48"/>
      <c r="CQ2114" s="48"/>
      <c r="CR2114" s="48"/>
      <c r="CS2114" s="48"/>
      <c r="CT2114" s="48"/>
      <c r="CU2114" s="48"/>
      <c r="CV2114" s="48"/>
      <c r="CW2114" s="48"/>
      <c r="CX2114" s="48"/>
      <c r="CY2114" s="48"/>
      <c r="CZ2114" s="48"/>
      <c r="DA2114" s="48"/>
      <c r="DB2114" s="48"/>
      <c r="DC2114" s="48"/>
      <c r="DD2114" s="48"/>
      <c r="DE2114" s="48"/>
      <c r="DF2114" s="48"/>
      <c r="DG2114" s="48"/>
      <c r="DH2114" s="48"/>
      <c r="DI2114" s="48"/>
      <c r="DJ2114" s="48"/>
      <c r="DK2114" s="48"/>
      <c r="DL2114" s="48"/>
      <c r="DM2114" s="48"/>
      <c r="DN2114" s="48"/>
      <c r="DO2114" s="48"/>
      <c r="DP2114" s="48"/>
      <c r="DQ2114" s="48"/>
    </row>
    <row r="2115" spans="1:121" ht="22.5" customHeight="1" outlineLevel="1" collapsed="1">
      <c r="A2115" s="27" t="s">
        <v>130</v>
      </c>
      <c r="B2115" s="27">
        <v>6</v>
      </c>
      <c r="C2115" s="27" t="s">
        <v>1349</v>
      </c>
      <c r="D2115" s="27" t="s">
        <v>1350</v>
      </c>
      <c r="E2115" s="28" t="s">
        <v>2247</v>
      </c>
      <c r="F2115" s="35" t="s">
        <v>2248</v>
      </c>
      <c r="G2115" s="28"/>
      <c r="H2115" s="28" t="s">
        <v>59</v>
      </c>
      <c r="I2115" s="28"/>
      <c r="J2115" s="76" t="s">
        <v>33</v>
      </c>
      <c r="K2115" s="26" t="s">
        <v>55</v>
      </c>
      <c r="L2115" s="5" t="s">
        <v>55</v>
      </c>
      <c r="M2115" s="3" t="str">
        <f>M2116&amp;" "&amp;O2116&amp;N2116&amp;" "&amp;M2117&amp;" "&amp;O2117&amp;N2117&amp;" "&amp;M2118&amp;" "&amp;O2118&amp;N2118&amp;" "</f>
        <v xml:space="preserve">Ремонт ТМ 1шт. Ремонт РУ-0,4 кВ 1шт. Ремонт строительной части ТП, КТП 1шт. </v>
      </c>
      <c r="N2115" s="26"/>
      <c r="O2115" s="26"/>
      <c r="P2115" s="41"/>
      <c r="Q2115" s="88"/>
      <c r="R2115" s="47"/>
      <c r="S2115" s="47"/>
      <c r="T2115" s="47"/>
      <c r="U2115" s="47"/>
      <c r="V2115" s="48"/>
      <c r="W2115" s="48"/>
      <c r="X2115" s="48"/>
      <c r="Y2115" s="48"/>
      <c r="Z2115" s="48"/>
      <c r="AA2115" s="48"/>
      <c r="AB2115" s="48"/>
      <c r="AC2115" s="48"/>
      <c r="AD2115" s="48"/>
      <c r="AE2115" s="48"/>
      <c r="AF2115" s="48"/>
      <c r="AG2115" s="48"/>
      <c r="AH2115" s="48"/>
      <c r="AI2115" s="48"/>
      <c r="AJ2115" s="48"/>
      <c r="AK2115" s="48"/>
      <c r="AL2115" s="48"/>
      <c r="AM2115" s="48"/>
      <c r="AN2115" s="48"/>
      <c r="AO2115" s="48"/>
      <c r="AP2115" s="48"/>
      <c r="AQ2115" s="48"/>
      <c r="AR2115" s="48"/>
      <c r="AS2115" s="48"/>
      <c r="AT2115" s="48"/>
      <c r="AU2115" s="48"/>
      <c r="AV2115" s="48"/>
      <c r="AW2115" s="48"/>
      <c r="AX2115" s="48"/>
      <c r="AY2115" s="48"/>
      <c r="AZ2115" s="48"/>
      <c r="BA2115" s="48"/>
      <c r="BB2115" s="48"/>
      <c r="BC2115" s="48"/>
      <c r="BD2115" s="48"/>
      <c r="BE2115" s="48"/>
      <c r="BF2115" s="48"/>
      <c r="BG2115" s="48"/>
      <c r="BH2115" s="48"/>
      <c r="BI2115" s="48"/>
      <c r="BJ2115" s="48"/>
      <c r="BK2115" s="48"/>
      <c r="BL2115" s="48"/>
      <c r="BM2115" s="48"/>
      <c r="BN2115" s="48"/>
      <c r="BO2115" s="48"/>
      <c r="BP2115" s="48"/>
      <c r="BQ2115" s="48"/>
      <c r="BR2115" s="48"/>
      <c r="BS2115" s="48"/>
      <c r="BT2115" s="48"/>
      <c r="BU2115" s="48"/>
      <c r="BV2115" s="48"/>
      <c r="BW2115" s="48"/>
      <c r="BX2115" s="48"/>
      <c r="BY2115" s="48"/>
      <c r="BZ2115" s="48"/>
      <c r="CA2115" s="48"/>
      <c r="CB2115" s="48"/>
      <c r="CC2115" s="48"/>
      <c r="CD2115" s="48"/>
      <c r="CE2115" s="48"/>
      <c r="CF2115" s="48"/>
      <c r="CG2115" s="48"/>
      <c r="CH2115" s="48"/>
      <c r="CI2115" s="48"/>
      <c r="CJ2115" s="48"/>
      <c r="CK2115" s="48"/>
      <c r="CL2115" s="48"/>
      <c r="CM2115" s="48"/>
      <c r="CN2115" s="48"/>
      <c r="CO2115" s="48"/>
      <c r="CP2115" s="48"/>
      <c r="CQ2115" s="48"/>
      <c r="CR2115" s="48"/>
      <c r="CS2115" s="48"/>
      <c r="CT2115" s="48"/>
      <c r="CU2115" s="48"/>
      <c r="CV2115" s="48"/>
      <c r="CW2115" s="48"/>
      <c r="CX2115" s="48"/>
      <c r="CY2115" s="48"/>
      <c r="CZ2115" s="48"/>
      <c r="DA2115" s="48"/>
      <c r="DB2115" s="48"/>
      <c r="DC2115" s="48"/>
      <c r="DD2115" s="48"/>
      <c r="DE2115" s="48"/>
      <c r="DF2115" s="48"/>
      <c r="DG2115" s="48"/>
      <c r="DH2115" s="48"/>
      <c r="DI2115" s="48"/>
      <c r="DJ2115" s="48"/>
      <c r="DK2115" s="48"/>
      <c r="DL2115" s="48"/>
      <c r="DM2115" s="48"/>
      <c r="DN2115" s="48"/>
      <c r="DO2115" s="48"/>
      <c r="DP2115" s="48"/>
      <c r="DQ2115" s="48"/>
    </row>
    <row r="2116" spans="1:121" ht="12.75" hidden="1" customHeight="1" outlineLevel="2">
      <c r="A2116" s="62"/>
      <c r="B2116" s="40"/>
      <c r="C2116" s="10"/>
      <c r="D2116" s="27"/>
      <c r="E2116" s="28"/>
      <c r="F2116" s="39" t="s">
        <v>2239</v>
      </c>
      <c r="G2116" s="27"/>
      <c r="H2116" s="35"/>
      <c r="I2116" s="35"/>
      <c r="J2116" s="26" t="s">
        <v>50</v>
      </c>
      <c r="K2116" s="99"/>
      <c r="L2116" s="100"/>
      <c r="M2116" s="39" t="s">
        <v>2190</v>
      </c>
      <c r="N2116" s="8" t="s">
        <v>52</v>
      </c>
      <c r="O2116" s="26">
        <v>1</v>
      </c>
      <c r="P2116" s="41"/>
      <c r="Q2116" s="88"/>
      <c r="R2116" s="47"/>
      <c r="S2116" s="47"/>
      <c r="T2116" s="47"/>
      <c r="U2116" s="47"/>
      <c r="V2116" s="48"/>
      <c r="W2116" s="48"/>
      <c r="X2116" s="48"/>
      <c r="Y2116" s="48"/>
      <c r="Z2116" s="48"/>
      <c r="AA2116" s="48"/>
      <c r="AB2116" s="48"/>
      <c r="AC2116" s="48"/>
      <c r="AD2116" s="48"/>
      <c r="AE2116" s="48"/>
      <c r="AF2116" s="48"/>
      <c r="AG2116" s="48"/>
      <c r="AH2116" s="48"/>
      <c r="AI2116" s="48"/>
      <c r="AJ2116" s="48"/>
      <c r="AK2116" s="48"/>
      <c r="AL2116" s="48"/>
      <c r="AM2116" s="48"/>
      <c r="AN2116" s="48"/>
      <c r="AO2116" s="48"/>
      <c r="AP2116" s="48"/>
      <c r="AQ2116" s="48"/>
      <c r="AR2116" s="48"/>
      <c r="AS2116" s="48"/>
      <c r="AT2116" s="48"/>
      <c r="AU2116" s="48"/>
      <c r="AV2116" s="48"/>
      <c r="AW2116" s="48"/>
      <c r="AX2116" s="48"/>
      <c r="AY2116" s="48"/>
      <c r="AZ2116" s="48"/>
      <c r="BA2116" s="48"/>
      <c r="BB2116" s="48"/>
      <c r="BC2116" s="48"/>
      <c r="BD2116" s="48"/>
      <c r="BE2116" s="48"/>
      <c r="BF2116" s="48"/>
      <c r="BG2116" s="48"/>
      <c r="BH2116" s="48"/>
      <c r="BI2116" s="48"/>
      <c r="BJ2116" s="48"/>
      <c r="BK2116" s="48"/>
      <c r="BL2116" s="48"/>
      <c r="BM2116" s="48"/>
      <c r="BN2116" s="48"/>
      <c r="BO2116" s="48"/>
      <c r="BP2116" s="48"/>
      <c r="BQ2116" s="48"/>
      <c r="BR2116" s="48"/>
      <c r="BS2116" s="48"/>
      <c r="BT2116" s="48"/>
      <c r="BU2116" s="48"/>
      <c r="BV2116" s="48"/>
      <c r="BW2116" s="48"/>
      <c r="BX2116" s="48"/>
      <c r="BY2116" s="48"/>
      <c r="BZ2116" s="48"/>
      <c r="CA2116" s="48"/>
      <c r="CB2116" s="48"/>
      <c r="CC2116" s="48"/>
      <c r="CD2116" s="48"/>
      <c r="CE2116" s="48"/>
      <c r="CF2116" s="48"/>
      <c r="CG2116" s="48"/>
      <c r="CH2116" s="48"/>
      <c r="CI2116" s="48"/>
      <c r="CJ2116" s="48"/>
      <c r="CK2116" s="48"/>
      <c r="CL2116" s="48"/>
      <c r="CM2116" s="48"/>
      <c r="CN2116" s="48"/>
      <c r="CO2116" s="48"/>
      <c r="CP2116" s="48"/>
      <c r="CQ2116" s="48"/>
      <c r="CR2116" s="48"/>
      <c r="CS2116" s="48"/>
      <c r="CT2116" s="48"/>
      <c r="CU2116" s="48"/>
      <c r="CV2116" s="48"/>
      <c r="CW2116" s="48"/>
      <c r="CX2116" s="48"/>
      <c r="CY2116" s="48"/>
      <c r="CZ2116" s="48"/>
      <c r="DA2116" s="48"/>
      <c r="DB2116" s="48"/>
      <c r="DC2116" s="48"/>
      <c r="DD2116" s="48"/>
      <c r="DE2116" s="48"/>
      <c r="DF2116" s="48"/>
      <c r="DG2116" s="48"/>
      <c r="DH2116" s="48"/>
      <c r="DI2116" s="48"/>
      <c r="DJ2116" s="48"/>
      <c r="DK2116" s="48"/>
      <c r="DL2116" s="48"/>
      <c r="DM2116" s="48"/>
      <c r="DN2116" s="48"/>
      <c r="DO2116" s="48"/>
      <c r="DP2116" s="48"/>
      <c r="DQ2116" s="48"/>
    </row>
    <row r="2117" spans="1:121" ht="22.5" hidden="1" customHeight="1" outlineLevel="2">
      <c r="A2117" s="62"/>
      <c r="B2117" s="40"/>
      <c r="C2117" s="10"/>
      <c r="D2117" s="27"/>
      <c r="E2117" s="28"/>
      <c r="F2117" s="3" t="s">
        <v>2249</v>
      </c>
      <c r="G2117" s="28"/>
      <c r="H2117" s="35"/>
      <c r="I2117" s="35"/>
      <c r="J2117" s="26" t="s">
        <v>33</v>
      </c>
      <c r="K2117" s="99"/>
      <c r="L2117" s="100"/>
      <c r="M2117" s="32" t="s">
        <v>2236</v>
      </c>
      <c r="N2117" s="8" t="s">
        <v>52</v>
      </c>
      <c r="O2117" s="26">
        <v>1</v>
      </c>
      <c r="P2117" s="41"/>
      <c r="Q2117" s="88"/>
      <c r="R2117" s="47"/>
      <c r="S2117" s="47"/>
      <c r="T2117" s="47"/>
      <c r="U2117" s="47"/>
      <c r="V2117" s="48"/>
      <c r="W2117" s="48"/>
      <c r="X2117" s="48"/>
      <c r="Y2117" s="48"/>
      <c r="Z2117" s="48"/>
      <c r="AA2117" s="48"/>
      <c r="AB2117" s="48"/>
      <c r="AC2117" s="48"/>
      <c r="AD2117" s="48"/>
      <c r="AE2117" s="48"/>
      <c r="AF2117" s="48"/>
      <c r="AG2117" s="48"/>
      <c r="AH2117" s="48"/>
      <c r="AI2117" s="48"/>
      <c r="AJ2117" s="48"/>
      <c r="AK2117" s="48"/>
      <c r="AL2117" s="48"/>
      <c r="AM2117" s="48"/>
      <c r="AN2117" s="48"/>
      <c r="AO2117" s="48"/>
      <c r="AP2117" s="48"/>
      <c r="AQ2117" s="48"/>
      <c r="AR2117" s="48"/>
      <c r="AS2117" s="48"/>
      <c r="AT2117" s="48"/>
      <c r="AU2117" s="48"/>
      <c r="AV2117" s="48"/>
      <c r="AW2117" s="48"/>
      <c r="AX2117" s="48"/>
      <c r="AY2117" s="48"/>
      <c r="AZ2117" s="48"/>
      <c r="BA2117" s="48"/>
      <c r="BB2117" s="48"/>
      <c r="BC2117" s="48"/>
      <c r="BD2117" s="48"/>
      <c r="BE2117" s="48"/>
      <c r="BF2117" s="48"/>
      <c r="BG2117" s="48"/>
      <c r="BH2117" s="48"/>
      <c r="BI2117" s="48"/>
      <c r="BJ2117" s="48"/>
      <c r="BK2117" s="48"/>
      <c r="BL2117" s="48"/>
      <c r="BM2117" s="48"/>
      <c r="BN2117" s="48"/>
      <c r="BO2117" s="48"/>
      <c r="BP2117" s="48"/>
      <c r="BQ2117" s="48"/>
      <c r="BR2117" s="48"/>
      <c r="BS2117" s="48"/>
      <c r="BT2117" s="48"/>
      <c r="BU2117" s="48"/>
      <c r="BV2117" s="48"/>
      <c r="BW2117" s="48"/>
      <c r="BX2117" s="48"/>
      <c r="BY2117" s="48"/>
      <c r="BZ2117" s="48"/>
      <c r="CA2117" s="48"/>
      <c r="CB2117" s="48"/>
      <c r="CC2117" s="48"/>
      <c r="CD2117" s="48"/>
      <c r="CE2117" s="48"/>
      <c r="CF2117" s="48"/>
      <c r="CG2117" s="48"/>
      <c r="CH2117" s="48"/>
      <c r="CI2117" s="48"/>
      <c r="CJ2117" s="48"/>
      <c r="CK2117" s="48"/>
      <c r="CL2117" s="48"/>
      <c r="CM2117" s="48"/>
      <c r="CN2117" s="48"/>
      <c r="CO2117" s="48"/>
      <c r="CP2117" s="48"/>
      <c r="CQ2117" s="48"/>
      <c r="CR2117" s="48"/>
      <c r="CS2117" s="48"/>
      <c r="CT2117" s="48"/>
      <c r="CU2117" s="48"/>
      <c r="CV2117" s="48"/>
      <c r="CW2117" s="48"/>
      <c r="CX2117" s="48"/>
      <c r="CY2117" s="48"/>
      <c r="CZ2117" s="48"/>
      <c r="DA2117" s="48"/>
      <c r="DB2117" s="48"/>
      <c r="DC2117" s="48"/>
      <c r="DD2117" s="48"/>
      <c r="DE2117" s="48"/>
      <c r="DF2117" s="48"/>
      <c r="DG2117" s="48"/>
      <c r="DH2117" s="48"/>
      <c r="DI2117" s="48"/>
      <c r="DJ2117" s="48"/>
      <c r="DK2117" s="48"/>
      <c r="DL2117" s="48"/>
      <c r="DM2117" s="48"/>
      <c r="DN2117" s="48"/>
      <c r="DO2117" s="48"/>
      <c r="DP2117" s="48"/>
      <c r="DQ2117" s="48"/>
    </row>
    <row r="2118" spans="1:121" ht="22.5" hidden="1" customHeight="1" outlineLevel="2">
      <c r="A2118" s="62"/>
      <c r="B2118" s="40"/>
      <c r="C2118" s="10"/>
      <c r="D2118" s="27"/>
      <c r="E2118" s="28"/>
      <c r="F2118" s="269" t="s">
        <v>2250</v>
      </c>
      <c r="G2118" s="265"/>
      <c r="H2118" s="35"/>
      <c r="I2118" s="35"/>
      <c r="J2118" s="26" t="s">
        <v>33</v>
      </c>
      <c r="K2118" s="99"/>
      <c r="L2118" s="100"/>
      <c r="M2118" s="39" t="s">
        <v>2181</v>
      </c>
      <c r="N2118" s="33" t="s">
        <v>52</v>
      </c>
      <c r="O2118" s="26">
        <v>1</v>
      </c>
      <c r="P2118" s="41"/>
      <c r="Q2118" s="88"/>
      <c r="R2118" s="47"/>
      <c r="S2118" s="47"/>
      <c r="T2118" s="47"/>
      <c r="U2118" s="47"/>
      <c r="V2118" s="48"/>
      <c r="W2118" s="48"/>
      <c r="X2118" s="48"/>
      <c r="Y2118" s="48"/>
      <c r="Z2118" s="48"/>
      <c r="AA2118" s="48"/>
      <c r="AB2118" s="48"/>
      <c r="AC2118" s="48"/>
      <c r="AD2118" s="48"/>
      <c r="AE2118" s="48"/>
      <c r="AF2118" s="48"/>
      <c r="AG2118" s="48"/>
      <c r="AH2118" s="48"/>
      <c r="AI2118" s="48"/>
      <c r="AJ2118" s="48"/>
      <c r="AK2118" s="48"/>
      <c r="AL2118" s="48"/>
      <c r="AM2118" s="48"/>
      <c r="AN2118" s="48"/>
      <c r="AO2118" s="48"/>
      <c r="AP2118" s="48"/>
      <c r="AQ2118" s="48"/>
      <c r="AR2118" s="48"/>
      <c r="AS2118" s="48"/>
      <c r="AT2118" s="48"/>
      <c r="AU2118" s="48"/>
      <c r="AV2118" s="48"/>
      <c r="AW2118" s="48"/>
      <c r="AX2118" s="48"/>
      <c r="AY2118" s="48"/>
      <c r="AZ2118" s="48"/>
      <c r="BA2118" s="48"/>
      <c r="BB2118" s="48"/>
      <c r="BC2118" s="48"/>
      <c r="BD2118" s="48"/>
      <c r="BE2118" s="48"/>
      <c r="BF2118" s="48"/>
      <c r="BG2118" s="48"/>
      <c r="BH2118" s="48"/>
      <c r="BI2118" s="48"/>
      <c r="BJ2118" s="48"/>
      <c r="BK2118" s="48"/>
      <c r="BL2118" s="48"/>
      <c r="BM2118" s="48"/>
      <c r="BN2118" s="48"/>
      <c r="BO2118" s="48"/>
      <c r="BP2118" s="48"/>
      <c r="BQ2118" s="48"/>
      <c r="BR2118" s="48"/>
      <c r="BS2118" s="48"/>
      <c r="BT2118" s="48"/>
      <c r="BU2118" s="48"/>
      <c r="BV2118" s="48"/>
      <c r="BW2118" s="48"/>
      <c r="BX2118" s="48"/>
      <c r="BY2118" s="48"/>
      <c r="BZ2118" s="48"/>
      <c r="CA2118" s="48"/>
      <c r="CB2118" s="48"/>
      <c r="CC2118" s="48"/>
      <c r="CD2118" s="48"/>
      <c r="CE2118" s="48"/>
      <c r="CF2118" s="48"/>
      <c r="CG2118" s="48"/>
      <c r="CH2118" s="48"/>
      <c r="CI2118" s="48"/>
      <c r="CJ2118" s="48"/>
      <c r="CK2118" s="48"/>
      <c r="CL2118" s="48"/>
      <c r="CM2118" s="48"/>
      <c r="CN2118" s="48"/>
      <c r="CO2118" s="48"/>
      <c r="CP2118" s="48"/>
      <c r="CQ2118" s="48"/>
      <c r="CR2118" s="48"/>
      <c r="CS2118" s="48"/>
      <c r="CT2118" s="48"/>
      <c r="CU2118" s="48"/>
      <c r="CV2118" s="48"/>
      <c r="CW2118" s="48"/>
      <c r="CX2118" s="48"/>
      <c r="CY2118" s="48"/>
      <c r="CZ2118" s="48"/>
      <c r="DA2118" s="48"/>
      <c r="DB2118" s="48"/>
      <c r="DC2118" s="48"/>
      <c r="DD2118" s="48"/>
      <c r="DE2118" s="48"/>
      <c r="DF2118" s="48"/>
      <c r="DG2118" s="48"/>
      <c r="DH2118" s="48"/>
      <c r="DI2118" s="48"/>
      <c r="DJ2118" s="48"/>
      <c r="DK2118" s="48"/>
      <c r="DL2118" s="48"/>
      <c r="DM2118" s="48"/>
      <c r="DN2118" s="48"/>
      <c r="DO2118" s="48"/>
      <c r="DP2118" s="48"/>
      <c r="DQ2118" s="48"/>
    </row>
    <row r="2119" spans="1:121" ht="22.5" customHeight="1" outlineLevel="1" collapsed="1">
      <c r="A2119" s="27" t="s">
        <v>131</v>
      </c>
      <c r="B2119" s="27">
        <v>6</v>
      </c>
      <c r="C2119" s="27" t="s">
        <v>1349</v>
      </c>
      <c r="D2119" s="27" t="s">
        <v>1350</v>
      </c>
      <c r="E2119" s="28" t="s">
        <v>2251</v>
      </c>
      <c r="F2119" s="35" t="s">
        <v>2252</v>
      </c>
      <c r="G2119" s="28"/>
      <c r="H2119" s="28" t="s">
        <v>59</v>
      </c>
      <c r="I2119" s="28"/>
      <c r="J2119" s="76" t="s">
        <v>33</v>
      </c>
      <c r="K2119" s="99" t="s">
        <v>316</v>
      </c>
      <c r="L2119" s="100" t="s">
        <v>316</v>
      </c>
      <c r="M2119" s="3" t="str">
        <f>M2120&amp;" "&amp;O2120&amp;N2120&amp;" "&amp;M2121&amp;" "&amp;O2121&amp;N2121&amp;" "&amp;M2122&amp;" "&amp;O2122&amp;N2122&amp;" "</f>
        <v xml:space="preserve">Ремонт ТМ 1шт. Ремонт РУ-0,4 кВ 1шт. Ремонт строительной части ТП, КТП 1шт. </v>
      </c>
      <c r="N2119" s="26"/>
      <c r="O2119" s="26"/>
      <c r="P2119" s="41"/>
      <c r="Q2119" s="88"/>
      <c r="R2119" s="47"/>
      <c r="S2119" s="47"/>
      <c r="T2119" s="47"/>
      <c r="U2119" s="47"/>
      <c r="V2119" s="48"/>
      <c r="W2119" s="48"/>
      <c r="X2119" s="48"/>
      <c r="Y2119" s="48"/>
      <c r="Z2119" s="48"/>
      <c r="AA2119" s="48"/>
      <c r="AB2119" s="48"/>
      <c r="AC2119" s="48"/>
      <c r="AD2119" s="48"/>
      <c r="AE2119" s="48"/>
      <c r="AF2119" s="48"/>
      <c r="AG2119" s="48"/>
      <c r="AH2119" s="48"/>
      <c r="AI2119" s="48"/>
      <c r="AJ2119" s="48"/>
      <c r="AK2119" s="48"/>
      <c r="AL2119" s="48"/>
      <c r="AM2119" s="48"/>
      <c r="AN2119" s="48"/>
      <c r="AO2119" s="48"/>
      <c r="AP2119" s="48"/>
      <c r="AQ2119" s="48"/>
      <c r="AR2119" s="48"/>
      <c r="AS2119" s="48"/>
      <c r="AT2119" s="48"/>
      <c r="AU2119" s="48"/>
      <c r="AV2119" s="48"/>
      <c r="AW2119" s="48"/>
      <c r="AX2119" s="48"/>
      <c r="AY2119" s="48"/>
      <c r="AZ2119" s="48"/>
      <c r="BA2119" s="48"/>
      <c r="BB2119" s="48"/>
      <c r="BC2119" s="48"/>
      <c r="BD2119" s="48"/>
      <c r="BE2119" s="48"/>
      <c r="BF2119" s="48"/>
      <c r="BG2119" s="48"/>
      <c r="BH2119" s="48"/>
      <c r="BI2119" s="48"/>
      <c r="BJ2119" s="48"/>
      <c r="BK2119" s="48"/>
      <c r="BL2119" s="48"/>
      <c r="BM2119" s="48"/>
      <c r="BN2119" s="48"/>
      <c r="BO2119" s="48"/>
      <c r="BP2119" s="48"/>
      <c r="BQ2119" s="48"/>
      <c r="BR2119" s="48"/>
      <c r="BS2119" s="48"/>
      <c r="BT2119" s="48"/>
      <c r="BU2119" s="48"/>
      <c r="BV2119" s="48"/>
      <c r="BW2119" s="48"/>
      <c r="BX2119" s="48"/>
      <c r="BY2119" s="48"/>
      <c r="BZ2119" s="48"/>
      <c r="CA2119" s="48"/>
      <c r="CB2119" s="48"/>
      <c r="CC2119" s="48"/>
      <c r="CD2119" s="48"/>
      <c r="CE2119" s="48"/>
      <c r="CF2119" s="48"/>
      <c r="CG2119" s="48"/>
      <c r="CH2119" s="48"/>
      <c r="CI2119" s="48"/>
      <c r="CJ2119" s="48"/>
      <c r="CK2119" s="48"/>
      <c r="CL2119" s="48"/>
      <c r="CM2119" s="48"/>
      <c r="CN2119" s="48"/>
      <c r="CO2119" s="48"/>
      <c r="CP2119" s="48"/>
      <c r="CQ2119" s="48"/>
      <c r="CR2119" s="48"/>
      <c r="CS2119" s="48"/>
      <c r="CT2119" s="48"/>
      <c r="CU2119" s="48"/>
      <c r="CV2119" s="48"/>
      <c r="CW2119" s="48"/>
      <c r="CX2119" s="48"/>
      <c r="CY2119" s="48"/>
      <c r="CZ2119" s="48"/>
      <c r="DA2119" s="48"/>
      <c r="DB2119" s="48"/>
      <c r="DC2119" s="48"/>
      <c r="DD2119" s="48"/>
      <c r="DE2119" s="48"/>
      <c r="DF2119" s="48"/>
      <c r="DG2119" s="48"/>
      <c r="DH2119" s="48"/>
      <c r="DI2119" s="48"/>
      <c r="DJ2119" s="48"/>
      <c r="DK2119" s="48"/>
      <c r="DL2119" s="48"/>
      <c r="DM2119" s="48"/>
      <c r="DN2119" s="48"/>
      <c r="DO2119" s="48"/>
      <c r="DP2119" s="48"/>
      <c r="DQ2119" s="48"/>
    </row>
    <row r="2120" spans="1:121" ht="12.75" hidden="1" customHeight="1" outlineLevel="2">
      <c r="A2120" s="62"/>
      <c r="B2120" s="40"/>
      <c r="C2120" s="10"/>
      <c r="D2120" s="27"/>
      <c r="E2120" s="28"/>
      <c r="F2120" s="39" t="s">
        <v>2239</v>
      </c>
      <c r="G2120" s="27"/>
      <c r="H2120" s="35"/>
      <c r="I2120" s="35"/>
      <c r="J2120" s="26" t="s">
        <v>50</v>
      </c>
      <c r="K2120" s="99"/>
      <c r="L2120" s="100"/>
      <c r="M2120" s="39" t="s">
        <v>2190</v>
      </c>
      <c r="N2120" s="8" t="s">
        <v>52</v>
      </c>
      <c r="O2120" s="26">
        <v>1</v>
      </c>
      <c r="P2120" s="41"/>
      <c r="Q2120" s="88"/>
      <c r="R2120" s="47"/>
      <c r="S2120" s="47"/>
      <c r="T2120" s="47"/>
      <c r="U2120" s="47"/>
      <c r="V2120" s="48"/>
      <c r="W2120" s="48"/>
      <c r="X2120" s="48"/>
      <c r="Y2120" s="48"/>
      <c r="Z2120" s="48"/>
      <c r="AA2120" s="48"/>
      <c r="AB2120" s="48"/>
      <c r="AC2120" s="48"/>
      <c r="AD2120" s="48"/>
      <c r="AE2120" s="48"/>
      <c r="AF2120" s="48"/>
      <c r="AG2120" s="48"/>
      <c r="AH2120" s="48"/>
      <c r="AI2120" s="48"/>
      <c r="AJ2120" s="48"/>
      <c r="AK2120" s="48"/>
      <c r="AL2120" s="48"/>
      <c r="AM2120" s="48"/>
      <c r="AN2120" s="48"/>
      <c r="AO2120" s="48"/>
      <c r="AP2120" s="48"/>
      <c r="AQ2120" s="48"/>
      <c r="AR2120" s="48"/>
      <c r="AS2120" s="48"/>
      <c r="AT2120" s="48"/>
      <c r="AU2120" s="48"/>
      <c r="AV2120" s="48"/>
      <c r="AW2120" s="48"/>
      <c r="AX2120" s="48"/>
      <c r="AY2120" s="48"/>
      <c r="AZ2120" s="48"/>
      <c r="BA2120" s="48"/>
      <c r="BB2120" s="48"/>
      <c r="BC2120" s="48"/>
      <c r="BD2120" s="48"/>
      <c r="BE2120" s="48"/>
      <c r="BF2120" s="48"/>
      <c r="BG2120" s="48"/>
      <c r="BH2120" s="48"/>
      <c r="BI2120" s="48"/>
      <c r="BJ2120" s="48"/>
      <c r="BK2120" s="48"/>
      <c r="BL2120" s="48"/>
      <c r="BM2120" s="48"/>
      <c r="BN2120" s="48"/>
      <c r="BO2120" s="48"/>
      <c r="BP2120" s="48"/>
      <c r="BQ2120" s="48"/>
      <c r="BR2120" s="48"/>
      <c r="BS2120" s="48"/>
      <c r="BT2120" s="48"/>
      <c r="BU2120" s="48"/>
      <c r="BV2120" s="48"/>
      <c r="BW2120" s="48"/>
      <c r="BX2120" s="48"/>
      <c r="BY2120" s="48"/>
      <c r="BZ2120" s="48"/>
      <c r="CA2120" s="48"/>
      <c r="CB2120" s="48"/>
      <c r="CC2120" s="48"/>
      <c r="CD2120" s="48"/>
      <c r="CE2120" s="48"/>
      <c r="CF2120" s="48"/>
      <c r="CG2120" s="48"/>
      <c r="CH2120" s="48"/>
      <c r="CI2120" s="48"/>
      <c r="CJ2120" s="48"/>
      <c r="CK2120" s="48"/>
      <c r="CL2120" s="48"/>
      <c r="CM2120" s="48"/>
      <c r="CN2120" s="48"/>
      <c r="CO2120" s="48"/>
      <c r="CP2120" s="48"/>
      <c r="CQ2120" s="48"/>
      <c r="CR2120" s="48"/>
      <c r="CS2120" s="48"/>
      <c r="CT2120" s="48"/>
      <c r="CU2120" s="48"/>
      <c r="CV2120" s="48"/>
      <c r="CW2120" s="48"/>
      <c r="CX2120" s="48"/>
      <c r="CY2120" s="48"/>
      <c r="CZ2120" s="48"/>
      <c r="DA2120" s="48"/>
      <c r="DB2120" s="48"/>
      <c r="DC2120" s="48"/>
      <c r="DD2120" s="48"/>
      <c r="DE2120" s="48"/>
      <c r="DF2120" s="48"/>
      <c r="DG2120" s="48"/>
      <c r="DH2120" s="48"/>
      <c r="DI2120" s="48"/>
      <c r="DJ2120" s="48"/>
      <c r="DK2120" s="48"/>
      <c r="DL2120" s="48"/>
      <c r="DM2120" s="48"/>
      <c r="DN2120" s="48"/>
      <c r="DO2120" s="48"/>
      <c r="DP2120" s="48"/>
      <c r="DQ2120" s="48"/>
    </row>
    <row r="2121" spans="1:121" ht="45" hidden="1" customHeight="1" outlineLevel="2">
      <c r="A2121" s="62"/>
      <c r="B2121" s="40"/>
      <c r="C2121" s="10"/>
      <c r="D2121" s="27"/>
      <c r="E2121" s="28"/>
      <c r="F2121" s="3" t="s">
        <v>2253</v>
      </c>
      <c r="G2121" s="28"/>
      <c r="H2121" s="35"/>
      <c r="I2121" s="35"/>
      <c r="J2121" s="26" t="s">
        <v>33</v>
      </c>
      <c r="K2121" s="99"/>
      <c r="L2121" s="100"/>
      <c r="M2121" s="32" t="s">
        <v>2236</v>
      </c>
      <c r="N2121" s="8" t="s">
        <v>52</v>
      </c>
      <c r="O2121" s="26">
        <v>1</v>
      </c>
      <c r="P2121" s="41"/>
      <c r="Q2121" s="88"/>
      <c r="R2121" s="47"/>
      <c r="S2121" s="47"/>
      <c r="T2121" s="47"/>
      <c r="U2121" s="47"/>
      <c r="V2121" s="48"/>
      <c r="W2121" s="48"/>
      <c r="X2121" s="48"/>
      <c r="Y2121" s="48"/>
      <c r="Z2121" s="48"/>
      <c r="AA2121" s="48"/>
      <c r="AB2121" s="48"/>
      <c r="AC2121" s="48"/>
      <c r="AD2121" s="48"/>
      <c r="AE2121" s="48"/>
      <c r="AF2121" s="48"/>
      <c r="AG2121" s="48"/>
      <c r="AH2121" s="48"/>
      <c r="AI2121" s="48"/>
      <c r="AJ2121" s="48"/>
      <c r="AK2121" s="48"/>
      <c r="AL2121" s="48"/>
      <c r="AM2121" s="48"/>
      <c r="AN2121" s="48"/>
      <c r="AO2121" s="48"/>
      <c r="AP2121" s="48"/>
      <c r="AQ2121" s="48"/>
      <c r="AR2121" s="48"/>
      <c r="AS2121" s="48"/>
      <c r="AT2121" s="48"/>
      <c r="AU2121" s="48"/>
      <c r="AV2121" s="48"/>
      <c r="AW2121" s="48"/>
      <c r="AX2121" s="48"/>
      <c r="AY2121" s="48"/>
      <c r="AZ2121" s="48"/>
      <c r="BA2121" s="48"/>
      <c r="BB2121" s="48"/>
      <c r="BC2121" s="48"/>
      <c r="BD2121" s="48"/>
      <c r="BE2121" s="48"/>
      <c r="BF2121" s="48"/>
      <c r="BG2121" s="48"/>
      <c r="BH2121" s="48"/>
      <c r="BI2121" s="48"/>
      <c r="BJ2121" s="48"/>
      <c r="BK2121" s="48"/>
      <c r="BL2121" s="48"/>
      <c r="BM2121" s="48"/>
      <c r="BN2121" s="48"/>
      <c r="BO2121" s="48"/>
      <c r="BP2121" s="48"/>
      <c r="BQ2121" s="48"/>
      <c r="BR2121" s="48"/>
      <c r="BS2121" s="48"/>
      <c r="BT2121" s="48"/>
      <c r="BU2121" s="48"/>
      <c r="BV2121" s="48"/>
      <c r="BW2121" s="48"/>
      <c r="BX2121" s="48"/>
      <c r="BY2121" s="48"/>
      <c r="BZ2121" s="48"/>
      <c r="CA2121" s="48"/>
      <c r="CB2121" s="48"/>
      <c r="CC2121" s="48"/>
      <c r="CD2121" s="48"/>
      <c r="CE2121" s="48"/>
      <c r="CF2121" s="48"/>
      <c r="CG2121" s="48"/>
      <c r="CH2121" s="48"/>
      <c r="CI2121" s="48"/>
      <c r="CJ2121" s="48"/>
      <c r="CK2121" s="48"/>
      <c r="CL2121" s="48"/>
      <c r="CM2121" s="48"/>
      <c r="CN2121" s="48"/>
      <c r="CO2121" s="48"/>
      <c r="CP2121" s="48"/>
      <c r="CQ2121" s="48"/>
      <c r="CR2121" s="48"/>
      <c r="CS2121" s="48"/>
      <c r="CT2121" s="48"/>
      <c r="CU2121" s="48"/>
      <c r="CV2121" s="48"/>
      <c r="CW2121" s="48"/>
      <c r="CX2121" s="48"/>
      <c r="CY2121" s="48"/>
      <c r="CZ2121" s="48"/>
      <c r="DA2121" s="48"/>
      <c r="DB2121" s="48"/>
      <c r="DC2121" s="48"/>
      <c r="DD2121" s="48"/>
      <c r="DE2121" s="48"/>
      <c r="DF2121" s="48"/>
      <c r="DG2121" s="48"/>
      <c r="DH2121" s="48"/>
      <c r="DI2121" s="48"/>
      <c r="DJ2121" s="48"/>
      <c r="DK2121" s="48"/>
      <c r="DL2121" s="48"/>
      <c r="DM2121" s="48"/>
      <c r="DN2121" s="48"/>
      <c r="DO2121" s="48"/>
      <c r="DP2121" s="48"/>
      <c r="DQ2121" s="48"/>
    </row>
    <row r="2122" spans="1:121" ht="22.5" hidden="1" customHeight="1" outlineLevel="2">
      <c r="A2122" s="62"/>
      <c r="B2122" s="40"/>
      <c r="C2122" s="10"/>
      <c r="D2122" s="27"/>
      <c r="E2122" s="28"/>
      <c r="F2122" s="269" t="s">
        <v>2254</v>
      </c>
      <c r="G2122" s="265"/>
      <c r="H2122" s="35"/>
      <c r="I2122" s="35"/>
      <c r="J2122" s="26"/>
      <c r="K2122" s="99"/>
      <c r="L2122" s="100"/>
      <c r="M2122" s="39" t="s">
        <v>2181</v>
      </c>
      <c r="N2122" s="33" t="s">
        <v>52</v>
      </c>
      <c r="O2122" s="26">
        <v>1</v>
      </c>
      <c r="P2122" s="41"/>
      <c r="Q2122" s="88"/>
      <c r="R2122" s="47"/>
      <c r="S2122" s="47"/>
      <c r="T2122" s="47"/>
      <c r="U2122" s="47"/>
      <c r="V2122" s="48"/>
      <c r="W2122" s="48"/>
      <c r="X2122" s="48"/>
      <c r="Y2122" s="48"/>
      <c r="Z2122" s="48"/>
      <c r="AA2122" s="48"/>
      <c r="AB2122" s="48"/>
      <c r="AC2122" s="48"/>
      <c r="AD2122" s="48"/>
      <c r="AE2122" s="48"/>
      <c r="AF2122" s="48"/>
      <c r="AG2122" s="48"/>
      <c r="AH2122" s="48"/>
      <c r="AI2122" s="48"/>
      <c r="AJ2122" s="48"/>
      <c r="AK2122" s="48"/>
      <c r="AL2122" s="48"/>
      <c r="AM2122" s="48"/>
      <c r="AN2122" s="48"/>
      <c r="AO2122" s="48"/>
      <c r="AP2122" s="48"/>
      <c r="AQ2122" s="48"/>
      <c r="AR2122" s="48"/>
      <c r="AS2122" s="48"/>
      <c r="AT2122" s="48"/>
      <c r="AU2122" s="48"/>
      <c r="AV2122" s="48"/>
      <c r="AW2122" s="48"/>
      <c r="AX2122" s="48"/>
      <c r="AY2122" s="48"/>
      <c r="AZ2122" s="48"/>
      <c r="BA2122" s="48"/>
      <c r="BB2122" s="48"/>
      <c r="BC2122" s="48"/>
      <c r="BD2122" s="48"/>
      <c r="BE2122" s="48"/>
      <c r="BF2122" s="48"/>
      <c r="BG2122" s="48"/>
      <c r="BH2122" s="48"/>
      <c r="BI2122" s="48"/>
      <c r="BJ2122" s="48"/>
      <c r="BK2122" s="48"/>
      <c r="BL2122" s="48"/>
      <c r="BM2122" s="48"/>
      <c r="BN2122" s="48"/>
      <c r="BO2122" s="48"/>
      <c r="BP2122" s="48"/>
      <c r="BQ2122" s="48"/>
      <c r="BR2122" s="48"/>
      <c r="BS2122" s="48"/>
      <c r="BT2122" s="48"/>
      <c r="BU2122" s="48"/>
      <c r="BV2122" s="48"/>
      <c r="BW2122" s="48"/>
      <c r="BX2122" s="48"/>
      <c r="BY2122" s="48"/>
      <c r="BZ2122" s="48"/>
      <c r="CA2122" s="48"/>
      <c r="CB2122" s="48"/>
      <c r="CC2122" s="48"/>
      <c r="CD2122" s="48"/>
      <c r="CE2122" s="48"/>
      <c r="CF2122" s="48"/>
      <c r="CG2122" s="48"/>
      <c r="CH2122" s="48"/>
      <c r="CI2122" s="48"/>
      <c r="CJ2122" s="48"/>
      <c r="CK2122" s="48"/>
      <c r="CL2122" s="48"/>
      <c r="CM2122" s="48"/>
      <c r="CN2122" s="48"/>
      <c r="CO2122" s="48"/>
      <c r="CP2122" s="48"/>
      <c r="CQ2122" s="48"/>
      <c r="CR2122" s="48"/>
      <c r="CS2122" s="48"/>
      <c r="CT2122" s="48"/>
      <c r="CU2122" s="48"/>
      <c r="CV2122" s="48"/>
      <c r="CW2122" s="48"/>
      <c r="CX2122" s="48"/>
      <c r="CY2122" s="48"/>
      <c r="CZ2122" s="48"/>
      <c r="DA2122" s="48"/>
      <c r="DB2122" s="48"/>
      <c r="DC2122" s="48"/>
      <c r="DD2122" s="48"/>
      <c r="DE2122" s="48"/>
      <c r="DF2122" s="48"/>
      <c r="DG2122" s="48"/>
      <c r="DH2122" s="48"/>
      <c r="DI2122" s="48"/>
      <c r="DJ2122" s="48"/>
      <c r="DK2122" s="48"/>
      <c r="DL2122" s="48"/>
      <c r="DM2122" s="48"/>
      <c r="DN2122" s="48"/>
      <c r="DO2122" s="48"/>
      <c r="DP2122" s="48"/>
      <c r="DQ2122" s="48"/>
    </row>
    <row r="2123" spans="1:121" ht="22.5" customHeight="1" outlineLevel="1" collapsed="1">
      <c r="A2123" s="27" t="s">
        <v>132</v>
      </c>
      <c r="B2123" s="27">
        <v>6</v>
      </c>
      <c r="C2123" s="27" t="s">
        <v>1349</v>
      </c>
      <c r="D2123" s="27" t="s">
        <v>1350</v>
      </c>
      <c r="E2123" s="28" t="s">
        <v>2255</v>
      </c>
      <c r="F2123" s="35" t="s">
        <v>2256</v>
      </c>
      <c r="G2123" s="28"/>
      <c r="H2123" s="28" t="s">
        <v>59</v>
      </c>
      <c r="I2123" s="28"/>
      <c r="J2123" s="76" t="s">
        <v>33</v>
      </c>
      <c r="K2123" s="99" t="s">
        <v>55</v>
      </c>
      <c r="L2123" s="100" t="s">
        <v>55</v>
      </c>
      <c r="M2123" s="3" t="str">
        <f>M2124&amp;" "&amp;O2124&amp;N2124&amp;" "&amp;M2125&amp;" "&amp;O2125&amp;N2125&amp;" "&amp;M2126&amp;" "&amp;O2126&amp;N2126&amp;" "</f>
        <v xml:space="preserve">Ремонт ТМ 1шт. Ремонт РУ-0,4 кВ 1шт. Ремонт строительной части ТП, КТП 1шт. </v>
      </c>
      <c r="N2123" s="26"/>
      <c r="O2123" s="26"/>
      <c r="P2123" s="41"/>
      <c r="Q2123" s="88"/>
      <c r="R2123" s="47"/>
      <c r="S2123" s="47"/>
      <c r="T2123" s="47"/>
      <c r="U2123" s="47"/>
      <c r="V2123" s="48"/>
      <c r="W2123" s="48"/>
      <c r="X2123" s="48"/>
      <c r="Y2123" s="48"/>
      <c r="Z2123" s="48"/>
      <c r="AA2123" s="48"/>
      <c r="AB2123" s="48"/>
      <c r="AC2123" s="48"/>
      <c r="AD2123" s="48"/>
      <c r="AE2123" s="48"/>
      <c r="AF2123" s="48"/>
      <c r="AG2123" s="48"/>
      <c r="AH2123" s="48"/>
      <c r="AI2123" s="48"/>
      <c r="AJ2123" s="48"/>
      <c r="AK2123" s="48"/>
      <c r="AL2123" s="48"/>
      <c r="AM2123" s="48"/>
      <c r="AN2123" s="48"/>
      <c r="AO2123" s="48"/>
      <c r="AP2123" s="48"/>
      <c r="AQ2123" s="48"/>
      <c r="AR2123" s="48"/>
      <c r="AS2123" s="48"/>
      <c r="AT2123" s="48"/>
      <c r="AU2123" s="48"/>
      <c r="AV2123" s="48"/>
      <c r="AW2123" s="48"/>
      <c r="AX2123" s="48"/>
      <c r="AY2123" s="48"/>
      <c r="AZ2123" s="48"/>
      <c r="BA2123" s="48"/>
      <c r="BB2123" s="48"/>
      <c r="BC2123" s="48"/>
      <c r="BD2123" s="48"/>
      <c r="BE2123" s="48"/>
      <c r="BF2123" s="48"/>
      <c r="BG2123" s="48"/>
      <c r="BH2123" s="48"/>
      <c r="BI2123" s="48"/>
      <c r="BJ2123" s="48"/>
      <c r="BK2123" s="48"/>
      <c r="BL2123" s="48"/>
      <c r="BM2123" s="48"/>
      <c r="BN2123" s="48"/>
      <c r="BO2123" s="48"/>
      <c r="BP2123" s="48"/>
      <c r="BQ2123" s="48"/>
      <c r="BR2123" s="48"/>
      <c r="BS2123" s="48"/>
      <c r="BT2123" s="48"/>
      <c r="BU2123" s="48"/>
      <c r="BV2123" s="48"/>
      <c r="BW2123" s="48"/>
      <c r="BX2123" s="48"/>
      <c r="BY2123" s="48"/>
      <c r="BZ2123" s="48"/>
      <c r="CA2123" s="48"/>
      <c r="CB2123" s="48"/>
      <c r="CC2123" s="48"/>
      <c r="CD2123" s="48"/>
      <c r="CE2123" s="48"/>
      <c r="CF2123" s="48"/>
      <c r="CG2123" s="48"/>
      <c r="CH2123" s="48"/>
      <c r="CI2123" s="48"/>
      <c r="CJ2123" s="48"/>
      <c r="CK2123" s="48"/>
      <c r="CL2123" s="48"/>
      <c r="CM2123" s="48"/>
      <c r="CN2123" s="48"/>
      <c r="CO2123" s="48"/>
      <c r="CP2123" s="48"/>
      <c r="CQ2123" s="48"/>
      <c r="CR2123" s="48"/>
      <c r="CS2123" s="48"/>
      <c r="CT2123" s="48"/>
      <c r="CU2123" s="48"/>
      <c r="CV2123" s="48"/>
      <c r="CW2123" s="48"/>
      <c r="CX2123" s="48"/>
      <c r="CY2123" s="48"/>
      <c r="CZ2123" s="48"/>
      <c r="DA2123" s="48"/>
      <c r="DB2123" s="48"/>
      <c r="DC2123" s="48"/>
      <c r="DD2123" s="48"/>
      <c r="DE2123" s="48"/>
      <c r="DF2123" s="48"/>
      <c r="DG2123" s="48"/>
      <c r="DH2123" s="48"/>
      <c r="DI2123" s="48"/>
      <c r="DJ2123" s="48"/>
      <c r="DK2123" s="48"/>
      <c r="DL2123" s="48"/>
      <c r="DM2123" s="48"/>
      <c r="DN2123" s="48"/>
      <c r="DO2123" s="48"/>
      <c r="DP2123" s="48"/>
      <c r="DQ2123" s="48"/>
    </row>
    <row r="2124" spans="1:121" ht="12.75" hidden="1" customHeight="1" outlineLevel="2">
      <c r="A2124" s="62"/>
      <c r="B2124" s="40"/>
      <c r="C2124" s="10"/>
      <c r="D2124" s="27"/>
      <c r="E2124" s="28"/>
      <c r="F2124" s="39" t="s">
        <v>2257</v>
      </c>
      <c r="G2124" s="27"/>
      <c r="H2124" s="35"/>
      <c r="I2124" s="35"/>
      <c r="J2124" s="26" t="s">
        <v>50</v>
      </c>
      <c r="K2124" s="99"/>
      <c r="L2124" s="100"/>
      <c r="M2124" s="39" t="s">
        <v>2190</v>
      </c>
      <c r="N2124" s="8" t="s">
        <v>52</v>
      </c>
      <c r="O2124" s="26">
        <v>1</v>
      </c>
      <c r="P2124" s="41"/>
      <c r="Q2124" s="88"/>
      <c r="R2124" s="47"/>
      <c r="S2124" s="47"/>
      <c r="T2124" s="47"/>
      <c r="U2124" s="47"/>
      <c r="V2124" s="48"/>
      <c r="W2124" s="48"/>
      <c r="X2124" s="48"/>
      <c r="Y2124" s="48"/>
      <c r="Z2124" s="48"/>
      <c r="AA2124" s="48"/>
      <c r="AB2124" s="48"/>
      <c r="AC2124" s="48"/>
      <c r="AD2124" s="48"/>
      <c r="AE2124" s="48"/>
      <c r="AF2124" s="48"/>
      <c r="AG2124" s="48"/>
      <c r="AH2124" s="48"/>
      <c r="AI2124" s="48"/>
      <c r="AJ2124" s="48"/>
      <c r="AK2124" s="48"/>
      <c r="AL2124" s="48"/>
      <c r="AM2124" s="48"/>
      <c r="AN2124" s="48"/>
      <c r="AO2124" s="48"/>
      <c r="AP2124" s="48"/>
      <c r="AQ2124" s="48"/>
      <c r="AR2124" s="48"/>
      <c r="AS2124" s="48"/>
      <c r="AT2124" s="48"/>
      <c r="AU2124" s="48"/>
      <c r="AV2124" s="48"/>
      <c r="AW2124" s="48"/>
      <c r="AX2124" s="48"/>
      <c r="AY2124" s="48"/>
      <c r="AZ2124" s="48"/>
      <c r="BA2124" s="48"/>
      <c r="BB2124" s="48"/>
      <c r="BC2124" s="48"/>
      <c r="BD2124" s="48"/>
      <c r="BE2124" s="48"/>
      <c r="BF2124" s="48"/>
      <c r="BG2124" s="48"/>
      <c r="BH2124" s="48"/>
      <c r="BI2124" s="48"/>
      <c r="BJ2124" s="48"/>
      <c r="BK2124" s="48"/>
      <c r="BL2124" s="48"/>
      <c r="BM2124" s="48"/>
      <c r="BN2124" s="48"/>
      <c r="BO2124" s="48"/>
      <c r="BP2124" s="48"/>
      <c r="BQ2124" s="48"/>
      <c r="BR2124" s="48"/>
      <c r="BS2124" s="48"/>
      <c r="BT2124" s="48"/>
      <c r="BU2124" s="48"/>
      <c r="BV2124" s="48"/>
      <c r="BW2124" s="48"/>
      <c r="BX2124" s="48"/>
      <c r="BY2124" s="48"/>
      <c r="BZ2124" s="48"/>
      <c r="CA2124" s="48"/>
      <c r="CB2124" s="48"/>
      <c r="CC2124" s="48"/>
      <c r="CD2124" s="48"/>
      <c r="CE2124" s="48"/>
      <c r="CF2124" s="48"/>
      <c r="CG2124" s="48"/>
      <c r="CH2124" s="48"/>
      <c r="CI2124" s="48"/>
      <c r="CJ2124" s="48"/>
      <c r="CK2124" s="48"/>
      <c r="CL2124" s="48"/>
      <c r="CM2124" s="48"/>
      <c r="CN2124" s="48"/>
      <c r="CO2124" s="48"/>
      <c r="CP2124" s="48"/>
      <c r="CQ2124" s="48"/>
      <c r="CR2124" s="48"/>
      <c r="CS2124" s="48"/>
      <c r="CT2124" s="48"/>
      <c r="CU2124" s="48"/>
      <c r="CV2124" s="48"/>
      <c r="CW2124" s="48"/>
      <c r="CX2124" s="48"/>
      <c r="CY2124" s="48"/>
      <c r="CZ2124" s="48"/>
      <c r="DA2124" s="48"/>
      <c r="DB2124" s="48"/>
      <c r="DC2124" s="48"/>
      <c r="DD2124" s="48"/>
      <c r="DE2124" s="48"/>
      <c r="DF2124" s="48"/>
      <c r="DG2124" s="48"/>
      <c r="DH2124" s="48"/>
      <c r="DI2124" s="48"/>
      <c r="DJ2124" s="48"/>
      <c r="DK2124" s="48"/>
      <c r="DL2124" s="48"/>
      <c r="DM2124" s="48"/>
      <c r="DN2124" s="48"/>
      <c r="DO2124" s="48"/>
      <c r="DP2124" s="48"/>
      <c r="DQ2124" s="48"/>
    </row>
    <row r="2125" spans="1:121" ht="22.5" hidden="1" customHeight="1" outlineLevel="2">
      <c r="A2125" s="62"/>
      <c r="B2125" s="40"/>
      <c r="C2125" s="10"/>
      <c r="D2125" s="27"/>
      <c r="E2125" s="28"/>
      <c r="F2125" s="3" t="s">
        <v>2249</v>
      </c>
      <c r="G2125" s="28"/>
      <c r="H2125" s="35"/>
      <c r="I2125" s="35"/>
      <c r="J2125" s="26" t="s">
        <v>33</v>
      </c>
      <c r="K2125" s="99"/>
      <c r="L2125" s="100"/>
      <c r="M2125" s="32" t="s">
        <v>2236</v>
      </c>
      <c r="N2125" s="8" t="s">
        <v>52</v>
      </c>
      <c r="O2125" s="26">
        <v>1</v>
      </c>
      <c r="P2125" s="41"/>
      <c r="Q2125" s="88"/>
      <c r="R2125" s="47"/>
      <c r="S2125" s="47"/>
      <c r="T2125" s="47"/>
      <c r="U2125" s="47"/>
      <c r="V2125" s="48"/>
      <c r="W2125" s="48"/>
      <c r="X2125" s="48"/>
      <c r="Y2125" s="48"/>
      <c r="Z2125" s="48"/>
      <c r="AA2125" s="48"/>
      <c r="AB2125" s="48"/>
      <c r="AC2125" s="48"/>
      <c r="AD2125" s="48"/>
      <c r="AE2125" s="48"/>
      <c r="AF2125" s="48"/>
      <c r="AG2125" s="48"/>
      <c r="AH2125" s="48"/>
      <c r="AI2125" s="48"/>
      <c r="AJ2125" s="48"/>
      <c r="AK2125" s="48"/>
      <c r="AL2125" s="48"/>
      <c r="AM2125" s="48"/>
      <c r="AN2125" s="48"/>
      <c r="AO2125" s="48"/>
      <c r="AP2125" s="48"/>
      <c r="AQ2125" s="48"/>
      <c r="AR2125" s="48"/>
      <c r="AS2125" s="48"/>
      <c r="AT2125" s="48"/>
      <c r="AU2125" s="48"/>
      <c r="AV2125" s="48"/>
      <c r="AW2125" s="48"/>
      <c r="AX2125" s="48"/>
      <c r="AY2125" s="48"/>
      <c r="AZ2125" s="48"/>
      <c r="BA2125" s="48"/>
      <c r="BB2125" s="48"/>
      <c r="BC2125" s="48"/>
      <c r="BD2125" s="48"/>
      <c r="BE2125" s="48"/>
      <c r="BF2125" s="48"/>
      <c r="BG2125" s="48"/>
      <c r="BH2125" s="48"/>
      <c r="BI2125" s="48"/>
      <c r="BJ2125" s="48"/>
      <c r="BK2125" s="48"/>
      <c r="BL2125" s="48"/>
      <c r="BM2125" s="48"/>
      <c r="BN2125" s="48"/>
      <c r="BO2125" s="48"/>
      <c r="BP2125" s="48"/>
      <c r="BQ2125" s="48"/>
      <c r="BR2125" s="48"/>
      <c r="BS2125" s="48"/>
      <c r="BT2125" s="48"/>
      <c r="BU2125" s="48"/>
      <c r="BV2125" s="48"/>
      <c r="BW2125" s="48"/>
      <c r="BX2125" s="48"/>
      <c r="BY2125" s="48"/>
      <c r="BZ2125" s="48"/>
      <c r="CA2125" s="48"/>
      <c r="CB2125" s="48"/>
      <c r="CC2125" s="48"/>
      <c r="CD2125" s="48"/>
      <c r="CE2125" s="48"/>
      <c r="CF2125" s="48"/>
      <c r="CG2125" s="48"/>
      <c r="CH2125" s="48"/>
      <c r="CI2125" s="48"/>
      <c r="CJ2125" s="48"/>
      <c r="CK2125" s="48"/>
      <c r="CL2125" s="48"/>
      <c r="CM2125" s="48"/>
      <c r="CN2125" s="48"/>
      <c r="CO2125" s="48"/>
      <c r="CP2125" s="48"/>
      <c r="CQ2125" s="48"/>
      <c r="CR2125" s="48"/>
      <c r="CS2125" s="48"/>
      <c r="CT2125" s="48"/>
      <c r="CU2125" s="48"/>
      <c r="CV2125" s="48"/>
      <c r="CW2125" s="48"/>
      <c r="CX2125" s="48"/>
      <c r="CY2125" s="48"/>
      <c r="CZ2125" s="48"/>
      <c r="DA2125" s="48"/>
      <c r="DB2125" s="48"/>
      <c r="DC2125" s="48"/>
      <c r="DD2125" s="48"/>
      <c r="DE2125" s="48"/>
      <c r="DF2125" s="48"/>
      <c r="DG2125" s="48"/>
      <c r="DH2125" s="48"/>
      <c r="DI2125" s="48"/>
      <c r="DJ2125" s="48"/>
      <c r="DK2125" s="48"/>
      <c r="DL2125" s="48"/>
      <c r="DM2125" s="48"/>
      <c r="DN2125" s="48"/>
      <c r="DO2125" s="48"/>
      <c r="DP2125" s="48"/>
      <c r="DQ2125" s="48"/>
    </row>
    <row r="2126" spans="1:121" ht="22.5" hidden="1" customHeight="1" outlineLevel="2">
      <c r="A2126" s="62"/>
      <c r="B2126" s="40"/>
      <c r="C2126" s="10"/>
      <c r="D2126" s="27"/>
      <c r="E2126" s="28"/>
      <c r="F2126" s="269" t="s">
        <v>2258</v>
      </c>
      <c r="G2126" s="265"/>
      <c r="H2126" s="35"/>
      <c r="I2126" s="35"/>
      <c r="J2126" s="26"/>
      <c r="K2126" s="99"/>
      <c r="L2126" s="100"/>
      <c r="M2126" s="39" t="s">
        <v>2181</v>
      </c>
      <c r="N2126" s="33" t="s">
        <v>52</v>
      </c>
      <c r="O2126" s="26">
        <v>1</v>
      </c>
      <c r="P2126" s="41"/>
      <c r="Q2126" s="88"/>
      <c r="R2126" s="47"/>
      <c r="S2126" s="47"/>
      <c r="T2126" s="47"/>
      <c r="U2126" s="47"/>
      <c r="V2126" s="48"/>
      <c r="W2126" s="48"/>
      <c r="X2126" s="48"/>
      <c r="Y2126" s="48"/>
      <c r="Z2126" s="48"/>
      <c r="AA2126" s="48"/>
      <c r="AB2126" s="48"/>
      <c r="AC2126" s="48"/>
      <c r="AD2126" s="48"/>
      <c r="AE2126" s="48"/>
      <c r="AF2126" s="48"/>
      <c r="AG2126" s="48"/>
      <c r="AH2126" s="48"/>
      <c r="AI2126" s="48"/>
      <c r="AJ2126" s="48"/>
      <c r="AK2126" s="48"/>
      <c r="AL2126" s="48"/>
      <c r="AM2126" s="48"/>
      <c r="AN2126" s="48"/>
      <c r="AO2126" s="48"/>
      <c r="AP2126" s="48"/>
      <c r="AQ2126" s="48"/>
      <c r="AR2126" s="48"/>
      <c r="AS2126" s="48"/>
      <c r="AT2126" s="48"/>
      <c r="AU2126" s="48"/>
      <c r="AV2126" s="48"/>
      <c r="AW2126" s="48"/>
      <c r="AX2126" s="48"/>
      <c r="AY2126" s="48"/>
      <c r="AZ2126" s="48"/>
      <c r="BA2126" s="48"/>
      <c r="BB2126" s="48"/>
      <c r="BC2126" s="48"/>
      <c r="BD2126" s="48"/>
      <c r="BE2126" s="48"/>
      <c r="BF2126" s="48"/>
      <c r="BG2126" s="48"/>
      <c r="BH2126" s="48"/>
      <c r="BI2126" s="48"/>
      <c r="BJ2126" s="48"/>
      <c r="BK2126" s="48"/>
      <c r="BL2126" s="48"/>
      <c r="BM2126" s="48"/>
      <c r="BN2126" s="48"/>
      <c r="BO2126" s="48"/>
      <c r="BP2126" s="48"/>
      <c r="BQ2126" s="48"/>
      <c r="BR2126" s="48"/>
      <c r="BS2126" s="48"/>
      <c r="BT2126" s="48"/>
      <c r="BU2126" s="48"/>
      <c r="BV2126" s="48"/>
      <c r="BW2126" s="48"/>
      <c r="BX2126" s="48"/>
      <c r="BY2126" s="48"/>
      <c r="BZ2126" s="48"/>
      <c r="CA2126" s="48"/>
      <c r="CB2126" s="48"/>
      <c r="CC2126" s="48"/>
      <c r="CD2126" s="48"/>
      <c r="CE2126" s="48"/>
      <c r="CF2126" s="48"/>
      <c r="CG2126" s="48"/>
      <c r="CH2126" s="48"/>
      <c r="CI2126" s="48"/>
      <c r="CJ2126" s="48"/>
      <c r="CK2126" s="48"/>
      <c r="CL2126" s="48"/>
      <c r="CM2126" s="48"/>
      <c r="CN2126" s="48"/>
      <c r="CO2126" s="48"/>
      <c r="CP2126" s="48"/>
      <c r="CQ2126" s="48"/>
      <c r="CR2126" s="48"/>
      <c r="CS2126" s="48"/>
      <c r="CT2126" s="48"/>
      <c r="CU2126" s="48"/>
      <c r="CV2126" s="48"/>
      <c r="CW2126" s="48"/>
      <c r="CX2126" s="48"/>
      <c r="CY2126" s="48"/>
      <c r="CZ2126" s="48"/>
      <c r="DA2126" s="48"/>
      <c r="DB2126" s="48"/>
      <c r="DC2126" s="48"/>
      <c r="DD2126" s="48"/>
      <c r="DE2126" s="48"/>
      <c r="DF2126" s="48"/>
      <c r="DG2126" s="48"/>
      <c r="DH2126" s="48"/>
      <c r="DI2126" s="48"/>
      <c r="DJ2126" s="48"/>
      <c r="DK2126" s="48"/>
      <c r="DL2126" s="48"/>
      <c r="DM2126" s="48"/>
      <c r="DN2126" s="48"/>
      <c r="DO2126" s="48"/>
      <c r="DP2126" s="48"/>
      <c r="DQ2126" s="48"/>
    </row>
    <row r="2127" spans="1:121" ht="22.5" customHeight="1" outlineLevel="1" collapsed="1">
      <c r="A2127" s="27" t="s">
        <v>133</v>
      </c>
      <c r="B2127" s="27">
        <v>6</v>
      </c>
      <c r="C2127" s="27" t="s">
        <v>1349</v>
      </c>
      <c r="D2127" s="27" t="s">
        <v>1350</v>
      </c>
      <c r="E2127" s="28" t="s">
        <v>2259</v>
      </c>
      <c r="F2127" s="35" t="s">
        <v>2260</v>
      </c>
      <c r="G2127" s="28"/>
      <c r="H2127" s="28" t="s">
        <v>59</v>
      </c>
      <c r="I2127" s="28"/>
      <c r="J2127" s="76" t="s">
        <v>33</v>
      </c>
      <c r="K2127" s="99" t="s">
        <v>56</v>
      </c>
      <c r="L2127" s="100" t="s">
        <v>56</v>
      </c>
      <c r="M2127" s="3" t="str">
        <f>M2128&amp;" "&amp;O2128&amp;N2128&amp;" "&amp;M2129&amp;" "&amp;O2129&amp;N2129&amp;" "&amp;M2130&amp;" "&amp;O2130&amp;N2130&amp;" "</f>
        <v xml:space="preserve">Ремонт ТМ 1шт. Ремонт РУ-0,4 кВ 1шт. Ремонт строительной части ТП, КТП 1шт. </v>
      </c>
      <c r="N2127" s="26"/>
      <c r="O2127" s="26"/>
      <c r="P2127" s="41"/>
      <c r="Q2127" s="88"/>
      <c r="R2127" s="47"/>
      <c r="S2127" s="47"/>
      <c r="T2127" s="47"/>
      <c r="U2127" s="47"/>
      <c r="V2127" s="48"/>
      <c r="W2127" s="48"/>
      <c r="X2127" s="48"/>
      <c r="Y2127" s="48"/>
      <c r="Z2127" s="48"/>
      <c r="AA2127" s="48"/>
      <c r="AB2127" s="48"/>
      <c r="AC2127" s="48"/>
      <c r="AD2127" s="48"/>
      <c r="AE2127" s="48"/>
      <c r="AF2127" s="48"/>
      <c r="AG2127" s="48"/>
      <c r="AH2127" s="48"/>
      <c r="AI2127" s="48"/>
      <c r="AJ2127" s="48"/>
      <c r="AK2127" s="48"/>
      <c r="AL2127" s="48"/>
      <c r="AM2127" s="48"/>
      <c r="AN2127" s="48"/>
      <c r="AO2127" s="48"/>
      <c r="AP2127" s="48"/>
      <c r="AQ2127" s="48"/>
      <c r="AR2127" s="48"/>
      <c r="AS2127" s="48"/>
      <c r="AT2127" s="48"/>
      <c r="AU2127" s="48"/>
      <c r="AV2127" s="48"/>
      <c r="AW2127" s="48"/>
      <c r="AX2127" s="48"/>
      <c r="AY2127" s="48"/>
      <c r="AZ2127" s="48"/>
      <c r="BA2127" s="48"/>
      <c r="BB2127" s="48"/>
      <c r="BC2127" s="48"/>
      <c r="BD2127" s="48"/>
      <c r="BE2127" s="48"/>
      <c r="BF2127" s="48"/>
      <c r="BG2127" s="48"/>
      <c r="BH2127" s="48"/>
      <c r="BI2127" s="48"/>
      <c r="BJ2127" s="48"/>
      <c r="BK2127" s="48"/>
      <c r="BL2127" s="48"/>
      <c r="BM2127" s="48"/>
      <c r="BN2127" s="48"/>
      <c r="BO2127" s="48"/>
      <c r="BP2127" s="48"/>
      <c r="BQ2127" s="48"/>
      <c r="BR2127" s="48"/>
      <c r="BS2127" s="48"/>
      <c r="BT2127" s="48"/>
      <c r="BU2127" s="48"/>
      <c r="BV2127" s="48"/>
      <c r="BW2127" s="48"/>
      <c r="BX2127" s="48"/>
      <c r="BY2127" s="48"/>
      <c r="BZ2127" s="48"/>
      <c r="CA2127" s="48"/>
      <c r="CB2127" s="48"/>
      <c r="CC2127" s="48"/>
      <c r="CD2127" s="48"/>
      <c r="CE2127" s="48"/>
      <c r="CF2127" s="48"/>
      <c r="CG2127" s="48"/>
      <c r="CH2127" s="48"/>
      <c r="CI2127" s="48"/>
      <c r="CJ2127" s="48"/>
      <c r="CK2127" s="48"/>
      <c r="CL2127" s="48"/>
      <c r="CM2127" s="48"/>
      <c r="CN2127" s="48"/>
      <c r="CO2127" s="48"/>
      <c r="CP2127" s="48"/>
      <c r="CQ2127" s="48"/>
      <c r="CR2127" s="48"/>
      <c r="CS2127" s="48"/>
      <c r="CT2127" s="48"/>
      <c r="CU2127" s="48"/>
      <c r="CV2127" s="48"/>
      <c r="CW2127" s="48"/>
      <c r="CX2127" s="48"/>
      <c r="CY2127" s="48"/>
      <c r="CZ2127" s="48"/>
      <c r="DA2127" s="48"/>
      <c r="DB2127" s="48"/>
      <c r="DC2127" s="48"/>
      <c r="DD2127" s="48"/>
      <c r="DE2127" s="48"/>
      <c r="DF2127" s="48"/>
      <c r="DG2127" s="48"/>
      <c r="DH2127" s="48"/>
      <c r="DI2127" s="48"/>
      <c r="DJ2127" s="48"/>
      <c r="DK2127" s="48"/>
      <c r="DL2127" s="48"/>
      <c r="DM2127" s="48"/>
      <c r="DN2127" s="48"/>
      <c r="DO2127" s="48"/>
      <c r="DP2127" s="48"/>
      <c r="DQ2127" s="48"/>
    </row>
    <row r="2128" spans="1:121" ht="12.75" hidden="1" customHeight="1" outlineLevel="2">
      <c r="A2128" s="62"/>
      <c r="B2128" s="40"/>
      <c r="C2128" s="10"/>
      <c r="D2128" s="27"/>
      <c r="E2128" s="28"/>
      <c r="F2128" s="39" t="s">
        <v>2239</v>
      </c>
      <c r="G2128" s="27"/>
      <c r="H2128" s="35"/>
      <c r="I2128" s="35"/>
      <c r="J2128" s="26" t="s">
        <v>50</v>
      </c>
      <c r="K2128" s="99"/>
      <c r="L2128" s="100"/>
      <c r="M2128" s="39" t="s">
        <v>2190</v>
      </c>
      <c r="N2128" s="8" t="s">
        <v>52</v>
      </c>
      <c r="O2128" s="26">
        <v>1</v>
      </c>
      <c r="P2128" s="41"/>
      <c r="Q2128" s="88"/>
      <c r="R2128" s="47"/>
      <c r="S2128" s="47"/>
      <c r="T2128" s="47"/>
      <c r="U2128" s="47"/>
      <c r="V2128" s="48"/>
      <c r="W2128" s="48"/>
      <c r="X2128" s="48"/>
      <c r="Y2128" s="48"/>
      <c r="Z2128" s="48"/>
      <c r="AA2128" s="48"/>
      <c r="AB2128" s="48"/>
      <c r="AC2128" s="48"/>
      <c r="AD2128" s="48"/>
      <c r="AE2128" s="48"/>
      <c r="AF2128" s="48"/>
      <c r="AG2128" s="48"/>
      <c r="AH2128" s="48"/>
      <c r="AI2128" s="48"/>
      <c r="AJ2128" s="48"/>
      <c r="AK2128" s="48"/>
      <c r="AL2128" s="48"/>
      <c r="AM2128" s="48"/>
      <c r="AN2128" s="48"/>
      <c r="AO2128" s="48"/>
      <c r="AP2128" s="48"/>
      <c r="AQ2128" s="48"/>
      <c r="AR2128" s="48"/>
      <c r="AS2128" s="48"/>
      <c r="AT2128" s="48"/>
      <c r="AU2128" s="48"/>
      <c r="AV2128" s="48"/>
      <c r="AW2128" s="48"/>
      <c r="AX2128" s="48"/>
      <c r="AY2128" s="48"/>
      <c r="AZ2128" s="48"/>
      <c r="BA2128" s="48"/>
      <c r="BB2128" s="48"/>
      <c r="BC2128" s="48"/>
      <c r="BD2128" s="48"/>
      <c r="BE2128" s="48"/>
      <c r="BF2128" s="48"/>
      <c r="BG2128" s="48"/>
      <c r="BH2128" s="48"/>
      <c r="BI2128" s="48"/>
      <c r="BJ2128" s="48"/>
      <c r="BK2128" s="48"/>
      <c r="BL2128" s="48"/>
      <c r="BM2128" s="48"/>
      <c r="BN2128" s="48"/>
      <c r="BO2128" s="48"/>
      <c r="BP2128" s="48"/>
      <c r="BQ2128" s="48"/>
      <c r="BR2128" s="48"/>
      <c r="BS2128" s="48"/>
      <c r="BT2128" s="48"/>
      <c r="BU2128" s="48"/>
      <c r="BV2128" s="48"/>
      <c r="BW2128" s="48"/>
      <c r="BX2128" s="48"/>
      <c r="BY2128" s="48"/>
      <c r="BZ2128" s="48"/>
      <c r="CA2128" s="48"/>
      <c r="CB2128" s="48"/>
      <c r="CC2128" s="48"/>
      <c r="CD2128" s="48"/>
      <c r="CE2128" s="48"/>
      <c r="CF2128" s="48"/>
      <c r="CG2128" s="48"/>
      <c r="CH2128" s="48"/>
      <c r="CI2128" s="48"/>
      <c r="CJ2128" s="48"/>
      <c r="CK2128" s="48"/>
      <c r="CL2128" s="48"/>
      <c r="CM2128" s="48"/>
      <c r="CN2128" s="48"/>
      <c r="CO2128" s="48"/>
      <c r="CP2128" s="48"/>
      <c r="CQ2128" s="48"/>
      <c r="CR2128" s="48"/>
      <c r="CS2128" s="48"/>
      <c r="CT2128" s="48"/>
      <c r="CU2128" s="48"/>
      <c r="CV2128" s="48"/>
      <c r="CW2128" s="48"/>
      <c r="CX2128" s="48"/>
      <c r="CY2128" s="48"/>
      <c r="CZ2128" s="48"/>
      <c r="DA2128" s="48"/>
      <c r="DB2128" s="48"/>
      <c r="DC2128" s="48"/>
      <c r="DD2128" s="48"/>
      <c r="DE2128" s="48"/>
      <c r="DF2128" s="48"/>
      <c r="DG2128" s="48"/>
      <c r="DH2128" s="48"/>
      <c r="DI2128" s="48"/>
      <c r="DJ2128" s="48"/>
      <c r="DK2128" s="48"/>
      <c r="DL2128" s="48"/>
      <c r="DM2128" s="48"/>
      <c r="DN2128" s="48"/>
      <c r="DO2128" s="48"/>
      <c r="DP2128" s="48"/>
      <c r="DQ2128" s="48"/>
    </row>
    <row r="2129" spans="1:121" ht="45" hidden="1" customHeight="1" outlineLevel="2">
      <c r="A2129" s="62"/>
      <c r="B2129" s="40"/>
      <c r="C2129" s="10"/>
      <c r="D2129" s="27"/>
      <c r="E2129" s="28"/>
      <c r="F2129" s="3" t="s">
        <v>2261</v>
      </c>
      <c r="G2129" s="28"/>
      <c r="H2129" s="35"/>
      <c r="I2129" s="35"/>
      <c r="J2129" s="26" t="s">
        <v>33</v>
      </c>
      <c r="K2129" s="99"/>
      <c r="L2129" s="100"/>
      <c r="M2129" s="32" t="s">
        <v>2236</v>
      </c>
      <c r="N2129" s="8" t="s">
        <v>52</v>
      </c>
      <c r="O2129" s="26">
        <v>1</v>
      </c>
      <c r="P2129" s="41"/>
      <c r="Q2129" s="88"/>
      <c r="R2129" s="47"/>
      <c r="S2129" s="47"/>
      <c r="T2129" s="47"/>
      <c r="U2129" s="47"/>
      <c r="V2129" s="48"/>
      <c r="W2129" s="48"/>
      <c r="X2129" s="48"/>
      <c r="Y2129" s="48"/>
      <c r="Z2129" s="48"/>
      <c r="AA2129" s="48"/>
      <c r="AB2129" s="48"/>
      <c r="AC2129" s="48"/>
      <c r="AD2129" s="48"/>
      <c r="AE2129" s="48"/>
      <c r="AF2129" s="48"/>
      <c r="AG2129" s="48"/>
      <c r="AH2129" s="48"/>
      <c r="AI2129" s="48"/>
      <c r="AJ2129" s="48"/>
      <c r="AK2129" s="48"/>
      <c r="AL2129" s="48"/>
      <c r="AM2129" s="48"/>
      <c r="AN2129" s="48"/>
      <c r="AO2129" s="48"/>
      <c r="AP2129" s="48"/>
      <c r="AQ2129" s="48"/>
      <c r="AR2129" s="48"/>
      <c r="AS2129" s="48"/>
      <c r="AT2129" s="48"/>
      <c r="AU2129" s="48"/>
      <c r="AV2129" s="48"/>
      <c r="AW2129" s="48"/>
      <c r="AX2129" s="48"/>
      <c r="AY2129" s="48"/>
      <c r="AZ2129" s="48"/>
      <c r="BA2129" s="48"/>
      <c r="BB2129" s="48"/>
      <c r="BC2129" s="48"/>
      <c r="BD2129" s="48"/>
      <c r="BE2129" s="48"/>
      <c r="BF2129" s="48"/>
      <c r="BG2129" s="48"/>
      <c r="BH2129" s="48"/>
      <c r="BI2129" s="48"/>
      <c r="BJ2129" s="48"/>
      <c r="BK2129" s="48"/>
      <c r="BL2129" s="48"/>
      <c r="BM2129" s="48"/>
      <c r="BN2129" s="48"/>
      <c r="BO2129" s="48"/>
      <c r="BP2129" s="48"/>
      <c r="BQ2129" s="48"/>
      <c r="BR2129" s="48"/>
      <c r="BS2129" s="48"/>
      <c r="BT2129" s="48"/>
      <c r="BU2129" s="48"/>
      <c r="BV2129" s="48"/>
      <c r="BW2129" s="48"/>
      <c r="BX2129" s="48"/>
      <c r="BY2129" s="48"/>
      <c r="BZ2129" s="48"/>
      <c r="CA2129" s="48"/>
      <c r="CB2129" s="48"/>
      <c r="CC2129" s="48"/>
      <c r="CD2129" s="48"/>
      <c r="CE2129" s="48"/>
      <c r="CF2129" s="48"/>
      <c r="CG2129" s="48"/>
      <c r="CH2129" s="48"/>
      <c r="CI2129" s="48"/>
      <c r="CJ2129" s="48"/>
      <c r="CK2129" s="48"/>
      <c r="CL2129" s="48"/>
      <c r="CM2129" s="48"/>
      <c r="CN2129" s="48"/>
      <c r="CO2129" s="48"/>
      <c r="CP2129" s="48"/>
      <c r="CQ2129" s="48"/>
      <c r="CR2129" s="48"/>
      <c r="CS2129" s="48"/>
      <c r="CT2129" s="48"/>
      <c r="CU2129" s="48"/>
      <c r="CV2129" s="48"/>
      <c r="CW2129" s="48"/>
      <c r="CX2129" s="48"/>
      <c r="CY2129" s="48"/>
      <c r="CZ2129" s="48"/>
      <c r="DA2129" s="48"/>
      <c r="DB2129" s="48"/>
      <c r="DC2129" s="48"/>
      <c r="DD2129" s="48"/>
      <c r="DE2129" s="48"/>
      <c r="DF2129" s="48"/>
      <c r="DG2129" s="48"/>
      <c r="DH2129" s="48"/>
      <c r="DI2129" s="48"/>
      <c r="DJ2129" s="48"/>
      <c r="DK2129" s="48"/>
      <c r="DL2129" s="48"/>
      <c r="DM2129" s="48"/>
      <c r="DN2129" s="48"/>
      <c r="DO2129" s="48"/>
      <c r="DP2129" s="48"/>
      <c r="DQ2129" s="48"/>
    </row>
    <row r="2130" spans="1:121" ht="22.5" hidden="1" customHeight="1" outlineLevel="2">
      <c r="A2130" s="62"/>
      <c r="B2130" s="40"/>
      <c r="C2130" s="10"/>
      <c r="D2130" s="27"/>
      <c r="E2130" s="28"/>
      <c r="F2130" s="269" t="s">
        <v>2254</v>
      </c>
      <c r="G2130" s="265"/>
      <c r="H2130" s="35"/>
      <c r="I2130" s="35"/>
      <c r="J2130" s="26"/>
      <c r="K2130" s="99"/>
      <c r="L2130" s="100"/>
      <c r="M2130" s="39" t="s">
        <v>2181</v>
      </c>
      <c r="N2130" s="33" t="s">
        <v>52</v>
      </c>
      <c r="O2130" s="26">
        <v>1</v>
      </c>
      <c r="P2130" s="41"/>
      <c r="Q2130" s="88"/>
      <c r="R2130" s="47"/>
      <c r="S2130" s="47"/>
      <c r="T2130" s="47"/>
      <c r="U2130" s="47"/>
      <c r="V2130" s="48"/>
      <c r="W2130" s="48"/>
      <c r="X2130" s="48"/>
      <c r="Y2130" s="48"/>
      <c r="Z2130" s="48"/>
      <c r="AA2130" s="48"/>
      <c r="AB2130" s="48"/>
      <c r="AC2130" s="48"/>
      <c r="AD2130" s="48"/>
      <c r="AE2130" s="48"/>
      <c r="AF2130" s="48"/>
      <c r="AG2130" s="48"/>
      <c r="AH2130" s="48"/>
      <c r="AI2130" s="48"/>
      <c r="AJ2130" s="48"/>
      <c r="AK2130" s="48"/>
      <c r="AL2130" s="48"/>
      <c r="AM2130" s="48"/>
      <c r="AN2130" s="48"/>
      <c r="AO2130" s="48"/>
      <c r="AP2130" s="48"/>
      <c r="AQ2130" s="48"/>
      <c r="AR2130" s="48"/>
      <c r="AS2130" s="48"/>
      <c r="AT2130" s="48"/>
      <c r="AU2130" s="48"/>
      <c r="AV2130" s="48"/>
      <c r="AW2130" s="48"/>
      <c r="AX2130" s="48"/>
      <c r="AY2130" s="48"/>
      <c r="AZ2130" s="48"/>
      <c r="BA2130" s="48"/>
      <c r="BB2130" s="48"/>
      <c r="BC2130" s="48"/>
      <c r="BD2130" s="48"/>
      <c r="BE2130" s="48"/>
      <c r="BF2130" s="48"/>
      <c r="BG2130" s="48"/>
      <c r="BH2130" s="48"/>
      <c r="BI2130" s="48"/>
      <c r="BJ2130" s="48"/>
      <c r="BK2130" s="48"/>
      <c r="BL2130" s="48"/>
      <c r="BM2130" s="48"/>
      <c r="BN2130" s="48"/>
      <c r="BO2130" s="48"/>
      <c r="BP2130" s="48"/>
      <c r="BQ2130" s="48"/>
      <c r="BR2130" s="48"/>
      <c r="BS2130" s="48"/>
      <c r="BT2130" s="48"/>
      <c r="BU2130" s="48"/>
      <c r="BV2130" s="48"/>
      <c r="BW2130" s="48"/>
      <c r="BX2130" s="48"/>
      <c r="BY2130" s="48"/>
      <c r="BZ2130" s="48"/>
      <c r="CA2130" s="48"/>
      <c r="CB2130" s="48"/>
      <c r="CC2130" s="48"/>
      <c r="CD2130" s="48"/>
      <c r="CE2130" s="48"/>
      <c r="CF2130" s="48"/>
      <c r="CG2130" s="48"/>
      <c r="CH2130" s="48"/>
      <c r="CI2130" s="48"/>
      <c r="CJ2130" s="48"/>
      <c r="CK2130" s="48"/>
      <c r="CL2130" s="48"/>
      <c r="CM2130" s="48"/>
      <c r="CN2130" s="48"/>
      <c r="CO2130" s="48"/>
      <c r="CP2130" s="48"/>
      <c r="CQ2130" s="48"/>
      <c r="CR2130" s="48"/>
      <c r="CS2130" s="48"/>
      <c r="CT2130" s="48"/>
      <c r="CU2130" s="48"/>
      <c r="CV2130" s="48"/>
      <c r="CW2130" s="48"/>
      <c r="CX2130" s="48"/>
      <c r="CY2130" s="48"/>
      <c r="CZ2130" s="48"/>
      <c r="DA2130" s="48"/>
      <c r="DB2130" s="48"/>
      <c r="DC2130" s="48"/>
      <c r="DD2130" s="48"/>
      <c r="DE2130" s="48"/>
      <c r="DF2130" s="48"/>
      <c r="DG2130" s="48"/>
      <c r="DH2130" s="48"/>
      <c r="DI2130" s="48"/>
      <c r="DJ2130" s="48"/>
      <c r="DK2130" s="48"/>
      <c r="DL2130" s="48"/>
      <c r="DM2130" s="48"/>
      <c r="DN2130" s="48"/>
      <c r="DO2130" s="48"/>
      <c r="DP2130" s="48"/>
      <c r="DQ2130" s="48"/>
    </row>
    <row r="2131" spans="1:121" ht="22.5" customHeight="1" outlineLevel="1" collapsed="1">
      <c r="A2131" s="27" t="s">
        <v>134</v>
      </c>
      <c r="B2131" s="27">
        <v>6</v>
      </c>
      <c r="C2131" s="27" t="s">
        <v>1349</v>
      </c>
      <c r="D2131" s="27" t="s">
        <v>1350</v>
      </c>
      <c r="E2131" s="28" t="s">
        <v>2262</v>
      </c>
      <c r="F2131" s="35" t="s">
        <v>2263</v>
      </c>
      <c r="G2131" s="28"/>
      <c r="H2131" s="28" t="s">
        <v>59</v>
      </c>
      <c r="I2131" s="28"/>
      <c r="J2131" s="76" t="s">
        <v>33</v>
      </c>
      <c r="K2131" s="26" t="s">
        <v>56</v>
      </c>
      <c r="L2131" s="26" t="s">
        <v>56</v>
      </c>
      <c r="M2131" s="3" t="str">
        <f>M2132&amp;" "&amp;O2132&amp;N2132&amp;" "&amp;M2133&amp;" "&amp;O2133&amp;N2133&amp;" "&amp;M2134&amp;" "&amp;O2134&amp;N2134&amp;" "</f>
        <v xml:space="preserve">Ремонт ТМ 1шт. Ремонт РУ-0,4 кВ 1шт. Ремонт строительной части ТП, КТП 1шт. </v>
      </c>
      <c r="N2131" s="26"/>
      <c r="O2131" s="26"/>
      <c r="P2131" s="41"/>
      <c r="Q2131" s="88"/>
      <c r="R2131" s="47"/>
      <c r="S2131" s="47"/>
      <c r="T2131" s="47"/>
      <c r="U2131" s="47"/>
      <c r="V2131" s="48"/>
      <c r="W2131" s="48"/>
      <c r="X2131" s="48"/>
      <c r="Y2131" s="48"/>
      <c r="Z2131" s="48"/>
      <c r="AA2131" s="48"/>
      <c r="AB2131" s="48"/>
      <c r="AC2131" s="48"/>
      <c r="AD2131" s="48"/>
      <c r="AE2131" s="48"/>
      <c r="AF2131" s="48"/>
      <c r="AG2131" s="48"/>
      <c r="AH2131" s="48"/>
      <c r="AI2131" s="48"/>
      <c r="AJ2131" s="48"/>
      <c r="AK2131" s="48"/>
      <c r="AL2131" s="48"/>
      <c r="AM2131" s="48"/>
      <c r="AN2131" s="48"/>
      <c r="AO2131" s="48"/>
      <c r="AP2131" s="48"/>
      <c r="AQ2131" s="48"/>
      <c r="AR2131" s="48"/>
      <c r="AS2131" s="48"/>
      <c r="AT2131" s="48"/>
      <c r="AU2131" s="48"/>
      <c r="AV2131" s="48"/>
      <c r="AW2131" s="48"/>
      <c r="AX2131" s="48"/>
      <c r="AY2131" s="48"/>
      <c r="AZ2131" s="48"/>
      <c r="BA2131" s="48"/>
      <c r="BB2131" s="48"/>
      <c r="BC2131" s="48"/>
      <c r="BD2131" s="48"/>
      <c r="BE2131" s="48"/>
      <c r="BF2131" s="48"/>
      <c r="BG2131" s="48"/>
      <c r="BH2131" s="48"/>
      <c r="BI2131" s="48"/>
      <c r="BJ2131" s="48"/>
      <c r="BK2131" s="48"/>
      <c r="BL2131" s="48"/>
      <c r="BM2131" s="48"/>
      <c r="BN2131" s="48"/>
      <c r="BO2131" s="48"/>
      <c r="BP2131" s="48"/>
      <c r="BQ2131" s="48"/>
      <c r="BR2131" s="48"/>
      <c r="BS2131" s="48"/>
      <c r="BT2131" s="48"/>
      <c r="BU2131" s="48"/>
      <c r="BV2131" s="48"/>
      <c r="BW2131" s="48"/>
      <c r="BX2131" s="48"/>
      <c r="BY2131" s="48"/>
      <c r="BZ2131" s="48"/>
      <c r="CA2131" s="48"/>
      <c r="CB2131" s="48"/>
      <c r="CC2131" s="48"/>
      <c r="CD2131" s="48"/>
      <c r="CE2131" s="48"/>
      <c r="CF2131" s="48"/>
      <c r="CG2131" s="48"/>
      <c r="CH2131" s="48"/>
      <c r="CI2131" s="48"/>
      <c r="CJ2131" s="48"/>
      <c r="CK2131" s="48"/>
      <c r="CL2131" s="48"/>
      <c r="CM2131" s="48"/>
      <c r="CN2131" s="48"/>
      <c r="CO2131" s="48"/>
      <c r="CP2131" s="48"/>
      <c r="CQ2131" s="48"/>
      <c r="CR2131" s="48"/>
      <c r="CS2131" s="48"/>
      <c r="CT2131" s="48"/>
      <c r="CU2131" s="48"/>
      <c r="CV2131" s="48"/>
      <c r="CW2131" s="48"/>
      <c r="CX2131" s="48"/>
      <c r="CY2131" s="48"/>
      <c r="CZ2131" s="48"/>
      <c r="DA2131" s="48"/>
      <c r="DB2131" s="48"/>
      <c r="DC2131" s="48"/>
      <c r="DD2131" s="48"/>
      <c r="DE2131" s="48"/>
      <c r="DF2131" s="48"/>
      <c r="DG2131" s="48"/>
      <c r="DH2131" s="48"/>
      <c r="DI2131" s="48"/>
      <c r="DJ2131" s="48"/>
      <c r="DK2131" s="48"/>
      <c r="DL2131" s="48"/>
      <c r="DM2131" s="48"/>
      <c r="DN2131" s="48"/>
      <c r="DO2131" s="48"/>
      <c r="DP2131" s="48"/>
      <c r="DQ2131" s="48"/>
    </row>
    <row r="2132" spans="1:121" ht="12.75" hidden="1" customHeight="1" outlineLevel="2">
      <c r="A2132" s="62"/>
      <c r="B2132" s="40"/>
      <c r="C2132" s="10"/>
      <c r="D2132" s="27"/>
      <c r="E2132" s="28"/>
      <c r="F2132" s="39" t="s">
        <v>2239</v>
      </c>
      <c r="G2132" s="27"/>
      <c r="H2132" s="35"/>
      <c r="I2132" s="35"/>
      <c r="J2132" s="26" t="s">
        <v>50</v>
      </c>
      <c r="K2132" s="99"/>
      <c r="L2132" s="100"/>
      <c r="M2132" s="39" t="s">
        <v>2190</v>
      </c>
      <c r="N2132" s="8" t="s">
        <v>52</v>
      </c>
      <c r="O2132" s="26">
        <v>1</v>
      </c>
      <c r="P2132" s="41"/>
      <c r="Q2132" s="88"/>
      <c r="R2132" s="47"/>
      <c r="S2132" s="47"/>
      <c r="T2132" s="47"/>
      <c r="U2132" s="47"/>
      <c r="V2132" s="48"/>
      <c r="W2132" s="48"/>
      <c r="X2132" s="48"/>
      <c r="Y2132" s="48"/>
      <c r="Z2132" s="48"/>
      <c r="AA2132" s="48"/>
      <c r="AB2132" s="48"/>
      <c r="AC2132" s="48"/>
      <c r="AD2132" s="48"/>
      <c r="AE2132" s="48"/>
      <c r="AF2132" s="48"/>
      <c r="AG2132" s="48"/>
      <c r="AH2132" s="48"/>
      <c r="AI2132" s="48"/>
      <c r="AJ2132" s="48"/>
      <c r="AK2132" s="48"/>
      <c r="AL2132" s="48"/>
      <c r="AM2132" s="48"/>
      <c r="AN2132" s="48"/>
      <c r="AO2132" s="48"/>
      <c r="AP2132" s="48"/>
      <c r="AQ2132" s="48"/>
      <c r="AR2132" s="48"/>
      <c r="AS2132" s="48"/>
      <c r="AT2132" s="48"/>
      <c r="AU2132" s="48"/>
      <c r="AV2132" s="48"/>
      <c r="AW2132" s="48"/>
      <c r="AX2132" s="48"/>
      <c r="AY2132" s="48"/>
      <c r="AZ2132" s="48"/>
      <c r="BA2132" s="48"/>
      <c r="BB2132" s="48"/>
      <c r="BC2132" s="48"/>
      <c r="BD2132" s="48"/>
      <c r="BE2132" s="48"/>
      <c r="BF2132" s="48"/>
      <c r="BG2132" s="48"/>
      <c r="BH2132" s="48"/>
      <c r="BI2132" s="48"/>
      <c r="BJ2132" s="48"/>
      <c r="BK2132" s="48"/>
      <c r="BL2132" s="48"/>
      <c r="BM2132" s="48"/>
      <c r="BN2132" s="48"/>
      <c r="BO2132" s="48"/>
      <c r="BP2132" s="48"/>
      <c r="BQ2132" s="48"/>
      <c r="BR2132" s="48"/>
      <c r="BS2132" s="48"/>
      <c r="BT2132" s="48"/>
      <c r="BU2132" s="48"/>
      <c r="BV2132" s="48"/>
      <c r="BW2132" s="48"/>
      <c r="BX2132" s="48"/>
      <c r="BY2132" s="48"/>
      <c r="BZ2132" s="48"/>
      <c r="CA2132" s="48"/>
      <c r="CB2132" s="48"/>
      <c r="CC2132" s="48"/>
      <c r="CD2132" s="48"/>
      <c r="CE2132" s="48"/>
      <c r="CF2132" s="48"/>
      <c r="CG2132" s="48"/>
      <c r="CH2132" s="48"/>
      <c r="CI2132" s="48"/>
      <c r="CJ2132" s="48"/>
      <c r="CK2132" s="48"/>
      <c r="CL2132" s="48"/>
      <c r="CM2132" s="48"/>
      <c r="CN2132" s="48"/>
      <c r="CO2132" s="48"/>
      <c r="CP2132" s="48"/>
      <c r="CQ2132" s="48"/>
      <c r="CR2132" s="48"/>
      <c r="CS2132" s="48"/>
      <c r="CT2132" s="48"/>
      <c r="CU2132" s="48"/>
      <c r="CV2132" s="48"/>
      <c r="CW2132" s="48"/>
      <c r="CX2132" s="48"/>
      <c r="CY2132" s="48"/>
      <c r="CZ2132" s="48"/>
      <c r="DA2132" s="48"/>
      <c r="DB2132" s="48"/>
      <c r="DC2132" s="48"/>
      <c r="DD2132" s="48"/>
      <c r="DE2132" s="48"/>
      <c r="DF2132" s="48"/>
      <c r="DG2132" s="48"/>
      <c r="DH2132" s="48"/>
      <c r="DI2132" s="48"/>
      <c r="DJ2132" s="48"/>
      <c r="DK2132" s="48"/>
      <c r="DL2132" s="48"/>
      <c r="DM2132" s="48"/>
      <c r="DN2132" s="48"/>
      <c r="DO2132" s="48"/>
      <c r="DP2132" s="48"/>
      <c r="DQ2132" s="48"/>
    </row>
    <row r="2133" spans="1:121" ht="22.5" hidden="1" customHeight="1" outlineLevel="2">
      <c r="A2133" s="62"/>
      <c r="B2133" s="40"/>
      <c r="C2133" s="10"/>
      <c r="D2133" s="27"/>
      <c r="E2133" s="28"/>
      <c r="F2133" s="3" t="s">
        <v>2249</v>
      </c>
      <c r="G2133" s="28"/>
      <c r="H2133" s="35"/>
      <c r="I2133" s="35"/>
      <c r="J2133" s="26" t="s">
        <v>33</v>
      </c>
      <c r="K2133" s="99"/>
      <c r="L2133" s="100"/>
      <c r="M2133" s="32" t="s">
        <v>2236</v>
      </c>
      <c r="N2133" s="8" t="s">
        <v>52</v>
      </c>
      <c r="O2133" s="26">
        <v>1</v>
      </c>
      <c r="P2133" s="41"/>
      <c r="Q2133" s="88"/>
      <c r="R2133" s="47"/>
      <c r="S2133" s="47"/>
      <c r="T2133" s="47"/>
      <c r="U2133" s="47"/>
      <c r="V2133" s="48"/>
      <c r="W2133" s="48"/>
      <c r="X2133" s="48"/>
      <c r="Y2133" s="48"/>
      <c r="Z2133" s="48"/>
      <c r="AA2133" s="48"/>
      <c r="AB2133" s="48"/>
      <c r="AC2133" s="48"/>
      <c r="AD2133" s="48"/>
      <c r="AE2133" s="48"/>
      <c r="AF2133" s="48"/>
      <c r="AG2133" s="48"/>
      <c r="AH2133" s="48"/>
      <c r="AI2133" s="48"/>
      <c r="AJ2133" s="48"/>
      <c r="AK2133" s="48"/>
      <c r="AL2133" s="48"/>
      <c r="AM2133" s="48"/>
      <c r="AN2133" s="48"/>
      <c r="AO2133" s="48"/>
      <c r="AP2133" s="48"/>
      <c r="AQ2133" s="48"/>
      <c r="AR2133" s="48"/>
      <c r="AS2133" s="48"/>
      <c r="AT2133" s="48"/>
      <c r="AU2133" s="48"/>
      <c r="AV2133" s="48"/>
      <c r="AW2133" s="48"/>
      <c r="AX2133" s="48"/>
      <c r="AY2133" s="48"/>
      <c r="AZ2133" s="48"/>
      <c r="BA2133" s="48"/>
      <c r="BB2133" s="48"/>
      <c r="BC2133" s="48"/>
      <c r="BD2133" s="48"/>
      <c r="BE2133" s="48"/>
      <c r="BF2133" s="48"/>
      <c r="BG2133" s="48"/>
      <c r="BH2133" s="48"/>
      <c r="BI2133" s="48"/>
      <c r="BJ2133" s="48"/>
      <c r="BK2133" s="48"/>
      <c r="BL2133" s="48"/>
      <c r="BM2133" s="48"/>
      <c r="BN2133" s="48"/>
      <c r="BO2133" s="48"/>
      <c r="BP2133" s="48"/>
      <c r="BQ2133" s="48"/>
      <c r="BR2133" s="48"/>
      <c r="BS2133" s="48"/>
      <c r="BT2133" s="48"/>
      <c r="BU2133" s="48"/>
      <c r="BV2133" s="48"/>
      <c r="BW2133" s="48"/>
      <c r="BX2133" s="48"/>
      <c r="BY2133" s="48"/>
      <c r="BZ2133" s="48"/>
      <c r="CA2133" s="48"/>
      <c r="CB2133" s="48"/>
      <c r="CC2133" s="48"/>
      <c r="CD2133" s="48"/>
      <c r="CE2133" s="48"/>
      <c r="CF2133" s="48"/>
      <c r="CG2133" s="48"/>
      <c r="CH2133" s="48"/>
      <c r="CI2133" s="48"/>
      <c r="CJ2133" s="48"/>
      <c r="CK2133" s="48"/>
      <c r="CL2133" s="48"/>
      <c r="CM2133" s="48"/>
      <c r="CN2133" s="48"/>
      <c r="CO2133" s="48"/>
      <c r="CP2133" s="48"/>
      <c r="CQ2133" s="48"/>
      <c r="CR2133" s="48"/>
      <c r="CS2133" s="48"/>
      <c r="CT2133" s="48"/>
      <c r="CU2133" s="48"/>
      <c r="CV2133" s="48"/>
      <c r="CW2133" s="48"/>
      <c r="CX2133" s="48"/>
      <c r="CY2133" s="48"/>
      <c r="CZ2133" s="48"/>
      <c r="DA2133" s="48"/>
      <c r="DB2133" s="48"/>
      <c r="DC2133" s="48"/>
      <c r="DD2133" s="48"/>
      <c r="DE2133" s="48"/>
      <c r="DF2133" s="48"/>
      <c r="DG2133" s="48"/>
      <c r="DH2133" s="48"/>
      <c r="DI2133" s="48"/>
      <c r="DJ2133" s="48"/>
      <c r="DK2133" s="48"/>
      <c r="DL2133" s="48"/>
      <c r="DM2133" s="48"/>
      <c r="DN2133" s="48"/>
      <c r="DO2133" s="48"/>
      <c r="DP2133" s="48"/>
      <c r="DQ2133" s="48"/>
    </row>
    <row r="2134" spans="1:121" ht="22.5" hidden="1" customHeight="1" outlineLevel="2">
      <c r="A2134" s="62"/>
      <c r="B2134" s="40"/>
      <c r="C2134" s="10"/>
      <c r="D2134" s="27"/>
      <c r="E2134" s="28"/>
      <c r="F2134" s="269" t="s">
        <v>2264</v>
      </c>
      <c r="G2134" s="265"/>
      <c r="H2134" s="35"/>
      <c r="I2134" s="35"/>
      <c r="J2134" s="26"/>
      <c r="K2134" s="99"/>
      <c r="L2134" s="100"/>
      <c r="M2134" s="39" t="s">
        <v>2181</v>
      </c>
      <c r="N2134" s="33" t="s">
        <v>52</v>
      </c>
      <c r="O2134" s="26">
        <v>1</v>
      </c>
      <c r="P2134" s="41"/>
      <c r="Q2134" s="88"/>
      <c r="R2134" s="47"/>
      <c r="S2134" s="47"/>
      <c r="T2134" s="47"/>
      <c r="U2134" s="47"/>
      <c r="V2134" s="48"/>
      <c r="W2134" s="48"/>
      <c r="X2134" s="48"/>
      <c r="Y2134" s="48"/>
      <c r="Z2134" s="48"/>
      <c r="AA2134" s="48"/>
      <c r="AB2134" s="48"/>
      <c r="AC2134" s="48"/>
      <c r="AD2134" s="48"/>
      <c r="AE2134" s="48"/>
      <c r="AF2134" s="48"/>
      <c r="AG2134" s="48"/>
      <c r="AH2134" s="48"/>
      <c r="AI2134" s="48"/>
      <c r="AJ2134" s="48"/>
      <c r="AK2134" s="48"/>
      <c r="AL2134" s="48"/>
      <c r="AM2134" s="48"/>
      <c r="AN2134" s="48"/>
      <c r="AO2134" s="48"/>
      <c r="AP2134" s="48"/>
      <c r="AQ2134" s="48"/>
      <c r="AR2134" s="48"/>
      <c r="AS2134" s="48"/>
      <c r="AT2134" s="48"/>
      <c r="AU2134" s="48"/>
      <c r="AV2134" s="48"/>
      <c r="AW2134" s="48"/>
      <c r="AX2134" s="48"/>
      <c r="AY2134" s="48"/>
      <c r="AZ2134" s="48"/>
      <c r="BA2134" s="48"/>
      <c r="BB2134" s="48"/>
      <c r="BC2134" s="48"/>
      <c r="BD2134" s="48"/>
      <c r="BE2134" s="48"/>
      <c r="BF2134" s="48"/>
      <c r="BG2134" s="48"/>
      <c r="BH2134" s="48"/>
      <c r="BI2134" s="48"/>
      <c r="BJ2134" s="48"/>
      <c r="BK2134" s="48"/>
      <c r="BL2134" s="48"/>
      <c r="BM2134" s="48"/>
      <c r="BN2134" s="48"/>
      <c r="BO2134" s="48"/>
      <c r="BP2134" s="48"/>
      <c r="BQ2134" s="48"/>
      <c r="BR2134" s="48"/>
      <c r="BS2134" s="48"/>
      <c r="BT2134" s="48"/>
      <c r="BU2134" s="48"/>
      <c r="BV2134" s="48"/>
      <c r="BW2134" s="48"/>
      <c r="BX2134" s="48"/>
      <c r="BY2134" s="48"/>
      <c r="BZ2134" s="48"/>
      <c r="CA2134" s="48"/>
      <c r="CB2134" s="48"/>
      <c r="CC2134" s="48"/>
      <c r="CD2134" s="48"/>
      <c r="CE2134" s="48"/>
      <c r="CF2134" s="48"/>
      <c r="CG2134" s="48"/>
      <c r="CH2134" s="48"/>
      <c r="CI2134" s="48"/>
      <c r="CJ2134" s="48"/>
      <c r="CK2134" s="48"/>
      <c r="CL2134" s="48"/>
      <c r="CM2134" s="48"/>
      <c r="CN2134" s="48"/>
      <c r="CO2134" s="48"/>
      <c r="CP2134" s="48"/>
      <c r="CQ2134" s="48"/>
      <c r="CR2134" s="48"/>
      <c r="CS2134" s="48"/>
      <c r="CT2134" s="48"/>
      <c r="CU2134" s="48"/>
      <c r="CV2134" s="48"/>
      <c r="CW2134" s="48"/>
      <c r="CX2134" s="48"/>
      <c r="CY2134" s="48"/>
      <c r="CZ2134" s="48"/>
      <c r="DA2134" s="48"/>
      <c r="DB2134" s="48"/>
      <c r="DC2134" s="48"/>
      <c r="DD2134" s="48"/>
      <c r="DE2134" s="48"/>
      <c r="DF2134" s="48"/>
      <c r="DG2134" s="48"/>
      <c r="DH2134" s="48"/>
      <c r="DI2134" s="48"/>
      <c r="DJ2134" s="48"/>
      <c r="DK2134" s="48"/>
      <c r="DL2134" s="48"/>
      <c r="DM2134" s="48"/>
      <c r="DN2134" s="48"/>
      <c r="DO2134" s="48"/>
      <c r="DP2134" s="48"/>
      <c r="DQ2134" s="48"/>
    </row>
    <row r="2135" spans="1:121" ht="22.5" customHeight="1" outlineLevel="1" collapsed="1">
      <c r="A2135" s="27" t="s">
        <v>135</v>
      </c>
      <c r="B2135" s="27">
        <v>6</v>
      </c>
      <c r="C2135" s="27" t="s">
        <v>1349</v>
      </c>
      <c r="D2135" s="27" t="s">
        <v>1350</v>
      </c>
      <c r="E2135" s="28" t="s">
        <v>2265</v>
      </c>
      <c r="F2135" s="35" t="s">
        <v>2266</v>
      </c>
      <c r="G2135" s="28"/>
      <c r="H2135" s="28" t="s">
        <v>59</v>
      </c>
      <c r="I2135" s="28"/>
      <c r="J2135" s="76" t="s">
        <v>33</v>
      </c>
      <c r="K2135" s="99" t="s">
        <v>57</v>
      </c>
      <c r="L2135" s="100" t="s">
        <v>57</v>
      </c>
      <c r="M2135" s="3" t="str">
        <f>M2136&amp;" "&amp;O2136&amp;N2136&amp;" "&amp;M2137&amp;" "&amp;O2137&amp;N2137&amp;" "&amp;M2138&amp;" "&amp;O2138&amp;N2138&amp;" "</f>
        <v xml:space="preserve">Ремонт ТМ 1шт. Ремонт РУ-0,4 кВ 1шт. Ремонт строительной части ТП, КТП 1шт. </v>
      </c>
      <c r="N2135" s="26"/>
      <c r="O2135" s="26"/>
      <c r="P2135" s="41"/>
      <c r="Q2135" s="88"/>
      <c r="R2135" s="47"/>
      <c r="S2135" s="47"/>
      <c r="T2135" s="47"/>
      <c r="U2135" s="47"/>
      <c r="V2135" s="48"/>
      <c r="W2135" s="48"/>
      <c r="X2135" s="48"/>
      <c r="Y2135" s="48"/>
      <c r="Z2135" s="48"/>
      <c r="AA2135" s="48"/>
      <c r="AB2135" s="48"/>
      <c r="AC2135" s="48"/>
      <c r="AD2135" s="48"/>
      <c r="AE2135" s="48"/>
      <c r="AF2135" s="48"/>
      <c r="AG2135" s="48"/>
      <c r="AH2135" s="48"/>
      <c r="AI2135" s="48"/>
      <c r="AJ2135" s="48"/>
      <c r="AK2135" s="48"/>
      <c r="AL2135" s="48"/>
      <c r="AM2135" s="48"/>
      <c r="AN2135" s="48"/>
      <c r="AO2135" s="48"/>
      <c r="AP2135" s="48"/>
      <c r="AQ2135" s="48"/>
      <c r="AR2135" s="48"/>
      <c r="AS2135" s="48"/>
      <c r="AT2135" s="48"/>
      <c r="AU2135" s="48"/>
      <c r="AV2135" s="48"/>
      <c r="AW2135" s="48"/>
      <c r="AX2135" s="48"/>
      <c r="AY2135" s="48"/>
      <c r="AZ2135" s="48"/>
      <c r="BA2135" s="48"/>
      <c r="BB2135" s="48"/>
      <c r="BC2135" s="48"/>
      <c r="BD2135" s="48"/>
      <c r="BE2135" s="48"/>
      <c r="BF2135" s="48"/>
      <c r="BG2135" s="48"/>
      <c r="BH2135" s="48"/>
      <c r="BI2135" s="48"/>
      <c r="BJ2135" s="48"/>
      <c r="BK2135" s="48"/>
      <c r="BL2135" s="48"/>
      <c r="BM2135" s="48"/>
      <c r="BN2135" s="48"/>
      <c r="BO2135" s="48"/>
      <c r="BP2135" s="48"/>
      <c r="BQ2135" s="48"/>
      <c r="BR2135" s="48"/>
      <c r="BS2135" s="48"/>
      <c r="BT2135" s="48"/>
      <c r="BU2135" s="48"/>
      <c r="BV2135" s="48"/>
      <c r="BW2135" s="48"/>
      <c r="BX2135" s="48"/>
      <c r="BY2135" s="48"/>
      <c r="BZ2135" s="48"/>
      <c r="CA2135" s="48"/>
      <c r="CB2135" s="48"/>
      <c r="CC2135" s="48"/>
      <c r="CD2135" s="48"/>
      <c r="CE2135" s="48"/>
      <c r="CF2135" s="48"/>
      <c r="CG2135" s="48"/>
      <c r="CH2135" s="48"/>
      <c r="CI2135" s="48"/>
      <c r="CJ2135" s="48"/>
      <c r="CK2135" s="48"/>
      <c r="CL2135" s="48"/>
      <c r="CM2135" s="48"/>
      <c r="CN2135" s="48"/>
      <c r="CO2135" s="48"/>
      <c r="CP2135" s="48"/>
      <c r="CQ2135" s="48"/>
      <c r="CR2135" s="48"/>
      <c r="CS2135" s="48"/>
      <c r="CT2135" s="48"/>
      <c r="CU2135" s="48"/>
      <c r="CV2135" s="48"/>
      <c r="CW2135" s="48"/>
      <c r="CX2135" s="48"/>
      <c r="CY2135" s="48"/>
      <c r="CZ2135" s="48"/>
      <c r="DA2135" s="48"/>
      <c r="DB2135" s="48"/>
      <c r="DC2135" s="48"/>
      <c r="DD2135" s="48"/>
      <c r="DE2135" s="48"/>
      <c r="DF2135" s="48"/>
      <c r="DG2135" s="48"/>
      <c r="DH2135" s="48"/>
      <c r="DI2135" s="48"/>
      <c r="DJ2135" s="48"/>
      <c r="DK2135" s="48"/>
      <c r="DL2135" s="48"/>
      <c r="DM2135" s="48"/>
      <c r="DN2135" s="48"/>
      <c r="DO2135" s="48"/>
      <c r="DP2135" s="48"/>
      <c r="DQ2135" s="48"/>
    </row>
    <row r="2136" spans="1:121" ht="12.75" hidden="1" customHeight="1" outlineLevel="2">
      <c r="A2136" s="62"/>
      <c r="B2136" s="40"/>
      <c r="C2136" s="10"/>
      <c r="D2136" s="27"/>
      <c r="E2136" s="28"/>
      <c r="F2136" s="39" t="s">
        <v>2239</v>
      </c>
      <c r="G2136" s="27"/>
      <c r="H2136" s="35"/>
      <c r="I2136" s="35"/>
      <c r="J2136" s="26" t="s">
        <v>50</v>
      </c>
      <c r="K2136" s="99"/>
      <c r="L2136" s="100"/>
      <c r="M2136" s="39" t="s">
        <v>2190</v>
      </c>
      <c r="N2136" s="8" t="s">
        <v>52</v>
      </c>
      <c r="O2136" s="26">
        <v>1</v>
      </c>
      <c r="P2136" s="41"/>
      <c r="Q2136" s="88"/>
      <c r="R2136" s="47"/>
      <c r="S2136" s="47"/>
      <c r="T2136" s="47"/>
      <c r="U2136" s="47"/>
      <c r="V2136" s="48"/>
      <c r="W2136" s="48"/>
      <c r="X2136" s="48"/>
      <c r="Y2136" s="48"/>
      <c r="Z2136" s="48"/>
      <c r="AA2136" s="48"/>
      <c r="AB2136" s="48"/>
      <c r="AC2136" s="48"/>
      <c r="AD2136" s="48"/>
      <c r="AE2136" s="48"/>
      <c r="AF2136" s="48"/>
      <c r="AG2136" s="48"/>
      <c r="AH2136" s="48"/>
      <c r="AI2136" s="48"/>
      <c r="AJ2136" s="48"/>
      <c r="AK2136" s="48"/>
      <c r="AL2136" s="48"/>
      <c r="AM2136" s="48"/>
      <c r="AN2136" s="48"/>
      <c r="AO2136" s="48"/>
      <c r="AP2136" s="48"/>
      <c r="AQ2136" s="48"/>
      <c r="AR2136" s="48"/>
      <c r="AS2136" s="48"/>
      <c r="AT2136" s="48"/>
      <c r="AU2136" s="48"/>
      <c r="AV2136" s="48"/>
      <c r="AW2136" s="48"/>
      <c r="AX2136" s="48"/>
      <c r="AY2136" s="48"/>
      <c r="AZ2136" s="48"/>
      <c r="BA2136" s="48"/>
      <c r="BB2136" s="48"/>
      <c r="BC2136" s="48"/>
      <c r="BD2136" s="48"/>
      <c r="BE2136" s="48"/>
      <c r="BF2136" s="48"/>
      <c r="BG2136" s="48"/>
      <c r="BH2136" s="48"/>
      <c r="BI2136" s="48"/>
      <c r="BJ2136" s="48"/>
      <c r="BK2136" s="48"/>
      <c r="BL2136" s="48"/>
      <c r="BM2136" s="48"/>
      <c r="BN2136" s="48"/>
      <c r="BO2136" s="48"/>
      <c r="BP2136" s="48"/>
      <c r="BQ2136" s="48"/>
      <c r="BR2136" s="48"/>
      <c r="BS2136" s="48"/>
      <c r="BT2136" s="48"/>
      <c r="BU2136" s="48"/>
      <c r="BV2136" s="48"/>
      <c r="BW2136" s="48"/>
      <c r="BX2136" s="48"/>
      <c r="BY2136" s="48"/>
      <c r="BZ2136" s="48"/>
      <c r="CA2136" s="48"/>
      <c r="CB2136" s="48"/>
      <c r="CC2136" s="48"/>
      <c r="CD2136" s="48"/>
      <c r="CE2136" s="48"/>
      <c r="CF2136" s="48"/>
      <c r="CG2136" s="48"/>
      <c r="CH2136" s="48"/>
      <c r="CI2136" s="48"/>
      <c r="CJ2136" s="48"/>
      <c r="CK2136" s="48"/>
      <c r="CL2136" s="48"/>
      <c r="CM2136" s="48"/>
      <c r="CN2136" s="48"/>
      <c r="CO2136" s="48"/>
      <c r="CP2136" s="48"/>
      <c r="CQ2136" s="48"/>
      <c r="CR2136" s="48"/>
      <c r="CS2136" s="48"/>
      <c r="CT2136" s="48"/>
      <c r="CU2136" s="48"/>
      <c r="CV2136" s="48"/>
      <c r="CW2136" s="48"/>
      <c r="CX2136" s="48"/>
      <c r="CY2136" s="48"/>
      <c r="CZ2136" s="48"/>
      <c r="DA2136" s="48"/>
      <c r="DB2136" s="48"/>
      <c r="DC2136" s="48"/>
      <c r="DD2136" s="48"/>
      <c r="DE2136" s="48"/>
      <c r="DF2136" s="48"/>
      <c r="DG2136" s="48"/>
      <c r="DH2136" s="48"/>
      <c r="DI2136" s="48"/>
      <c r="DJ2136" s="48"/>
      <c r="DK2136" s="48"/>
      <c r="DL2136" s="48"/>
      <c r="DM2136" s="48"/>
      <c r="DN2136" s="48"/>
      <c r="DO2136" s="48"/>
      <c r="DP2136" s="48"/>
      <c r="DQ2136" s="48"/>
    </row>
    <row r="2137" spans="1:121" ht="45" hidden="1" customHeight="1" outlineLevel="2">
      <c r="A2137" s="62"/>
      <c r="B2137" s="40"/>
      <c r="C2137" s="10"/>
      <c r="D2137" s="27"/>
      <c r="E2137" s="28"/>
      <c r="F2137" s="3" t="s">
        <v>2261</v>
      </c>
      <c r="G2137" s="28"/>
      <c r="H2137" s="35"/>
      <c r="I2137" s="35"/>
      <c r="J2137" s="26" t="s">
        <v>33</v>
      </c>
      <c r="K2137" s="99"/>
      <c r="L2137" s="100"/>
      <c r="M2137" s="32" t="s">
        <v>2236</v>
      </c>
      <c r="N2137" s="8" t="s">
        <v>52</v>
      </c>
      <c r="O2137" s="26">
        <v>1</v>
      </c>
      <c r="P2137" s="41"/>
      <c r="Q2137" s="88"/>
      <c r="R2137" s="47"/>
      <c r="S2137" s="47"/>
      <c r="T2137" s="47"/>
      <c r="U2137" s="47"/>
      <c r="V2137" s="48"/>
      <c r="W2137" s="48"/>
      <c r="X2137" s="48"/>
      <c r="Y2137" s="48"/>
      <c r="Z2137" s="48"/>
      <c r="AA2137" s="48"/>
      <c r="AB2137" s="48"/>
      <c r="AC2137" s="48"/>
      <c r="AD2137" s="48"/>
      <c r="AE2137" s="48"/>
      <c r="AF2137" s="48"/>
      <c r="AG2137" s="48"/>
      <c r="AH2137" s="48"/>
      <c r="AI2137" s="48"/>
      <c r="AJ2137" s="48"/>
      <c r="AK2137" s="48"/>
      <c r="AL2137" s="48"/>
      <c r="AM2137" s="48"/>
      <c r="AN2137" s="48"/>
      <c r="AO2137" s="48"/>
      <c r="AP2137" s="48"/>
      <c r="AQ2137" s="48"/>
      <c r="AR2137" s="48"/>
      <c r="AS2137" s="48"/>
      <c r="AT2137" s="48"/>
      <c r="AU2137" s="48"/>
      <c r="AV2137" s="48"/>
      <c r="AW2137" s="48"/>
      <c r="AX2137" s="48"/>
      <c r="AY2137" s="48"/>
      <c r="AZ2137" s="48"/>
      <c r="BA2137" s="48"/>
      <c r="BB2137" s="48"/>
      <c r="BC2137" s="48"/>
      <c r="BD2137" s="48"/>
      <c r="BE2137" s="48"/>
      <c r="BF2137" s="48"/>
      <c r="BG2137" s="48"/>
      <c r="BH2137" s="48"/>
      <c r="BI2137" s="48"/>
      <c r="BJ2137" s="48"/>
      <c r="BK2137" s="48"/>
      <c r="BL2137" s="48"/>
      <c r="BM2137" s="48"/>
      <c r="BN2137" s="48"/>
      <c r="BO2137" s="48"/>
      <c r="BP2137" s="48"/>
      <c r="BQ2137" s="48"/>
      <c r="BR2137" s="48"/>
      <c r="BS2137" s="48"/>
      <c r="BT2137" s="48"/>
      <c r="BU2137" s="48"/>
      <c r="BV2137" s="48"/>
      <c r="BW2137" s="48"/>
      <c r="BX2137" s="48"/>
      <c r="BY2137" s="48"/>
      <c r="BZ2137" s="48"/>
      <c r="CA2137" s="48"/>
      <c r="CB2137" s="48"/>
      <c r="CC2137" s="48"/>
      <c r="CD2137" s="48"/>
      <c r="CE2137" s="48"/>
      <c r="CF2137" s="48"/>
      <c r="CG2137" s="48"/>
      <c r="CH2137" s="48"/>
      <c r="CI2137" s="48"/>
      <c r="CJ2137" s="48"/>
      <c r="CK2137" s="48"/>
      <c r="CL2137" s="48"/>
      <c r="CM2137" s="48"/>
      <c r="CN2137" s="48"/>
      <c r="CO2137" s="48"/>
      <c r="CP2137" s="48"/>
      <c r="CQ2137" s="48"/>
      <c r="CR2137" s="48"/>
      <c r="CS2137" s="48"/>
      <c r="CT2137" s="48"/>
      <c r="CU2137" s="48"/>
      <c r="CV2137" s="48"/>
      <c r="CW2137" s="48"/>
      <c r="CX2137" s="48"/>
      <c r="CY2137" s="48"/>
      <c r="CZ2137" s="48"/>
      <c r="DA2137" s="48"/>
      <c r="DB2137" s="48"/>
      <c r="DC2137" s="48"/>
      <c r="DD2137" s="48"/>
      <c r="DE2137" s="48"/>
      <c r="DF2137" s="48"/>
      <c r="DG2137" s="48"/>
      <c r="DH2137" s="48"/>
      <c r="DI2137" s="48"/>
      <c r="DJ2137" s="48"/>
      <c r="DK2137" s="48"/>
      <c r="DL2137" s="48"/>
      <c r="DM2137" s="48"/>
      <c r="DN2137" s="48"/>
      <c r="DO2137" s="48"/>
      <c r="DP2137" s="48"/>
      <c r="DQ2137" s="48"/>
    </row>
    <row r="2138" spans="1:121" ht="22.5" hidden="1" customHeight="1" outlineLevel="2">
      <c r="A2138" s="62"/>
      <c r="B2138" s="40"/>
      <c r="C2138" s="10"/>
      <c r="D2138" s="27"/>
      <c r="E2138" s="28"/>
      <c r="F2138" s="269" t="s">
        <v>2254</v>
      </c>
      <c r="G2138" s="265"/>
      <c r="H2138" s="35"/>
      <c r="I2138" s="35"/>
      <c r="J2138" s="26"/>
      <c r="K2138" s="99"/>
      <c r="L2138" s="100"/>
      <c r="M2138" s="39" t="s">
        <v>2181</v>
      </c>
      <c r="N2138" s="33" t="s">
        <v>52</v>
      </c>
      <c r="O2138" s="26">
        <v>1</v>
      </c>
      <c r="P2138" s="41"/>
      <c r="Q2138" s="88"/>
      <c r="R2138" s="47"/>
      <c r="S2138" s="47"/>
      <c r="T2138" s="47"/>
      <c r="U2138" s="47"/>
      <c r="V2138" s="48"/>
      <c r="W2138" s="48"/>
      <c r="X2138" s="48"/>
      <c r="Y2138" s="48"/>
      <c r="Z2138" s="48"/>
      <c r="AA2138" s="48"/>
      <c r="AB2138" s="48"/>
      <c r="AC2138" s="48"/>
      <c r="AD2138" s="48"/>
      <c r="AE2138" s="48"/>
      <c r="AF2138" s="48"/>
      <c r="AG2138" s="48"/>
      <c r="AH2138" s="48"/>
      <c r="AI2138" s="48"/>
      <c r="AJ2138" s="48"/>
      <c r="AK2138" s="48"/>
      <c r="AL2138" s="48"/>
      <c r="AM2138" s="48"/>
      <c r="AN2138" s="48"/>
      <c r="AO2138" s="48"/>
      <c r="AP2138" s="48"/>
      <c r="AQ2138" s="48"/>
      <c r="AR2138" s="48"/>
      <c r="AS2138" s="48"/>
      <c r="AT2138" s="48"/>
      <c r="AU2138" s="48"/>
      <c r="AV2138" s="48"/>
      <c r="AW2138" s="48"/>
      <c r="AX2138" s="48"/>
      <c r="AY2138" s="48"/>
      <c r="AZ2138" s="48"/>
      <c r="BA2138" s="48"/>
      <c r="BB2138" s="48"/>
      <c r="BC2138" s="48"/>
      <c r="BD2138" s="48"/>
      <c r="BE2138" s="48"/>
      <c r="BF2138" s="48"/>
      <c r="BG2138" s="48"/>
      <c r="BH2138" s="48"/>
      <c r="BI2138" s="48"/>
      <c r="BJ2138" s="48"/>
      <c r="BK2138" s="48"/>
      <c r="BL2138" s="48"/>
      <c r="BM2138" s="48"/>
      <c r="BN2138" s="48"/>
      <c r="BO2138" s="48"/>
      <c r="BP2138" s="48"/>
      <c r="BQ2138" s="48"/>
      <c r="BR2138" s="48"/>
      <c r="BS2138" s="48"/>
      <c r="BT2138" s="48"/>
      <c r="BU2138" s="48"/>
      <c r="BV2138" s="48"/>
      <c r="BW2138" s="48"/>
      <c r="BX2138" s="48"/>
      <c r="BY2138" s="48"/>
      <c r="BZ2138" s="48"/>
      <c r="CA2138" s="48"/>
      <c r="CB2138" s="48"/>
      <c r="CC2138" s="48"/>
      <c r="CD2138" s="48"/>
      <c r="CE2138" s="48"/>
      <c r="CF2138" s="48"/>
      <c r="CG2138" s="48"/>
      <c r="CH2138" s="48"/>
      <c r="CI2138" s="48"/>
      <c r="CJ2138" s="48"/>
      <c r="CK2138" s="48"/>
      <c r="CL2138" s="48"/>
      <c r="CM2138" s="48"/>
      <c r="CN2138" s="48"/>
      <c r="CO2138" s="48"/>
      <c r="CP2138" s="48"/>
      <c r="CQ2138" s="48"/>
      <c r="CR2138" s="48"/>
      <c r="CS2138" s="48"/>
      <c r="CT2138" s="48"/>
      <c r="CU2138" s="48"/>
      <c r="CV2138" s="48"/>
      <c r="CW2138" s="48"/>
      <c r="CX2138" s="48"/>
      <c r="CY2138" s="48"/>
      <c r="CZ2138" s="48"/>
      <c r="DA2138" s="48"/>
      <c r="DB2138" s="48"/>
      <c r="DC2138" s="48"/>
      <c r="DD2138" s="48"/>
      <c r="DE2138" s="48"/>
      <c r="DF2138" s="48"/>
      <c r="DG2138" s="48"/>
      <c r="DH2138" s="48"/>
      <c r="DI2138" s="48"/>
      <c r="DJ2138" s="48"/>
      <c r="DK2138" s="48"/>
      <c r="DL2138" s="48"/>
      <c r="DM2138" s="48"/>
      <c r="DN2138" s="48"/>
      <c r="DO2138" s="48"/>
      <c r="DP2138" s="48"/>
      <c r="DQ2138" s="48"/>
    </row>
    <row r="2139" spans="1:121" ht="22.5" customHeight="1" outlineLevel="1" collapsed="1">
      <c r="A2139" s="27" t="s">
        <v>136</v>
      </c>
      <c r="B2139" s="27">
        <v>6</v>
      </c>
      <c r="C2139" s="27" t="s">
        <v>1349</v>
      </c>
      <c r="D2139" s="27" t="s">
        <v>1350</v>
      </c>
      <c r="E2139" s="28" t="s">
        <v>2267</v>
      </c>
      <c r="F2139" s="35" t="s">
        <v>2268</v>
      </c>
      <c r="G2139" s="28"/>
      <c r="H2139" s="28" t="s">
        <v>59</v>
      </c>
      <c r="I2139" s="28"/>
      <c r="J2139" s="76" t="s">
        <v>33</v>
      </c>
      <c r="K2139" s="99" t="s">
        <v>56</v>
      </c>
      <c r="L2139" s="100" t="s">
        <v>57</v>
      </c>
      <c r="M2139" s="3" t="str">
        <f>M2140&amp;" "&amp;O2140&amp;N2140&amp;" "&amp;M2141&amp;" "&amp;O2141&amp;N2141&amp;" "&amp;M2142&amp;" "&amp;O2142&amp;N2142&amp;" "</f>
        <v xml:space="preserve">Ремонт ТМ 1шт. Ремонт РУ-0,4 кВ 1шт. Ремонт строительной части ТП, КТП 1шт. </v>
      </c>
      <c r="N2139" s="26"/>
      <c r="O2139" s="26"/>
      <c r="P2139" s="41"/>
      <c r="Q2139" s="88"/>
      <c r="R2139" s="47"/>
      <c r="S2139" s="47"/>
      <c r="T2139" s="47"/>
      <c r="U2139" s="47"/>
      <c r="V2139" s="48"/>
      <c r="W2139" s="48"/>
      <c r="X2139" s="48"/>
      <c r="Y2139" s="48"/>
      <c r="Z2139" s="48"/>
      <c r="AA2139" s="48"/>
      <c r="AB2139" s="48"/>
      <c r="AC2139" s="48"/>
      <c r="AD2139" s="48"/>
      <c r="AE2139" s="48"/>
      <c r="AF2139" s="48"/>
      <c r="AG2139" s="48"/>
      <c r="AH2139" s="48"/>
      <c r="AI2139" s="48"/>
      <c r="AJ2139" s="48"/>
      <c r="AK2139" s="48"/>
      <c r="AL2139" s="48"/>
      <c r="AM2139" s="48"/>
      <c r="AN2139" s="48"/>
      <c r="AO2139" s="48"/>
      <c r="AP2139" s="48"/>
      <c r="AQ2139" s="48"/>
      <c r="AR2139" s="48"/>
      <c r="AS2139" s="48"/>
      <c r="AT2139" s="48"/>
      <c r="AU2139" s="48"/>
      <c r="AV2139" s="48"/>
      <c r="AW2139" s="48"/>
      <c r="AX2139" s="48"/>
      <c r="AY2139" s="48"/>
      <c r="AZ2139" s="48"/>
      <c r="BA2139" s="48"/>
      <c r="BB2139" s="48"/>
      <c r="BC2139" s="48"/>
      <c r="BD2139" s="48"/>
      <c r="BE2139" s="48"/>
      <c r="BF2139" s="48"/>
      <c r="BG2139" s="48"/>
      <c r="BH2139" s="48"/>
      <c r="BI2139" s="48"/>
      <c r="BJ2139" s="48"/>
      <c r="BK2139" s="48"/>
      <c r="BL2139" s="48"/>
      <c r="BM2139" s="48"/>
      <c r="BN2139" s="48"/>
      <c r="BO2139" s="48"/>
      <c r="BP2139" s="48"/>
      <c r="BQ2139" s="48"/>
      <c r="BR2139" s="48"/>
      <c r="BS2139" s="48"/>
      <c r="BT2139" s="48"/>
      <c r="BU2139" s="48"/>
      <c r="BV2139" s="48"/>
      <c r="BW2139" s="48"/>
      <c r="BX2139" s="48"/>
      <c r="BY2139" s="48"/>
      <c r="BZ2139" s="48"/>
      <c r="CA2139" s="48"/>
      <c r="CB2139" s="48"/>
      <c r="CC2139" s="48"/>
      <c r="CD2139" s="48"/>
      <c r="CE2139" s="48"/>
      <c r="CF2139" s="48"/>
      <c r="CG2139" s="48"/>
      <c r="CH2139" s="48"/>
      <c r="CI2139" s="48"/>
      <c r="CJ2139" s="48"/>
      <c r="CK2139" s="48"/>
      <c r="CL2139" s="48"/>
      <c r="CM2139" s="48"/>
      <c r="CN2139" s="48"/>
      <c r="CO2139" s="48"/>
      <c r="CP2139" s="48"/>
      <c r="CQ2139" s="48"/>
      <c r="CR2139" s="48"/>
      <c r="CS2139" s="48"/>
      <c r="CT2139" s="48"/>
      <c r="CU2139" s="48"/>
      <c r="CV2139" s="48"/>
      <c r="CW2139" s="48"/>
      <c r="CX2139" s="48"/>
      <c r="CY2139" s="48"/>
      <c r="CZ2139" s="48"/>
      <c r="DA2139" s="48"/>
      <c r="DB2139" s="48"/>
      <c r="DC2139" s="48"/>
      <c r="DD2139" s="48"/>
      <c r="DE2139" s="48"/>
      <c r="DF2139" s="48"/>
      <c r="DG2139" s="48"/>
      <c r="DH2139" s="48"/>
      <c r="DI2139" s="48"/>
      <c r="DJ2139" s="48"/>
      <c r="DK2139" s="48"/>
      <c r="DL2139" s="48"/>
      <c r="DM2139" s="48"/>
      <c r="DN2139" s="48"/>
      <c r="DO2139" s="48"/>
      <c r="DP2139" s="48"/>
      <c r="DQ2139" s="48"/>
    </row>
    <row r="2140" spans="1:121" ht="12.75" hidden="1" customHeight="1" outlineLevel="2">
      <c r="A2140" s="62"/>
      <c r="B2140" s="40"/>
      <c r="C2140" s="10"/>
      <c r="D2140" s="27"/>
      <c r="E2140" s="28"/>
      <c r="F2140" s="39" t="s">
        <v>2239</v>
      </c>
      <c r="G2140" s="27"/>
      <c r="H2140" s="35"/>
      <c r="I2140" s="35"/>
      <c r="J2140" s="26" t="s">
        <v>50</v>
      </c>
      <c r="K2140" s="99"/>
      <c r="L2140" s="100"/>
      <c r="M2140" s="39" t="s">
        <v>2190</v>
      </c>
      <c r="N2140" s="8" t="s">
        <v>52</v>
      </c>
      <c r="O2140" s="26">
        <v>1</v>
      </c>
      <c r="P2140" s="41"/>
      <c r="Q2140" s="88"/>
      <c r="R2140" s="47"/>
      <c r="S2140" s="47"/>
      <c r="T2140" s="47"/>
      <c r="U2140" s="47"/>
      <c r="V2140" s="48"/>
      <c r="W2140" s="48"/>
      <c r="X2140" s="48"/>
      <c r="Y2140" s="48"/>
      <c r="Z2140" s="48"/>
      <c r="AA2140" s="48"/>
      <c r="AB2140" s="48"/>
      <c r="AC2140" s="48"/>
      <c r="AD2140" s="48"/>
      <c r="AE2140" s="48"/>
      <c r="AF2140" s="48"/>
      <c r="AG2140" s="48"/>
      <c r="AH2140" s="48"/>
      <c r="AI2140" s="48"/>
      <c r="AJ2140" s="48"/>
      <c r="AK2140" s="48"/>
      <c r="AL2140" s="48"/>
      <c r="AM2140" s="48"/>
      <c r="AN2140" s="48"/>
      <c r="AO2140" s="48"/>
      <c r="AP2140" s="48"/>
      <c r="AQ2140" s="48"/>
      <c r="AR2140" s="48"/>
      <c r="AS2140" s="48"/>
      <c r="AT2140" s="48"/>
      <c r="AU2140" s="48"/>
      <c r="AV2140" s="48"/>
      <c r="AW2140" s="48"/>
      <c r="AX2140" s="48"/>
      <c r="AY2140" s="48"/>
      <c r="AZ2140" s="48"/>
      <c r="BA2140" s="48"/>
      <c r="BB2140" s="48"/>
      <c r="BC2140" s="48"/>
      <c r="BD2140" s="48"/>
      <c r="BE2140" s="48"/>
      <c r="BF2140" s="48"/>
      <c r="BG2140" s="48"/>
      <c r="BH2140" s="48"/>
      <c r="BI2140" s="48"/>
      <c r="BJ2140" s="48"/>
      <c r="BK2140" s="48"/>
      <c r="BL2140" s="48"/>
      <c r="BM2140" s="48"/>
      <c r="BN2140" s="48"/>
      <c r="BO2140" s="48"/>
      <c r="BP2140" s="48"/>
      <c r="BQ2140" s="48"/>
      <c r="BR2140" s="48"/>
      <c r="BS2140" s="48"/>
      <c r="BT2140" s="48"/>
      <c r="BU2140" s="48"/>
      <c r="BV2140" s="48"/>
      <c r="BW2140" s="48"/>
      <c r="BX2140" s="48"/>
      <c r="BY2140" s="48"/>
      <c r="BZ2140" s="48"/>
      <c r="CA2140" s="48"/>
      <c r="CB2140" s="48"/>
      <c r="CC2140" s="48"/>
      <c r="CD2140" s="48"/>
      <c r="CE2140" s="48"/>
      <c r="CF2140" s="48"/>
      <c r="CG2140" s="48"/>
      <c r="CH2140" s="48"/>
      <c r="CI2140" s="48"/>
      <c r="CJ2140" s="48"/>
      <c r="CK2140" s="48"/>
      <c r="CL2140" s="48"/>
      <c r="CM2140" s="48"/>
      <c r="CN2140" s="48"/>
      <c r="CO2140" s="48"/>
      <c r="CP2140" s="48"/>
      <c r="CQ2140" s="48"/>
      <c r="CR2140" s="48"/>
      <c r="CS2140" s="48"/>
      <c r="CT2140" s="48"/>
      <c r="CU2140" s="48"/>
      <c r="CV2140" s="48"/>
      <c r="CW2140" s="48"/>
      <c r="CX2140" s="48"/>
      <c r="CY2140" s="48"/>
      <c r="CZ2140" s="48"/>
      <c r="DA2140" s="48"/>
      <c r="DB2140" s="48"/>
      <c r="DC2140" s="48"/>
      <c r="DD2140" s="48"/>
      <c r="DE2140" s="48"/>
      <c r="DF2140" s="48"/>
      <c r="DG2140" s="48"/>
      <c r="DH2140" s="48"/>
      <c r="DI2140" s="48"/>
      <c r="DJ2140" s="48"/>
      <c r="DK2140" s="48"/>
      <c r="DL2140" s="48"/>
      <c r="DM2140" s="48"/>
      <c r="DN2140" s="48"/>
      <c r="DO2140" s="48"/>
      <c r="DP2140" s="48"/>
      <c r="DQ2140" s="48"/>
    </row>
    <row r="2141" spans="1:121" ht="45" hidden="1" customHeight="1" outlineLevel="2">
      <c r="A2141" s="62"/>
      <c r="B2141" s="40"/>
      <c r="C2141" s="10"/>
      <c r="D2141" s="27"/>
      <c r="E2141" s="28"/>
      <c r="F2141" s="3" t="s">
        <v>2261</v>
      </c>
      <c r="G2141" s="28"/>
      <c r="H2141" s="35"/>
      <c r="I2141" s="35"/>
      <c r="J2141" s="26" t="s">
        <v>33</v>
      </c>
      <c r="K2141" s="99"/>
      <c r="L2141" s="100"/>
      <c r="M2141" s="32" t="s">
        <v>2236</v>
      </c>
      <c r="N2141" s="8" t="s">
        <v>52</v>
      </c>
      <c r="O2141" s="26">
        <v>1</v>
      </c>
      <c r="P2141" s="41"/>
      <c r="Q2141" s="88"/>
      <c r="R2141" s="47"/>
      <c r="S2141" s="47"/>
      <c r="T2141" s="47"/>
      <c r="U2141" s="47"/>
      <c r="V2141" s="48"/>
      <c r="W2141" s="48"/>
      <c r="X2141" s="48"/>
      <c r="Y2141" s="48"/>
      <c r="Z2141" s="48"/>
      <c r="AA2141" s="48"/>
      <c r="AB2141" s="48"/>
      <c r="AC2141" s="48"/>
      <c r="AD2141" s="48"/>
      <c r="AE2141" s="48"/>
      <c r="AF2141" s="48"/>
      <c r="AG2141" s="48"/>
      <c r="AH2141" s="48"/>
      <c r="AI2141" s="48"/>
      <c r="AJ2141" s="48"/>
      <c r="AK2141" s="48"/>
      <c r="AL2141" s="48"/>
      <c r="AM2141" s="48"/>
      <c r="AN2141" s="48"/>
      <c r="AO2141" s="48"/>
      <c r="AP2141" s="48"/>
      <c r="AQ2141" s="48"/>
      <c r="AR2141" s="48"/>
      <c r="AS2141" s="48"/>
      <c r="AT2141" s="48"/>
      <c r="AU2141" s="48"/>
      <c r="AV2141" s="48"/>
      <c r="AW2141" s="48"/>
      <c r="AX2141" s="48"/>
      <c r="AY2141" s="48"/>
      <c r="AZ2141" s="48"/>
      <c r="BA2141" s="48"/>
      <c r="BB2141" s="48"/>
      <c r="BC2141" s="48"/>
      <c r="BD2141" s="48"/>
      <c r="BE2141" s="48"/>
      <c r="BF2141" s="48"/>
      <c r="BG2141" s="48"/>
      <c r="BH2141" s="48"/>
      <c r="BI2141" s="48"/>
      <c r="BJ2141" s="48"/>
      <c r="BK2141" s="48"/>
      <c r="BL2141" s="48"/>
      <c r="BM2141" s="48"/>
      <c r="BN2141" s="48"/>
      <c r="BO2141" s="48"/>
      <c r="BP2141" s="48"/>
      <c r="BQ2141" s="48"/>
      <c r="BR2141" s="48"/>
      <c r="BS2141" s="48"/>
      <c r="BT2141" s="48"/>
      <c r="BU2141" s="48"/>
      <c r="BV2141" s="48"/>
      <c r="BW2141" s="48"/>
      <c r="BX2141" s="48"/>
      <c r="BY2141" s="48"/>
      <c r="BZ2141" s="48"/>
      <c r="CA2141" s="48"/>
      <c r="CB2141" s="48"/>
      <c r="CC2141" s="48"/>
      <c r="CD2141" s="48"/>
      <c r="CE2141" s="48"/>
      <c r="CF2141" s="48"/>
      <c r="CG2141" s="48"/>
      <c r="CH2141" s="48"/>
      <c r="CI2141" s="48"/>
      <c r="CJ2141" s="48"/>
      <c r="CK2141" s="48"/>
      <c r="CL2141" s="48"/>
      <c r="CM2141" s="48"/>
      <c r="CN2141" s="48"/>
      <c r="CO2141" s="48"/>
      <c r="CP2141" s="48"/>
      <c r="CQ2141" s="48"/>
      <c r="CR2141" s="48"/>
      <c r="CS2141" s="48"/>
      <c r="CT2141" s="48"/>
      <c r="CU2141" s="48"/>
      <c r="CV2141" s="48"/>
      <c r="CW2141" s="48"/>
      <c r="CX2141" s="48"/>
      <c r="CY2141" s="48"/>
      <c r="CZ2141" s="48"/>
      <c r="DA2141" s="48"/>
      <c r="DB2141" s="48"/>
      <c r="DC2141" s="48"/>
      <c r="DD2141" s="48"/>
      <c r="DE2141" s="48"/>
      <c r="DF2141" s="48"/>
      <c r="DG2141" s="48"/>
      <c r="DH2141" s="48"/>
      <c r="DI2141" s="48"/>
      <c r="DJ2141" s="48"/>
      <c r="DK2141" s="48"/>
      <c r="DL2141" s="48"/>
      <c r="DM2141" s="48"/>
      <c r="DN2141" s="48"/>
      <c r="DO2141" s="48"/>
      <c r="DP2141" s="48"/>
      <c r="DQ2141" s="48"/>
    </row>
    <row r="2142" spans="1:121" ht="22.5" hidden="1" customHeight="1" outlineLevel="2">
      <c r="A2142" s="62"/>
      <c r="B2142" s="40"/>
      <c r="C2142" s="10"/>
      <c r="D2142" s="27"/>
      <c r="E2142" s="28"/>
      <c r="F2142" s="269" t="s">
        <v>2269</v>
      </c>
      <c r="G2142" s="265"/>
      <c r="H2142" s="35"/>
      <c r="I2142" s="35"/>
      <c r="J2142" s="26"/>
      <c r="K2142" s="99"/>
      <c r="L2142" s="100"/>
      <c r="M2142" s="39" t="s">
        <v>2181</v>
      </c>
      <c r="N2142" s="33" t="s">
        <v>52</v>
      </c>
      <c r="O2142" s="26">
        <v>1</v>
      </c>
      <c r="P2142" s="41"/>
      <c r="Q2142" s="88"/>
      <c r="R2142" s="47"/>
      <c r="S2142" s="47"/>
      <c r="T2142" s="47"/>
      <c r="U2142" s="47"/>
      <c r="V2142" s="48"/>
      <c r="W2142" s="48"/>
      <c r="X2142" s="48"/>
      <c r="Y2142" s="48"/>
      <c r="Z2142" s="48"/>
      <c r="AA2142" s="48"/>
      <c r="AB2142" s="48"/>
      <c r="AC2142" s="48"/>
      <c r="AD2142" s="48"/>
      <c r="AE2142" s="48"/>
      <c r="AF2142" s="48"/>
      <c r="AG2142" s="48"/>
      <c r="AH2142" s="48"/>
      <c r="AI2142" s="48"/>
      <c r="AJ2142" s="48"/>
      <c r="AK2142" s="48"/>
      <c r="AL2142" s="48"/>
      <c r="AM2142" s="48"/>
      <c r="AN2142" s="48"/>
      <c r="AO2142" s="48"/>
      <c r="AP2142" s="48"/>
      <c r="AQ2142" s="48"/>
      <c r="AR2142" s="48"/>
      <c r="AS2142" s="48"/>
      <c r="AT2142" s="48"/>
      <c r="AU2142" s="48"/>
      <c r="AV2142" s="48"/>
      <c r="AW2142" s="48"/>
      <c r="AX2142" s="48"/>
      <c r="AY2142" s="48"/>
      <c r="AZ2142" s="48"/>
      <c r="BA2142" s="48"/>
      <c r="BB2142" s="48"/>
      <c r="BC2142" s="48"/>
      <c r="BD2142" s="48"/>
      <c r="BE2142" s="48"/>
      <c r="BF2142" s="48"/>
      <c r="BG2142" s="48"/>
      <c r="BH2142" s="48"/>
      <c r="BI2142" s="48"/>
      <c r="BJ2142" s="48"/>
      <c r="BK2142" s="48"/>
      <c r="BL2142" s="48"/>
      <c r="BM2142" s="48"/>
      <c r="BN2142" s="48"/>
      <c r="BO2142" s="48"/>
      <c r="BP2142" s="48"/>
      <c r="BQ2142" s="48"/>
      <c r="BR2142" s="48"/>
      <c r="BS2142" s="48"/>
      <c r="BT2142" s="48"/>
      <c r="BU2142" s="48"/>
      <c r="BV2142" s="48"/>
      <c r="BW2142" s="48"/>
      <c r="BX2142" s="48"/>
      <c r="BY2142" s="48"/>
      <c r="BZ2142" s="48"/>
      <c r="CA2142" s="48"/>
      <c r="CB2142" s="48"/>
      <c r="CC2142" s="48"/>
      <c r="CD2142" s="48"/>
      <c r="CE2142" s="48"/>
      <c r="CF2142" s="48"/>
      <c r="CG2142" s="48"/>
      <c r="CH2142" s="48"/>
      <c r="CI2142" s="48"/>
      <c r="CJ2142" s="48"/>
      <c r="CK2142" s="48"/>
      <c r="CL2142" s="48"/>
      <c r="CM2142" s="48"/>
      <c r="CN2142" s="48"/>
      <c r="CO2142" s="48"/>
      <c r="CP2142" s="48"/>
      <c r="CQ2142" s="48"/>
      <c r="CR2142" s="48"/>
      <c r="CS2142" s="48"/>
      <c r="CT2142" s="48"/>
      <c r="CU2142" s="48"/>
      <c r="CV2142" s="48"/>
      <c r="CW2142" s="48"/>
      <c r="CX2142" s="48"/>
      <c r="CY2142" s="48"/>
      <c r="CZ2142" s="48"/>
      <c r="DA2142" s="48"/>
      <c r="DB2142" s="48"/>
      <c r="DC2142" s="48"/>
      <c r="DD2142" s="48"/>
      <c r="DE2142" s="48"/>
      <c r="DF2142" s="48"/>
      <c r="DG2142" s="48"/>
      <c r="DH2142" s="48"/>
      <c r="DI2142" s="48"/>
      <c r="DJ2142" s="48"/>
      <c r="DK2142" s="48"/>
      <c r="DL2142" s="48"/>
      <c r="DM2142" s="48"/>
      <c r="DN2142" s="48"/>
      <c r="DO2142" s="48"/>
      <c r="DP2142" s="48"/>
      <c r="DQ2142" s="48"/>
    </row>
    <row r="2143" spans="1:121" ht="22.5" customHeight="1" outlineLevel="1" collapsed="1">
      <c r="A2143" s="27" t="s">
        <v>2270</v>
      </c>
      <c r="B2143" s="27">
        <v>6</v>
      </c>
      <c r="C2143" s="27" t="s">
        <v>1349</v>
      </c>
      <c r="D2143" s="27" t="s">
        <v>1350</v>
      </c>
      <c r="E2143" s="28" t="s">
        <v>2251</v>
      </c>
      <c r="F2143" s="35" t="s">
        <v>2271</v>
      </c>
      <c r="G2143" s="28"/>
      <c r="H2143" s="28" t="s">
        <v>59</v>
      </c>
      <c r="I2143" s="28"/>
      <c r="J2143" s="76" t="s">
        <v>33</v>
      </c>
      <c r="K2143" s="99" t="s">
        <v>490</v>
      </c>
      <c r="L2143" s="100" t="s">
        <v>490</v>
      </c>
      <c r="M2143" s="3" t="str">
        <f>M2144&amp;" "&amp;O2144&amp;N2144&amp;" "&amp;M2145&amp;" "&amp;O2145&amp;N2145&amp;" "&amp;M2146&amp;" "&amp;O2146&amp;N2146&amp;" "</f>
        <v xml:space="preserve">Ремонт ТМ 1шт. Ремонт РУ-0,4 кВ 1шт. Ремонт строительной части ТП, КТП 1шт. </v>
      </c>
      <c r="N2143" s="26"/>
      <c r="O2143" s="26"/>
      <c r="P2143" s="41"/>
      <c r="Q2143" s="88"/>
      <c r="R2143" s="47"/>
      <c r="S2143" s="47"/>
      <c r="T2143" s="47"/>
      <c r="U2143" s="47"/>
      <c r="V2143" s="48"/>
      <c r="W2143" s="48"/>
      <c r="X2143" s="48"/>
      <c r="Y2143" s="48"/>
      <c r="Z2143" s="48"/>
      <c r="AA2143" s="48"/>
      <c r="AB2143" s="48"/>
      <c r="AC2143" s="48"/>
      <c r="AD2143" s="48"/>
      <c r="AE2143" s="48"/>
      <c r="AF2143" s="48"/>
      <c r="AG2143" s="48"/>
      <c r="AH2143" s="48"/>
      <c r="AI2143" s="48"/>
      <c r="AJ2143" s="48"/>
      <c r="AK2143" s="48"/>
      <c r="AL2143" s="48"/>
      <c r="AM2143" s="48"/>
      <c r="AN2143" s="48"/>
      <c r="AO2143" s="48"/>
      <c r="AP2143" s="48"/>
      <c r="AQ2143" s="48"/>
      <c r="AR2143" s="48"/>
      <c r="AS2143" s="48"/>
      <c r="AT2143" s="48"/>
      <c r="AU2143" s="48"/>
      <c r="AV2143" s="48"/>
      <c r="AW2143" s="48"/>
      <c r="AX2143" s="48"/>
      <c r="AY2143" s="48"/>
      <c r="AZ2143" s="48"/>
      <c r="BA2143" s="48"/>
      <c r="BB2143" s="48"/>
      <c r="BC2143" s="48"/>
      <c r="BD2143" s="48"/>
      <c r="BE2143" s="48"/>
      <c r="BF2143" s="48"/>
      <c r="BG2143" s="48"/>
      <c r="BH2143" s="48"/>
      <c r="BI2143" s="48"/>
      <c r="BJ2143" s="48"/>
      <c r="BK2143" s="48"/>
      <c r="BL2143" s="48"/>
      <c r="BM2143" s="48"/>
      <c r="BN2143" s="48"/>
      <c r="BO2143" s="48"/>
      <c r="BP2143" s="48"/>
      <c r="BQ2143" s="48"/>
      <c r="BR2143" s="48"/>
      <c r="BS2143" s="48"/>
      <c r="BT2143" s="48"/>
      <c r="BU2143" s="48"/>
      <c r="BV2143" s="48"/>
      <c r="BW2143" s="48"/>
      <c r="BX2143" s="48"/>
      <c r="BY2143" s="48"/>
      <c r="BZ2143" s="48"/>
      <c r="CA2143" s="48"/>
      <c r="CB2143" s="48"/>
      <c r="CC2143" s="48"/>
      <c r="CD2143" s="48"/>
      <c r="CE2143" s="48"/>
      <c r="CF2143" s="48"/>
      <c r="CG2143" s="48"/>
      <c r="CH2143" s="48"/>
      <c r="CI2143" s="48"/>
      <c r="CJ2143" s="48"/>
      <c r="CK2143" s="48"/>
      <c r="CL2143" s="48"/>
      <c r="CM2143" s="48"/>
      <c r="CN2143" s="48"/>
      <c r="CO2143" s="48"/>
      <c r="CP2143" s="48"/>
      <c r="CQ2143" s="48"/>
      <c r="CR2143" s="48"/>
      <c r="CS2143" s="48"/>
      <c r="CT2143" s="48"/>
      <c r="CU2143" s="48"/>
      <c r="CV2143" s="48"/>
      <c r="CW2143" s="48"/>
      <c r="CX2143" s="48"/>
      <c r="CY2143" s="48"/>
      <c r="CZ2143" s="48"/>
      <c r="DA2143" s="48"/>
      <c r="DB2143" s="48"/>
      <c r="DC2143" s="48"/>
      <c r="DD2143" s="48"/>
      <c r="DE2143" s="48"/>
      <c r="DF2143" s="48"/>
      <c r="DG2143" s="48"/>
      <c r="DH2143" s="48"/>
      <c r="DI2143" s="48"/>
      <c r="DJ2143" s="48"/>
      <c r="DK2143" s="48"/>
      <c r="DL2143" s="48"/>
      <c r="DM2143" s="48"/>
      <c r="DN2143" s="48"/>
      <c r="DO2143" s="48"/>
      <c r="DP2143" s="48"/>
      <c r="DQ2143" s="48"/>
    </row>
    <row r="2144" spans="1:121" ht="12.75" hidden="1" customHeight="1" outlineLevel="2">
      <c r="A2144" s="62"/>
      <c r="B2144" s="40"/>
      <c r="C2144" s="10"/>
      <c r="D2144" s="27"/>
      <c r="E2144" s="28"/>
      <c r="F2144" s="39" t="s">
        <v>2239</v>
      </c>
      <c r="G2144" s="27"/>
      <c r="H2144" s="35"/>
      <c r="I2144" s="35"/>
      <c r="J2144" s="26" t="s">
        <v>50</v>
      </c>
      <c r="K2144" s="26"/>
      <c r="L2144" s="26"/>
      <c r="M2144" s="39" t="s">
        <v>2190</v>
      </c>
      <c r="N2144" s="8" t="s">
        <v>52</v>
      </c>
      <c r="O2144" s="26">
        <v>1</v>
      </c>
      <c r="P2144" s="41"/>
      <c r="Q2144" s="88"/>
      <c r="R2144" s="47"/>
      <c r="S2144" s="47"/>
      <c r="T2144" s="47"/>
      <c r="U2144" s="47"/>
      <c r="V2144" s="48"/>
      <c r="W2144" s="48"/>
      <c r="X2144" s="48"/>
      <c r="Y2144" s="48"/>
      <c r="Z2144" s="48"/>
      <c r="AA2144" s="48"/>
      <c r="AB2144" s="48"/>
      <c r="AC2144" s="48"/>
      <c r="AD2144" s="48"/>
      <c r="AE2144" s="48"/>
      <c r="AF2144" s="48"/>
      <c r="AG2144" s="48"/>
      <c r="AH2144" s="48"/>
      <c r="AI2144" s="48"/>
      <c r="AJ2144" s="48"/>
      <c r="AK2144" s="48"/>
      <c r="AL2144" s="48"/>
      <c r="AM2144" s="48"/>
      <c r="AN2144" s="48"/>
      <c r="AO2144" s="48"/>
      <c r="AP2144" s="48"/>
      <c r="AQ2144" s="48"/>
      <c r="AR2144" s="48"/>
      <c r="AS2144" s="48"/>
      <c r="AT2144" s="48"/>
      <c r="AU2144" s="48"/>
      <c r="AV2144" s="48"/>
      <c r="AW2144" s="48"/>
      <c r="AX2144" s="48"/>
      <c r="AY2144" s="48"/>
      <c r="AZ2144" s="48"/>
      <c r="BA2144" s="48"/>
      <c r="BB2144" s="48"/>
      <c r="BC2144" s="48"/>
      <c r="BD2144" s="48"/>
      <c r="BE2144" s="48"/>
      <c r="BF2144" s="48"/>
      <c r="BG2144" s="48"/>
      <c r="BH2144" s="48"/>
      <c r="BI2144" s="48"/>
      <c r="BJ2144" s="48"/>
      <c r="BK2144" s="48"/>
      <c r="BL2144" s="48"/>
      <c r="BM2144" s="48"/>
      <c r="BN2144" s="48"/>
      <c r="BO2144" s="48"/>
      <c r="BP2144" s="48"/>
      <c r="BQ2144" s="48"/>
      <c r="BR2144" s="48"/>
      <c r="BS2144" s="48"/>
      <c r="BT2144" s="48"/>
      <c r="BU2144" s="48"/>
      <c r="BV2144" s="48"/>
      <c r="BW2144" s="48"/>
      <c r="BX2144" s="48"/>
      <c r="BY2144" s="48"/>
      <c r="BZ2144" s="48"/>
      <c r="CA2144" s="48"/>
      <c r="CB2144" s="48"/>
      <c r="CC2144" s="48"/>
      <c r="CD2144" s="48"/>
      <c r="CE2144" s="48"/>
      <c r="CF2144" s="48"/>
      <c r="CG2144" s="48"/>
      <c r="CH2144" s="48"/>
      <c r="CI2144" s="48"/>
      <c r="CJ2144" s="48"/>
      <c r="CK2144" s="48"/>
      <c r="CL2144" s="48"/>
      <c r="CM2144" s="48"/>
      <c r="CN2144" s="48"/>
      <c r="CO2144" s="48"/>
      <c r="CP2144" s="48"/>
      <c r="CQ2144" s="48"/>
      <c r="CR2144" s="48"/>
      <c r="CS2144" s="48"/>
      <c r="CT2144" s="48"/>
      <c r="CU2144" s="48"/>
      <c r="CV2144" s="48"/>
      <c r="CW2144" s="48"/>
      <c r="CX2144" s="48"/>
      <c r="CY2144" s="48"/>
      <c r="CZ2144" s="48"/>
      <c r="DA2144" s="48"/>
      <c r="DB2144" s="48"/>
      <c r="DC2144" s="48"/>
      <c r="DD2144" s="48"/>
      <c r="DE2144" s="48"/>
      <c r="DF2144" s="48"/>
      <c r="DG2144" s="48"/>
      <c r="DH2144" s="48"/>
      <c r="DI2144" s="48"/>
      <c r="DJ2144" s="48"/>
      <c r="DK2144" s="48"/>
      <c r="DL2144" s="48"/>
      <c r="DM2144" s="48"/>
      <c r="DN2144" s="48"/>
      <c r="DO2144" s="48"/>
      <c r="DP2144" s="48"/>
      <c r="DQ2144" s="48"/>
    </row>
    <row r="2145" spans="1:121" ht="12.75" hidden="1" customHeight="1" outlineLevel="2">
      <c r="A2145" s="62"/>
      <c r="B2145" s="40"/>
      <c r="C2145" s="10"/>
      <c r="D2145" s="27"/>
      <c r="E2145" s="28"/>
      <c r="F2145" s="3" t="s">
        <v>2272</v>
      </c>
      <c r="G2145" s="28"/>
      <c r="H2145" s="35"/>
      <c r="I2145" s="35"/>
      <c r="J2145" s="26" t="s">
        <v>33</v>
      </c>
      <c r="K2145" s="26"/>
      <c r="L2145" s="26"/>
      <c r="M2145" s="32" t="s">
        <v>2236</v>
      </c>
      <c r="N2145" s="8" t="s">
        <v>52</v>
      </c>
      <c r="O2145" s="26">
        <v>1</v>
      </c>
      <c r="P2145" s="41"/>
      <c r="Q2145" s="88"/>
      <c r="R2145" s="47"/>
      <c r="S2145" s="47"/>
      <c r="T2145" s="47"/>
      <c r="U2145" s="47"/>
      <c r="V2145" s="48"/>
      <c r="W2145" s="48"/>
      <c r="X2145" s="48"/>
      <c r="Y2145" s="48"/>
      <c r="Z2145" s="48"/>
      <c r="AA2145" s="48"/>
      <c r="AB2145" s="48"/>
      <c r="AC2145" s="48"/>
      <c r="AD2145" s="48"/>
      <c r="AE2145" s="48"/>
      <c r="AF2145" s="48"/>
      <c r="AG2145" s="48"/>
      <c r="AH2145" s="48"/>
      <c r="AI2145" s="48"/>
      <c r="AJ2145" s="48"/>
      <c r="AK2145" s="48"/>
      <c r="AL2145" s="48"/>
      <c r="AM2145" s="48"/>
      <c r="AN2145" s="48"/>
      <c r="AO2145" s="48"/>
      <c r="AP2145" s="48"/>
      <c r="AQ2145" s="48"/>
      <c r="AR2145" s="48"/>
      <c r="AS2145" s="48"/>
      <c r="AT2145" s="48"/>
      <c r="AU2145" s="48"/>
      <c r="AV2145" s="48"/>
      <c r="AW2145" s="48"/>
      <c r="AX2145" s="48"/>
      <c r="AY2145" s="48"/>
      <c r="AZ2145" s="48"/>
      <c r="BA2145" s="48"/>
      <c r="BB2145" s="48"/>
      <c r="BC2145" s="48"/>
      <c r="BD2145" s="48"/>
      <c r="BE2145" s="48"/>
      <c r="BF2145" s="48"/>
      <c r="BG2145" s="48"/>
      <c r="BH2145" s="48"/>
      <c r="BI2145" s="48"/>
      <c r="BJ2145" s="48"/>
      <c r="BK2145" s="48"/>
      <c r="BL2145" s="48"/>
      <c r="BM2145" s="48"/>
      <c r="BN2145" s="48"/>
      <c r="BO2145" s="48"/>
      <c r="BP2145" s="48"/>
      <c r="BQ2145" s="48"/>
      <c r="BR2145" s="48"/>
      <c r="BS2145" s="48"/>
      <c r="BT2145" s="48"/>
      <c r="BU2145" s="48"/>
      <c r="BV2145" s="48"/>
      <c r="BW2145" s="48"/>
      <c r="BX2145" s="48"/>
      <c r="BY2145" s="48"/>
      <c r="BZ2145" s="48"/>
      <c r="CA2145" s="48"/>
      <c r="CB2145" s="48"/>
      <c r="CC2145" s="48"/>
      <c r="CD2145" s="48"/>
      <c r="CE2145" s="48"/>
      <c r="CF2145" s="48"/>
      <c r="CG2145" s="48"/>
      <c r="CH2145" s="48"/>
      <c r="CI2145" s="48"/>
      <c r="CJ2145" s="48"/>
      <c r="CK2145" s="48"/>
      <c r="CL2145" s="48"/>
      <c r="CM2145" s="48"/>
      <c r="CN2145" s="48"/>
      <c r="CO2145" s="48"/>
      <c r="CP2145" s="48"/>
      <c r="CQ2145" s="48"/>
      <c r="CR2145" s="48"/>
      <c r="CS2145" s="48"/>
      <c r="CT2145" s="48"/>
      <c r="CU2145" s="48"/>
      <c r="CV2145" s="48"/>
      <c r="CW2145" s="48"/>
      <c r="CX2145" s="48"/>
      <c r="CY2145" s="48"/>
      <c r="CZ2145" s="48"/>
      <c r="DA2145" s="48"/>
      <c r="DB2145" s="48"/>
      <c r="DC2145" s="48"/>
      <c r="DD2145" s="48"/>
      <c r="DE2145" s="48"/>
      <c r="DF2145" s="48"/>
      <c r="DG2145" s="48"/>
      <c r="DH2145" s="48"/>
      <c r="DI2145" s="48"/>
      <c r="DJ2145" s="48"/>
      <c r="DK2145" s="48"/>
      <c r="DL2145" s="48"/>
      <c r="DM2145" s="48"/>
      <c r="DN2145" s="48"/>
      <c r="DO2145" s="48"/>
      <c r="DP2145" s="48"/>
      <c r="DQ2145" s="48"/>
    </row>
    <row r="2146" spans="1:121" ht="22.5" hidden="1" customHeight="1" outlineLevel="2">
      <c r="A2146" s="62"/>
      <c r="B2146" s="40"/>
      <c r="C2146" s="10"/>
      <c r="D2146" s="27"/>
      <c r="E2146" s="28"/>
      <c r="F2146" s="269" t="s">
        <v>2254</v>
      </c>
      <c r="G2146" s="265"/>
      <c r="H2146" s="35"/>
      <c r="I2146" s="35"/>
      <c r="J2146" s="26"/>
      <c r="K2146" s="26"/>
      <c r="L2146" s="26"/>
      <c r="M2146" s="39" t="s">
        <v>2181</v>
      </c>
      <c r="N2146" s="33" t="s">
        <v>52</v>
      </c>
      <c r="O2146" s="26">
        <v>1</v>
      </c>
      <c r="P2146" s="41"/>
      <c r="Q2146" s="88"/>
      <c r="R2146" s="47"/>
      <c r="S2146" s="47"/>
      <c r="T2146" s="47"/>
      <c r="U2146" s="47"/>
      <c r="V2146" s="48"/>
      <c r="W2146" s="48"/>
      <c r="X2146" s="48"/>
      <c r="Y2146" s="48"/>
      <c r="Z2146" s="48"/>
      <c r="AA2146" s="48"/>
      <c r="AB2146" s="48"/>
      <c r="AC2146" s="48"/>
      <c r="AD2146" s="48"/>
      <c r="AE2146" s="48"/>
      <c r="AF2146" s="48"/>
      <c r="AG2146" s="48"/>
      <c r="AH2146" s="48"/>
      <c r="AI2146" s="48"/>
      <c r="AJ2146" s="48"/>
      <c r="AK2146" s="48"/>
      <c r="AL2146" s="48"/>
      <c r="AM2146" s="48"/>
      <c r="AN2146" s="48"/>
      <c r="AO2146" s="48"/>
      <c r="AP2146" s="48"/>
      <c r="AQ2146" s="48"/>
      <c r="AR2146" s="48"/>
      <c r="AS2146" s="48"/>
      <c r="AT2146" s="48"/>
      <c r="AU2146" s="48"/>
      <c r="AV2146" s="48"/>
      <c r="AW2146" s="48"/>
      <c r="AX2146" s="48"/>
      <c r="AY2146" s="48"/>
      <c r="AZ2146" s="48"/>
      <c r="BA2146" s="48"/>
      <c r="BB2146" s="48"/>
      <c r="BC2146" s="48"/>
      <c r="BD2146" s="48"/>
      <c r="BE2146" s="48"/>
      <c r="BF2146" s="48"/>
      <c r="BG2146" s="48"/>
      <c r="BH2146" s="48"/>
      <c r="BI2146" s="48"/>
      <c r="BJ2146" s="48"/>
      <c r="BK2146" s="48"/>
      <c r="BL2146" s="48"/>
      <c r="BM2146" s="48"/>
      <c r="BN2146" s="48"/>
      <c r="BO2146" s="48"/>
      <c r="BP2146" s="48"/>
      <c r="BQ2146" s="48"/>
      <c r="BR2146" s="48"/>
      <c r="BS2146" s="48"/>
      <c r="BT2146" s="48"/>
      <c r="BU2146" s="48"/>
      <c r="BV2146" s="48"/>
      <c r="BW2146" s="48"/>
      <c r="BX2146" s="48"/>
      <c r="BY2146" s="48"/>
      <c r="BZ2146" s="48"/>
      <c r="CA2146" s="48"/>
      <c r="CB2146" s="48"/>
      <c r="CC2146" s="48"/>
      <c r="CD2146" s="48"/>
      <c r="CE2146" s="48"/>
      <c r="CF2146" s="48"/>
      <c r="CG2146" s="48"/>
      <c r="CH2146" s="48"/>
      <c r="CI2146" s="48"/>
      <c r="CJ2146" s="48"/>
      <c r="CK2146" s="48"/>
      <c r="CL2146" s="48"/>
      <c r="CM2146" s="48"/>
      <c r="CN2146" s="48"/>
      <c r="CO2146" s="48"/>
      <c r="CP2146" s="48"/>
      <c r="CQ2146" s="48"/>
      <c r="CR2146" s="48"/>
      <c r="CS2146" s="48"/>
      <c r="CT2146" s="48"/>
      <c r="CU2146" s="48"/>
      <c r="CV2146" s="48"/>
      <c r="CW2146" s="48"/>
      <c r="CX2146" s="48"/>
      <c r="CY2146" s="48"/>
      <c r="CZ2146" s="48"/>
      <c r="DA2146" s="48"/>
      <c r="DB2146" s="48"/>
      <c r="DC2146" s="48"/>
      <c r="DD2146" s="48"/>
      <c r="DE2146" s="48"/>
      <c r="DF2146" s="48"/>
      <c r="DG2146" s="48"/>
      <c r="DH2146" s="48"/>
      <c r="DI2146" s="48"/>
      <c r="DJ2146" s="48"/>
      <c r="DK2146" s="48"/>
      <c r="DL2146" s="48"/>
      <c r="DM2146" s="48"/>
      <c r="DN2146" s="48"/>
      <c r="DO2146" s="48"/>
      <c r="DP2146" s="48"/>
      <c r="DQ2146" s="48"/>
    </row>
    <row r="2147" spans="1:121" ht="12.75" customHeight="1" outlineLevel="1" collapsed="1">
      <c r="A2147" s="27" t="s">
        <v>2273</v>
      </c>
      <c r="B2147" s="27">
        <v>6</v>
      </c>
      <c r="C2147" s="28" t="s">
        <v>1548</v>
      </c>
      <c r="D2147" s="27" t="s">
        <v>1350</v>
      </c>
      <c r="E2147" s="28" t="s">
        <v>2274</v>
      </c>
      <c r="F2147" s="35" t="s">
        <v>2275</v>
      </c>
      <c r="G2147" s="28"/>
      <c r="H2147" s="28" t="s">
        <v>59</v>
      </c>
      <c r="I2147" s="28"/>
      <c r="J2147" s="26" t="s">
        <v>33</v>
      </c>
      <c r="K2147" s="26" t="s">
        <v>51</v>
      </c>
      <c r="L2147" s="26" t="s">
        <v>51</v>
      </c>
      <c r="M2147" s="3" t="str">
        <f>M2149&amp;" "&amp;O2149&amp;N2149&amp;" "</f>
        <v xml:space="preserve">Ремонт РУ6-0,4 кВ 1шт </v>
      </c>
      <c r="N2147" s="26"/>
      <c r="O2147" s="26"/>
      <c r="P2147" s="41"/>
      <c r="Q2147" s="88"/>
      <c r="R2147" s="47"/>
      <c r="S2147" s="47"/>
      <c r="T2147" s="47"/>
      <c r="U2147" s="47"/>
      <c r="V2147" s="48"/>
      <c r="W2147" s="48"/>
      <c r="X2147" s="48"/>
      <c r="Y2147" s="48"/>
      <c r="Z2147" s="48"/>
      <c r="AA2147" s="48"/>
      <c r="AB2147" s="48"/>
      <c r="AC2147" s="48"/>
      <c r="AD2147" s="48"/>
      <c r="AE2147" s="48"/>
      <c r="AF2147" s="48"/>
      <c r="AG2147" s="48"/>
      <c r="AH2147" s="48"/>
      <c r="AI2147" s="48"/>
      <c r="AJ2147" s="48"/>
      <c r="AK2147" s="48"/>
      <c r="AL2147" s="48"/>
      <c r="AM2147" s="48"/>
      <c r="AN2147" s="48"/>
      <c r="AO2147" s="48"/>
      <c r="AP2147" s="48"/>
      <c r="AQ2147" s="48"/>
      <c r="AR2147" s="48"/>
      <c r="AS2147" s="48"/>
      <c r="AT2147" s="48"/>
      <c r="AU2147" s="48"/>
      <c r="AV2147" s="48"/>
      <c r="AW2147" s="48"/>
      <c r="AX2147" s="48"/>
      <c r="AY2147" s="48"/>
      <c r="AZ2147" s="48"/>
      <c r="BA2147" s="48"/>
      <c r="BB2147" s="48"/>
      <c r="BC2147" s="48"/>
      <c r="BD2147" s="48"/>
      <c r="BE2147" s="48"/>
      <c r="BF2147" s="48"/>
      <c r="BG2147" s="48"/>
      <c r="BH2147" s="48"/>
      <c r="BI2147" s="48"/>
      <c r="BJ2147" s="48"/>
      <c r="BK2147" s="48"/>
      <c r="BL2147" s="48"/>
      <c r="BM2147" s="48"/>
      <c r="BN2147" s="48"/>
      <c r="BO2147" s="48"/>
      <c r="BP2147" s="48"/>
      <c r="BQ2147" s="48"/>
      <c r="BR2147" s="48"/>
      <c r="BS2147" s="48"/>
      <c r="BT2147" s="48"/>
      <c r="BU2147" s="48"/>
      <c r="BV2147" s="48"/>
      <c r="BW2147" s="48"/>
      <c r="BX2147" s="48"/>
      <c r="BY2147" s="48"/>
      <c r="BZ2147" s="48"/>
      <c r="CA2147" s="48"/>
      <c r="CB2147" s="48"/>
      <c r="CC2147" s="48"/>
      <c r="CD2147" s="48"/>
      <c r="CE2147" s="48"/>
      <c r="CF2147" s="48"/>
      <c r="CG2147" s="48"/>
      <c r="CH2147" s="48"/>
      <c r="CI2147" s="48"/>
      <c r="CJ2147" s="48"/>
      <c r="CK2147" s="48"/>
      <c r="CL2147" s="48"/>
      <c r="CM2147" s="48"/>
      <c r="CN2147" s="48"/>
      <c r="CO2147" s="48"/>
      <c r="CP2147" s="48"/>
      <c r="CQ2147" s="48"/>
      <c r="CR2147" s="48"/>
      <c r="CS2147" s="48"/>
      <c r="CT2147" s="48"/>
      <c r="CU2147" s="48"/>
      <c r="CV2147" s="48"/>
      <c r="CW2147" s="48"/>
      <c r="CX2147" s="48"/>
      <c r="CY2147" s="48"/>
      <c r="CZ2147" s="48"/>
      <c r="DA2147" s="48"/>
      <c r="DB2147" s="48"/>
      <c r="DC2147" s="48"/>
      <c r="DD2147" s="48"/>
      <c r="DE2147" s="48"/>
      <c r="DF2147" s="48"/>
      <c r="DG2147" s="48"/>
      <c r="DH2147" s="48"/>
      <c r="DI2147" s="48"/>
      <c r="DJ2147" s="48"/>
      <c r="DK2147" s="48"/>
      <c r="DL2147" s="48"/>
      <c r="DM2147" s="48"/>
      <c r="DN2147" s="48"/>
      <c r="DO2147" s="48"/>
      <c r="DP2147" s="48"/>
      <c r="DQ2147" s="48"/>
    </row>
    <row r="2148" spans="1:121" ht="33.75" hidden="1" customHeight="1" outlineLevel="2">
      <c r="A2148" s="62"/>
      <c r="B2148" s="40"/>
      <c r="C2148" s="27"/>
      <c r="D2148" s="27"/>
      <c r="E2148" s="28"/>
      <c r="F2148" s="3" t="s">
        <v>2641</v>
      </c>
      <c r="G2148" s="28"/>
      <c r="H2148" s="35"/>
      <c r="I2148" s="35"/>
      <c r="J2148" s="26"/>
      <c r="K2148" s="26"/>
      <c r="L2148" s="26"/>
      <c r="M2148" s="39" t="s">
        <v>2181</v>
      </c>
      <c r="N2148" s="8" t="s">
        <v>54</v>
      </c>
      <c r="O2148" s="26">
        <v>1</v>
      </c>
      <c r="P2148" s="41"/>
      <c r="Q2148" s="88"/>
      <c r="R2148" s="47"/>
      <c r="S2148" s="47"/>
      <c r="T2148" s="47"/>
      <c r="U2148" s="47"/>
      <c r="V2148" s="48"/>
      <c r="W2148" s="48"/>
      <c r="X2148" s="48"/>
      <c r="Y2148" s="48"/>
      <c r="Z2148" s="48"/>
      <c r="AA2148" s="48"/>
      <c r="AB2148" s="48"/>
      <c r="AC2148" s="48"/>
      <c r="AD2148" s="48"/>
      <c r="AE2148" s="48"/>
      <c r="AF2148" s="48"/>
      <c r="AG2148" s="48"/>
      <c r="AH2148" s="48"/>
      <c r="AI2148" s="48"/>
      <c r="AJ2148" s="48"/>
      <c r="AK2148" s="48"/>
      <c r="AL2148" s="48"/>
      <c r="AM2148" s="48"/>
      <c r="AN2148" s="48"/>
      <c r="AO2148" s="48"/>
      <c r="AP2148" s="48"/>
      <c r="AQ2148" s="48"/>
      <c r="AR2148" s="48"/>
      <c r="AS2148" s="48"/>
      <c r="AT2148" s="48"/>
      <c r="AU2148" s="48"/>
      <c r="AV2148" s="48"/>
      <c r="AW2148" s="48"/>
      <c r="AX2148" s="48"/>
      <c r="AY2148" s="48"/>
      <c r="AZ2148" s="48"/>
      <c r="BA2148" s="48"/>
      <c r="BB2148" s="48"/>
      <c r="BC2148" s="48"/>
      <c r="BD2148" s="48"/>
      <c r="BE2148" s="48"/>
      <c r="BF2148" s="48"/>
      <c r="BG2148" s="48"/>
      <c r="BH2148" s="48"/>
      <c r="BI2148" s="48"/>
      <c r="BJ2148" s="48"/>
      <c r="BK2148" s="48"/>
      <c r="BL2148" s="48"/>
      <c r="BM2148" s="48"/>
      <c r="BN2148" s="48"/>
      <c r="BO2148" s="48"/>
      <c r="BP2148" s="48"/>
      <c r="BQ2148" s="48"/>
      <c r="BR2148" s="48"/>
      <c r="BS2148" s="48"/>
      <c r="BT2148" s="48"/>
      <c r="BU2148" s="48"/>
      <c r="BV2148" s="48"/>
      <c r="BW2148" s="48"/>
      <c r="BX2148" s="48"/>
      <c r="BY2148" s="48"/>
      <c r="BZ2148" s="48"/>
      <c r="CA2148" s="48"/>
      <c r="CB2148" s="48"/>
      <c r="CC2148" s="48"/>
      <c r="CD2148" s="48"/>
      <c r="CE2148" s="48"/>
      <c r="CF2148" s="48"/>
      <c r="CG2148" s="48"/>
      <c r="CH2148" s="48"/>
      <c r="CI2148" s="48"/>
      <c r="CJ2148" s="48"/>
      <c r="CK2148" s="48"/>
      <c r="CL2148" s="48"/>
      <c r="CM2148" s="48"/>
      <c r="CN2148" s="48"/>
      <c r="CO2148" s="48"/>
      <c r="CP2148" s="48"/>
      <c r="CQ2148" s="48"/>
      <c r="CR2148" s="48"/>
      <c r="CS2148" s="48"/>
      <c r="CT2148" s="48"/>
      <c r="CU2148" s="48"/>
      <c r="CV2148" s="48"/>
      <c r="CW2148" s="48"/>
      <c r="CX2148" s="48"/>
      <c r="CY2148" s="48"/>
      <c r="CZ2148" s="48"/>
      <c r="DA2148" s="48"/>
      <c r="DB2148" s="48"/>
      <c r="DC2148" s="48"/>
      <c r="DD2148" s="48"/>
      <c r="DE2148" s="48"/>
      <c r="DF2148" s="48"/>
      <c r="DG2148" s="48"/>
      <c r="DH2148" s="48"/>
      <c r="DI2148" s="48"/>
      <c r="DJ2148" s="48"/>
      <c r="DK2148" s="48"/>
      <c r="DL2148" s="48"/>
      <c r="DM2148" s="48"/>
      <c r="DN2148" s="48"/>
      <c r="DO2148" s="48"/>
      <c r="DP2148" s="48"/>
      <c r="DQ2148" s="48"/>
    </row>
    <row r="2149" spans="1:121" ht="33.75" hidden="1" customHeight="1" outlineLevel="2">
      <c r="A2149" s="62"/>
      <c r="B2149" s="40"/>
      <c r="C2149" s="27"/>
      <c r="D2149" s="27"/>
      <c r="E2149" s="28"/>
      <c r="F2149" s="302" t="s">
        <v>2642</v>
      </c>
      <c r="G2149" s="143"/>
      <c r="H2149" s="35"/>
      <c r="I2149" s="35"/>
      <c r="J2149" s="26"/>
      <c r="K2149" s="26"/>
      <c r="L2149" s="26"/>
      <c r="M2149" s="39" t="s">
        <v>2276</v>
      </c>
      <c r="N2149" s="33" t="s">
        <v>54</v>
      </c>
      <c r="O2149" s="26">
        <v>1</v>
      </c>
      <c r="P2149" s="41"/>
      <c r="Q2149" s="88"/>
      <c r="R2149" s="47"/>
      <c r="S2149" s="47"/>
      <c r="T2149" s="47"/>
      <c r="U2149" s="47"/>
      <c r="V2149" s="48"/>
      <c r="W2149" s="48"/>
      <c r="X2149" s="48"/>
      <c r="Y2149" s="48"/>
      <c r="Z2149" s="48"/>
      <c r="AA2149" s="48"/>
      <c r="AB2149" s="48"/>
      <c r="AC2149" s="48"/>
      <c r="AD2149" s="48"/>
      <c r="AE2149" s="48"/>
      <c r="AF2149" s="48"/>
      <c r="AG2149" s="48"/>
      <c r="AH2149" s="48"/>
      <c r="AI2149" s="48"/>
      <c r="AJ2149" s="48"/>
      <c r="AK2149" s="48"/>
      <c r="AL2149" s="48"/>
      <c r="AM2149" s="48"/>
      <c r="AN2149" s="48"/>
      <c r="AO2149" s="48"/>
      <c r="AP2149" s="48"/>
      <c r="AQ2149" s="48"/>
      <c r="AR2149" s="48"/>
      <c r="AS2149" s="48"/>
      <c r="AT2149" s="48"/>
      <c r="AU2149" s="48"/>
      <c r="AV2149" s="48"/>
      <c r="AW2149" s="48"/>
      <c r="AX2149" s="48"/>
      <c r="AY2149" s="48"/>
      <c r="AZ2149" s="48"/>
      <c r="BA2149" s="48"/>
      <c r="BB2149" s="48"/>
      <c r="BC2149" s="48"/>
      <c r="BD2149" s="48"/>
      <c r="BE2149" s="48"/>
      <c r="BF2149" s="48"/>
      <c r="BG2149" s="48"/>
      <c r="BH2149" s="48"/>
      <c r="BI2149" s="48"/>
      <c r="BJ2149" s="48"/>
      <c r="BK2149" s="48"/>
      <c r="BL2149" s="48"/>
      <c r="BM2149" s="48"/>
      <c r="BN2149" s="48"/>
      <c r="BO2149" s="48"/>
      <c r="BP2149" s="48"/>
      <c r="BQ2149" s="48"/>
      <c r="BR2149" s="48"/>
      <c r="BS2149" s="48"/>
      <c r="BT2149" s="48"/>
      <c r="BU2149" s="48"/>
      <c r="BV2149" s="48"/>
      <c r="BW2149" s="48"/>
      <c r="BX2149" s="48"/>
      <c r="BY2149" s="48"/>
      <c r="BZ2149" s="48"/>
      <c r="CA2149" s="48"/>
      <c r="CB2149" s="48"/>
      <c r="CC2149" s="48"/>
      <c r="CD2149" s="48"/>
      <c r="CE2149" s="48"/>
      <c r="CF2149" s="48"/>
      <c r="CG2149" s="48"/>
      <c r="CH2149" s="48"/>
      <c r="CI2149" s="48"/>
      <c r="CJ2149" s="48"/>
      <c r="CK2149" s="48"/>
      <c r="CL2149" s="48"/>
      <c r="CM2149" s="48"/>
      <c r="CN2149" s="48"/>
      <c r="CO2149" s="48"/>
      <c r="CP2149" s="48"/>
      <c r="CQ2149" s="48"/>
      <c r="CR2149" s="48"/>
      <c r="CS2149" s="48"/>
      <c r="CT2149" s="48"/>
      <c r="CU2149" s="48"/>
      <c r="CV2149" s="48"/>
      <c r="CW2149" s="48"/>
      <c r="CX2149" s="48"/>
      <c r="CY2149" s="48"/>
      <c r="CZ2149" s="48"/>
      <c r="DA2149" s="48"/>
      <c r="DB2149" s="48"/>
      <c r="DC2149" s="48"/>
      <c r="DD2149" s="48"/>
      <c r="DE2149" s="48"/>
      <c r="DF2149" s="48"/>
      <c r="DG2149" s="48"/>
      <c r="DH2149" s="48"/>
      <c r="DI2149" s="48"/>
      <c r="DJ2149" s="48"/>
      <c r="DK2149" s="48"/>
      <c r="DL2149" s="48"/>
      <c r="DM2149" s="48"/>
      <c r="DN2149" s="48"/>
      <c r="DO2149" s="48"/>
      <c r="DP2149" s="48"/>
      <c r="DQ2149" s="48"/>
    </row>
    <row r="2150" spans="1:121" ht="12.75" customHeight="1" outlineLevel="1" collapsed="1">
      <c r="A2150" s="27" t="s">
        <v>2277</v>
      </c>
      <c r="B2150" s="27">
        <v>6</v>
      </c>
      <c r="C2150" s="28" t="s">
        <v>1548</v>
      </c>
      <c r="D2150" s="27" t="s">
        <v>1350</v>
      </c>
      <c r="E2150" s="28" t="s">
        <v>2278</v>
      </c>
      <c r="F2150" s="35" t="s">
        <v>2279</v>
      </c>
      <c r="G2150" s="28"/>
      <c r="H2150" s="28" t="s">
        <v>59</v>
      </c>
      <c r="I2150" s="28"/>
      <c r="J2150" s="26" t="s">
        <v>33</v>
      </c>
      <c r="K2150" s="26" t="s">
        <v>53</v>
      </c>
      <c r="L2150" s="26" t="s">
        <v>53</v>
      </c>
      <c r="M2150" s="3" t="str">
        <f>M2151&amp;" "&amp;O2151&amp;N2151&amp;" "</f>
        <v xml:space="preserve">Ремонт РУ 0,4 кВ 1шт </v>
      </c>
      <c r="N2150" s="26"/>
      <c r="O2150" s="26"/>
      <c r="P2150" s="41"/>
      <c r="Q2150" s="88"/>
      <c r="R2150" s="47"/>
      <c r="S2150" s="47"/>
      <c r="T2150" s="47"/>
      <c r="U2150" s="47"/>
      <c r="V2150" s="48"/>
      <c r="W2150" s="48"/>
      <c r="X2150" s="48"/>
      <c r="Y2150" s="48"/>
      <c r="Z2150" s="48"/>
      <c r="AA2150" s="48"/>
      <c r="AB2150" s="48"/>
      <c r="AC2150" s="48"/>
      <c r="AD2150" s="48"/>
      <c r="AE2150" s="48"/>
      <c r="AF2150" s="48"/>
      <c r="AG2150" s="48"/>
      <c r="AH2150" s="48"/>
      <c r="AI2150" s="48"/>
      <c r="AJ2150" s="48"/>
      <c r="AK2150" s="48"/>
      <c r="AL2150" s="48"/>
      <c r="AM2150" s="48"/>
      <c r="AN2150" s="48"/>
      <c r="AO2150" s="48"/>
      <c r="AP2150" s="48"/>
      <c r="AQ2150" s="48"/>
      <c r="AR2150" s="48"/>
      <c r="AS2150" s="48"/>
      <c r="AT2150" s="48"/>
      <c r="AU2150" s="48"/>
      <c r="AV2150" s="48"/>
      <c r="AW2150" s="48"/>
      <c r="AX2150" s="48"/>
      <c r="AY2150" s="48"/>
      <c r="AZ2150" s="48"/>
      <c r="BA2150" s="48"/>
      <c r="BB2150" s="48"/>
      <c r="BC2150" s="48"/>
      <c r="BD2150" s="48"/>
      <c r="BE2150" s="48"/>
      <c r="BF2150" s="48"/>
      <c r="BG2150" s="48"/>
      <c r="BH2150" s="48"/>
      <c r="BI2150" s="48"/>
      <c r="BJ2150" s="48"/>
      <c r="BK2150" s="48"/>
      <c r="BL2150" s="48"/>
      <c r="BM2150" s="48"/>
      <c r="BN2150" s="48"/>
      <c r="BO2150" s="48"/>
      <c r="BP2150" s="48"/>
      <c r="BQ2150" s="48"/>
      <c r="BR2150" s="48"/>
      <c r="BS2150" s="48"/>
      <c r="BT2150" s="48"/>
      <c r="BU2150" s="48"/>
      <c r="BV2150" s="48"/>
      <c r="BW2150" s="48"/>
      <c r="BX2150" s="48"/>
      <c r="BY2150" s="48"/>
      <c r="BZ2150" s="48"/>
      <c r="CA2150" s="48"/>
      <c r="CB2150" s="48"/>
      <c r="CC2150" s="48"/>
      <c r="CD2150" s="48"/>
      <c r="CE2150" s="48"/>
      <c r="CF2150" s="48"/>
      <c r="CG2150" s="48"/>
      <c r="CH2150" s="48"/>
      <c r="CI2150" s="48"/>
      <c r="CJ2150" s="48"/>
      <c r="CK2150" s="48"/>
      <c r="CL2150" s="48"/>
      <c r="CM2150" s="48"/>
      <c r="CN2150" s="48"/>
      <c r="CO2150" s="48"/>
      <c r="CP2150" s="48"/>
      <c r="CQ2150" s="48"/>
      <c r="CR2150" s="48"/>
      <c r="CS2150" s="48"/>
      <c r="CT2150" s="48"/>
      <c r="CU2150" s="48"/>
      <c r="CV2150" s="48"/>
      <c r="CW2150" s="48"/>
      <c r="CX2150" s="48"/>
      <c r="CY2150" s="48"/>
      <c r="CZ2150" s="48"/>
      <c r="DA2150" s="48"/>
      <c r="DB2150" s="48"/>
      <c r="DC2150" s="48"/>
      <c r="DD2150" s="48"/>
      <c r="DE2150" s="48"/>
      <c r="DF2150" s="48"/>
      <c r="DG2150" s="48"/>
      <c r="DH2150" s="48"/>
      <c r="DI2150" s="48"/>
      <c r="DJ2150" s="48"/>
      <c r="DK2150" s="48"/>
      <c r="DL2150" s="48"/>
      <c r="DM2150" s="48"/>
      <c r="DN2150" s="48"/>
      <c r="DO2150" s="48"/>
      <c r="DP2150" s="48"/>
      <c r="DQ2150" s="48"/>
    </row>
    <row r="2151" spans="1:121" ht="12.75" hidden="1" customHeight="1" outlineLevel="2">
      <c r="A2151" s="27"/>
      <c r="B2151" s="27"/>
      <c r="C2151" s="28"/>
      <c r="D2151" s="27"/>
      <c r="E2151" s="28"/>
      <c r="F2151" s="3" t="s">
        <v>2280</v>
      </c>
      <c r="G2151" s="28"/>
      <c r="H2151" s="76"/>
      <c r="I2151" s="28"/>
      <c r="J2151" s="26"/>
      <c r="K2151" s="26"/>
      <c r="L2151" s="26"/>
      <c r="M2151" s="39" t="s">
        <v>2221</v>
      </c>
      <c r="N2151" s="33" t="s">
        <v>54</v>
      </c>
      <c r="O2151" s="26">
        <v>1</v>
      </c>
      <c r="P2151" s="41"/>
      <c r="Q2151" s="88"/>
      <c r="R2151" s="47"/>
      <c r="S2151" s="47"/>
      <c r="T2151" s="47"/>
      <c r="U2151" s="47"/>
      <c r="V2151" s="48"/>
      <c r="W2151" s="48"/>
      <c r="X2151" s="48"/>
      <c r="Y2151" s="48"/>
      <c r="Z2151" s="48"/>
      <c r="AA2151" s="48"/>
      <c r="AB2151" s="48"/>
      <c r="AC2151" s="48"/>
      <c r="AD2151" s="48"/>
      <c r="AE2151" s="48"/>
      <c r="AF2151" s="48"/>
      <c r="AG2151" s="48"/>
      <c r="AH2151" s="48"/>
      <c r="AI2151" s="48"/>
      <c r="AJ2151" s="48"/>
      <c r="AK2151" s="48"/>
      <c r="AL2151" s="48"/>
      <c r="AM2151" s="48"/>
      <c r="AN2151" s="48"/>
      <c r="AO2151" s="48"/>
      <c r="AP2151" s="48"/>
      <c r="AQ2151" s="48"/>
      <c r="AR2151" s="48"/>
      <c r="AS2151" s="48"/>
      <c r="AT2151" s="48"/>
      <c r="AU2151" s="48"/>
      <c r="AV2151" s="48"/>
      <c r="AW2151" s="48"/>
      <c r="AX2151" s="48"/>
      <c r="AY2151" s="48"/>
      <c r="AZ2151" s="48"/>
      <c r="BA2151" s="48"/>
      <c r="BB2151" s="48"/>
      <c r="BC2151" s="48"/>
      <c r="BD2151" s="48"/>
      <c r="BE2151" s="48"/>
      <c r="BF2151" s="48"/>
      <c r="BG2151" s="48"/>
      <c r="BH2151" s="48"/>
      <c r="BI2151" s="48"/>
      <c r="BJ2151" s="48"/>
      <c r="BK2151" s="48"/>
      <c r="BL2151" s="48"/>
      <c r="BM2151" s="48"/>
      <c r="BN2151" s="48"/>
      <c r="BO2151" s="48"/>
      <c r="BP2151" s="48"/>
      <c r="BQ2151" s="48"/>
      <c r="BR2151" s="48"/>
      <c r="BS2151" s="48"/>
      <c r="BT2151" s="48"/>
      <c r="BU2151" s="48"/>
      <c r="BV2151" s="48"/>
      <c r="BW2151" s="48"/>
      <c r="BX2151" s="48"/>
      <c r="BY2151" s="48"/>
      <c r="BZ2151" s="48"/>
      <c r="CA2151" s="48"/>
      <c r="CB2151" s="48"/>
      <c r="CC2151" s="48"/>
      <c r="CD2151" s="48"/>
      <c r="CE2151" s="48"/>
      <c r="CF2151" s="48"/>
      <c r="CG2151" s="48"/>
      <c r="CH2151" s="48"/>
      <c r="CI2151" s="48"/>
      <c r="CJ2151" s="48"/>
      <c r="CK2151" s="48"/>
      <c r="CL2151" s="48"/>
      <c r="CM2151" s="48"/>
      <c r="CN2151" s="48"/>
      <c r="CO2151" s="48"/>
      <c r="CP2151" s="48"/>
      <c r="CQ2151" s="48"/>
      <c r="CR2151" s="48"/>
      <c r="CS2151" s="48"/>
      <c r="CT2151" s="48"/>
      <c r="CU2151" s="48"/>
      <c r="CV2151" s="48"/>
      <c r="CW2151" s="48"/>
      <c r="CX2151" s="48"/>
      <c r="CY2151" s="48"/>
      <c r="CZ2151" s="48"/>
      <c r="DA2151" s="48"/>
      <c r="DB2151" s="48"/>
      <c r="DC2151" s="48"/>
      <c r="DD2151" s="48"/>
      <c r="DE2151" s="48"/>
      <c r="DF2151" s="48"/>
      <c r="DG2151" s="48"/>
      <c r="DH2151" s="48"/>
      <c r="DI2151" s="48"/>
      <c r="DJ2151" s="48"/>
      <c r="DK2151" s="48"/>
      <c r="DL2151" s="48"/>
      <c r="DM2151" s="48"/>
      <c r="DN2151" s="48"/>
      <c r="DO2151" s="48"/>
      <c r="DP2151" s="48"/>
      <c r="DQ2151" s="48"/>
    </row>
    <row r="2152" spans="1:121" ht="22.5" customHeight="1" outlineLevel="1" collapsed="1">
      <c r="A2152" s="27" t="s">
        <v>2281</v>
      </c>
      <c r="B2152" s="27">
        <v>6</v>
      </c>
      <c r="C2152" s="28" t="s">
        <v>1548</v>
      </c>
      <c r="D2152" s="27" t="s">
        <v>1350</v>
      </c>
      <c r="E2152" s="28" t="s">
        <v>2282</v>
      </c>
      <c r="F2152" s="35" t="s">
        <v>2283</v>
      </c>
      <c r="G2152" s="28"/>
      <c r="H2152" s="28" t="s">
        <v>59</v>
      </c>
      <c r="I2152" s="28"/>
      <c r="J2152" s="26" t="s">
        <v>33</v>
      </c>
      <c r="K2152" s="26" t="s">
        <v>56</v>
      </c>
      <c r="L2152" s="26" t="s">
        <v>56</v>
      </c>
      <c r="M2152" s="3" t="str">
        <f>M2153&amp;" "&amp;O2153&amp;N2153&amp;" "</f>
        <v xml:space="preserve">Ремонт РУ6-0,4 кВ 1шт </v>
      </c>
      <c r="N2152" s="26"/>
      <c r="O2152" s="26"/>
      <c r="P2152" s="41"/>
      <c r="Q2152" s="88"/>
      <c r="R2152" s="47"/>
      <c r="S2152" s="47"/>
      <c r="T2152" s="47"/>
      <c r="U2152" s="47"/>
      <c r="V2152" s="48"/>
      <c r="W2152" s="48"/>
      <c r="X2152" s="48"/>
      <c r="Y2152" s="48"/>
      <c r="Z2152" s="48"/>
      <c r="AA2152" s="48"/>
      <c r="AB2152" s="48"/>
      <c r="AC2152" s="48"/>
      <c r="AD2152" s="48"/>
      <c r="AE2152" s="48"/>
      <c r="AF2152" s="48"/>
      <c r="AG2152" s="48"/>
      <c r="AH2152" s="48"/>
      <c r="AI2152" s="48"/>
      <c r="AJ2152" s="48"/>
      <c r="AK2152" s="48"/>
      <c r="AL2152" s="48"/>
      <c r="AM2152" s="48"/>
      <c r="AN2152" s="48"/>
      <c r="AO2152" s="48"/>
      <c r="AP2152" s="48"/>
      <c r="AQ2152" s="48"/>
      <c r="AR2152" s="48"/>
      <c r="AS2152" s="48"/>
      <c r="AT2152" s="48"/>
      <c r="AU2152" s="48"/>
      <c r="AV2152" s="48"/>
      <c r="AW2152" s="48"/>
      <c r="AX2152" s="48"/>
      <c r="AY2152" s="48"/>
      <c r="AZ2152" s="48"/>
      <c r="BA2152" s="48"/>
      <c r="BB2152" s="48"/>
      <c r="BC2152" s="48"/>
      <c r="BD2152" s="48"/>
      <c r="BE2152" s="48"/>
      <c r="BF2152" s="48"/>
      <c r="BG2152" s="48"/>
      <c r="BH2152" s="48"/>
      <c r="BI2152" s="48"/>
      <c r="BJ2152" s="48"/>
      <c r="BK2152" s="48"/>
      <c r="BL2152" s="48"/>
      <c r="BM2152" s="48"/>
      <c r="BN2152" s="48"/>
      <c r="BO2152" s="48"/>
      <c r="BP2152" s="48"/>
      <c r="BQ2152" s="48"/>
      <c r="BR2152" s="48"/>
      <c r="BS2152" s="48"/>
      <c r="BT2152" s="48"/>
      <c r="BU2152" s="48"/>
      <c r="BV2152" s="48"/>
      <c r="BW2152" s="48"/>
      <c r="BX2152" s="48"/>
      <c r="BY2152" s="48"/>
      <c r="BZ2152" s="48"/>
      <c r="CA2152" s="48"/>
      <c r="CB2152" s="48"/>
      <c r="CC2152" s="48"/>
      <c r="CD2152" s="48"/>
      <c r="CE2152" s="48"/>
      <c r="CF2152" s="48"/>
      <c r="CG2152" s="48"/>
      <c r="CH2152" s="48"/>
      <c r="CI2152" s="48"/>
      <c r="CJ2152" s="48"/>
      <c r="CK2152" s="48"/>
      <c r="CL2152" s="48"/>
      <c r="CM2152" s="48"/>
      <c r="CN2152" s="48"/>
      <c r="CO2152" s="48"/>
      <c r="CP2152" s="48"/>
      <c r="CQ2152" s="48"/>
      <c r="CR2152" s="48"/>
      <c r="CS2152" s="48"/>
      <c r="CT2152" s="48"/>
      <c r="CU2152" s="48"/>
      <c r="CV2152" s="48"/>
      <c r="CW2152" s="48"/>
      <c r="CX2152" s="48"/>
      <c r="CY2152" s="48"/>
      <c r="CZ2152" s="48"/>
      <c r="DA2152" s="48"/>
      <c r="DB2152" s="48"/>
      <c r="DC2152" s="48"/>
      <c r="DD2152" s="48"/>
      <c r="DE2152" s="48"/>
      <c r="DF2152" s="48"/>
      <c r="DG2152" s="48"/>
      <c r="DH2152" s="48"/>
      <c r="DI2152" s="48"/>
      <c r="DJ2152" s="48"/>
      <c r="DK2152" s="48"/>
      <c r="DL2152" s="48"/>
      <c r="DM2152" s="48"/>
      <c r="DN2152" s="48"/>
      <c r="DO2152" s="48"/>
      <c r="DP2152" s="48"/>
      <c r="DQ2152" s="48"/>
    </row>
    <row r="2153" spans="1:121" ht="33.75" hidden="1" customHeight="1" outlineLevel="2">
      <c r="A2153" s="27"/>
      <c r="B2153" s="27"/>
      <c r="C2153" s="28"/>
      <c r="D2153" s="27"/>
      <c r="E2153" s="28"/>
      <c r="F2153" s="3" t="s">
        <v>2284</v>
      </c>
      <c r="G2153" s="28"/>
      <c r="H2153" s="76"/>
      <c r="I2153" s="28"/>
      <c r="J2153" s="26" t="s">
        <v>33</v>
      </c>
      <c r="K2153" s="26"/>
      <c r="L2153" s="26"/>
      <c r="M2153" s="39" t="s">
        <v>2276</v>
      </c>
      <c r="N2153" s="33" t="s">
        <v>54</v>
      </c>
      <c r="O2153" s="26">
        <v>1</v>
      </c>
      <c r="P2153" s="41"/>
      <c r="Q2153" s="88"/>
      <c r="R2153" s="47"/>
      <c r="S2153" s="47"/>
      <c r="T2153" s="47"/>
      <c r="U2153" s="47"/>
      <c r="V2153" s="48"/>
      <c r="W2153" s="48"/>
      <c r="X2153" s="48"/>
      <c r="Y2153" s="48"/>
      <c r="Z2153" s="48"/>
      <c r="AA2153" s="48"/>
      <c r="AB2153" s="48"/>
      <c r="AC2153" s="48"/>
      <c r="AD2153" s="48"/>
      <c r="AE2153" s="48"/>
      <c r="AF2153" s="48"/>
      <c r="AG2153" s="48"/>
      <c r="AH2153" s="48"/>
      <c r="AI2153" s="48"/>
      <c r="AJ2153" s="48"/>
      <c r="AK2153" s="48"/>
      <c r="AL2153" s="48"/>
      <c r="AM2153" s="48"/>
      <c r="AN2153" s="48"/>
      <c r="AO2153" s="48"/>
      <c r="AP2153" s="48"/>
      <c r="AQ2153" s="48"/>
      <c r="AR2153" s="48"/>
      <c r="AS2153" s="48"/>
      <c r="AT2153" s="48"/>
      <c r="AU2153" s="48"/>
      <c r="AV2153" s="48"/>
      <c r="AW2153" s="48"/>
      <c r="AX2153" s="48"/>
      <c r="AY2153" s="48"/>
      <c r="AZ2153" s="48"/>
      <c r="BA2153" s="48"/>
      <c r="BB2153" s="48"/>
      <c r="BC2153" s="48"/>
      <c r="BD2153" s="48"/>
      <c r="BE2153" s="48"/>
      <c r="BF2153" s="48"/>
      <c r="BG2153" s="48"/>
      <c r="BH2153" s="48"/>
      <c r="BI2153" s="48"/>
      <c r="BJ2153" s="48"/>
      <c r="BK2153" s="48"/>
      <c r="BL2153" s="48"/>
      <c r="BM2153" s="48"/>
      <c r="BN2153" s="48"/>
      <c r="BO2153" s="48"/>
      <c r="BP2153" s="48"/>
      <c r="BQ2153" s="48"/>
      <c r="BR2153" s="48"/>
      <c r="BS2153" s="48"/>
      <c r="BT2153" s="48"/>
      <c r="BU2153" s="48"/>
      <c r="BV2153" s="48"/>
      <c r="BW2153" s="48"/>
      <c r="BX2153" s="48"/>
      <c r="BY2153" s="48"/>
      <c r="BZ2153" s="48"/>
      <c r="CA2153" s="48"/>
      <c r="CB2153" s="48"/>
      <c r="CC2153" s="48"/>
      <c r="CD2153" s="48"/>
      <c r="CE2153" s="48"/>
      <c r="CF2153" s="48"/>
      <c r="CG2153" s="48"/>
      <c r="CH2153" s="48"/>
      <c r="CI2153" s="48"/>
      <c r="CJ2153" s="48"/>
      <c r="CK2153" s="48"/>
      <c r="CL2153" s="48"/>
      <c r="CM2153" s="48"/>
      <c r="CN2153" s="48"/>
      <c r="CO2153" s="48"/>
      <c r="CP2153" s="48"/>
      <c r="CQ2153" s="48"/>
      <c r="CR2153" s="48"/>
      <c r="CS2153" s="48"/>
      <c r="CT2153" s="48"/>
      <c r="CU2153" s="48"/>
      <c r="CV2153" s="48"/>
      <c r="CW2153" s="48"/>
      <c r="CX2153" s="48"/>
      <c r="CY2153" s="48"/>
      <c r="CZ2153" s="48"/>
      <c r="DA2153" s="48"/>
      <c r="DB2153" s="48"/>
      <c r="DC2153" s="48"/>
      <c r="DD2153" s="48"/>
      <c r="DE2153" s="48"/>
      <c r="DF2153" s="48"/>
      <c r="DG2153" s="48"/>
      <c r="DH2153" s="48"/>
      <c r="DI2153" s="48"/>
      <c r="DJ2153" s="48"/>
      <c r="DK2153" s="48"/>
      <c r="DL2153" s="48"/>
      <c r="DM2153" s="48"/>
      <c r="DN2153" s="48"/>
      <c r="DO2153" s="48"/>
      <c r="DP2153" s="48"/>
      <c r="DQ2153" s="48"/>
    </row>
    <row r="2154" spans="1:121" ht="22.5" customHeight="1" outlineLevel="1" collapsed="1">
      <c r="A2154" s="27" t="s">
        <v>2285</v>
      </c>
      <c r="B2154" s="27">
        <v>10</v>
      </c>
      <c r="C2154" s="28" t="s">
        <v>1548</v>
      </c>
      <c r="D2154" s="27" t="s">
        <v>1350</v>
      </c>
      <c r="E2154" s="28" t="s">
        <v>2286</v>
      </c>
      <c r="F2154" s="35" t="s">
        <v>2287</v>
      </c>
      <c r="G2154" s="28"/>
      <c r="H2154" s="28" t="s">
        <v>59</v>
      </c>
      <c r="I2154" s="28"/>
      <c r="J2154" s="26" t="s">
        <v>33</v>
      </c>
      <c r="K2154" s="26" t="s">
        <v>56</v>
      </c>
      <c r="L2154" s="26" t="s">
        <v>56</v>
      </c>
      <c r="M2154" s="3" t="str">
        <f>M2155&amp;" "&amp;O2155&amp;N2155&amp;" "</f>
        <v xml:space="preserve">Ремонт РУ10-0,4 кВ 1шт </v>
      </c>
      <c r="N2154" s="26"/>
      <c r="O2154" s="26"/>
      <c r="P2154" s="41"/>
      <c r="Q2154" s="88"/>
      <c r="R2154" s="47"/>
      <c r="S2154" s="47"/>
      <c r="T2154" s="47"/>
      <c r="U2154" s="47"/>
      <c r="V2154" s="48"/>
      <c r="W2154" s="48"/>
      <c r="X2154" s="48"/>
      <c r="Y2154" s="48"/>
      <c r="Z2154" s="48"/>
      <c r="AA2154" s="48"/>
      <c r="AB2154" s="48"/>
      <c r="AC2154" s="48"/>
      <c r="AD2154" s="48"/>
      <c r="AE2154" s="48"/>
      <c r="AF2154" s="48"/>
      <c r="AG2154" s="48"/>
      <c r="AH2154" s="48"/>
      <c r="AI2154" s="48"/>
      <c r="AJ2154" s="48"/>
      <c r="AK2154" s="48"/>
      <c r="AL2154" s="48"/>
      <c r="AM2154" s="48"/>
      <c r="AN2154" s="48"/>
      <c r="AO2154" s="48"/>
      <c r="AP2154" s="48"/>
      <c r="AQ2154" s="48"/>
      <c r="AR2154" s="48"/>
      <c r="AS2154" s="48"/>
      <c r="AT2154" s="48"/>
      <c r="AU2154" s="48"/>
      <c r="AV2154" s="48"/>
      <c r="AW2154" s="48"/>
      <c r="AX2154" s="48"/>
      <c r="AY2154" s="48"/>
      <c r="AZ2154" s="48"/>
      <c r="BA2154" s="48"/>
      <c r="BB2154" s="48"/>
      <c r="BC2154" s="48"/>
      <c r="BD2154" s="48"/>
      <c r="BE2154" s="48"/>
      <c r="BF2154" s="48"/>
      <c r="BG2154" s="48"/>
      <c r="BH2154" s="48"/>
      <c r="BI2154" s="48"/>
      <c r="BJ2154" s="48"/>
      <c r="BK2154" s="48"/>
      <c r="BL2154" s="48"/>
      <c r="BM2154" s="48"/>
      <c r="BN2154" s="48"/>
      <c r="BO2154" s="48"/>
      <c r="BP2154" s="48"/>
      <c r="BQ2154" s="48"/>
      <c r="BR2154" s="48"/>
      <c r="BS2154" s="48"/>
      <c r="BT2154" s="48"/>
      <c r="BU2154" s="48"/>
      <c r="BV2154" s="48"/>
      <c r="BW2154" s="48"/>
      <c r="BX2154" s="48"/>
      <c r="BY2154" s="48"/>
      <c r="BZ2154" s="48"/>
      <c r="CA2154" s="48"/>
      <c r="CB2154" s="48"/>
      <c r="CC2154" s="48"/>
      <c r="CD2154" s="48"/>
      <c r="CE2154" s="48"/>
      <c r="CF2154" s="48"/>
      <c r="CG2154" s="48"/>
      <c r="CH2154" s="48"/>
      <c r="CI2154" s="48"/>
      <c r="CJ2154" s="48"/>
      <c r="CK2154" s="48"/>
      <c r="CL2154" s="48"/>
      <c r="CM2154" s="48"/>
      <c r="CN2154" s="48"/>
      <c r="CO2154" s="48"/>
      <c r="CP2154" s="48"/>
      <c r="CQ2154" s="48"/>
      <c r="CR2154" s="48"/>
      <c r="CS2154" s="48"/>
      <c r="CT2154" s="48"/>
      <c r="CU2154" s="48"/>
      <c r="CV2154" s="48"/>
      <c r="CW2154" s="48"/>
      <c r="CX2154" s="48"/>
      <c r="CY2154" s="48"/>
      <c r="CZ2154" s="48"/>
      <c r="DA2154" s="48"/>
      <c r="DB2154" s="48"/>
      <c r="DC2154" s="48"/>
      <c r="DD2154" s="48"/>
      <c r="DE2154" s="48"/>
      <c r="DF2154" s="48"/>
      <c r="DG2154" s="48"/>
      <c r="DH2154" s="48"/>
      <c r="DI2154" s="48"/>
      <c r="DJ2154" s="48"/>
      <c r="DK2154" s="48"/>
      <c r="DL2154" s="48"/>
      <c r="DM2154" s="48"/>
      <c r="DN2154" s="48"/>
      <c r="DO2154" s="48"/>
      <c r="DP2154" s="48"/>
      <c r="DQ2154" s="48"/>
    </row>
    <row r="2155" spans="1:121" ht="22.5" hidden="1" customHeight="1" outlineLevel="2">
      <c r="A2155" s="62"/>
      <c r="B2155" s="40"/>
      <c r="C2155" s="27"/>
      <c r="D2155" s="27"/>
      <c r="E2155" s="28"/>
      <c r="F2155" s="35" t="s">
        <v>2288</v>
      </c>
      <c r="G2155" s="28"/>
      <c r="H2155" s="303"/>
      <c r="I2155" s="28"/>
      <c r="J2155" s="26" t="s">
        <v>33</v>
      </c>
      <c r="K2155" s="26"/>
      <c r="L2155" s="26"/>
      <c r="M2155" s="39" t="s">
        <v>351</v>
      </c>
      <c r="N2155" s="33" t="s">
        <v>54</v>
      </c>
      <c r="O2155" s="26">
        <v>1</v>
      </c>
      <c r="P2155" s="41"/>
      <c r="Q2155" s="88"/>
      <c r="R2155" s="47"/>
      <c r="S2155" s="47"/>
      <c r="T2155" s="47"/>
      <c r="U2155" s="47"/>
      <c r="V2155" s="48"/>
      <c r="W2155" s="48"/>
      <c r="X2155" s="48"/>
      <c r="Y2155" s="48"/>
      <c r="Z2155" s="48"/>
      <c r="AA2155" s="48"/>
      <c r="AB2155" s="48"/>
      <c r="AC2155" s="48"/>
      <c r="AD2155" s="48"/>
      <c r="AE2155" s="48"/>
      <c r="AF2155" s="48"/>
      <c r="AG2155" s="48"/>
      <c r="AH2155" s="48"/>
      <c r="AI2155" s="48"/>
      <c r="AJ2155" s="48"/>
      <c r="AK2155" s="48"/>
      <c r="AL2155" s="48"/>
      <c r="AM2155" s="48"/>
      <c r="AN2155" s="48"/>
      <c r="AO2155" s="48"/>
      <c r="AP2155" s="48"/>
      <c r="AQ2155" s="48"/>
      <c r="AR2155" s="48"/>
      <c r="AS2155" s="48"/>
      <c r="AT2155" s="48"/>
      <c r="AU2155" s="48"/>
      <c r="AV2155" s="48"/>
      <c r="AW2155" s="48"/>
      <c r="AX2155" s="48"/>
      <c r="AY2155" s="48"/>
      <c r="AZ2155" s="48"/>
      <c r="BA2155" s="48"/>
      <c r="BB2155" s="48"/>
      <c r="BC2155" s="48"/>
      <c r="BD2155" s="48"/>
      <c r="BE2155" s="48"/>
      <c r="BF2155" s="48"/>
      <c r="BG2155" s="48"/>
      <c r="BH2155" s="48"/>
      <c r="BI2155" s="48"/>
      <c r="BJ2155" s="48"/>
      <c r="BK2155" s="48"/>
      <c r="BL2155" s="48"/>
      <c r="BM2155" s="48"/>
      <c r="BN2155" s="48"/>
      <c r="BO2155" s="48"/>
      <c r="BP2155" s="48"/>
      <c r="BQ2155" s="48"/>
      <c r="BR2155" s="48"/>
      <c r="BS2155" s="48"/>
      <c r="BT2155" s="48"/>
      <c r="BU2155" s="48"/>
      <c r="BV2155" s="48"/>
      <c r="BW2155" s="48"/>
      <c r="BX2155" s="48"/>
      <c r="BY2155" s="48"/>
      <c r="BZ2155" s="48"/>
      <c r="CA2155" s="48"/>
      <c r="CB2155" s="48"/>
      <c r="CC2155" s="48"/>
      <c r="CD2155" s="48"/>
      <c r="CE2155" s="48"/>
      <c r="CF2155" s="48"/>
      <c r="CG2155" s="48"/>
      <c r="CH2155" s="48"/>
      <c r="CI2155" s="48"/>
      <c r="CJ2155" s="48"/>
      <c r="CK2155" s="48"/>
      <c r="CL2155" s="48"/>
      <c r="CM2155" s="48"/>
      <c r="CN2155" s="48"/>
      <c r="CO2155" s="48"/>
      <c r="CP2155" s="48"/>
      <c r="CQ2155" s="48"/>
      <c r="CR2155" s="48"/>
      <c r="CS2155" s="48"/>
      <c r="CT2155" s="48"/>
      <c r="CU2155" s="48"/>
      <c r="CV2155" s="48"/>
      <c r="CW2155" s="48"/>
      <c r="CX2155" s="48"/>
      <c r="CY2155" s="48"/>
      <c r="CZ2155" s="48"/>
      <c r="DA2155" s="48"/>
      <c r="DB2155" s="48"/>
      <c r="DC2155" s="48"/>
      <c r="DD2155" s="48"/>
      <c r="DE2155" s="48"/>
      <c r="DF2155" s="48"/>
      <c r="DG2155" s="48"/>
      <c r="DH2155" s="48"/>
      <c r="DI2155" s="48"/>
      <c r="DJ2155" s="48"/>
      <c r="DK2155" s="48"/>
      <c r="DL2155" s="48"/>
      <c r="DM2155" s="48"/>
      <c r="DN2155" s="48"/>
      <c r="DO2155" s="48"/>
      <c r="DP2155" s="48"/>
      <c r="DQ2155" s="48"/>
    </row>
    <row r="2156" spans="1:121" ht="12.75" customHeight="1" outlineLevel="1" collapsed="1">
      <c r="A2156" s="27" t="s">
        <v>2289</v>
      </c>
      <c r="B2156" s="27">
        <v>6</v>
      </c>
      <c r="C2156" s="28" t="s">
        <v>1548</v>
      </c>
      <c r="D2156" s="27" t="s">
        <v>1350</v>
      </c>
      <c r="E2156" s="28" t="s">
        <v>2290</v>
      </c>
      <c r="F2156" s="35" t="s">
        <v>2291</v>
      </c>
      <c r="G2156" s="28"/>
      <c r="H2156" s="28" t="s">
        <v>59</v>
      </c>
      <c r="I2156" s="28"/>
      <c r="J2156" s="26" t="s">
        <v>33</v>
      </c>
      <c r="K2156" s="26" t="s">
        <v>49</v>
      </c>
      <c r="L2156" s="26" t="s">
        <v>49</v>
      </c>
      <c r="M2156" s="3" t="str">
        <f>M2157&amp;" "&amp;O2157&amp;N2157&amp;" "</f>
        <v xml:space="preserve">Ремонт РУ 0,4 кВ 1шт </v>
      </c>
      <c r="N2156" s="26"/>
      <c r="O2156" s="26"/>
      <c r="P2156" s="41"/>
      <c r="Q2156" s="88"/>
      <c r="R2156" s="47"/>
      <c r="S2156" s="47"/>
      <c r="T2156" s="47"/>
      <c r="U2156" s="47"/>
      <c r="V2156" s="48"/>
      <c r="W2156" s="48"/>
      <c r="X2156" s="48"/>
      <c r="Y2156" s="48"/>
      <c r="Z2156" s="48"/>
      <c r="AA2156" s="48"/>
      <c r="AB2156" s="48"/>
      <c r="AC2156" s="48"/>
      <c r="AD2156" s="48"/>
      <c r="AE2156" s="48"/>
      <c r="AF2156" s="48"/>
      <c r="AG2156" s="48"/>
      <c r="AH2156" s="48"/>
      <c r="AI2156" s="48"/>
      <c r="AJ2156" s="48"/>
      <c r="AK2156" s="48"/>
      <c r="AL2156" s="48"/>
      <c r="AM2156" s="48"/>
      <c r="AN2156" s="48"/>
      <c r="AO2156" s="48"/>
      <c r="AP2156" s="48"/>
      <c r="AQ2156" s="48"/>
      <c r="AR2156" s="48"/>
      <c r="AS2156" s="48"/>
      <c r="AT2156" s="48"/>
      <c r="AU2156" s="48"/>
      <c r="AV2156" s="48"/>
      <c r="AW2156" s="48"/>
      <c r="AX2156" s="48"/>
      <c r="AY2156" s="48"/>
      <c r="AZ2156" s="48"/>
      <c r="BA2156" s="48"/>
      <c r="BB2156" s="48"/>
      <c r="BC2156" s="48"/>
      <c r="BD2156" s="48"/>
      <c r="BE2156" s="48"/>
      <c r="BF2156" s="48"/>
      <c r="BG2156" s="48"/>
      <c r="BH2156" s="48"/>
      <c r="BI2156" s="48"/>
      <c r="BJ2156" s="48"/>
      <c r="BK2156" s="48"/>
      <c r="BL2156" s="48"/>
      <c r="BM2156" s="48"/>
      <c r="BN2156" s="48"/>
      <c r="BO2156" s="48"/>
      <c r="BP2156" s="48"/>
      <c r="BQ2156" s="48"/>
      <c r="BR2156" s="48"/>
      <c r="BS2156" s="48"/>
      <c r="BT2156" s="48"/>
      <c r="BU2156" s="48"/>
      <c r="BV2156" s="48"/>
      <c r="BW2156" s="48"/>
      <c r="BX2156" s="48"/>
      <c r="BY2156" s="48"/>
      <c r="BZ2156" s="48"/>
      <c r="CA2156" s="48"/>
      <c r="CB2156" s="48"/>
      <c r="CC2156" s="48"/>
      <c r="CD2156" s="48"/>
      <c r="CE2156" s="48"/>
      <c r="CF2156" s="48"/>
      <c r="CG2156" s="48"/>
      <c r="CH2156" s="48"/>
      <c r="CI2156" s="48"/>
      <c r="CJ2156" s="48"/>
      <c r="CK2156" s="48"/>
      <c r="CL2156" s="48"/>
      <c r="CM2156" s="48"/>
      <c r="CN2156" s="48"/>
      <c r="CO2156" s="48"/>
      <c r="CP2156" s="48"/>
      <c r="CQ2156" s="48"/>
      <c r="CR2156" s="48"/>
      <c r="CS2156" s="48"/>
      <c r="CT2156" s="48"/>
      <c r="CU2156" s="48"/>
      <c r="CV2156" s="48"/>
      <c r="CW2156" s="48"/>
      <c r="CX2156" s="48"/>
      <c r="CY2156" s="48"/>
      <c r="CZ2156" s="48"/>
      <c r="DA2156" s="48"/>
      <c r="DB2156" s="48"/>
      <c r="DC2156" s="48"/>
      <c r="DD2156" s="48"/>
      <c r="DE2156" s="48"/>
      <c r="DF2156" s="48"/>
      <c r="DG2156" s="48"/>
      <c r="DH2156" s="48"/>
      <c r="DI2156" s="48"/>
      <c r="DJ2156" s="48"/>
      <c r="DK2156" s="48"/>
      <c r="DL2156" s="48"/>
      <c r="DM2156" s="48"/>
      <c r="DN2156" s="48"/>
      <c r="DO2156" s="48"/>
      <c r="DP2156" s="48"/>
      <c r="DQ2156" s="48"/>
    </row>
    <row r="2157" spans="1:121" ht="29.45" hidden="1" customHeight="1" outlineLevel="2">
      <c r="A2157" s="62"/>
      <c r="B2157" s="40"/>
      <c r="C2157" s="10"/>
      <c r="D2157" s="27"/>
      <c r="E2157" s="28"/>
      <c r="F2157" s="35" t="s">
        <v>2643</v>
      </c>
      <c r="G2157" s="28"/>
      <c r="H2157" s="35"/>
      <c r="I2157" s="35"/>
      <c r="J2157" s="26" t="s">
        <v>33</v>
      </c>
      <c r="K2157" s="26"/>
      <c r="L2157" s="26"/>
      <c r="M2157" s="39" t="s">
        <v>2221</v>
      </c>
      <c r="N2157" s="33" t="s">
        <v>54</v>
      </c>
      <c r="O2157" s="26">
        <v>1</v>
      </c>
      <c r="P2157" s="41"/>
      <c r="Q2157" s="88"/>
      <c r="R2157" s="47"/>
      <c r="S2157" s="47"/>
      <c r="T2157" s="47"/>
      <c r="U2157" s="47"/>
      <c r="V2157" s="48"/>
      <c r="W2157" s="48"/>
      <c r="X2157" s="48"/>
      <c r="Y2157" s="48"/>
      <c r="Z2157" s="48"/>
      <c r="AA2157" s="48"/>
      <c r="AB2157" s="48"/>
      <c r="AC2157" s="48"/>
      <c r="AD2157" s="48"/>
      <c r="AE2157" s="48"/>
      <c r="AF2157" s="48"/>
      <c r="AG2157" s="48"/>
      <c r="AH2157" s="48"/>
      <c r="AI2157" s="48"/>
      <c r="AJ2157" s="48"/>
      <c r="AK2157" s="48"/>
      <c r="AL2157" s="48"/>
      <c r="AM2157" s="48"/>
      <c r="AN2157" s="48"/>
      <c r="AO2157" s="48"/>
      <c r="AP2157" s="48"/>
      <c r="AQ2157" s="48"/>
      <c r="AR2157" s="48"/>
      <c r="AS2157" s="48"/>
      <c r="AT2157" s="48"/>
      <c r="AU2157" s="48"/>
      <c r="AV2157" s="48"/>
      <c r="AW2157" s="48"/>
      <c r="AX2157" s="48"/>
      <c r="AY2157" s="48"/>
      <c r="AZ2157" s="48"/>
      <c r="BA2157" s="48"/>
      <c r="BB2157" s="48"/>
      <c r="BC2157" s="48"/>
      <c r="BD2157" s="48"/>
      <c r="BE2157" s="48"/>
      <c r="BF2157" s="48"/>
      <c r="BG2157" s="48"/>
      <c r="BH2157" s="48"/>
      <c r="BI2157" s="48"/>
      <c r="BJ2157" s="48"/>
      <c r="BK2157" s="48"/>
      <c r="BL2157" s="48"/>
      <c r="BM2157" s="48"/>
      <c r="BN2157" s="48"/>
      <c r="BO2157" s="48"/>
      <c r="BP2157" s="48"/>
      <c r="BQ2157" s="48"/>
      <c r="BR2157" s="48"/>
      <c r="BS2157" s="48"/>
      <c r="BT2157" s="48"/>
      <c r="BU2157" s="48"/>
      <c r="BV2157" s="48"/>
      <c r="BW2157" s="48"/>
      <c r="BX2157" s="48"/>
      <c r="BY2157" s="48"/>
      <c r="BZ2157" s="48"/>
      <c r="CA2157" s="48"/>
      <c r="CB2157" s="48"/>
      <c r="CC2157" s="48"/>
      <c r="CD2157" s="48"/>
      <c r="CE2157" s="48"/>
      <c r="CF2157" s="48"/>
      <c r="CG2157" s="48"/>
      <c r="CH2157" s="48"/>
      <c r="CI2157" s="48"/>
      <c r="CJ2157" s="48"/>
      <c r="CK2157" s="48"/>
      <c r="CL2157" s="48"/>
      <c r="CM2157" s="48"/>
      <c r="CN2157" s="48"/>
      <c r="CO2157" s="48"/>
      <c r="CP2157" s="48"/>
      <c r="CQ2157" s="48"/>
      <c r="CR2157" s="48"/>
      <c r="CS2157" s="48"/>
      <c r="CT2157" s="48"/>
      <c r="CU2157" s="48"/>
      <c r="CV2157" s="48"/>
      <c r="CW2157" s="48"/>
      <c r="CX2157" s="48"/>
      <c r="CY2157" s="48"/>
      <c r="CZ2157" s="48"/>
      <c r="DA2157" s="48"/>
      <c r="DB2157" s="48"/>
      <c r="DC2157" s="48"/>
      <c r="DD2157" s="48"/>
      <c r="DE2157" s="48"/>
      <c r="DF2157" s="48"/>
      <c r="DG2157" s="48"/>
      <c r="DH2157" s="48"/>
      <c r="DI2157" s="48"/>
      <c r="DJ2157" s="48"/>
      <c r="DK2157" s="48"/>
      <c r="DL2157" s="48"/>
      <c r="DM2157" s="48"/>
      <c r="DN2157" s="48"/>
      <c r="DO2157" s="48"/>
      <c r="DP2157" s="48"/>
      <c r="DQ2157" s="48"/>
    </row>
    <row r="2158" spans="1:121" ht="22.5" customHeight="1" outlineLevel="1" collapsed="1">
      <c r="A2158" s="27" t="s">
        <v>2292</v>
      </c>
      <c r="B2158" s="27">
        <v>6</v>
      </c>
      <c r="C2158" s="28" t="s">
        <v>1548</v>
      </c>
      <c r="D2158" s="27" t="s">
        <v>1350</v>
      </c>
      <c r="E2158" s="28" t="s">
        <v>2293</v>
      </c>
      <c r="F2158" s="35" t="s">
        <v>2294</v>
      </c>
      <c r="G2158" s="28"/>
      <c r="H2158" s="28" t="s">
        <v>59</v>
      </c>
      <c r="I2158" s="28"/>
      <c r="J2158" s="26" t="s">
        <v>33</v>
      </c>
      <c r="K2158" s="26" t="s">
        <v>49</v>
      </c>
      <c r="L2158" s="26" t="s">
        <v>49</v>
      </c>
      <c r="M2158" s="3" t="str">
        <f>M2159&amp;" "&amp;O2159&amp;N2159&amp;" "</f>
        <v xml:space="preserve">Ремонт РУ6-0,4 кВ 1шт </v>
      </c>
      <c r="N2158" s="26"/>
      <c r="O2158" s="31"/>
      <c r="P2158" s="41"/>
      <c r="Q2158" s="88"/>
      <c r="R2158" s="47"/>
      <c r="S2158" s="47"/>
      <c r="T2158" s="47"/>
      <c r="U2158" s="47"/>
      <c r="V2158" s="48"/>
      <c r="W2158" s="48"/>
      <c r="X2158" s="48"/>
      <c r="Y2158" s="48"/>
      <c r="Z2158" s="48"/>
      <c r="AA2158" s="48"/>
      <c r="AB2158" s="48"/>
      <c r="AC2158" s="48"/>
      <c r="AD2158" s="48"/>
      <c r="AE2158" s="48"/>
      <c r="AF2158" s="48"/>
      <c r="AG2158" s="48"/>
      <c r="AH2158" s="48"/>
      <c r="AI2158" s="48"/>
      <c r="AJ2158" s="48"/>
      <c r="AK2158" s="48"/>
      <c r="AL2158" s="48"/>
      <c r="AM2158" s="48"/>
      <c r="AN2158" s="48"/>
      <c r="AO2158" s="48"/>
      <c r="AP2158" s="48"/>
      <c r="AQ2158" s="48"/>
      <c r="AR2158" s="48"/>
      <c r="AS2158" s="48"/>
      <c r="AT2158" s="48"/>
      <c r="AU2158" s="48"/>
      <c r="AV2158" s="48"/>
      <c r="AW2158" s="48"/>
      <c r="AX2158" s="48"/>
      <c r="AY2158" s="48"/>
      <c r="AZ2158" s="48"/>
      <c r="BA2158" s="48"/>
      <c r="BB2158" s="48"/>
      <c r="BC2158" s="48"/>
      <c r="BD2158" s="48"/>
      <c r="BE2158" s="48"/>
      <c r="BF2158" s="48"/>
      <c r="BG2158" s="48"/>
      <c r="BH2158" s="48"/>
      <c r="BI2158" s="48"/>
      <c r="BJ2158" s="48"/>
      <c r="BK2158" s="48"/>
      <c r="BL2158" s="48"/>
      <c r="BM2158" s="48"/>
      <c r="BN2158" s="48"/>
      <c r="BO2158" s="48"/>
      <c r="BP2158" s="48"/>
      <c r="BQ2158" s="48"/>
      <c r="BR2158" s="48"/>
      <c r="BS2158" s="48"/>
      <c r="BT2158" s="48"/>
      <c r="BU2158" s="48"/>
      <c r="BV2158" s="48"/>
      <c r="BW2158" s="48"/>
      <c r="BX2158" s="48"/>
      <c r="BY2158" s="48"/>
      <c r="BZ2158" s="48"/>
      <c r="CA2158" s="48"/>
      <c r="CB2158" s="48"/>
      <c r="CC2158" s="48"/>
      <c r="CD2158" s="48"/>
      <c r="CE2158" s="48"/>
      <c r="CF2158" s="48"/>
      <c r="CG2158" s="48"/>
      <c r="CH2158" s="48"/>
      <c r="CI2158" s="48"/>
      <c r="CJ2158" s="48"/>
      <c r="CK2158" s="48"/>
      <c r="CL2158" s="48"/>
      <c r="CM2158" s="48"/>
      <c r="CN2158" s="48"/>
      <c r="CO2158" s="48"/>
      <c r="CP2158" s="48"/>
      <c r="CQ2158" s="48"/>
      <c r="CR2158" s="48"/>
      <c r="CS2158" s="48"/>
      <c r="CT2158" s="48"/>
      <c r="CU2158" s="48"/>
      <c r="CV2158" s="48"/>
      <c r="CW2158" s="48"/>
      <c r="CX2158" s="48"/>
      <c r="CY2158" s="48"/>
      <c r="CZ2158" s="48"/>
      <c r="DA2158" s="48"/>
      <c r="DB2158" s="48"/>
      <c r="DC2158" s="48"/>
      <c r="DD2158" s="48"/>
      <c r="DE2158" s="48"/>
      <c r="DF2158" s="48"/>
      <c r="DG2158" s="48"/>
      <c r="DH2158" s="48"/>
      <c r="DI2158" s="48"/>
      <c r="DJ2158" s="48"/>
      <c r="DK2158" s="48"/>
      <c r="DL2158" s="48"/>
      <c r="DM2158" s="48"/>
      <c r="DN2158" s="48"/>
      <c r="DO2158" s="48"/>
      <c r="DP2158" s="48"/>
      <c r="DQ2158" s="48"/>
    </row>
    <row r="2159" spans="1:121" ht="45" hidden="1" customHeight="1" outlineLevel="2">
      <c r="A2159" s="62"/>
      <c r="B2159" s="40"/>
      <c r="C2159" s="27"/>
      <c r="D2159" s="27"/>
      <c r="E2159" s="28"/>
      <c r="F2159" s="35" t="s">
        <v>2295</v>
      </c>
      <c r="G2159" s="28"/>
      <c r="H2159" s="35"/>
      <c r="I2159" s="35"/>
      <c r="J2159" s="26" t="s">
        <v>33</v>
      </c>
      <c r="K2159" s="26"/>
      <c r="L2159" s="26"/>
      <c r="M2159" s="39" t="s">
        <v>2276</v>
      </c>
      <c r="N2159" s="33" t="s">
        <v>54</v>
      </c>
      <c r="O2159" s="26">
        <v>1</v>
      </c>
      <c r="P2159" s="41"/>
      <c r="Q2159" s="88"/>
      <c r="R2159" s="47"/>
      <c r="S2159" s="47"/>
      <c r="T2159" s="47"/>
      <c r="U2159" s="47"/>
      <c r="V2159" s="48"/>
      <c r="W2159" s="48"/>
      <c r="X2159" s="48"/>
      <c r="Y2159" s="48"/>
      <c r="Z2159" s="48"/>
      <c r="AA2159" s="48"/>
      <c r="AB2159" s="48"/>
      <c r="AC2159" s="48"/>
      <c r="AD2159" s="48"/>
      <c r="AE2159" s="48"/>
      <c r="AF2159" s="48"/>
      <c r="AG2159" s="48"/>
      <c r="AH2159" s="48"/>
      <c r="AI2159" s="48"/>
      <c r="AJ2159" s="48"/>
      <c r="AK2159" s="48"/>
      <c r="AL2159" s="48"/>
      <c r="AM2159" s="48"/>
      <c r="AN2159" s="48"/>
      <c r="AO2159" s="48"/>
      <c r="AP2159" s="48"/>
      <c r="AQ2159" s="48"/>
      <c r="AR2159" s="48"/>
      <c r="AS2159" s="48"/>
      <c r="AT2159" s="48"/>
      <c r="AU2159" s="48"/>
      <c r="AV2159" s="48"/>
      <c r="AW2159" s="48"/>
      <c r="AX2159" s="48"/>
      <c r="AY2159" s="48"/>
      <c r="AZ2159" s="48"/>
      <c r="BA2159" s="48"/>
      <c r="BB2159" s="48"/>
      <c r="BC2159" s="48"/>
      <c r="BD2159" s="48"/>
      <c r="BE2159" s="48"/>
      <c r="BF2159" s="48"/>
      <c r="BG2159" s="48"/>
      <c r="BH2159" s="48"/>
      <c r="BI2159" s="48"/>
      <c r="BJ2159" s="48"/>
      <c r="BK2159" s="48"/>
      <c r="BL2159" s="48"/>
      <c r="BM2159" s="48"/>
      <c r="BN2159" s="48"/>
      <c r="BO2159" s="48"/>
      <c r="BP2159" s="48"/>
      <c r="BQ2159" s="48"/>
      <c r="BR2159" s="48"/>
      <c r="BS2159" s="48"/>
      <c r="BT2159" s="48"/>
      <c r="BU2159" s="48"/>
      <c r="BV2159" s="48"/>
      <c r="BW2159" s="48"/>
      <c r="BX2159" s="48"/>
      <c r="BY2159" s="48"/>
      <c r="BZ2159" s="48"/>
      <c r="CA2159" s="48"/>
      <c r="CB2159" s="48"/>
      <c r="CC2159" s="48"/>
      <c r="CD2159" s="48"/>
      <c r="CE2159" s="48"/>
      <c r="CF2159" s="48"/>
      <c r="CG2159" s="48"/>
      <c r="CH2159" s="48"/>
      <c r="CI2159" s="48"/>
      <c r="CJ2159" s="48"/>
      <c r="CK2159" s="48"/>
      <c r="CL2159" s="48"/>
      <c r="CM2159" s="48"/>
      <c r="CN2159" s="48"/>
      <c r="CO2159" s="48"/>
      <c r="CP2159" s="48"/>
      <c r="CQ2159" s="48"/>
      <c r="CR2159" s="48"/>
      <c r="CS2159" s="48"/>
      <c r="CT2159" s="48"/>
      <c r="CU2159" s="48"/>
      <c r="CV2159" s="48"/>
      <c r="CW2159" s="48"/>
      <c r="CX2159" s="48"/>
      <c r="CY2159" s="48"/>
      <c r="CZ2159" s="48"/>
      <c r="DA2159" s="48"/>
      <c r="DB2159" s="48"/>
      <c r="DC2159" s="48"/>
      <c r="DD2159" s="48"/>
      <c r="DE2159" s="48"/>
      <c r="DF2159" s="48"/>
      <c r="DG2159" s="48"/>
      <c r="DH2159" s="48"/>
      <c r="DI2159" s="48"/>
      <c r="DJ2159" s="48"/>
      <c r="DK2159" s="48"/>
      <c r="DL2159" s="48"/>
      <c r="DM2159" s="48"/>
      <c r="DN2159" s="48"/>
      <c r="DO2159" s="48"/>
      <c r="DP2159" s="48"/>
      <c r="DQ2159" s="48"/>
    </row>
    <row r="2160" spans="1:121" ht="22.5" customHeight="1" outlineLevel="1" collapsed="1">
      <c r="A2160" s="27" t="s">
        <v>2296</v>
      </c>
      <c r="B2160" s="27">
        <v>10</v>
      </c>
      <c r="C2160" s="28" t="s">
        <v>1575</v>
      </c>
      <c r="D2160" s="27" t="s">
        <v>1350</v>
      </c>
      <c r="E2160" s="28" t="s">
        <v>2297</v>
      </c>
      <c r="F2160" s="35" t="s">
        <v>2298</v>
      </c>
      <c r="G2160" s="9"/>
      <c r="H2160" s="9" t="s">
        <v>59</v>
      </c>
      <c r="I2160" s="9"/>
      <c r="J2160" s="9" t="s">
        <v>33</v>
      </c>
      <c r="K2160" s="5" t="s">
        <v>51</v>
      </c>
      <c r="L2160" s="5" t="s">
        <v>51</v>
      </c>
      <c r="M2160" s="3" t="str">
        <f>M2161&amp;" "&amp;O2161&amp;N2161&amp;" "&amp;M2162&amp;" "&amp;O2162&amp;N2162&amp;" "&amp;M2163&amp;" "&amp;O2163&amp;N2163&amp;" "</f>
        <v xml:space="preserve">Ремонт ТМ 1шт Ремонт РУ10-0,4 кВ 1шт Ремонт строительной части ТП, КТП 1шт </v>
      </c>
      <c r="N2160" s="26"/>
      <c r="O2160" s="26"/>
      <c r="P2160" s="41"/>
      <c r="Q2160" s="88"/>
      <c r="R2160" s="47"/>
      <c r="S2160" s="47"/>
      <c r="T2160" s="47"/>
      <c r="U2160" s="47"/>
      <c r="V2160" s="48"/>
      <c r="W2160" s="48"/>
      <c r="X2160" s="48"/>
      <c r="Y2160" s="48"/>
      <c r="Z2160" s="48"/>
      <c r="AA2160" s="48"/>
      <c r="AB2160" s="48"/>
      <c r="AC2160" s="48"/>
      <c r="AD2160" s="48"/>
      <c r="AE2160" s="48"/>
      <c r="AF2160" s="48"/>
      <c r="AG2160" s="48"/>
      <c r="AH2160" s="48"/>
      <c r="AI2160" s="48"/>
      <c r="AJ2160" s="48"/>
      <c r="AK2160" s="48"/>
      <c r="AL2160" s="48"/>
      <c r="AM2160" s="48"/>
      <c r="AN2160" s="48"/>
      <c r="AO2160" s="48"/>
      <c r="AP2160" s="48"/>
      <c r="AQ2160" s="48"/>
      <c r="AR2160" s="48"/>
      <c r="AS2160" s="48"/>
      <c r="AT2160" s="48"/>
      <c r="AU2160" s="48"/>
      <c r="AV2160" s="48"/>
      <c r="AW2160" s="48"/>
      <c r="AX2160" s="48"/>
      <c r="AY2160" s="48"/>
      <c r="AZ2160" s="48"/>
      <c r="BA2160" s="48"/>
      <c r="BB2160" s="48"/>
      <c r="BC2160" s="48"/>
      <c r="BD2160" s="48"/>
      <c r="BE2160" s="48"/>
      <c r="BF2160" s="48"/>
      <c r="BG2160" s="48"/>
      <c r="BH2160" s="48"/>
      <c r="BI2160" s="48"/>
      <c r="BJ2160" s="48"/>
      <c r="BK2160" s="48"/>
      <c r="BL2160" s="48"/>
      <c r="BM2160" s="48"/>
      <c r="BN2160" s="48"/>
      <c r="BO2160" s="48"/>
      <c r="BP2160" s="48"/>
      <c r="BQ2160" s="48"/>
      <c r="BR2160" s="48"/>
      <c r="BS2160" s="48"/>
      <c r="BT2160" s="48"/>
      <c r="BU2160" s="48"/>
      <c r="BV2160" s="48"/>
      <c r="BW2160" s="48"/>
      <c r="BX2160" s="48"/>
      <c r="BY2160" s="48"/>
      <c r="BZ2160" s="48"/>
      <c r="CA2160" s="48"/>
      <c r="CB2160" s="48"/>
      <c r="CC2160" s="48"/>
      <c r="CD2160" s="48"/>
      <c r="CE2160" s="48"/>
      <c r="CF2160" s="48"/>
      <c r="CG2160" s="48"/>
      <c r="CH2160" s="48"/>
      <c r="CI2160" s="48"/>
      <c r="CJ2160" s="48"/>
      <c r="CK2160" s="48"/>
      <c r="CL2160" s="48"/>
      <c r="CM2160" s="48"/>
      <c r="CN2160" s="48"/>
      <c r="CO2160" s="48"/>
      <c r="CP2160" s="48"/>
      <c r="CQ2160" s="48"/>
      <c r="CR2160" s="48"/>
      <c r="CS2160" s="48"/>
      <c r="CT2160" s="48"/>
      <c r="CU2160" s="48"/>
      <c r="CV2160" s="48"/>
      <c r="CW2160" s="48"/>
      <c r="CX2160" s="48"/>
      <c r="CY2160" s="48"/>
      <c r="CZ2160" s="48"/>
      <c r="DA2160" s="48"/>
      <c r="DB2160" s="48"/>
      <c r="DC2160" s="48"/>
      <c r="DD2160" s="48"/>
      <c r="DE2160" s="48"/>
      <c r="DF2160" s="48"/>
      <c r="DG2160" s="48"/>
      <c r="DH2160" s="48"/>
      <c r="DI2160" s="48"/>
      <c r="DJ2160" s="48"/>
      <c r="DK2160" s="48"/>
      <c r="DL2160" s="48"/>
      <c r="DM2160" s="48"/>
      <c r="DN2160" s="48"/>
      <c r="DO2160" s="48"/>
      <c r="DP2160" s="48"/>
      <c r="DQ2160" s="48"/>
    </row>
    <row r="2161" spans="1:121" s="20" customFormat="1" ht="12.75" hidden="1" customHeight="1" outlineLevel="2">
      <c r="A2161" s="70"/>
      <c r="B2161" s="40"/>
      <c r="C2161" s="10"/>
      <c r="D2161" s="27"/>
      <c r="E2161" s="28"/>
      <c r="F2161" s="35" t="s">
        <v>2299</v>
      </c>
      <c r="G2161" s="28"/>
      <c r="H2161" s="35"/>
      <c r="I2161" s="35"/>
      <c r="J2161" s="26" t="s">
        <v>50</v>
      </c>
      <c r="K2161" s="26"/>
      <c r="L2161" s="26"/>
      <c r="M2161" s="39" t="s">
        <v>2190</v>
      </c>
      <c r="N2161" s="8" t="s">
        <v>54</v>
      </c>
      <c r="O2161" s="26">
        <v>1</v>
      </c>
      <c r="P2161" s="55"/>
      <c r="Q2161" s="88"/>
      <c r="R2161" s="56"/>
      <c r="S2161" s="56"/>
      <c r="T2161" s="56"/>
      <c r="U2161" s="56"/>
      <c r="V2161" s="56"/>
      <c r="W2161" s="56"/>
      <c r="X2161" s="56"/>
      <c r="Y2161" s="56"/>
      <c r="Z2161" s="57"/>
      <c r="AA2161" s="57"/>
      <c r="AB2161" s="57"/>
      <c r="AC2161" s="57"/>
      <c r="AD2161" s="57"/>
      <c r="AE2161" s="57"/>
      <c r="AF2161" s="57"/>
      <c r="AG2161" s="57"/>
      <c r="AH2161" s="57"/>
      <c r="AI2161" s="57"/>
      <c r="AJ2161" s="57"/>
      <c r="AK2161" s="57"/>
      <c r="AL2161" s="57"/>
      <c r="AM2161" s="57"/>
      <c r="AN2161" s="57"/>
      <c r="AO2161" s="57"/>
      <c r="AP2161" s="57"/>
      <c r="AQ2161" s="57"/>
      <c r="AR2161" s="57"/>
      <c r="AS2161" s="57"/>
      <c r="AT2161" s="57"/>
      <c r="AU2161" s="57"/>
      <c r="AV2161" s="57"/>
      <c r="AW2161" s="57"/>
      <c r="AX2161" s="57"/>
      <c r="AY2161" s="57"/>
      <c r="AZ2161" s="57"/>
      <c r="BA2161" s="57"/>
      <c r="BB2161" s="57"/>
      <c r="BC2161" s="57"/>
      <c r="BD2161" s="57"/>
      <c r="BE2161" s="57"/>
      <c r="BF2161" s="57"/>
      <c r="BG2161" s="57"/>
      <c r="BH2161" s="57"/>
      <c r="BI2161" s="57"/>
      <c r="BJ2161" s="57"/>
      <c r="BK2161" s="57"/>
      <c r="BL2161" s="57"/>
      <c r="BM2161" s="57"/>
      <c r="BN2161" s="57"/>
      <c r="BO2161" s="57"/>
      <c r="BP2161" s="57"/>
      <c r="BQ2161" s="57"/>
      <c r="BR2161" s="57"/>
      <c r="BS2161" s="57"/>
      <c r="BT2161" s="57"/>
      <c r="BU2161" s="57"/>
      <c r="BV2161" s="57"/>
      <c r="BW2161" s="57"/>
      <c r="BX2161" s="57"/>
      <c r="BY2161" s="57"/>
      <c r="BZ2161" s="57"/>
      <c r="CA2161" s="57"/>
      <c r="CB2161" s="57"/>
      <c r="CC2161" s="57"/>
      <c r="CD2161" s="57"/>
      <c r="CE2161" s="57"/>
      <c r="CF2161" s="57"/>
      <c r="CG2161" s="57"/>
      <c r="CH2161" s="57"/>
      <c r="CI2161" s="57"/>
      <c r="CJ2161" s="57"/>
      <c r="CK2161" s="57"/>
      <c r="CL2161" s="57"/>
      <c r="CM2161" s="57"/>
      <c r="CN2161" s="57"/>
      <c r="CO2161" s="57"/>
      <c r="CP2161" s="57"/>
      <c r="CQ2161" s="57"/>
      <c r="CR2161" s="57"/>
      <c r="CS2161" s="57"/>
      <c r="CT2161" s="57"/>
      <c r="CU2161" s="57"/>
      <c r="CV2161" s="57"/>
      <c r="CW2161" s="57"/>
      <c r="CX2161" s="57"/>
      <c r="CY2161" s="57"/>
      <c r="CZ2161" s="57"/>
      <c r="DA2161" s="57"/>
      <c r="DB2161" s="57"/>
      <c r="DC2161" s="57"/>
      <c r="DD2161" s="57"/>
      <c r="DE2161" s="57"/>
      <c r="DF2161" s="57"/>
      <c r="DG2161" s="57"/>
      <c r="DH2161" s="57"/>
      <c r="DI2161" s="57"/>
      <c r="DJ2161" s="57"/>
      <c r="DK2161" s="57"/>
      <c r="DL2161" s="57"/>
      <c r="DM2161" s="57"/>
      <c r="DN2161" s="57"/>
      <c r="DO2161" s="57"/>
      <c r="DP2161" s="57"/>
      <c r="DQ2161" s="57"/>
    </row>
    <row r="2162" spans="1:121" s="20" customFormat="1" ht="22.5" hidden="1" customHeight="1" outlineLevel="2">
      <c r="A2162" s="70"/>
      <c r="B2162" s="40"/>
      <c r="C2162" s="10"/>
      <c r="D2162" s="27"/>
      <c r="E2162" s="28"/>
      <c r="F2162" s="3" t="s">
        <v>2300</v>
      </c>
      <c r="G2162" s="28"/>
      <c r="H2162" s="35"/>
      <c r="I2162" s="35"/>
      <c r="J2162" s="26" t="s">
        <v>33</v>
      </c>
      <c r="K2162" s="26"/>
      <c r="L2162" s="26"/>
      <c r="M2162" s="39" t="s">
        <v>351</v>
      </c>
      <c r="N2162" s="33" t="s">
        <v>54</v>
      </c>
      <c r="O2162" s="26">
        <v>1</v>
      </c>
      <c r="P2162" s="55"/>
      <c r="Q2162" s="88"/>
      <c r="R2162" s="56"/>
      <c r="S2162" s="56"/>
      <c r="T2162" s="56"/>
      <c r="U2162" s="56"/>
      <c r="V2162" s="56"/>
      <c r="W2162" s="56"/>
      <c r="X2162" s="56"/>
      <c r="Y2162" s="56"/>
      <c r="Z2162" s="57"/>
      <c r="AA2162" s="57"/>
      <c r="AB2162" s="57"/>
      <c r="AC2162" s="57"/>
      <c r="AD2162" s="57"/>
      <c r="AE2162" s="57"/>
      <c r="AF2162" s="57"/>
      <c r="AG2162" s="57"/>
      <c r="AH2162" s="57"/>
      <c r="AI2162" s="57"/>
      <c r="AJ2162" s="57"/>
      <c r="AK2162" s="57"/>
      <c r="AL2162" s="57"/>
      <c r="AM2162" s="57"/>
      <c r="AN2162" s="57"/>
      <c r="AO2162" s="57"/>
      <c r="AP2162" s="57"/>
      <c r="AQ2162" s="57"/>
      <c r="AR2162" s="57"/>
      <c r="AS2162" s="57"/>
      <c r="AT2162" s="57"/>
      <c r="AU2162" s="57"/>
      <c r="AV2162" s="57"/>
      <c r="AW2162" s="57"/>
      <c r="AX2162" s="57"/>
      <c r="AY2162" s="57"/>
      <c r="AZ2162" s="57"/>
      <c r="BA2162" s="57"/>
      <c r="BB2162" s="57"/>
      <c r="BC2162" s="57"/>
      <c r="BD2162" s="57"/>
      <c r="BE2162" s="57"/>
      <c r="BF2162" s="57"/>
      <c r="BG2162" s="57"/>
      <c r="BH2162" s="57"/>
      <c r="BI2162" s="57"/>
      <c r="BJ2162" s="57"/>
      <c r="BK2162" s="57"/>
      <c r="BL2162" s="57"/>
      <c r="BM2162" s="57"/>
      <c r="BN2162" s="57"/>
      <c r="BO2162" s="57"/>
      <c r="BP2162" s="57"/>
      <c r="BQ2162" s="57"/>
      <c r="BR2162" s="57"/>
      <c r="BS2162" s="57"/>
      <c r="BT2162" s="57"/>
      <c r="BU2162" s="57"/>
      <c r="BV2162" s="57"/>
      <c r="BW2162" s="57"/>
      <c r="BX2162" s="57"/>
      <c r="BY2162" s="57"/>
      <c r="BZ2162" s="57"/>
      <c r="CA2162" s="57"/>
      <c r="CB2162" s="57"/>
      <c r="CC2162" s="57"/>
      <c r="CD2162" s="57"/>
      <c r="CE2162" s="57"/>
      <c r="CF2162" s="57"/>
      <c r="CG2162" s="57"/>
      <c r="CH2162" s="57"/>
      <c r="CI2162" s="57"/>
      <c r="CJ2162" s="57"/>
      <c r="CK2162" s="57"/>
      <c r="CL2162" s="57"/>
      <c r="CM2162" s="57"/>
      <c r="CN2162" s="57"/>
      <c r="CO2162" s="57"/>
      <c r="CP2162" s="57"/>
      <c r="CQ2162" s="57"/>
      <c r="CR2162" s="57"/>
      <c r="CS2162" s="57"/>
      <c r="CT2162" s="57"/>
      <c r="CU2162" s="57"/>
      <c r="CV2162" s="57"/>
      <c r="CW2162" s="57"/>
      <c r="CX2162" s="57"/>
      <c r="CY2162" s="57"/>
      <c r="CZ2162" s="57"/>
      <c r="DA2162" s="57"/>
      <c r="DB2162" s="57"/>
      <c r="DC2162" s="57"/>
      <c r="DD2162" s="57"/>
      <c r="DE2162" s="57"/>
      <c r="DF2162" s="57"/>
      <c r="DG2162" s="57"/>
      <c r="DH2162" s="57"/>
      <c r="DI2162" s="57"/>
      <c r="DJ2162" s="57"/>
      <c r="DK2162" s="57"/>
      <c r="DL2162" s="57"/>
      <c r="DM2162" s="57"/>
      <c r="DN2162" s="57"/>
      <c r="DO2162" s="57"/>
      <c r="DP2162" s="57"/>
      <c r="DQ2162" s="57"/>
    </row>
    <row r="2163" spans="1:121" s="20" customFormat="1" ht="12.75" hidden="1" customHeight="1" outlineLevel="2">
      <c r="A2163" s="70"/>
      <c r="B2163" s="40"/>
      <c r="C2163" s="10"/>
      <c r="D2163" s="27"/>
      <c r="E2163" s="28"/>
      <c r="F2163" s="3" t="s">
        <v>2301</v>
      </c>
      <c r="G2163" s="28"/>
      <c r="H2163" s="35"/>
      <c r="I2163" s="35"/>
      <c r="J2163" s="26" t="s">
        <v>33</v>
      </c>
      <c r="K2163" s="26"/>
      <c r="L2163" s="26"/>
      <c r="M2163" s="39" t="s">
        <v>2181</v>
      </c>
      <c r="N2163" s="8" t="s">
        <v>54</v>
      </c>
      <c r="O2163" s="26">
        <v>1</v>
      </c>
      <c r="P2163" s="55"/>
      <c r="Q2163" s="88"/>
      <c r="R2163" s="56"/>
      <c r="S2163" s="56"/>
      <c r="T2163" s="56"/>
      <c r="U2163" s="56"/>
      <c r="V2163" s="56"/>
      <c r="W2163" s="56"/>
      <c r="X2163" s="56"/>
      <c r="Y2163" s="56"/>
      <c r="Z2163" s="57"/>
      <c r="AA2163" s="57"/>
      <c r="AB2163" s="57"/>
      <c r="AC2163" s="57"/>
      <c r="AD2163" s="57"/>
      <c r="AE2163" s="57"/>
      <c r="AF2163" s="57"/>
      <c r="AG2163" s="57"/>
      <c r="AH2163" s="57"/>
      <c r="AI2163" s="57"/>
      <c r="AJ2163" s="57"/>
      <c r="AK2163" s="57"/>
      <c r="AL2163" s="57"/>
      <c r="AM2163" s="57"/>
      <c r="AN2163" s="57"/>
      <c r="AO2163" s="57"/>
      <c r="AP2163" s="57"/>
      <c r="AQ2163" s="57"/>
      <c r="AR2163" s="57"/>
      <c r="AS2163" s="57"/>
      <c r="AT2163" s="57"/>
      <c r="AU2163" s="57"/>
      <c r="AV2163" s="57"/>
      <c r="AW2163" s="57"/>
      <c r="AX2163" s="57"/>
      <c r="AY2163" s="57"/>
      <c r="AZ2163" s="57"/>
      <c r="BA2163" s="57"/>
      <c r="BB2163" s="57"/>
      <c r="BC2163" s="57"/>
      <c r="BD2163" s="57"/>
      <c r="BE2163" s="57"/>
      <c r="BF2163" s="57"/>
      <c r="BG2163" s="57"/>
      <c r="BH2163" s="57"/>
      <c r="BI2163" s="57"/>
      <c r="BJ2163" s="57"/>
      <c r="BK2163" s="57"/>
      <c r="BL2163" s="57"/>
      <c r="BM2163" s="57"/>
      <c r="BN2163" s="57"/>
      <c r="BO2163" s="57"/>
      <c r="BP2163" s="57"/>
      <c r="BQ2163" s="57"/>
      <c r="BR2163" s="57"/>
      <c r="BS2163" s="57"/>
      <c r="BT2163" s="57"/>
      <c r="BU2163" s="57"/>
      <c r="BV2163" s="57"/>
      <c r="BW2163" s="57"/>
      <c r="BX2163" s="57"/>
      <c r="BY2163" s="57"/>
      <c r="BZ2163" s="57"/>
      <c r="CA2163" s="57"/>
      <c r="CB2163" s="57"/>
      <c r="CC2163" s="57"/>
      <c r="CD2163" s="57"/>
      <c r="CE2163" s="57"/>
      <c r="CF2163" s="57"/>
      <c r="CG2163" s="57"/>
      <c r="CH2163" s="57"/>
      <c r="CI2163" s="57"/>
      <c r="CJ2163" s="57"/>
      <c r="CK2163" s="57"/>
      <c r="CL2163" s="57"/>
      <c r="CM2163" s="57"/>
      <c r="CN2163" s="57"/>
      <c r="CO2163" s="57"/>
      <c r="CP2163" s="57"/>
      <c r="CQ2163" s="57"/>
      <c r="CR2163" s="57"/>
      <c r="CS2163" s="57"/>
      <c r="CT2163" s="57"/>
      <c r="CU2163" s="57"/>
      <c r="CV2163" s="57"/>
      <c r="CW2163" s="57"/>
      <c r="CX2163" s="57"/>
      <c r="CY2163" s="57"/>
      <c r="CZ2163" s="57"/>
      <c r="DA2163" s="57"/>
      <c r="DB2163" s="57"/>
      <c r="DC2163" s="57"/>
      <c r="DD2163" s="57"/>
      <c r="DE2163" s="57"/>
      <c r="DF2163" s="57"/>
      <c r="DG2163" s="57"/>
      <c r="DH2163" s="57"/>
      <c r="DI2163" s="57"/>
      <c r="DJ2163" s="57"/>
      <c r="DK2163" s="57"/>
      <c r="DL2163" s="57"/>
      <c r="DM2163" s="57"/>
      <c r="DN2163" s="57"/>
      <c r="DO2163" s="57"/>
      <c r="DP2163" s="57"/>
      <c r="DQ2163" s="57"/>
    </row>
    <row r="2164" spans="1:121" s="20" customFormat="1" ht="22.5" customHeight="1" outlineLevel="1" collapsed="1">
      <c r="A2164" s="27" t="s">
        <v>2302</v>
      </c>
      <c r="B2164" s="27">
        <v>10</v>
      </c>
      <c r="C2164" s="28" t="s">
        <v>1575</v>
      </c>
      <c r="D2164" s="27" t="s">
        <v>1350</v>
      </c>
      <c r="E2164" s="28" t="s">
        <v>2303</v>
      </c>
      <c r="F2164" s="35" t="s">
        <v>2304</v>
      </c>
      <c r="G2164" s="9"/>
      <c r="H2164" s="9" t="s">
        <v>59</v>
      </c>
      <c r="I2164" s="9"/>
      <c r="J2164" s="9" t="s">
        <v>33</v>
      </c>
      <c r="K2164" s="5" t="s">
        <v>316</v>
      </c>
      <c r="L2164" s="5" t="s">
        <v>316</v>
      </c>
      <c r="M2164" s="3" t="str">
        <f>M2165&amp;" "&amp;O2165&amp;N2165&amp;" "&amp;M2166&amp;" "&amp;O2166&amp;N2166&amp;" "</f>
        <v xml:space="preserve">Ремонт РУ10-0,4 кВ 1шт Ремонт строительной части ТП, КТП 1шт </v>
      </c>
      <c r="N2164" s="26"/>
      <c r="O2164" s="26"/>
      <c r="P2164" s="55"/>
      <c r="Q2164" s="88"/>
      <c r="R2164" s="56"/>
      <c r="S2164" s="56"/>
      <c r="T2164" s="56"/>
      <c r="U2164" s="56"/>
      <c r="V2164" s="56"/>
      <c r="W2164" s="56"/>
      <c r="X2164" s="56"/>
      <c r="Y2164" s="56"/>
      <c r="Z2164" s="57"/>
      <c r="AA2164" s="57"/>
      <c r="AB2164" s="57"/>
      <c r="AC2164" s="57"/>
      <c r="AD2164" s="57"/>
      <c r="AE2164" s="57"/>
      <c r="AF2164" s="57"/>
      <c r="AG2164" s="57"/>
      <c r="AH2164" s="57"/>
      <c r="AI2164" s="57"/>
      <c r="AJ2164" s="57"/>
      <c r="AK2164" s="57"/>
      <c r="AL2164" s="57"/>
      <c r="AM2164" s="57"/>
      <c r="AN2164" s="57"/>
      <c r="AO2164" s="57"/>
      <c r="AP2164" s="57"/>
      <c r="AQ2164" s="57"/>
      <c r="AR2164" s="57"/>
      <c r="AS2164" s="57"/>
      <c r="AT2164" s="57"/>
      <c r="AU2164" s="57"/>
      <c r="AV2164" s="57"/>
      <c r="AW2164" s="57"/>
      <c r="AX2164" s="57"/>
      <c r="AY2164" s="57"/>
      <c r="AZ2164" s="57"/>
      <c r="BA2164" s="57"/>
      <c r="BB2164" s="57"/>
      <c r="BC2164" s="57"/>
      <c r="BD2164" s="57"/>
      <c r="BE2164" s="57"/>
      <c r="BF2164" s="57"/>
      <c r="BG2164" s="57"/>
      <c r="BH2164" s="57"/>
      <c r="BI2164" s="57"/>
      <c r="BJ2164" s="57"/>
      <c r="BK2164" s="57"/>
      <c r="BL2164" s="57"/>
      <c r="BM2164" s="57"/>
      <c r="BN2164" s="57"/>
      <c r="BO2164" s="57"/>
      <c r="BP2164" s="57"/>
      <c r="BQ2164" s="57"/>
      <c r="BR2164" s="57"/>
      <c r="BS2164" s="57"/>
      <c r="BT2164" s="57"/>
      <c r="BU2164" s="57"/>
      <c r="BV2164" s="57"/>
      <c r="BW2164" s="57"/>
      <c r="BX2164" s="57"/>
      <c r="BY2164" s="57"/>
      <c r="BZ2164" s="57"/>
      <c r="CA2164" s="57"/>
      <c r="CB2164" s="57"/>
      <c r="CC2164" s="57"/>
      <c r="CD2164" s="57"/>
      <c r="CE2164" s="57"/>
      <c r="CF2164" s="57"/>
      <c r="CG2164" s="57"/>
      <c r="CH2164" s="57"/>
      <c r="CI2164" s="57"/>
      <c r="CJ2164" s="57"/>
      <c r="CK2164" s="57"/>
      <c r="CL2164" s="57"/>
      <c r="CM2164" s="57"/>
      <c r="CN2164" s="57"/>
      <c r="CO2164" s="57"/>
      <c r="CP2164" s="57"/>
      <c r="CQ2164" s="57"/>
      <c r="CR2164" s="57"/>
      <c r="CS2164" s="57"/>
      <c r="CT2164" s="57"/>
      <c r="CU2164" s="57"/>
      <c r="CV2164" s="57"/>
      <c r="CW2164" s="57"/>
      <c r="CX2164" s="57"/>
      <c r="CY2164" s="57"/>
      <c r="CZ2164" s="57"/>
      <c r="DA2164" s="57"/>
      <c r="DB2164" s="57"/>
      <c r="DC2164" s="57"/>
      <c r="DD2164" s="57"/>
      <c r="DE2164" s="57"/>
      <c r="DF2164" s="57"/>
      <c r="DG2164" s="57"/>
      <c r="DH2164" s="57"/>
      <c r="DI2164" s="57"/>
      <c r="DJ2164" s="57"/>
      <c r="DK2164" s="57"/>
      <c r="DL2164" s="57"/>
      <c r="DM2164" s="57"/>
      <c r="DN2164" s="57"/>
      <c r="DO2164" s="57"/>
      <c r="DP2164" s="57"/>
      <c r="DQ2164" s="57"/>
    </row>
    <row r="2165" spans="1:121" s="20" customFormat="1" ht="22.5" hidden="1" customHeight="1" outlineLevel="2">
      <c r="A2165" s="70"/>
      <c r="B2165" s="40"/>
      <c r="C2165" s="10"/>
      <c r="D2165" s="27"/>
      <c r="E2165" s="28"/>
      <c r="F2165" s="35" t="s">
        <v>2305</v>
      </c>
      <c r="G2165" s="28"/>
      <c r="H2165" s="35"/>
      <c r="I2165" s="35"/>
      <c r="J2165" s="26" t="s">
        <v>33</v>
      </c>
      <c r="K2165" s="26"/>
      <c r="L2165" s="26"/>
      <c r="M2165" s="39" t="s">
        <v>351</v>
      </c>
      <c r="N2165" s="33" t="s">
        <v>54</v>
      </c>
      <c r="O2165" s="26">
        <v>1</v>
      </c>
      <c r="P2165" s="55"/>
      <c r="Q2165" s="88"/>
      <c r="R2165" s="56"/>
      <c r="S2165" s="56"/>
      <c r="T2165" s="56"/>
      <c r="U2165" s="56"/>
      <c r="V2165" s="56"/>
      <c r="W2165" s="56"/>
      <c r="X2165" s="56"/>
      <c r="Y2165" s="56"/>
      <c r="Z2165" s="57"/>
      <c r="AA2165" s="57"/>
      <c r="AB2165" s="57"/>
      <c r="AC2165" s="57"/>
      <c r="AD2165" s="57"/>
      <c r="AE2165" s="57"/>
      <c r="AF2165" s="57"/>
      <c r="AG2165" s="57"/>
      <c r="AH2165" s="57"/>
      <c r="AI2165" s="57"/>
      <c r="AJ2165" s="57"/>
      <c r="AK2165" s="57"/>
      <c r="AL2165" s="57"/>
      <c r="AM2165" s="57"/>
      <c r="AN2165" s="57"/>
      <c r="AO2165" s="57"/>
      <c r="AP2165" s="57"/>
      <c r="AQ2165" s="57"/>
      <c r="AR2165" s="57"/>
      <c r="AS2165" s="57"/>
      <c r="AT2165" s="57"/>
      <c r="AU2165" s="57"/>
      <c r="AV2165" s="57"/>
      <c r="AW2165" s="57"/>
      <c r="AX2165" s="57"/>
      <c r="AY2165" s="57"/>
      <c r="AZ2165" s="57"/>
      <c r="BA2165" s="57"/>
      <c r="BB2165" s="57"/>
      <c r="BC2165" s="57"/>
      <c r="BD2165" s="57"/>
      <c r="BE2165" s="57"/>
      <c r="BF2165" s="57"/>
      <c r="BG2165" s="57"/>
      <c r="BH2165" s="57"/>
      <c r="BI2165" s="57"/>
      <c r="BJ2165" s="57"/>
      <c r="BK2165" s="57"/>
      <c r="BL2165" s="57"/>
      <c r="BM2165" s="57"/>
      <c r="BN2165" s="57"/>
      <c r="BO2165" s="57"/>
      <c r="BP2165" s="57"/>
      <c r="BQ2165" s="57"/>
      <c r="BR2165" s="57"/>
      <c r="BS2165" s="57"/>
      <c r="BT2165" s="57"/>
      <c r="BU2165" s="57"/>
      <c r="BV2165" s="57"/>
      <c r="BW2165" s="57"/>
      <c r="BX2165" s="57"/>
      <c r="BY2165" s="57"/>
      <c r="BZ2165" s="57"/>
      <c r="CA2165" s="57"/>
      <c r="CB2165" s="57"/>
      <c r="CC2165" s="57"/>
      <c r="CD2165" s="57"/>
      <c r="CE2165" s="57"/>
      <c r="CF2165" s="57"/>
      <c r="CG2165" s="57"/>
      <c r="CH2165" s="57"/>
      <c r="CI2165" s="57"/>
      <c r="CJ2165" s="57"/>
      <c r="CK2165" s="57"/>
      <c r="CL2165" s="57"/>
      <c r="CM2165" s="57"/>
      <c r="CN2165" s="57"/>
      <c r="CO2165" s="57"/>
      <c r="CP2165" s="57"/>
      <c r="CQ2165" s="57"/>
      <c r="CR2165" s="57"/>
      <c r="CS2165" s="57"/>
      <c r="CT2165" s="57"/>
      <c r="CU2165" s="57"/>
      <c r="CV2165" s="57"/>
      <c r="CW2165" s="57"/>
      <c r="CX2165" s="57"/>
      <c r="CY2165" s="57"/>
      <c r="CZ2165" s="57"/>
      <c r="DA2165" s="57"/>
      <c r="DB2165" s="57"/>
      <c r="DC2165" s="57"/>
      <c r="DD2165" s="57"/>
      <c r="DE2165" s="57"/>
      <c r="DF2165" s="57"/>
      <c r="DG2165" s="57"/>
      <c r="DH2165" s="57"/>
      <c r="DI2165" s="57"/>
      <c r="DJ2165" s="57"/>
      <c r="DK2165" s="57"/>
      <c r="DL2165" s="57"/>
      <c r="DM2165" s="57"/>
      <c r="DN2165" s="57"/>
      <c r="DO2165" s="57"/>
      <c r="DP2165" s="57"/>
      <c r="DQ2165" s="57"/>
    </row>
    <row r="2166" spans="1:121" s="20" customFormat="1" ht="12.75" hidden="1" customHeight="1" outlineLevel="2">
      <c r="A2166" s="70"/>
      <c r="B2166" s="40"/>
      <c r="C2166" s="10"/>
      <c r="D2166" s="27"/>
      <c r="E2166" s="28"/>
      <c r="F2166" s="3" t="s">
        <v>2306</v>
      </c>
      <c r="G2166" s="28"/>
      <c r="H2166" s="35"/>
      <c r="I2166" s="35"/>
      <c r="J2166" s="26" t="s">
        <v>33</v>
      </c>
      <c r="K2166" s="26"/>
      <c r="L2166" s="26"/>
      <c r="M2166" s="39" t="s">
        <v>2181</v>
      </c>
      <c r="N2166" s="8" t="s">
        <v>54</v>
      </c>
      <c r="O2166" s="26">
        <v>1</v>
      </c>
      <c r="P2166" s="55"/>
      <c r="Q2166" s="88"/>
      <c r="R2166" s="56"/>
      <c r="S2166" s="56"/>
      <c r="T2166" s="56"/>
      <c r="U2166" s="56"/>
      <c r="V2166" s="56"/>
      <c r="W2166" s="56"/>
      <c r="X2166" s="56"/>
      <c r="Y2166" s="56"/>
      <c r="Z2166" s="57"/>
      <c r="AA2166" s="57"/>
      <c r="AB2166" s="57"/>
      <c r="AC2166" s="57"/>
      <c r="AD2166" s="57"/>
      <c r="AE2166" s="57"/>
      <c r="AF2166" s="57"/>
      <c r="AG2166" s="57"/>
      <c r="AH2166" s="57"/>
      <c r="AI2166" s="57"/>
      <c r="AJ2166" s="57"/>
      <c r="AK2166" s="57"/>
      <c r="AL2166" s="57"/>
      <c r="AM2166" s="57"/>
      <c r="AN2166" s="57"/>
      <c r="AO2166" s="57"/>
      <c r="AP2166" s="57"/>
      <c r="AQ2166" s="57"/>
      <c r="AR2166" s="57"/>
      <c r="AS2166" s="57"/>
      <c r="AT2166" s="57"/>
      <c r="AU2166" s="57"/>
      <c r="AV2166" s="57"/>
      <c r="AW2166" s="57"/>
      <c r="AX2166" s="57"/>
      <c r="AY2166" s="57"/>
      <c r="AZ2166" s="57"/>
      <c r="BA2166" s="57"/>
      <c r="BB2166" s="57"/>
      <c r="BC2166" s="57"/>
      <c r="BD2166" s="57"/>
      <c r="BE2166" s="57"/>
      <c r="BF2166" s="57"/>
      <c r="BG2166" s="57"/>
      <c r="BH2166" s="57"/>
      <c r="BI2166" s="57"/>
      <c r="BJ2166" s="57"/>
      <c r="BK2166" s="57"/>
      <c r="BL2166" s="57"/>
      <c r="BM2166" s="57"/>
      <c r="BN2166" s="57"/>
      <c r="BO2166" s="57"/>
      <c r="BP2166" s="57"/>
      <c r="BQ2166" s="57"/>
      <c r="BR2166" s="57"/>
      <c r="BS2166" s="57"/>
      <c r="BT2166" s="57"/>
      <c r="BU2166" s="57"/>
      <c r="BV2166" s="57"/>
      <c r="BW2166" s="57"/>
      <c r="BX2166" s="57"/>
      <c r="BY2166" s="57"/>
      <c r="BZ2166" s="57"/>
      <c r="CA2166" s="57"/>
      <c r="CB2166" s="57"/>
      <c r="CC2166" s="57"/>
      <c r="CD2166" s="57"/>
      <c r="CE2166" s="57"/>
      <c r="CF2166" s="57"/>
      <c r="CG2166" s="57"/>
      <c r="CH2166" s="57"/>
      <c r="CI2166" s="57"/>
      <c r="CJ2166" s="57"/>
      <c r="CK2166" s="57"/>
      <c r="CL2166" s="57"/>
      <c r="CM2166" s="57"/>
      <c r="CN2166" s="57"/>
      <c r="CO2166" s="57"/>
      <c r="CP2166" s="57"/>
      <c r="CQ2166" s="57"/>
      <c r="CR2166" s="57"/>
      <c r="CS2166" s="57"/>
      <c r="CT2166" s="57"/>
      <c r="CU2166" s="57"/>
      <c r="CV2166" s="57"/>
      <c r="CW2166" s="57"/>
      <c r="CX2166" s="57"/>
      <c r="CY2166" s="57"/>
      <c r="CZ2166" s="57"/>
      <c r="DA2166" s="57"/>
      <c r="DB2166" s="57"/>
      <c r="DC2166" s="57"/>
      <c r="DD2166" s="57"/>
      <c r="DE2166" s="57"/>
      <c r="DF2166" s="57"/>
      <c r="DG2166" s="57"/>
      <c r="DH2166" s="57"/>
      <c r="DI2166" s="57"/>
      <c r="DJ2166" s="57"/>
      <c r="DK2166" s="57"/>
      <c r="DL2166" s="57"/>
      <c r="DM2166" s="57"/>
      <c r="DN2166" s="57"/>
      <c r="DO2166" s="57"/>
      <c r="DP2166" s="57"/>
      <c r="DQ2166" s="57"/>
    </row>
    <row r="2167" spans="1:121" s="20" customFormat="1" ht="22.5" customHeight="1" outlineLevel="1" collapsed="1">
      <c r="A2167" s="27" t="s">
        <v>2307</v>
      </c>
      <c r="B2167" s="27">
        <v>10</v>
      </c>
      <c r="C2167" s="28" t="s">
        <v>1575</v>
      </c>
      <c r="D2167" s="27" t="s">
        <v>1350</v>
      </c>
      <c r="E2167" s="28" t="s">
        <v>2308</v>
      </c>
      <c r="F2167" s="35" t="s">
        <v>2309</v>
      </c>
      <c r="G2167" s="9"/>
      <c r="H2167" s="9" t="s">
        <v>59</v>
      </c>
      <c r="I2167" s="9"/>
      <c r="J2167" s="9" t="s">
        <v>33</v>
      </c>
      <c r="K2167" s="5" t="s">
        <v>316</v>
      </c>
      <c r="L2167" s="5" t="s">
        <v>316</v>
      </c>
      <c r="M2167" s="3" t="str">
        <f>M2168&amp;" "&amp;O2168&amp;N2168&amp;" "&amp;M2169&amp;" "&amp;O2169&amp;N2169&amp;" "&amp;M2170&amp;" "&amp;O2170&amp;N2170&amp;" "</f>
        <v xml:space="preserve">Ремонт ТМ 1шт Ремонт РУ10-0,4 кВ 1шт Ремонт строительной части ТП, КТП 1шт </v>
      </c>
      <c r="N2167" s="26"/>
      <c r="O2167" s="26"/>
      <c r="P2167" s="55"/>
      <c r="Q2167" s="88"/>
      <c r="R2167" s="56"/>
      <c r="S2167" s="56"/>
      <c r="T2167" s="56"/>
      <c r="U2167" s="56"/>
      <c r="V2167" s="56"/>
      <c r="W2167" s="56"/>
      <c r="X2167" s="56"/>
      <c r="Y2167" s="56"/>
      <c r="Z2167" s="57"/>
      <c r="AA2167" s="57"/>
      <c r="AB2167" s="57"/>
      <c r="AC2167" s="57"/>
      <c r="AD2167" s="57"/>
      <c r="AE2167" s="57"/>
      <c r="AF2167" s="57"/>
      <c r="AG2167" s="57"/>
      <c r="AH2167" s="57"/>
      <c r="AI2167" s="57"/>
      <c r="AJ2167" s="57"/>
      <c r="AK2167" s="57"/>
      <c r="AL2167" s="57"/>
      <c r="AM2167" s="57"/>
      <c r="AN2167" s="57"/>
      <c r="AO2167" s="57"/>
      <c r="AP2167" s="57"/>
      <c r="AQ2167" s="57"/>
      <c r="AR2167" s="57"/>
      <c r="AS2167" s="57"/>
      <c r="AT2167" s="57"/>
      <c r="AU2167" s="57"/>
      <c r="AV2167" s="57"/>
      <c r="AW2167" s="57"/>
      <c r="AX2167" s="57"/>
      <c r="AY2167" s="57"/>
      <c r="AZ2167" s="57"/>
      <c r="BA2167" s="57"/>
      <c r="BB2167" s="57"/>
      <c r="BC2167" s="57"/>
      <c r="BD2167" s="57"/>
      <c r="BE2167" s="57"/>
      <c r="BF2167" s="57"/>
      <c r="BG2167" s="57"/>
      <c r="BH2167" s="57"/>
      <c r="BI2167" s="57"/>
      <c r="BJ2167" s="57"/>
      <c r="BK2167" s="57"/>
      <c r="BL2167" s="57"/>
      <c r="BM2167" s="57"/>
      <c r="BN2167" s="57"/>
      <c r="BO2167" s="57"/>
      <c r="BP2167" s="57"/>
      <c r="BQ2167" s="57"/>
      <c r="BR2167" s="57"/>
      <c r="BS2167" s="57"/>
      <c r="BT2167" s="57"/>
      <c r="BU2167" s="57"/>
      <c r="BV2167" s="57"/>
      <c r="BW2167" s="57"/>
      <c r="BX2167" s="57"/>
      <c r="BY2167" s="57"/>
      <c r="BZ2167" s="57"/>
      <c r="CA2167" s="57"/>
      <c r="CB2167" s="57"/>
      <c r="CC2167" s="57"/>
      <c r="CD2167" s="57"/>
      <c r="CE2167" s="57"/>
      <c r="CF2167" s="57"/>
      <c r="CG2167" s="57"/>
      <c r="CH2167" s="57"/>
      <c r="CI2167" s="57"/>
      <c r="CJ2167" s="57"/>
      <c r="CK2167" s="57"/>
      <c r="CL2167" s="57"/>
      <c r="CM2167" s="57"/>
      <c r="CN2167" s="57"/>
      <c r="CO2167" s="57"/>
      <c r="CP2167" s="57"/>
      <c r="CQ2167" s="57"/>
      <c r="CR2167" s="57"/>
      <c r="CS2167" s="57"/>
      <c r="CT2167" s="57"/>
      <c r="CU2167" s="57"/>
      <c r="CV2167" s="57"/>
      <c r="CW2167" s="57"/>
      <c r="CX2167" s="57"/>
      <c r="CY2167" s="57"/>
      <c r="CZ2167" s="57"/>
      <c r="DA2167" s="57"/>
      <c r="DB2167" s="57"/>
      <c r="DC2167" s="57"/>
      <c r="DD2167" s="57"/>
      <c r="DE2167" s="57"/>
      <c r="DF2167" s="57"/>
      <c r="DG2167" s="57"/>
      <c r="DH2167" s="57"/>
      <c r="DI2167" s="57"/>
      <c r="DJ2167" s="57"/>
      <c r="DK2167" s="57"/>
      <c r="DL2167" s="57"/>
      <c r="DM2167" s="57"/>
      <c r="DN2167" s="57"/>
      <c r="DO2167" s="57"/>
      <c r="DP2167" s="57"/>
      <c r="DQ2167" s="57"/>
    </row>
    <row r="2168" spans="1:121" s="20" customFormat="1" ht="12.75" hidden="1" customHeight="1" outlineLevel="2">
      <c r="A2168" s="70"/>
      <c r="B2168" s="40"/>
      <c r="C2168" s="10"/>
      <c r="D2168" s="27"/>
      <c r="E2168" s="28"/>
      <c r="F2168" s="35" t="s">
        <v>2205</v>
      </c>
      <c r="G2168" s="28"/>
      <c r="H2168" s="35"/>
      <c r="I2168" s="35"/>
      <c r="J2168" s="26" t="s">
        <v>50</v>
      </c>
      <c r="K2168" s="26"/>
      <c r="L2168" s="26"/>
      <c r="M2168" s="39" t="s">
        <v>2190</v>
      </c>
      <c r="N2168" s="8" t="s">
        <v>54</v>
      </c>
      <c r="O2168" s="26">
        <v>1</v>
      </c>
      <c r="P2168" s="55"/>
      <c r="Q2168" s="88"/>
      <c r="R2168" s="56"/>
      <c r="S2168" s="56"/>
      <c r="T2168" s="56"/>
      <c r="U2168" s="56"/>
      <c r="V2168" s="56"/>
      <c r="W2168" s="56"/>
      <c r="X2168" s="56"/>
      <c r="Y2168" s="56"/>
      <c r="Z2168" s="57"/>
      <c r="AA2168" s="57"/>
      <c r="AB2168" s="57"/>
      <c r="AC2168" s="57"/>
      <c r="AD2168" s="57"/>
      <c r="AE2168" s="57"/>
      <c r="AF2168" s="57"/>
      <c r="AG2168" s="57"/>
      <c r="AH2168" s="57"/>
      <c r="AI2168" s="57"/>
      <c r="AJ2168" s="57"/>
      <c r="AK2168" s="57"/>
      <c r="AL2168" s="57"/>
      <c r="AM2168" s="57"/>
      <c r="AN2168" s="57"/>
      <c r="AO2168" s="57"/>
      <c r="AP2168" s="57"/>
      <c r="AQ2168" s="57"/>
      <c r="AR2168" s="57"/>
      <c r="AS2168" s="57"/>
      <c r="AT2168" s="57"/>
      <c r="AU2168" s="57"/>
      <c r="AV2168" s="57"/>
      <c r="AW2168" s="57"/>
      <c r="AX2168" s="57"/>
      <c r="AY2168" s="57"/>
      <c r="AZ2168" s="57"/>
      <c r="BA2168" s="57"/>
      <c r="BB2168" s="57"/>
      <c r="BC2168" s="57"/>
      <c r="BD2168" s="57"/>
      <c r="BE2168" s="57"/>
      <c r="BF2168" s="57"/>
      <c r="BG2168" s="57"/>
      <c r="BH2168" s="57"/>
      <c r="BI2168" s="57"/>
      <c r="BJ2168" s="57"/>
      <c r="BK2168" s="57"/>
      <c r="BL2168" s="57"/>
      <c r="BM2168" s="57"/>
      <c r="BN2168" s="57"/>
      <c r="BO2168" s="57"/>
      <c r="BP2168" s="57"/>
      <c r="BQ2168" s="57"/>
      <c r="BR2168" s="57"/>
      <c r="BS2168" s="57"/>
      <c r="BT2168" s="57"/>
      <c r="BU2168" s="57"/>
      <c r="BV2168" s="57"/>
      <c r="BW2168" s="57"/>
      <c r="BX2168" s="57"/>
      <c r="BY2168" s="57"/>
      <c r="BZ2168" s="57"/>
      <c r="CA2168" s="57"/>
      <c r="CB2168" s="57"/>
      <c r="CC2168" s="57"/>
      <c r="CD2168" s="57"/>
      <c r="CE2168" s="57"/>
      <c r="CF2168" s="57"/>
      <c r="CG2168" s="57"/>
      <c r="CH2168" s="57"/>
      <c r="CI2168" s="57"/>
      <c r="CJ2168" s="57"/>
      <c r="CK2168" s="57"/>
      <c r="CL2168" s="57"/>
      <c r="CM2168" s="57"/>
      <c r="CN2168" s="57"/>
      <c r="CO2168" s="57"/>
      <c r="CP2168" s="57"/>
      <c r="CQ2168" s="57"/>
      <c r="CR2168" s="57"/>
      <c r="CS2168" s="57"/>
      <c r="CT2168" s="57"/>
      <c r="CU2168" s="57"/>
      <c r="CV2168" s="57"/>
      <c r="CW2168" s="57"/>
      <c r="CX2168" s="57"/>
      <c r="CY2168" s="57"/>
      <c r="CZ2168" s="57"/>
      <c r="DA2168" s="57"/>
      <c r="DB2168" s="57"/>
      <c r="DC2168" s="57"/>
      <c r="DD2168" s="57"/>
      <c r="DE2168" s="57"/>
      <c r="DF2168" s="57"/>
      <c r="DG2168" s="57"/>
      <c r="DH2168" s="57"/>
      <c r="DI2168" s="57"/>
      <c r="DJ2168" s="57"/>
      <c r="DK2168" s="57"/>
      <c r="DL2168" s="57"/>
      <c r="DM2168" s="57"/>
      <c r="DN2168" s="57"/>
      <c r="DO2168" s="57"/>
      <c r="DP2168" s="57"/>
      <c r="DQ2168" s="57"/>
    </row>
    <row r="2169" spans="1:121" s="20" customFormat="1" ht="22.5" hidden="1" customHeight="1" outlineLevel="2">
      <c r="A2169" s="70"/>
      <c r="B2169" s="40"/>
      <c r="C2169" s="10"/>
      <c r="D2169" s="27"/>
      <c r="E2169" s="28"/>
      <c r="F2169" s="35" t="s">
        <v>2310</v>
      </c>
      <c r="G2169" s="28"/>
      <c r="H2169" s="35"/>
      <c r="I2169" s="35"/>
      <c r="J2169" s="26" t="s">
        <v>33</v>
      </c>
      <c r="K2169" s="26"/>
      <c r="L2169" s="26"/>
      <c r="M2169" s="39" t="s">
        <v>351</v>
      </c>
      <c r="N2169" s="33" t="s">
        <v>54</v>
      </c>
      <c r="O2169" s="26">
        <v>1</v>
      </c>
      <c r="P2169" s="55"/>
      <c r="Q2169" s="88"/>
      <c r="R2169" s="56"/>
      <c r="S2169" s="56"/>
      <c r="T2169" s="56"/>
      <c r="U2169" s="56"/>
      <c r="V2169" s="56"/>
      <c r="W2169" s="56"/>
      <c r="X2169" s="56"/>
      <c r="Y2169" s="56"/>
      <c r="Z2169" s="57"/>
      <c r="AA2169" s="57"/>
      <c r="AB2169" s="57"/>
      <c r="AC2169" s="57"/>
      <c r="AD2169" s="57"/>
      <c r="AE2169" s="57"/>
      <c r="AF2169" s="57"/>
      <c r="AG2169" s="57"/>
      <c r="AH2169" s="57"/>
      <c r="AI2169" s="57"/>
      <c r="AJ2169" s="57"/>
      <c r="AK2169" s="57"/>
      <c r="AL2169" s="57"/>
      <c r="AM2169" s="57"/>
      <c r="AN2169" s="57"/>
      <c r="AO2169" s="57"/>
      <c r="AP2169" s="57"/>
      <c r="AQ2169" s="57"/>
      <c r="AR2169" s="57"/>
      <c r="AS2169" s="57"/>
      <c r="AT2169" s="57"/>
      <c r="AU2169" s="57"/>
      <c r="AV2169" s="57"/>
      <c r="AW2169" s="57"/>
      <c r="AX2169" s="57"/>
      <c r="AY2169" s="57"/>
      <c r="AZ2169" s="57"/>
      <c r="BA2169" s="57"/>
      <c r="BB2169" s="57"/>
      <c r="BC2169" s="57"/>
      <c r="BD2169" s="57"/>
      <c r="BE2169" s="57"/>
      <c r="BF2169" s="57"/>
      <c r="BG2169" s="57"/>
      <c r="BH2169" s="57"/>
      <c r="BI2169" s="57"/>
      <c r="BJ2169" s="57"/>
      <c r="BK2169" s="57"/>
      <c r="BL2169" s="57"/>
      <c r="BM2169" s="57"/>
      <c r="BN2169" s="57"/>
      <c r="BO2169" s="57"/>
      <c r="BP2169" s="57"/>
      <c r="BQ2169" s="57"/>
      <c r="BR2169" s="57"/>
      <c r="BS2169" s="57"/>
      <c r="BT2169" s="57"/>
      <c r="BU2169" s="57"/>
      <c r="BV2169" s="57"/>
      <c r="BW2169" s="57"/>
      <c r="BX2169" s="57"/>
      <c r="BY2169" s="57"/>
      <c r="BZ2169" s="57"/>
      <c r="CA2169" s="57"/>
      <c r="CB2169" s="57"/>
      <c r="CC2169" s="57"/>
      <c r="CD2169" s="57"/>
      <c r="CE2169" s="57"/>
      <c r="CF2169" s="57"/>
      <c r="CG2169" s="57"/>
      <c r="CH2169" s="57"/>
      <c r="CI2169" s="57"/>
      <c r="CJ2169" s="57"/>
      <c r="CK2169" s="57"/>
      <c r="CL2169" s="57"/>
      <c r="CM2169" s="57"/>
      <c r="CN2169" s="57"/>
      <c r="CO2169" s="57"/>
      <c r="CP2169" s="57"/>
      <c r="CQ2169" s="57"/>
      <c r="CR2169" s="57"/>
      <c r="CS2169" s="57"/>
      <c r="CT2169" s="57"/>
      <c r="CU2169" s="57"/>
      <c r="CV2169" s="57"/>
      <c r="CW2169" s="57"/>
      <c r="CX2169" s="57"/>
      <c r="CY2169" s="57"/>
      <c r="CZ2169" s="57"/>
      <c r="DA2169" s="57"/>
      <c r="DB2169" s="57"/>
      <c r="DC2169" s="57"/>
      <c r="DD2169" s="57"/>
      <c r="DE2169" s="57"/>
      <c r="DF2169" s="57"/>
      <c r="DG2169" s="57"/>
      <c r="DH2169" s="57"/>
      <c r="DI2169" s="57"/>
      <c r="DJ2169" s="57"/>
      <c r="DK2169" s="57"/>
      <c r="DL2169" s="57"/>
      <c r="DM2169" s="57"/>
      <c r="DN2169" s="57"/>
      <c r="DO2169" s="57"/>
      <c r="DP2169" s="57"/>
      <c r="DQ2169" s="57"/>
    </row>
    <row r="2170" spans="1:121" s="20" customFormat="1" ht="12.75" hidden="1" customHeight="1" outlineLevel="2">
      <c r="A2170" s="70"/>
      <c r="B2170" s="40"/>
      <c r="C2170" s="10"/>
      <c r="D2170" s="27"/>
      <c r="E2170" s="28"/>
      <c r="F2170" s="3" t="s">
        <v>2301</v>
      </c>
      <c r="G2170" s="28"/>
      <c r="H2170" s="35"/>
      <c r="I2170" s="35"/>
      <c r="J2170" s="26" t="s">
        <v>33</v>
      </c>
      <c r="K2170" s="26"/>
      <c r="L2170" s="26"/>
      <c r="M2170" s="39" t="s">
        <v>2181</v>
      </c>
      <c r="N2170" s="8" t="s">
        <v>54</v>
      </c>
      <c r="O2170" s="26">
        <v>1</v>
      </c>
      <c r="P2170" s="55"/>
      <c r="Q2170" s="88"/>
      <c r="R2170" s="56"/>
      <c r="S2170" s="56"/>
      <c r="T2170" s="56"/>
      <c r="U2170" s="56"/>
      <c r="V2170" s="56"/>
      <c r="W2170" s="56"/>
      <c r="X2170" s="56"/>
      <c r="Y2170" s="56"/>
      <c r="Z2170" s="57"/>
      <c r="AA2170" s="57"/>
      <c r="AB2170" s="57"/>
      <c r="AC2170" s="57"/>
      <c r="AD2170" s="57"/>
      <c r="AE2170" s="57"/>
      <c r="AF2170" s="57"/>
      <c r="AG2170" s="57"/>
      <c r="AH2170" s="57"/>
      <c r="AI2170" s="57"/>
      <c r="AJ2170" s="57"/>
      <c r="AK2170" s="57"/>
      <c r="AL2170" s="57"/>
      <c r="AM2170" s="57"/>
      <c r="AN2170" s="57"/>
      <c r="AO2170" s="57"/>
      <c r="AP2170" s="57"/>
      <c r="AQ2170" s="57"/>
      <c r="AR2170" s="57"/>
      <c r="AS2170" s="57"/>
      <c r="AT2170" s="57"/>
      <c r="AU2170" s="57"/>
      <c r="AV2170" s="57"/>
      <c r="AW2170" s="57"/>
      <c r="AX2170" s="57"/>
      <c r="AY2170" s="57"/>
      <c r="AZ2170" s="57"/>
      <c r="BA2170" s="57"/>
      <c r="BB2170" s="57"/>
      <c r="BC2170" s="57"/>
      <c r="BD2170" s="57"/>
      <c r="BE2170" s="57"/>
      <c r="BF2170" s="57"/>
      <c r="BG2170" s="57"/>
      <c r="BH2170" s="57"/>
      <c r="BI2170" s="57"/>
      <c r="BJ2170" s="57"/>
      <c r="BK2170" s="57"/>
      <c r="BL2170" s="57"/>
      <c r="BM2170" s="57"/>
      <c r="BN2170" s="57"/>
      <c r="BO2170" s="57"/>
      <c r="BP2170" s="57"/>
      <c r="BQ2170" s="57"/>
      <c r="BR2170" s="57"/>
      <c r="BS2170" s="57"/>
      <c r="BT2170" s="57"/>
      <c r="BU2170" s="57"/>
      <c r="BV2170" s="57"/>
      <c r="BW2170" s="57"/>
      <c r="BX2170" s="57"/>
      <c r="BY2170" s="57"/>
      <c r="BZ2170" s="57"/>
      <c r="CA2170" s="57"/>
      <c r="CB2170" s="57"/>
      <c r="CC2170" s="57"/>
      <c r="CD2170" s="57"/>
      <c r="CE2170" s="57"/>
      <c r="CF2170" s="57"/>
      <c r="CG2170" s="57"/>
      <c r="CH2170" s="57"/>
      <c r="CI2170" s="57"/>
      <c r="CJ2170" s="57"/>
      <c r="CK2170" s="57"/>
      <c r="CL2170" s="57"/>
      <c r="CM2170" s="57"/>
      <c r="CN2170" s="57"/>
      <c r="CO2170" s="57"/>
      <c r="CP2170" s="57"/>
      <c r="CQ2170" s="57"/>
      <c r="CR2170" s="57"/>
      <c r="CS2170" s="57"/>
      <c r="CT2170" s="57"/>
      <c r="CU2170" s="57"/>
      <c r="CV2170" s="57"/>
      <c r="CW2170" s="57"/>
      <c r="CX2170" s="57"/>
      <c r="CY2170" s="57"/>
      <c r="CZ2170" s="57"/>
      <c r="DA2170" s="57"/>
      <c r="DB2170" s="57"/>
      <c r="DC2170" s="57"/>
      <c r="DD2170" s="57"/>
      <c r="DE2170" s="57"/>
      <c r="DF2170" s="57"/>
      <c r="DG2170" s="57"/>
      <c r="DH2170" s="57"/>
      <c r="DI2170" s="57"/>
      <c r="DJ2170" s="57"/>
      <c r="DK2170" s="57"/>
      <c r="DL2170" s="57"/>
      <c r="DM2170" s="57"/>
      <c r="DN2170" s="57"/>
      <c r="DO2170" s="57"/>
      <c r="DP2170" s="57"/>
      <c r="DQ2170" s="57"/>
    </row>
    <row r="2171" spans="1:121" s="20" customFormat="1" ht="22.5" customHeight="1" outlineLevel="1" collapsed="1">
      <c r="A2171" s="27" t="s">
        <v>2311</v>
      </c>
      <c r="B2171" s="27">
        <v>6</v>
      </c>
      <c r="C2171" s="28" t="s">
        <v>1575</v>
      </c>
      <c r="D2171" s="27" t="s">
        <v>1350</v>
      </c>
      <c r="E2171" s="28" t="s">
        <v>2312</v>
      </c>
      <c r="F2171" s="35" t="s">
        <v>2313</v>
      </c>
      <c r="G2171" s="9"/>
      <c r="H2171" s="9" t="s">
        <v>59</v>
      </c>
      <c r="I2171" s="9"/>
      <c r="J2171" s="9" t="s">
        <v>33</v>
      </c>
      <c r="K2171" s="5" t="s">
        <v>57</v>
      </c>
      <c r="L2171" s="5" t="s">
        <v>57</v>
      </c>
      <c r="M2171" s="3" t="str">
        <f>M2172&amp;" "&amp;O2172&amp;N2172&amp;" "&amp;M2173&amp;" "&amp;O2173&amp;N2173&amp;" "&amp;M2174&amp;" "&amp;O2174&amp;N2174&amp;" "</f>
        <v xml:space="preserve">Ремонт РУ10-0,4 кВ 1шт Ремонт строительной части ТП, КТП 1шт   </v>
      </c>
      <c r="N2171" s="26"/>
      <c r="O2171" s="26"/>
      <c r="P2171" s="55"/>
      <c r="Q2171" s="88"/>
      <c r="R2171" s="56"/>
      <c r="S2171" s="56"/>
      <c r="T2171" s="56"/>
      <c r="U2171" s="56"/>
      <c r="V2171" s="56"/>
      <c r="W2171" s="56"/>
      <c r="X2171" s="56"/>
      <c r="Y2171" s="56"/>
      <c r="Z2171" s="57"/>
      <c r="AA2171" s="57"/>
      <c r="AB2171" s="57"/>
      <c r="AC2171" s="57"/>
      <c r="AD2171" s="57"/>
      <c r="AE2171" s="57"/>
      <c r="AF2171" s="57"/>
      <c r="AG2171" s="57"/>
      <c r="AH2171" s="57"/>
      <c r="AI2171" s="57"/>
      <c r="AJ2171" s="57"/>
      <c r="AK2171" s="57"/>
      <c r="AL2171" s="57"/>
      <c r="AM2171" s="57"/>
      <c r="AN2171" s="57"/>
      <c r="AO2171" s="57"/>
      <c r="AP2171" s="57"/>
      <c r="AQ2171" s="57"/>
      <c r="AR2171" s="57"/>
      <c r="AS2171" s="57"/>
      <c r="AT2171" s="57"/>
      <c r="AU2171" s="57"/>
      <c r="AV2171" s="57"/>
      <c r="AW2171" s="57"/>
      <c r="AX2171" s="57"/>
      <c r="AY2171" s="57"/>
      <c r="AZ2171" s="57"/>
      <c r="BA2171" s="57"/>
      <c r="BB2171" s="57"/>
      <c r="BC2171" s="57"/>
      <c r="BD2171" s="57"/>
      <c r="BE2171" s="57"/>
      <c r="BF2171" s="57"/>
      <c r="BG2171" s="57"/>
      <c r="BH2171" s="57"/>
      <c r="BI2171" s="57"/>
      <c r="BJ2171" s="57"/>
      <c r="BK2171" s="57"/>
      <c r="BL2171" s="57"/>
      <c r="BM2171" s="57"/>
      <c r="BN2171" s="57"/>
      <c r="BO2171" s="57"/>
      <c r="BP2171" s="57"/>
      <c r="BQ2171" s="57"/>
      <c r="BR2171" s="57"/>
      <c r="BS2171" s="57"/>
      <c r="BT2171" s="57"/>
      <c r="BU2171" s="57"/>
      <c r="BV2171" s="57"/>
      <c r="BW2171" s="57"/>
      <c r="BX2171" s="57"/>
      <c r="BY2171" s="57"/>
      <c r="BZ2171" s="57"/>
      <c r="CA2171" s="57"/>
      <c r="CB2171" s="57"/>
      <c r="CC2171" s="57"/>
      <c r="CD2171" s="57"/>
      <c r="CE2171" s="57"/>
      <c r="CF2171" s="57"/>
      <c r="CG2171" s="57"/>
      <c r="CH2171" s="57"/>
      <c r="CI2171" s="57"/>
      <c r="CJ2171" s="57"/>
      <c r="CK2171" s="57"/>
      <c r="CL2171" s="57"/>
      <c r="CM2171" s="57"/>
      <c r="CN2171" s="57"/>
      <c r="CO2171" s="57"/>
      <c r="CP2171" s="57"/>
      <c r="CQ2171" s="57"/>
      <c r="CR2171" s="57"/>
      <c r="CS2171" s="57"/>
      <c r="CT2171" s="57"/>
      <c r="CU2171" s="57"/>
      <c r="CV2171" s="57"/>
      <c r="CW2171" s="57"/>
      <c r="CX2171" s="57"/>
      <c r="CY2171" s="57"/>
      <c r="CZ2171" s="57"/>
      <c r="DA2171" s="57"/>
      <c r="DB2171" s="57"/>
      <c r="DC2171" s="57"/>
      <c r="DD2171" s="57"/>
      <c r="DE2171" s="57"/>
      <c r="DF2171" s="57"/>
      <c r="DG2171" s="57"/>
      <c r="DH2171" s="57"/>
      <c r="DI2171" s="57"/>
      <c r="DJ2171" s="57"/>
      <c r="DK2171" s="57"/>
      <c r="DL2171" s="57"/>
      <c r="DM2171" s="57"/>
      <c r="DN2171" s="57"/>
      <c r="DO2171" s="57"/>
      <c r="DP2171" s="57"/>
      <c r="DQ2171" s="57"/>
    </row>
    <row r="2172" spans="1:121" s="20" customFormat="1" ht="45" hidden="1" customHeight="1" outlineLevel="2">
      <c r="A2172" s="70"/>
      <c r="B2172" s="40"/>
      <c r="C2172" s="10"/>
      <c r="D2172" s="27"/>
      <c r="E2172" s="28"/>
      <c r="F2172" s="35" t="s">
        <v>2314</v>
      </c>
      <c r="G2172" s="28"/>
      <c r="H2172" s="35"/>
      <c r="I2172" s="35"/>
      <c r="J2172" s="26" t="s">
        <v>33</v>
      </c>
      <c r="K2172" s="26"/>
      <c r="L2172" s="26"/>
      <c r="M2172" s="39" t="s">
        <v>351</v>
      </c>
      <c r="N2172" s="33" t="s">
        <v>54</v>
      </c>
      <c r="O2172" s="26">
        <v>1</v>
      </c>
      <c r="P2172" s="55"/>
      <c r="Q2172" s="88"/>
      <c r="R2172" s="56"/>
      <c r="S2172" s="56"/>
      <c r="T2172" s="56"/>
      <c r="U2172" s="56"/>
      <c r="V2172" s="56"/>
      <c r="W2172" s="56"/>
      <c r="X2172" s="56"/>
      <c r="Y2172" s="56"/>
      <c r="Z2172" s="57"/>
      <c r="AA2172" s="57"/>
      <c r="AB2172" s="57"/>
      <c r="AC2172" s="57"/>
      <c r="AD2172" s="57"/>
      <c r="AE2172" s="57"/>
      <c r="AF2172" s="57"/>
      <c r="AG2172" s="57"/>
      <c r="AH2172" s="57"/>
      <c r="AI2172" s="57"/>
      <c r="AJ2172" s="57"/>
      <c r="AK2172" s="57"/>
      <c r="AL2172" s="57"/>
      <c r="AM2172" s="57"/>
      <c r="AN2172" s="57"/>
      <c r="AO2172" s="57"/>
      <c r="AP2172" s="57"/>
      <c r="AQ2172" s="57"/>
      <c r="AR2172" s="57"/>
      <c r="AS2172" s="57"/>
      <c r="AT2172" s="57"/>
      <c r="AU2172" s="57"/>
      <c r="AV2172" s="57"/>
      <c r="AW2172" s="57"/>
      <c r="AX2172" s="57"/>
      <c r="AY2172" s="57"/>
      <c r="AZ2172" s="57"/>
      <c r="BA2172" s="57"/>
      <c r="BB2172" s="57"/>
      <c r="BC2172" s="57"/>
      <c r="BD2172" s="57"/>
      <c r="BE2172" s="57"/>
      <c r="BF2172" s="57"/>
      <c r="BG2172" s="57"/>
      <c r="BH2172" s="57"/>
      <c r="BI2172" s="57"/>
      <c r="BJ2172" s="57"/>
      <c r="BK2172" s="57"/>
      <c r="BL2172" s="57"/>
      <c r="BM2172" s="57"/>
      <c r="BN2172" s="57"/>
      <c r="BO2172" s="57"/>
      <c r="BP2172" s="57"/>
      <c r="BQ2172" s="57"/>
      <c r="BR2172" s="57"/>
      <c r="BS2172" s="57"/>
      <c r="BT2172" s="57"/>
      <c r="BU2172" s="57"/>
      <c r="BV2172" s="57"/>
      <c r="BW2172" s="57"/>
      <c r="BX2172" s="57"/>
      <c r="BY2172" s="57"/>
      <c r="BZ2172" s="57"/>
      <c r="CA2172" s="57"/>
      <c r="CB2172" s="57"/>
      <c r="CC2172" s="57"/>
      <c r="CD2172" s="57"/>
      <c r="CE2172" s="57"/>
      <c r="CF2172" s="57"/>
      <c r="CG2172" s="57"/>
      <c r="CH2172" s="57"/>
      <c r="CI2172" s="57"/>
      <c r="CJ2172" s="57"/>
      <c r="CK2172" s="57"/>
      <c r="CL2172" s="57"/>
      <c r="CM2172" s="57"/>
      <c r="CN2172" s="57"/>
      <c r="CO2172" s="57"/>
      <c r="CP2172" s="57"/>
      <c r="CQ2172" s="57"/>
      <c r="CR2172" s="57"/>
      <c r="CS2172" s="57"/>
      <c r="CT2172" s="57"/>
      <c r="CU2172" s="57"/>
      <c r="CV2172" s="57"/>
      <c r="CW2172" s="57"/>
      <c r="CX2172" s="57"/>
      <c r="CY2172" s="57"/>
      <c r="CZ2172" s="57"/>
      <c r="DA2172" s="57"/>
      <c r="DB2172" s="57"/>
      <c r="DC2172" s="57"/>
      <c r="DD2172" s="57"/>
      <c r="DE2172" s="57"/>
      <c r="DF2172" s="57"/>
      <c r="DG2172" s="57"/>
      <c r="DH2172" s="57"/>
      <c r="DI2172" s="57"/>
      <c r="DJ2172" s="57"/>
      <c r="DK2172" s="57"/>
      <c r="DL2172" s="57"/>
      <c r="DM2172" s="57"/>
      <c r="DN2172" s="57"/>
      <c r="DO2172" s="57"/>
      <c r="DP2172" s="57"/>
      <c r="DQ2172" s="57"/>
    </row>
    <row r="2173" spans="1:121" s="20" customFormat="1" ht="12.75" hidden="1" customHeight="1" outlineLevel="2">
      <c r="A2173" s="70"/>
      <c r="B2173" s="40"/>
      <c r="C2173" s="10"/>
      <c r="D2173" s="27"/>
      <c r="E2173" s="28"/>
      <c r="F2173" s="3" t="s">
        <v>2301</v>
      </c>
      <c r="G2173" s="28"/>
      <c r="H2173" s="35"/>
      <c r="I2173" s="35"/>
      <c r="J2173" s="26" t="s">
        <v>33</v>
      </c>
      <c r="K2173" s="26"/>
      <c r="L2173" s="26"/>
      <c r="M2173" s="39" t="s">
        <v>2181</v>
      </c>
      <c r="N2173" s="8" t="s">
        <v>54</v>
      </c>
      <c r="O2173" s="26">
        <v>1</v>
      </c>
      <c r="P2173" s="55"/>
      <c r="Q2173" s="88"/>
      <c r="R2173" s="56"/>
      <c r="S2173" s="56"/>
      <c r="T2173" s="56"/>
      <c r="U2173" s="56"/>
      <c r="V2173" s="56"/>
      <c r="W2173" s="56"/>
      <c r="X2173" s="56"/>
      <c r="Y2173" s="56"/>
      <c r="Z2173" s="57"/>
      <c r="AA2173" s="57"/>
      <c r="AB2173" s="57"/>
      <c r="AC2173" s="57"/>
      <c r="AD2173" s="57"/>
      <c r="AE2173" s="57"/>
      <c r="AF2173" s="57"/>
      <c r="AG2173" s="57"/>
      <c r="AH2173" s="57"/>
      <c r="AI2173" s="57"/>
      <c r="AJ2173" s="57"/>
      <c r="AK2173" s="57"/>
      <c r="AL2173" s="57"/>
      <c r="AM2173" s="57"/>
      <c r="AN2173" s="57"/>
      <c r="AO2173" s="57"/>
      <c r="AP2173" s="57"/>
      <c r="AQ2173" s="57"/>
      <c r="AR2173" s="57"/>
      <c r="AS2173" s="57"/>
      <c r="AT2173" s="57"/>
      <c r="AU2173" s="57"/>
      <c r="AV2173" s="57"/>
      <c r="AW2173" s="57"/>
      <c r="AX2173" s="57"/>
      <c r="AY2173" s="57"/>
      <c r="AZ2173" s="57"/>
      <c r="BA2173" s="57"/>
      <c r="BB2173" s="57"/>
      <c r="BC2173" s="57"/>
      <c r="BD2173" s="57"/>
      <c r="BE2173" s="57"/>
      <c r="BF2173" s="57"/>
      <c r="BG2173" s="57"/>
      <c r="BH2173" s="57"/>
      <c r="BI2173" s="57"/>
      <c r="BJ2173" s="57"/>
      <c r="BK2173" s="57"/>
      <c r="BL2173" s="57"/>
      <c r="BM2173" s="57"/>
      <c r="BN2173" s="57"/>
      <c r="BO2173" s="57"/>
      <c r="BP2173" s="57"/>
      <c r="BQ2173" s="57"/>
      <c r="BR2173" s="57"/>
      <c r="BS2173" s="57"/>
      <c r="BT2173" s="57"/>
      <c r="BU2173" s="57"/>
      <c r="BV2173" s="57"/>
      <c r="BW2173" s="57"/>
      <c r="BX2173" s="57"/>
      <c r="BY2173" s="57"/>
      <c r="BZ2173" s="57"/>
      <c r="CA2173" s="57"/>
      <c r="CB2173" s="57"/>
      <c r="CC2173" s="57"/>
      <c r="CD2173" s="57"/>
      <c r="CE2173" s="57"/>
      <c r="CF2173" s="57"/>
      <c r="CG2173" s="57"/>
      <c r="CH2173" s="57"/>
      <c r="CI2173" s="57"/>
      <c r="CJ2173" s="57"/>
      <c r="CK2173" s="57"/>
      <c r="CL2173" s="57"/>
      <c r="CM2173" s="57"/>
      <c r="CN2173" s="57"/>
      <c r="CO2173" s="57"/>
      <c r="CP2173" s="57"/>
      <c r="CQ2173" s="57"/>
      <c r="CR2173" s="57"/>
      <c r="CS2173" s="57"/>
      <c r="CT2173" s="57"/>
      <c r="CU2173" s="57"/>
      <c r="CV2173" s="57"/>
      <c r="CW2173" s="57"/>
      <c r="CX2173" s="57"/>
      <c r="CY2173" s="57"/>
      <c r="CZ2173" s="57"/>
      <c r="DA2173" s="57"/>
      <c r="DB2173" s="57"/>
      <c r="DC2173" s="57"/>
      <c r="DD2173" s="57"/>
      <c r="DE2173" s="57"/>
      <c r="DF2173" s="57"/>
      <c r="DG2173" s="57"/>
      <c r="DH2173" s="57"/>
      <c r="DI2173" s="57"/>
      <c r="DJ2173" s="57"/>
      <c r="DK2173" s="57"/>
      <c r="DL2173" s="57"/>
      <c r="DM2173" s="57"/>
      <c r="DN2173" s="57"/>
      <c r="DO2173" s="57"/>
      <c r="DP2173" s="57"/>
      <c r="DQ2173" s="57"/>
    </row>
    <row r="2174" spans="1:121" s="20" customFormat="1" ht="12.75" hidden="1" customHeight="1" outlineLevel="2">
      <c r="A2174" s="70"/>
      <c r="B2174" s="40"/>
      <c r="C2174" s="10"/>
      <c r="D2174" s="27"/>
      <c r="E2174" s="28"/>
      <c r="F2174" s="35"/>
      <c r="G2174" s="28"/>
      <c r="H2174" s="35"/>
      <c r="I2174" s="35"/>
      <c r="J2174" s="26"/>
      <c r="K2174" s="26"/>
      <c r="L2174" s="26"/>
      <c r="M2174" s="32"/>
      <c r="N2174" s="8"/>
      <c r="O2174" s="26"/>
      <c r="P2174" s="55"/>
      <c r="Q2174" s="88"/>
      <c r="R2174" s="56"/>
      <c r="S2174" s="56"/>
      <c r="T2174" s="56"/>
      <c r="U2174" s="56"/>
      <c r="V2174" s="56"/>
      <c r="W2174" s="56"/>
      <c r="X2174" s="56"/>
      <c r="Y2174" s="56"/>
      <c r="Z2174" s="57"/>
      <c r="AA2174" s="57"/>
      <c r="AB2174" s="57"/>
      <c r="AC2174" s="57"/>
      <c r="AD2174" s="57"/>
      <c r="AE2174" s="57"/>
      <c r="AF2174" s="57"/>
      <c r="AG2174" s="57"/>
      <c r="AH2174" s="57"/>
      <c r="AI2174" s="57"/>
      <c r="AJ2174" s="57"/>
      <c r="AK2174" s="57"/>
      <c r="AL2174" s="57"/>
      <c r="AM2174" s="57"/>
      <c r="AN2174" s="57"/>
      <c r="AO2174" s="57"/>
      <c r="AP2174" s="57"/>
      <c r="AQ2174" s="57"/>
      <c r="AR2174" s="57"/>
      <c r="AS2174" s="57"/>
      <c r="AT2174" s="57"/>
      <c r="AU2174" s="57"/>
      <c r="AV2174" s="57"/>
      <c r="AW2174" s="57"/>
      <c r="AX2174" s="57"/>
      <c r="AY2174" s="57"/>
      <c r="AZ2174" s="57"/>
      <c r="BA2174" s="57"/>
      <c r="BB2174" s="57"/>
      <c r="BC2174" s="57"/>
      <c r="BD2174" s="57"/>
      <c r="BE2174" s="57"/>
      <c r="BF2174" s="57"/>
      <c r="BG2174" s="57"/>
      <c r="BH2174" s="57"/>
      <c r="BI2174" s="57"/>
      <c r="BJ2174" s="57"/>
      <c r="BK2174" s="57"/>
      <c r="BL2174" s="57"/>
      <c r="BM2174" s="57"/>
      <c r="BN2174" s="57"/>
      <c r="BO2174" s="57"/>
      <c r="BP2174" s="57"/>
      <c r="BQ2174" s="57"/>
      <c r="BR2174" s="57"/>
      <c r="BS2174" s="57"/>
      <c r="BT2174" s="57"/>
      <c r="BU2174" s="57"/>
      <c r="BV2174" s="57"/>
      <c r="BW2174" s="57"/>
      <c r="BX2174" s="57"/>
      <c r="BY2174" s="57"/>
      <c r="BZ2174" s="57"/>
      <c r="CA2174" s="57"/>
      <c r="CB2174" s="57"/>
      <c r="CC2174" s="57"/>
      <c r="CD2174" s="57"/>
      <c r="CE2174" s="57"/>
      <c r="CF2174" s="57"/>
      <c r="CG2174" s="57"/>
      <c r="CH2174" s="57"/>
      <c r="CI2174" s="57"/>
      <c r="CJ2174" s="57"/>
      <c r="CK2174" s="57"/>
      <c r="CL2174" s="57"/>
      <c r="CM2174" s="57"/>
      <c r="CN2174" s="57"/>
      <c r="CO2174" s="57"/>
      <c r="CP2174" s="57"/>
      <c r="CQ2174" s="57"/>
      <c r="CR2174" s="57"/>
      <c r="CS2174" s="57"/>
      <c r="CT2174" s="57"/>
      <c r="CU2174" s="57"/>
      <c r="CV2174" s="57"/>
      <c r="CW2174" s="57"/>
      <c r="CX2174" s="57"/>
      <c r="CY2174" s="57"/>
      <c r="CZ2174" s="57"/>
      <c r="DA2174" s="57"/>
      <c r="DB2174" s="57"/>
      <c r="DC2174" s="57"/>
      <c r="DD2174" s="57"/>
      <c r="DE2174" s="57"/>
      <c r="DF2174" s="57"/>
      <c r="DG2174" s="57"/>
      <c r="DH2174" s="57"/>
      <c r="DI2174" s="57"/>
      <c r="DJ2174" s="57"/>
      <c r="DK2174" s="57"/>
      <c r="DL2174" s="57"/>
      <c r="DM2174" s="57"/>
      <c r="DN2174" s="57"/>
      <c r="DO2174" s="57"/>
      <c r="DP2174" s="57"/>
      <c r="DQ2174" s="57"/>
    </row>
    <row r="2175" spans="1:121" s="20" customFormat="1" ht="33.75" customHeight="1" outlineLevel="1" collapsed="1">
      <c r="A2175" s="27" t="s">
        <v>2315</v>
      </c>
      <c r="B2175" s="27">
        <v>10</v>
      </c>
      <c r="C2175" s="28" t="s">
        <v>1468</v>
      </c>
      <c r="D2175" s="27" t="s">
        <v>1350</v>
      </c>
      <c r="E2175" s="28" t="s">
        <v>2316</v>
      </c>
      <c r="F2175" s="35" t="s">
        <v>2317</v>
      </c>
      <c r="G2175" s="28"/>
      <c r="H2175" s="28" t="s">
        <v>59</v>
      </c>
      <c r="I2175" s="28"/>
      <c r="J2175" s="76" t="s">
        <v>33</v>
      </c>
      <c r="K2175" s="26" t="s">
        <v>56</v>
      </c>
      <c r="L2175" s="26" t="s">
        <v>56</v>
      </c>
      <c r="M2175" s="3" t="str">
        <f>M2176&amp;" "&amp;O2176&amp;N2176&amp;" "&amp;M2177&amp;" "&amp;O2177&amp;N2177&amp;" "&amp;M2178&amp;" "&amp;O2178&amp;N2178&amp;" "</f>
        <v xml:space="preserve">Ремонт РУ10-0,4 кВ 1шт Ремонт строительной части ТП, КТП 1шт Ремонт ТМ 1шт </v>
      </c>
      <c r="N2175" s="26"/>
      <c r="O2175" s="26"/>
      <c r="P2175" s="55"/>
      <c r="Q2175" s="88"/>
      <c r="R2175" s="56"/>
      <c r="S2175" s="56"/>
      <c r="T2175" s="56"/>
      <c r="U2175" s="56"/>
      <c r="V2175" s="56"/>
      <c r="W2175" s="56"/>
      <c r="X2175" s="56"/>
      <c r="Y2175" s="56"/>
      <c r="Z2175" s="57"/>
      <c r="AA2175" s="57"/>
      <c r="AB2175" s="57"/>
      <c r="AC2175" s="57"/>
      <c r="AD2175" s="57"/>
      <c r="AE2175" s="57"/>
      <c r="AF2175" s="57"/>
      <c r="AG2175" s="57"/>
      <c r="AH2175" s="57"/>
      <c r="AI2175" s="57"/>
      <c r="AJ2175" s="57"/>
      <c r="AK2175" s="57"/>
      <c r="AL2175" s="57"/>
      <c r="AM2175" s="57"/>
      <c r="AN2175" s="57"/>
      <c r="AO2175" s="57"/>
      <c r="AP2175" s="57"/>
      <c r="AQ2175" s="57"/>
      <c r="AR2175" s="57"/>
      <c r="AS2175" s="57"/>
      <c r="AT2175" s="57"/>
      <c r="AU2175" s="57"/>
      <c r="AV2175" s="57"/>
      <c r="AW2175" s="57"/>
      <c r="AX2175" s="57"/>
      <c r="AY2175" s="57"/>
      <c r="AZ2175" s="57"/>
      <c r="BA2175" s="57"/>
      <c r="BB2175" s="57"/>
      <c r="BC2175" s="57"/>
      <c r="BD2175" s="57"/>
      <c r="BE2175" s="57"/>
      <c r="BF2175" s="57"/>
      <c r="BG2175" s="57"/>
      <c r="BH2175" s="57"/>
      <c r="BI2175" s="57"/>
      <c r="BJ2175" s="57"/>
      <c r="BK2175" s="57"/>
      <c r="BL2175" s="57"/>
      <c r="BM2175" s="57"/>
      <c r="BN2175" s="57"/>
      <c r="BO2175" s="57"/>
      <c r="BP2175" s="57"/>
      <c r="BQ2175" s="57"/>
      <c r="BR2175" s="57"/>
      <c r="BS2175" s="57"/>
      <c r="BT2175" s="57"/>
      <c r="BU2175" s="57"/>
      <c r="BV2175" s="57"/>
      <c r="BW2175" s="57"/>
      <c r="BX2175" s="57"/>
      <c r="BY2175" s="57"/>
      <c r="BZ2175" s="57"/>
      <c r="CA2175" s="57"/>
      <c r="CB2175" s="57"/>
      <c r="CC2175" s="57"/>
      <c r="CD2175" s="57"/>
      <c r="CE2175" s="57"/>
      <c r="CF2175" s="57"/>
      <c r="CG2175" s="57"/>
      <c r="CH2175" s="57"/>
      <c r="CI2175" s="57"/>
      <c r="CJ2175" s="57"/>
      <c r="CK2175" s="57"/>
      <c r="CL2175" s="57"/>
      <c r="CM2175" s="57"/>
      <c r="CN2175" s="57"/>
      <c r="CO2175" s="57"/>
      <c r="CP2175" s="57"/>
      <c r="CQ2175" s="57"/>
      <c r="CR2175" s="57"/>
      <c r="CS2175" s="57"/>
      <c r="CT2175" s="57"/>
      <c r="CU2175" s="57"/>
      <c r="CV2175" s="57"/>
      <c r="CW2175" s="57"/>
      <c r="CX2175" s="57"/>
      <c r="CY2175" s="57"/>
      <c r="CZ2175" s="57"/>
      <c r="DA2175" s="57"/>
      <c r="DB2175" s="57"/>
      <c r="DC2175" s="57"/>
      <c r="DD2175" s="57"/>
      <c r="DE2175" s="57"/>
      <c r="DF2175" s="57"/>
      <c r="DG2175" s="57"/>
      <c r="DH2175" s="57"/>
      <c r="DI2175" s="57"/>
      <c r="DJ2175" s="57"/>
      <c r="DK2175" s="57"/>
      <c r="DL2175" s="57"/>
      <c r="DM2175" s="57"/>
      <c r="DN2175" s="57"/>
      <c r="DO2175" s="57"/>
      <c r="DP2175" s="57"/>
      <c r="DQ2175" s="57"/>
    </row>
    <row r="2176" spans="1:121" s="20" customFormat="1" ht="22.5" hidden="1" customHeight="1" outlineLevel="2">
      <c r="A2176" s="70"/>
      <c r="B2176" s="12"/>
      <c r="C2176" s="49"/>
      <c r="D2176" s="79"/>
      <c r="E2176" s="49"/>
      <c r="F2176" s="35" t="s">
        <v>2318</v>
      </c>
      <c r="G2176" s="28"/>
      <c r="H2176" s="49"/>
      <c r="I2176" s="59"/>
      <c r="J2176" s="26" t="s">
        <v>33</v>
      </c>
      <c r="K2176" s="60"/>
      <c r="L2176" s="60"/>
      <c r="M2176" s="39" t="s">
        <v>351</v>
      </c>
      <c r="N2176" s="33" t="s">
        <v>54</v>
      </c>
      <c r="O2176" s="26">
        <v>1</v>
      </c>
      <c r="P2176" s="55"/>
      <c r="Q2176" s="88"/>
      <c r="R2176" s="56"/>
      <c r="S2176" s="56"/>
      <c r="T2176" s="56"/>
      <c r="U2176" s="56"/>
      <c r="V2176" s="56"/>
      <c r="W2176" s="56"/>
      <c r="X2176" s="56"/>
      <c r="Y2176" s="56"/>
      <c r="Z2176" s="57"/>
      <c r="AA2176" s="57"/>
      <c r="AB2176" s="57"/>
      <c r="AC2176" s="57"/>
      <c r="AD2176" s="57"/>
      <c r="AE2176" s="57"/>
      <c r="AF2176" s="57"/>
      <c r="AG2176" s="57"/>
      <c r="AH2176" s="57"/>
      <c r="AI2176" s="57"/>
      <c r="AJ2176" s="57"/>
      <c r="AK2176" s="57"/>
      <c r="AL2176" s="57"/>
      <c r="AM2176" s="57"/>
      <c r="AN2176" s="57"/>
      <c r="AO2176" s="57"/>
      <c r="AP2176" s="57"/>
      <c r="AQ2176" s="57"/>
      <c r="AR2176" s="57"/>
      <c r="AS2176" s="57"/>
      <c r="AT2176" s="57"/>
      <c r="AU2176" s="57"/>
      <c r="AV2176" s="57"/>
      <c r="AW2176" s="57"/>
      <c r="AX2176" s="57"/>
      <c r="AY2176" s="57"/>
      <c r="AZ2176" s="57"/>
      <c r="BA2176" s="57"/>
      <c r="BB2176" s="57"/>
      <c r="BC2176" s="57"/>
      <c r="BD2176" s="57"/>
      <c r="BE2176" s="57"/>
      <c r="BF2176" s="57"/>
      <c r="BG2176" s="57"/>
      <c r="BH2176" s="57"/>
      <c r="BI2176" s="57"/>
      <c r="BJ2176" s="57"/>
      <c r="BK2176" s="57"/>
      <c r="BL2176" s="57"/>
      <c r="BM2176" s="57"/>
      <c r="BN2176" s="57"/>
      <c r="BO2176" s="57"/>
      <c r="BP2176" s="57"/>
      <c r="BQ2176" s="57"/>
      <c r="BR2176" s="57"/>
      <c r="BS2176" s="57"/>
      <c r="BT2176" s="57"/>
      <c r="BU2176" s="57"/>
      <c r="BV2176" s="57"/>
      <c r="BW2176" s="57"/>
      <c r="BX2176" s="57"/>
      <c r="BY2176" s="57"/>
      <c r="BZ2176" s="57"/>
      <c r="CA2176" s="57"/>
      <c r="CB2176" s="57"/>
      <c r="CC2176" s="57"/>
      <c r="CD2176" s="57"/>
      <c r="CE2176" s="57"/>
      <c r="CF2176" s="57"/>
      <c r="CG2176" s="57"/>
      <c r="CH2176" s="57"/>
      <c r="CI2176" s="57"/>
      <c r="CJ2176" s="57"/>
      <c r="CK2176" s="57"/>
      <c r="CL2176" s="57"/>
      <c r="CM2176" s="57"/>
      <c r="CN2176" s="57"/>
      <c r="CO2176" s="57"/>
      <c r="CP2176" s="57"/>
      <c r="CQ2176" s="57"/>
      <c r="CR2176" s="57"/>
      <c r="CS2176" s="57"/>
      <c r="CT2176" s="57"/>
      <c r="CU2176" s="57"/>
      <c r="CV2176" s="57"/>
      <c r="CW2176" s="57"/>
      <c r="CX2176" s="57"/>
      <c r="CY2176" s="57"/>
      <c r="CZ2176" s="57"/>
      <c r="DA2176" s="57"/>
      <c r="DB2176" s="57"/>
      <c r="DC2176" s="57"/>
      <c r="DD2176" s="57"/>
      <c r="DE2176" s="57"/>
      <c r="DF2176" s="57"/>
      <c r="DG2176" s="57"/>
      <c r="DH2176" s="57"/>
      <c r="DI2176" s="57"/>
      <c r="DJ2176" s="57"/>
      <c r="DK2176" s="57"/>
      <c r="DL2176" s="57"/>
      <c r="DM2176" s="57"/>
      <c r="DN2176" s="57"/>
      <c r="DO2176" s="57"/>
      <c r="DP2176" s="57"/>
      <c r="DQ2176" s="57"/>
    </row>
    <row r="2177" spans="1:203" s="20" customFormat="1" ht="22.5" hidden="1" customHeight="1" outlineLevel="2">
      <c r="A2177" s="70"/>
      <c r="B2177" s="12"/>
      <c r="C2177" s="49"/>
      <c r="D2177" s="79"/>
      <c r="E2177" s="49"/>
      <c r="F2177" s="3" t="s">
        <v>2638</v>
      </c>
      <c r="G2177" s="28"/>
      <c r="H2177" s="49"/>
      <c r="I2177" s="59"/>
      <c r="J2177" s="26" t="s">
        <v>33</v>
      </c>
      <c r="K2177" s="60"/>
      <c r="L2177" s="60"/>
      <c r="M2177" s="39" t="s">
        <v>2181</v>
      </c>
      <c r="N2177" s="8" t="s">
        <v>54</v>
      </c>
      <c r="O2177" s="26">
        <v>1</v>
      </c>
      <c r="P2177" s="55"/>
      <c r="Q2177" s="88"/>
      <c r="R2177" s="56"/>
      <c r="S2177" s="56"/>
      <c r="T2177" s="56"/>
      <c r="U2177" s="56"/>
      <c r="V2177" s="56"/>
      <c r="W2177" s="56"/>
      <c r="X2177" s="56"/>
      <c r="Y2177" s="56"/>
      <c r="Z2177" s="57"/>
      <c r="AA2177" s="57"/>
      <c r="AB2177" s="57"/>
      <c r="AC2177" s="57"/>
      <c r="AD2177" s="57"/>
      <c r="AE2177" s="57"/>
      <c r="AF2177" s="57"/>
      <c r="AG2177" s="57"/>
      <c r="AH2177" s="57"/>
      <c r="AI2177" s="57"/>
      <c r="AJ2177" s="57"/>
      <c r="AK2177" s="57"/>
      <c r="AL2177" s="57"/>
      <c r="AM2177" s="57"/>
      <c r="AN2177" s="57"/>
      <c r="AO2177" s="57"/>
      <c r="AP2177" s="57"/>
      <c r="AQ2177" s="57"/>
      <c r="AR2177" s="57"/>
      <c r="AS2177" s="57"/>
      <c r="AT2177" s="57"/>
      <c r="AU2177" s="57"/>
      <c r="AV2177" s="57"/>
      <c r="AW2177" s="57"/>
      <c r="AX2177" s="57"/>
      <c r="AY2177" s="57"/>
      <c r="AZ2177" s="57"/>
      <c r="BA2177" s="57"/>
      <c r="BB2177" s="57"/>
      <c r="BC2177" s="57"/>
      <c r="BD2177" s="57"/>
      <c r="BE2177" s="57"/>
      <c r="BF2177" s="57"/>
      <c r="BG2177" s="57"/>
      <c r="BH2177" s="57"/>
      <c r="BI2177" s="57"/>
      <c r="BJ2177" s="57"/>
      <c r="BK2177" s="57"/>
      <c r="BL2177" s="57"/>
      <c r="BM2177" s="57"/>
      <c r="BN2177" s="57"/>
      <c r="BO2177" s="57"/>
      <c r="BP2177" s="57"/>
      <c r="BQ2177" s="57"/>
      <c r="BR2177" s="57"/>
      <c r="BS2177" s="57"/>
      <c r="BT2177" s="57"/>
      <c r="BU2177" s="57"/>
      <c r="BV2177" s="57"/>
      <c r="BW2177" s="57"/>
      <c r="BX2177" s="57"/>
      <c r="BY2177" s="57"/>
      <c r="BZ2177" s="57"/>
      <c r="CA2177" s="57"/>
      <c r="CB2177" s="57"/>
      <c r="CC2177" s="57"/>
      <c r="CD2177" s="57"/>
      <c r="CE2177" s="57"/>
      <c r="CF2177" s="57"/>
      <c r="CG2177" s="57"/>
      <c r="CH2177" s="57"/>
      <c r="CI2177" s="57"/>
      <c r="CJ2177" s="57"/>
      <c r="CK2177" s="57"/>
      <c r="CL2177" s="57"/>
      <c r="CM2177" s="57"/>
      <c r="CN2177" s="57"/>
      <c r="CO2177" s="57"/>
      <c r="CP2177" s="57"/>
      <c r="CQ2177" s="57"/>
      <c r="CR2177" s="57"/>
      <c r="CS2177" s="57"/>
      <c r="CT2177" s="57"/>
      <c r="CU2177" s="57"/>
      <c r="CV2177" s="57"/>
      <c r="CW2177" s="57"/>
      <c r="CX2177" s="57"/>
      <c r="CY2177" s="57"/>
      <c r="CZ2177" s="57"/>
      <c r="DA2177" s="57"/>
      <c r="DB2177" s="57"/>
      <c r="DC2177" s="57"/>
      <c r="DD2177" s="57"/>
      <c r="DE2177" s="57"/>
      <c r="DF2177" s="57"/>
      <c r="DG2177" s="57"/>
      <c r="DH2177" s="57"/>
      <c r="DI2177" s="57"/>
      <c r="DJ2177" s="57"/>
      <c r="DK2177" s="57"/>
      <c r="DL2177" s="57"/>
      <c r="DM2177" s="57"/>
      <c r="DN2177" s="57"/>
      <c r="DO2177" s="57"/>
      <c r="DP2177" s="57"/>
      <c r="DQ2177" s="57"/>
    </row>
    <row r="2178" spans="1:203" s="20" customFormat="1" ht="12.75" hidden="1" customHeight="1" outlineLevel="2">
      <c r="A2178" s="70"/>
      <c r="B2178" s="12"/>
      <c r="C2178" s="49"/>
      <c r="D2178" s="79"/>
      <c r="E2178" s="49"/>
      <c r="F2178" s="35" t="s">
        <v>2299</v>
      </c>
      <c r="G2178" s="28"/>
      <c r="H2178" s="49"/>
      <c r="I2178" s="59"/>
      <c r="J2178" s="26" t="s">
        <v>50</v>
      </c>
      <c r="K2178" s="60"/>
      <c r="L2178" s="60"/>
      <c r="M2178" s="39" t="s">
        <v>2190</v>
      </c>
      <c r="N2178" s="8" t="s">
        <v>54</v>
      </c>
      <c r="O2178" s="26">
        <v>1</v>
      </c>
      <c r="P2178" s="55"/>
      <c r="Q2178" s="88"/>
      <c r="R2178" s="56"/>
      <c r="S2178" s="56"/>
      <c r="T2178" s="56"/>
      <c r="U2178" s="56"/>
      <c r="V2178" s="56"/>
      <c r="W2178" s="56"/>
      <c r="X2178" s="56"/>
      <c r="Y2178" s="56"/>
      <c r="Z2178" s="57"/>
      <c r="AA2178" s="57"/>
      <c r="AB2178" s="57"/>
      <c r="AC2178" s="57"/>
      <c r="AD2178" s="57"/>
      <c r="AE2178" s="57"/>
      <c r="AF2178" s="57"/>
      <c r="AG2178" s="57"/>
      <c r="AH2178" s="57"/>
      <c r="AI2178" s="57"/>
      <c r="AJ2178" s="57"/>
      <c r="AK2178" s="57"/>
      <c r="AL2178" s="57"/>
      <c r="AM2178" s="57"/>
      <c r="AN2178" s="57"/>
      <c r="AO2178" s="57"/>
      <c r="AP2178" s="57"/>
      <c r="AQ2178" s="57"/>
      <c r="AR2178" s="57"/>
      <c r="AS2178" s="57"/>
      <c r="AT2178" s="57"/>
      <c r="AU2178" s="57"/>
      <c r="AV2178" s="57"/>
      <c r="AW2178" s="57"/>
      <c r="AX2178" s="57"/>
      <c r="AY2178" s="57"/>
      <c r="AZ2178" s="57"/>
      <c r="BA2178" s="57"/>
      <c r="BB2178" s="57"/>
      <c r="BC2178" s="57"/>
      <c r="BD2178" s="57"/>
      <c r="BE2178" s="57"/>
      <c r="BF2178" s="57"/>
      <c r="BG2178" s="57"/>
      <c r="BH2178" s="57"/>
      <c r="BI2178" s="57"/>
      <c r="BJ2178" s="57"/>
      <c r="BK2178" s="57"/>
      <c r="BL2178" s="57"/>
      <c r="BM2178" s="57"/>
      <c r="BN2178" s="57"/>
      <c r="BO2178" s="57"/>
      <c r="BP2178" s="57"/>
      <c r="BQ2178" s="57"/>
      <c r="BR2178" s="57"/>
      <c r="BS2178" s="57"/>
      <c r="BT2178" s="57"/>
      <c r="BU2178" s="57"/>
      <c r="BV2178" s="57"/>
      <c r="BW2178" s="57"/>
      <c r="BX2178" s="57"/>
      <c r="BY2178" s="57"/>
      <c r="BZ2178" s="57"/>
      <c r="CA2178" s="57"/>
      <c r="CB2178" s="57"/>
      <c r="CC2178" s="57"/>
      <c r="CD2178" s="57"/>
      <c r="CE2178" s="57"/>
      <c r="CF2178" s="57"/>
      <c r="CG2178" s="57"/>
      <c r="CH2178" s="57"/>
      <c r="CI2178" s="57"/>
      <c r="CJ2178" s="57"/>
      <c r="CK2178" s="57"/>
      <c r="CL2178" s="57"/>
      <c r="CM2178" s="57"/>
      <c r="CN2178" s="57"/>
      <c r="CO2178" s="57"/>
      <c r="CP2178" s="57"/>
      <c r="CQ2178" s="57"/>
      <c r="CR2178" s="57"/>
      <c r="CS2178" s="57"/>
      <c r="CT2178" s="57"/>
      <c r="CU2178" s="57"/>
      <c r="CV2178" s="57"/>
      <c r="CW2178" s="57"/>
      <c r="CX2178" s="57"/>
      <c r="CY2178" s="57"/>
      <c r="CZ2178" s="57"/>
      <c r="DA2178" s="57"/>
      <c r="DB2178" s="57"/>
      <c r="DC2178" s="57"/>
      <c r="DD2178" s="57"/>
      <c r="DE2178" s="57"/>
      <c r="DF2178" s="57"/>
      <c r="DG2178" s="57"/>
      <c r="DH2178" s="57"/>
      <c r="DI2178" s="57"/>
      <c r="DJ2178" s="57"/>
      <c r="DK2178" s="57"/>
      <c r="DL2178" s="57"/>
      <c r="DM2178" s="57"/>
      <c r="DN2178" s="57"/>
      <c r="DO2178" s="57"/>
      <c r="DP2178" s="57"/>
      <c r="DQ2178" s="57"/>
    </row>
    <row r="2179" spans="1:203" ht="22.5" customHeight="1" outlineLevel="1" collapsed="1">
      <c r="A2179" s="27" t="s">
        <v>2319</v>
      </c>
      <c r="B2179" s="27">
        <v>10</v>
      </c>
      <c r="C2179" s="28" t="s">
        <v>1548</v>
      </c>
      <c r="D2179" s="27" t="s">
        <v>1350</v>
      </c>
      <c r="E2179" s="28" t="s">
        <v>2320</v>
      </c>
      <c r="F2179" s="35" t="s">
        <v>2321</v>
      </c>
      <c r="G2179" s="28"/>
      <c r="H2179" s="28" t="s">
        <v>59</v>
      </c>
      <c r="I2179" s="28"/>
      <c r="J2179" s="26" t="s">
        <v>33</v>
      </c>
      <c r="K2179" s="26" t="s">
        <v>56</v>
      </c>
      <c r="L2179" s="26" t="s">
        <v>56</v>
      </c>
      <c r="M2179" s="3" t="str">
        <f>M2180&amp;" "&amp;O2180&amp;N2180&amp;" "</f>
        <v xml:space="preserve">Ремонт РУ10-0,4 кВ 1шт </v>
      </c>
      <c r="N2179" s="26"/>
      <c r="O2179" s="31"/>
      <c r="P2179" s="41"/>
      <c r="Q2179" s="88"/>
      <c r="R2179" s="47"/>
      <c r="S2179" s="47"/>
      <c r="T2179" s="47"/>
      <c r="U2179" s="47"/>
      <c r="V2179" s="48"/>
      <c r="W2179" s="48"/>
      <c r="X2179" s="48"/>
      <c r="Y2179" s="48"/>
      <c r="Z2179" s="48"/>
      <c r="AA2179" s="48"/>
      <c r="AB2179" s="48"/>
      <c r="AC2179" s="48"/>
      <c r="AD2179" s="48"/>
      <c r="AE2179" s="48"/>
      <c r="AF2179" s="48"/>
      <c r="AG2179" s="48"/>
      <c r="AH2179" s="48"/>
      <c r="AI2179" s="48"/>
      <c r="AJ2179" s="48"/>
      <c r="AK2179" s="48"/>
      <c r="AL2179" s="48"/>
      <c r="AM2179" s="48"/>
      <c r="AN2179" s="48"/>
      <c r="AO2179" s="48"/>
      <c r="AP2179" s="48"/>
      <c r="AQ2179" s="48"/>
      <c r="AR2179" s="48"/>
      <c r="AS2179" s="48"/>
      <c r="AT2179" s="48"/>
      <c r="AU2179" s="48"/>
      <c r="AV2179" s="48"/>
      <c r="AW2179" s="48"/>
      <c r="AX2179" s="48"/>
      <c r="AY2179" s="48"/>
      <c r="AZ2179" s="48"/>
      <c r="BA2179" s="48"/>
      <c r="BB2179" s="48"/>
      <c r="BC2179" s="48"/>
      <c r="BD2179" s="48"/>
      <c r="BE2179" s="48"/>
      <c r="BF2179" s="48"/>
      <c r="BG2179" s="48"/>
      <c r="BH2179" s="48"/>
      <c r="BI2179" s="48"/>
      <c r="BJ2179" s="48"/>
      <c r="BK2179" s="48"/>
      <c r="BL2179" s="48"/>
      <c r="BM2179" s="48"/>
      <c r="BN2179" s="48"/>
      <c r="BO2179" s="48"/>
      <c r="BP2179" s="48"/>
      <c r="BQ2179" s="48"/>
      <c r="BR2179" s="48"/>
      <c r="BS2179" s="48"/>
      <c r="BT2179" s="48"/>
      <c r="BU2179" s="48"/>
      <c r="BV2179" s="48"/>
      <c r="BW2179" s="48"/>
      <c r="BX2179" s="48"/>
      <c r="BY2179" s="48"/>
      <c r="BZ2179" s="48"/>
      <c r="CA2179" s="48"/>
      <c r="CB2179" s="48"/>
      <c r="CC2179" s="48"/>
      <c r="CD2179" s="48"/>
      <c r="CE2179" s="48"/>
      <c r="CF2179" s="48"/>
      <c r="CG2179" s="48"/>
      <c r="CH2179" s="48"/>
      <c r="CI2179" s="48"/>
      <c r="CJ2179" s="48"/>
      <c r="CK2179" s="48"/>
      <c r="CL2179" s="48"/>
      <c r="CM2179" s="48"/>
      <c r="CN2179" s="48"/>
      <c r="CO2179" s="48"/>
      <c r="CP2179" s="48"/>
      <c r="CQ2179" s="48"/>
      <c r="CR2179" s="48"/>
      <c r="CS2179" s="48"/>
      <c r="CT2179" s="48"/>
      <c r="CU2179" s="48"/>
      <c r="CV2179" s="48"/>
      <c r="CW2179" s="48"/>
      <c r="CX2179" s="48"/>
      <c r="CY2179" s="48"/>
      <c r="CZ2179" s="48"/>
      <c r="DA2179" s="48"/>
      <c r="DB2179" s="48"/>
      <c r="DC2179" s="48"/>
      <c r="DD2179" s="48"/>
      <c r="DE2179" s="48"/>
      <c r="DF2179" s="48"/>
      <c r="DG2179" s="48"/>
      <c r="DH2179" s="48"/>
      <c r="DI2179" s="48"/>
      <c r="DJ2179" s="48"/>
      <c r="DK2179" s="48"/>
      <c r="DL2179" s="48"/>
      <c r="DM2179" s="48"/>
      <c r="DN2179" s="48"/>
      <c r="DO2179" s="48"/>
      <c r="DP2179" s="48"/>
      <c r="DQ2179" s="48"/>
    </row>
    <row r="2180" spans="1:203" ht="45" hidden="1" customHeight="1" outlineLevel="2">
      <c r="A2180" s="27"/>
      <c r="B2180" s="27"/>
      <c r="C2180" s="28"/>
      <c r="D2180" s="27"/>
      <c r="E2180" s="28"/>
      <c r="F2180" s="35" t="s">
        <v>2644</v>
      </c>
      <c r="G2180" s="28"/>
      <c r="H2180" s="76"/>
      <c r="I2180" s="28"/>
      <c r="J2180" s="26" t="s">
        <v>33</v>
      </c>
      <c r="K2180" s="26"/>
      <c r="L2180" s="26"/>
      <c r="M2180" s="39" t="s">
        <v>351</v>
      </c>
      <c r="N2180" s="33" t="s">
        <v>54</v>
      </c>
      <c r="O2180" s="26">
        <v>1</v>
      </c>
      <c r="P2180" s="41"/>
      <c r="Q2180" s="88"/>
      <c r="R2180" s="47"/>
      <c r="S2180" s="47"/>
      <c r="T2180" s="47"/>
      <c r="U2180" s="47"/>
      <c r="V2180" s="48"/>
      <c r="W2180" s="48"/>
      <c r="X2180" s="48"/>
      <c r="Y2180" s="48"/>
      <c r="Z2180" s="48"/>
      <c r="AA2180" s="48"/>
      <c r="AB2180" s="48"/>
      <c r="AC2180" s="48"/>
      <c r="AD2180" s="48"/>
      <c r="AE2180" s="48"/>
      <c r="AF2180" s="48"/>
      <c r="AG2180" s="48"/>
      <c r="AH2180" s="48"/>
      <c r="AI2180" s="48"/>
      <c r="AJ2180" s="48"/>
      <c r="AK2180" s="48"/>
      <c r="AL2180" s="48"/>
      <c r="AM2180" s="48"/>
      <c r="AN2180" s="48"/>
      <c r="AO2180" s="48"/>
      <c r="AP2180" s="48"/>
      <c r="AQ2180" s="48"/>
      <c r="AR2180" s="48"/>
      <c r="AS2180" s="48"/>
      <c r="AT2180" s="48"/>
      <c r="AU2180" s="48"/>
      <c r="AV2180" s="48"/>
      <c r="AW2180" s="48"/>
      <c r="AX2180" s="48"/>
      <c r="AY2180" s="48"/>
      <c r="AZ2180" s="48"/>
      <c r="BA2180" s="48"/>
      <c r="BB2180" s="48"/>
      <c r="BC2180" s="48"/>
      <c r="BD2180" s="48"/>
      <c r="BE2180" s="48"/>
      <c r="BF2180" s="48"/>
      <c r="BG2180" s="48"/>
      <c r="BH2180" s="48"/>
      <c r="BI2180" s="48"/>
      <c r="BJ2180" s="48"/>
      <c r="BK2180" s="48"/>
      <c r="BL2180" s="48"/>
      <c r="BM2180" s="48"/>
      <c r="BN2180" s="48"/>
      <c r="BO2180" s="48"/>
      <c r="BP2180" s="48"/>
      <c r="BQ2180" s="48"/>
      <c r="BR2180" s="48"/>
      <c r="BS2180" s="48"/>
      <c r="BT2180" s="48"/>
      <c r="BU2180" s="48"/>
      <c r="BV2180" s="48"/>
      <c r="BW2180" s="48"/>
      <c r="BX2180" s="48"/>
      <c r="BY2180" s="48"/>
      <c r="BZ2180" s="48"/>
      <c r="CA2180" s="48"/>
      <c r="CB2180" s="48"/>
      <c r="CC2180" s="48"/>
      <c r="CD2180" s="48"/>
      <c r="CE2180" s="48"/>
      <c r="CF2180" s="48"/>
      <c r="CG2180" s="48"/>
      <c r="CH2180" s="48"/>
      <c r="CI2180" s="48"/>
      <c r="CJ2180" s="48"/>
      <c r="CK2180" s="48"/>
      <c r="CL2180" s="48"/>
      <c r="CM2180" s="48"/>
      <c r="CN2180" s="48"/>
      <c r="CO2180" s="48"/>
      <c r="CP2180" s="48"/>
      <c r="CQ2180" s="48"/>
      <c r="CR2180" s="48"/>
      <c r="CS2180" s="48"/>
      <c r="CT2180" s="48"/>
      <c r="CU2180" s="48"/>
      <c r="CV2180" s="48"/>
      <c r="CW2180" s="48"/>
      <c r="CX2180" s="48"/>
      <c r="CY2180" s="48"/>
      <c r="CZ2180" s="48"/>
      <c r="DA2180" s="48"/>
      <c r="DB2180" s="48"/>
      <c r="DC2180" s="48"/>
      <c r="DD2180" s="48"/>
      <c r="DE2180" s="48"/>
      <c r="DF2180" s="48"/>
      <c r="DG2180" s="48"/>
      <c r="DH2180" s="48"/>
      <c r="DI2180" s="48"/>
      <c r="DJ2180" s="48"/>
      <c r="DK2180" s="48"/>
      <c r="DL2180" s="48"/>
      <c r="DM2180" s="48"/>
      <c r="DN2180" s="48"/>
      <c r="DO2180" s="48"/>
      <c r="DP2180" s="48"/>
      <c r="DQ2180" s="48"/>
    </row>
    <row r="2181" spans="1:203" ht="12.75" customHeight="1" outlineLevel="1" collapsed="1">
      <c r="A2181" s="27" t="s">
        <v>2322</v>
      </c>
      <c r="B2181" s="27">
        <v>10</v>
      </c>
      <c r="C2181" s="28" t="s">
        <v>1548</v>
      </c>
      <c r="D2181" s="27" t="s">
        <v>1350</v>
      </c>
      <c r="E2181" s="28" t="s">
        <v>2323</v>
      </c>
      <c r="F2181" s="35" t="s">
        <v>2324</v>
      </c>
      <c r="G2181" s="28"/>
      <c r="H2181" s="28" t="s">
        <v>59</v>
      </c>
      <c r="I2181" s="28"/>
      <c r="J2181" s="26" t="s">
        <v>33</v>
      </c>
      <c r="K2181" s="26" t="s">
        <v>57</v>
      </c>
      <c r="L2181" s="26" t="s">
        <v>57</v>
      </c>
      <c r="M2181" s="3" t="str">
        <f>M2182&amp;" "&amp;O2182&amp;N2182&amp;" "</f>
        <v xml:space="preserve">Ремонт РУ6 кВ 1шт </v>
      </c>
      <c r="N2181" s="26"/>
      <c r="O2181" s="26"/>
      <c r="P2181" s="41"/>
      <c r="Q2181" s="88"/>
      <c r="R2181" s="47"/>
      <c r="S2181" s="47"/>
      <c r="T2181" s="47"/>
      <c r="U2181" s="47"/>
      <c r="V2181" s="48"/>
      <c r="W2181" s="48"/>
      <c r="X2181" s="48"/>
      <c r="Y2181" s="48"/>
      <c r="Z2181" s="48"/>
      <c r="AA2181" s="48"/>
      <c r="AB2181" s="48"/>
      <c r="AC2181" s="48"/>
      <c r="AD2181" s="48"/>
      <c r="AE2181" s="48"/>
      <c r="AF2181" s="48"/>
      <c r="AG2181" s="48"/>
      <c r="AH2181" s="48"/>
      <c r="AI2181" s="48"/>
      <c r="AJ2181" s="48"/>
      <c r="AK2181" s="48"/>
      <c r="AL2181" s="48"/>
      <c r="AM2181" s="48"/>
      <c r="AN2181" s="48"/>
      <c r="AO2181" s="48"/>
      <c r="AP2181" s="48"/>
      <c r="AQ2181" s="48"/>
      <c r="AR2181" s="48"/>
      <c r="AS2181" s="48"/>
      <c r="AT2181" s="48"/>
      <c r="AU2181" s="48"/>
      <c r="AV2181" s="48"/>
      <c r="AW2181" s="48"/>
      <c r="AX2181" s="48"/>
      <c r="AY2181" s="48"/>
      <c r="AZ2181" s="48"/>
      <c r="BA2181" s="48"/>
      <c r="BB2181" s="48"/>
      <c r="BC2181" s="48"/>
      <c r="BD2181" s="48"/>
      <c r="BE2181" s="48"/>
      <c r="BF2181" s="48"/>
      <c r="BG2181" s="48"/>
      <c r="BH2181" s="48"/>
      <c r="BI2181" s="48"/>
      <c r="BJ2181" s="48"/>
      <c r="BK2181" s="48"/>
      <c r="BL2181" s="48"/>
      <c r="BM2181" s="48"/>
      <c r="BN2181" s="48"/>
      <c r="BO2181" s="48"/>
      <c r="BP2181" s="48"/>
      <c r="BQ2181" s="48"/>
      <c r="BR2181" s="48"/>
      <c r="BS2181" s="48"/>
      <c r="BT2181" s="48"/>
      <c r="BU2181" s="48"/>
      <c r="BV2181" s="48"/>
      <c r="BW2181" s="48"/>
      <c r="BX2181" s="48"/>
      <c r="BY2181" s="48"/>
      <c r="BZ2181" s="48"/>
      <c r="CA2181" s="48"/>
      <c r="CB2181" s="48"/>
      <c r="CC2181" s="48"/>
      <c r="CD2181" s="48"/>
      <c r="CE2181" s="48"/>
      <c r="CF2181" s="48"/>
      <c r="CG2181" s="48"/>
      <c r="CH2181" s="48"/>
      <c r="CI2181" s="48"/>
      <c r="CJ2181" s="48"/>
      <c r="CK2181" s="48"/>
      <c r="CL2181" s="48"/>
      <c r="CM2181" s="48"/>
      <c r="CN2181" s="48"/>
      <c r="CO2181" s="48"/>
      <c r="CP2181" s="48"/>
      <c r="CQ2181" s="48"/>
      <c r="CR2181" s="48"/>
      <c r="CS2181" s="48"/>
      <c r="CT2181" s="48"/>
      <c r="CU2181" s="48"/>
      <c r="CV2181" s="48"/>
      <c r="CW2181" s="48"/>
      <c r="CX2181" s="48"/>
      <c r="CY2181" s="48"/>
      <c r="CZ2181" s="48"/>
      <c r="DA2181" s="48"/>
      <c r="DB2181" s="48"/>
      <c r="DC2181" s="48"/>
      <c r="DD2181" s="48"/>
      <c r="DE2181" s="48"/>
      <c r="DF2181" s="48"/>
      <c r="DG2181" s="48"/>
      <c r="DH2181" s="48"/>
      <c r="DI2181" s="48"/>
      <c r="DJ2181" s="48"/>
      <c r="DK2181" s="48"/>
      <c r="DL2181" s="48"/>
      <c r="DM2181" s="48"/>
      <c r="DN2181" s="48"/>
      <c r="DO2181" s="48"/>
      <c r="DP2181" s="48"/>
      <c r="DQ2181" s="48"/>
    </row>
    <row r="2182" spans="1:203" ht="12.75" hidden="1" customHeight="1" outlineLevel="2">
      <c r="A2182" s="27"/>
      <c r="B2182" s="27"/>
      <c r="C2182" s="28"/>
      <c r="D2182" s="27"/>
      <c r="E2182" s="28"/>
      <c r="F2182" s="35" t="s">
        <v>2645</v>
      </c>
      <c r="G2182" s="28"/>
      <c r="H2182" s="76"/>
      <c r="I2182" s="28"/>
      <c r="J2182" s="26" t="s">
        <v>33</v>
      </c>
      <c r="K2182" s="77"/>
      <c r="L2182" s="77"/>
      <c r="M2182" s="39" t="s">
        <v>2325</v>
      </c>
      <c r="N2182" s="33" t="s">
        <v>54</v>
      </c>
      <c r="O2182" s="26">
        <v>1</v>
      </c>
      <c r="P2182" s="41"/>
      <c r="Q2182" s="88"/>
      <c r="R2182" s="47"/>
      <c r="S2182" s="47"/>
      <c r="T2182" s="47"/>
      <c r="U2182" s="47"/>
      <c r="V2182" s="48"/>
      <c r="W2182" s="48"/>
      <c r="X2182" s="48"/>
      <c r="Y2182" s="48"/>
      <c r="Z2182" s="48"/>
      <c r="AA2182" s="48"/>
      <c r="AB2182" s="48"/>
      <c r="AC2182" s="48"/>
      <c r="AD2182" s="48"/>
      <c r="AE2182" s="48"/>
      <c r="AF2182" s="48"/>
      <c r="AG2182" s="48"/>
      <c r="AH2182" s="48"/>
      <c r="AI2182" s="48"/>
      <c r="AJ2182" s="48"/>
      <c r="AK2182" s="48"/>
      <c r="AL2182" s="48"/>
      <c r="AM2182" s="48"/>
      <c r="AN2182" s="48"/>
      <c r="AO2182" s="48"/>
      <c r="AP2182" s="48"/>
      <c r="AQ2182" s="48"/>
      <c r="AR2182" s="48"/>
      <c r="AS2182" s="48"/>
      <c r="AT2182" s="48"/>
      <c r="AU2182" s="48"/>
      <c r="AV2182" s="48"/>
      <c r="AW2182" s="48"/>
      <c r="AX2182" s="48"/>
      <c r="AY2182" s="48"/>
      <c r="AZ2182" s="48"/>
      <c r="BA2182" s="48"/>
      <c r="BB2182" s="48"/>
      <c r="BC2182" s="48"/>
      <c r="BD2182" s="48"/>
      <c r="BE2182" s="48"/>
      <c r="BF2182" s="48"/>
      <c r="BG2182" s="48"/>
      <c r="BH2182" s="48"/>
      <c r="BI2182" s="48"/>
      <c r="BJ2182" s="48"/>
      <c r="BK2182" s="48"/>
      <c r="BL2182" s="48"/>
      <c r="BM2182" s="48"/>
      <c r="BN2182" s="48"/>
      <c r="BO2182" s="48"/>
      <c r="BP2182" s="48"/>
      <c r="BQ2182" s="48"/>
      <c r="BR2182" s="48"/>
      <c r="BS2182" s="48"/>
      <c r="BT2182" s="48"/>
      <c r="BU2182" s="48"/>
      <c r="BV2182" s="48"/>
      <c r="BW2182" s="48"/>
      <c r="BX2182" s="48"/>
      <c r="BY2182" s="48"/>
      <c r="BZ2182" s="48"/>
      <c r="CA2182" s="48"/>
      <c r="CB2182" s="48"/>
      <c r="CC2182" s="48"/>
      <c r="CD2182" s="48"/>
      <c r="CE2182" s="48"/>
      <c r="CF2182" s="48"/>
      <c r="CG2182" s="48"/>
      <c r="CH2182" s="48"/>
      <c r="CI2182" s="48"/>
      <c r="CJ2182" s="48"/>
      <c r="CK2182" s="48"/>
      <c r="CL2182" s="48"/>
      <c r="CM2182" s="48"/>
      <c r="CN2182" s="48"/>
      <c r="CO2182" s="48"/>
      <c r="CP2182" s="48"/>
      <c r="CQ2182" s="48"/>
      <c r="CR2182" s="48"/>
      <c r="CS2182" s="48"/>
      <c r="CT2182" s="48"/>
      <c r="CU2182" s="48"/>
      <c r="CV2182" s="48"/>
      <c r="CW2182" s="48"/>
      <c r="CX2182" s="48"/>
      <c r="CY2182" s="48"/>
      <c r="CZ2182" s="48"/>
      <c r="DA2182" s="48"/>
      <c r="DB2182" s="48"/>
      <c r="DC2182" s="48"/>
      <c r="DD2182" s="48"/>
      <c r="DE2182" s="48"/>
      <c r="DF2182" s="48"/>
      <c r="DG2182" s="48"/>
      <c r="DH2182" s="48"/>
      <c r="DI2182" s="48"/>
      <c r="DJ2182" s="48"/>
      <c r="DK2182" s="48"/>
      <c r="DL2182" s="48"/>
      <c r="DM2182" s="48"/>
      <c r="DN2182" s="48"/>
      <c r="DO2182" s="48"/>
      <c r="DP2182" s="48"/>
      <c r="DQ2182" s="48"/>
    </row>
    <row r="2183" spans="1:203" ht="12.75" customHeight="1" outlineLevel="1" collapsed="1">
      <c r="A2183" s="27" t="s">
        <v>2326</v>
      </c>
      <c r="B2183" s="27">
        <v>10</v>
      </c>
      <c r="C2183" s="28" t="s">
        <v>1548</v>
      </c>
      <c r="D2183" s="27" t="s">
        <v>1350</v>
      </c>
      <c r="E2183" s="28" t="s">
        <v>2327</v>
      </c>
      <c r="F2183" s="35" t="s">
        <v>2328</v>
      </c>
      <c r="G2183" s="28"/>
      <c r="H2183" s="28" t="s">
        <v>59</v>
      </c>
      <c r="I2183" s="28"/>
      <c r="J2183" s="26" t="s">
        <v>33</v>
      </c>
      <c r="K2183" s="26" t="s">
        <v>316</v>
      </c>
      <c r="L2183" s="26" t="s">
        <v>316</v>
      </c>
      <c r="M2183" s="3" t="str">
        <f>M2184&amp;" "&amp;O2184&amp;N2184&amp;" "</f>
        <v xml:space="preserve">Ремонт РУ10-0,4 кВ 1шт </v>
      </c>
      <c r="N2183" s="26"/>
      <c r="O2183" s="26"/>
      <c r="P2183" s="41"/>
      <c r="Q2183" s="88"/>
      <c r="R2183" s="47"/>
      <c r="S2183" s="47"/>
      <c r="T2183" s="47"/>
      <c r="U2183" s="47"/>
      <c r="V2183" s="48"/>
      <c r="W2183" s="48"/>
      <c r="X2183" s="48"/>
      <c r="Y2183" s="48"/>
      <c r="Z2183" s="48"/>
      <c r="AA2183" s="48"/>
      <c r="AB2183" s="48"/>
      <c r="AC2183" s="48"/>
      <c r="AD2183" s="48"/>
      <c r="AE2183" s="48"/>
      <c r="AF2183" s="48"/>
      <c r="AG2183" s="48"/>
      <c r="AH2183" s="48"/>
      <c r="AI2183" s="48"/>
      <c r="AJ2183" s="48"/>
      <c r="AK2183" s="48"/>
      <c r="AL2183" s="48"/>
      <c r="AM2183" s="48"/>
      <c r="AN2183" s="48"/>
      <c r="AO2183" s="48"/>
      <c r="AP2183" s="48"/>
      <c r="AQ2183" s="48"/>
      <c r="AR2183" s="48"/>
      <c r="AS2183" s="48"/>
      <c r="AT2183" s="48"/>
      <c r="AU2183" s="48"/>
      <c r="AV2183" s="48"/>
      <c r="AW2183" s="48"/>
      <c r="AX2183" s="48"/>
      <c r="AY2183" s="48"/>
      <c r="AZ2183" s="48"/>
      <c r="BA2183" s="48"/>
      <c r="BB2183" s="48"/>
      <c r="BC2183" s="48"/>
      <c r="BD2183" s="48"/>
      <c r="BE2183" s="48"/>
      <c r="BF2183" s="48"/>
      <c r="BG2183" s="48"/>
      <c r="BH2183" s="48"/>
      <c r="BI2183" s="48"/>
      <c r="BJ2183" s="48"/>
      <c r="BK2183" s="48"/>
      <c r="BL2183" s="48"/>
      <c r="BM2183" s="48"/>
      <c r="BN2183" s="48"/>
      <c r="BO2183" s="48"/>
      <c r="BP2183" s="48"/>
      <c r="BQ2183" s="48"/>
      <c r="BR2183" s="48"/>
      <c r="BS2183" s="48"/>
      <c r="BT2183" s="48"/>
      <c r="BU2183" s="48"/>
      <c r="BV2183" s="48"/>
      <c r="BW2183" s="48"/>
      <c r="BX2183" s="48"/>
      <c r="BY2183" s="48"/>
      <c r="BZ2183" s="48"/>
      <c r="CA2183" s="48"/>
      <c r="CB2183" s="48"/>
      <c r="CC2183" s="48"/>
      <c r="CD2183" s="48"/>
      <c r="CE2183" s="48"/>
      <c r="CF2183" s="48"/>
      <c r="CG2183" s="48"/>
      <c r="CH2183" s="48"/>
      <c r="CI2183" s="48"/>
      <c r="CJ2183" s="48"/>
      <c r="CK2183" s="48"/>
      <c r="CL2183" s="48"/>
      <c r="CM2183" s="48"/>
      <c r="CN2183" s="48"/>
      <c r="CO2183" s="48"/>
      <c r="CP2183" s="48"/>
      <c r="CQ2183" s="48"/>
      <c r="CR2183" s="48"/>
      <c r="CS2183" s="48"/>
      <c r="CT2183" s="48"/>
      <c r="CU2183" s="48"/>
      <c r="CV2183" s="48"/>
      <c r="CW2183" s="48"/>
      <c r="CX2183" s="48"/>
      <c r="CY2183" s="48"/>
      <c r="CZ2183" s="48"/>
      <c r="DA2183" s="48"/>
      <c r="DB2183" s="48"/>
      <c r="DC2183" s="48"/>
      <c r="DD2183" s="48"/>
      <c r="DE2183" s="48"/>
      <c r="DF2183" s="48"/>
      <c r="DG2183" s="48"/>
      <c r="DH2183" s="48"/>
      <c r="DI2183" s="48"/>
      <c r="DJ2183" s="48"/>
      <c r="DK2183" s="48"/>
      <c r="DL2183" s="48"/>
      <c r="DM2183" s="48"/>
      <c r="DN2183" s="48"/>
      <c r="DO2183" s="48"/>
      <c r="DP2183" s="48"/>
      <c r="DQ2183" s="48"/>
    </row>
    <row r="2184" spans="1:203" ht="45" hidden="1" customHeight="1" outlineLevel="2">
      <c r="A2184" s="62"/>
      <c r="B2184" s="40"/>
      <c r="C2184" s="27"/>
      <c r="D2184" s="27"/>
      <c r="E2184" s="28"/>
      <c r="F2184" s="35" t="s">
        <v>2646</v>
      </c>
      <c r="G2184" s="28"/>
      <c r="H2184" s="35"/>
      <c r="I2184" s="35"/>
      <c r="J2184" s="26"/>
      <c r="K2184" s="26"/>
      <c r="L2184" s="26"/>
      <c r="M2184" s="39" t="s">
        <v>351</v>
      </c>
      <c r="N2184" s="33" t="s">
        <v>54</v>
      </c>
      <c r="O2184" s="26">
        <v>1</v>
      </c>
      <c r="P2184" s="41"/>
      <c r="Q2184" s="88"/>
      <c r="R2184" s="47"/>
      <c r="S2184" s="47"/>
      <c r="T2184" s="47"/>
      <c r="U2184" s="47"/>
      <c r="V2184" s="48"/>
      <c r="W2184" s="48"/>
      <c r="X2184" s="48"/>
      <c r="Y2184" s="48"/>
      <c r="Z2184" s="48"/>
      <c r="AA2184" s="48"/>
      <c r="AB2184" s="48"/>
      <c r="AC2184" s="48"/>
      <c r="AD2184" s="48"/>
      <c r="AE2184" s="48"/>
      <c r="AF2184" s="48"/>
      <c r="AG2184" s="48"/>
      <c r="AH2184" s="48"/>
      <c r="AI2184" s="48"/>
      <c r="AJ2184" s="48"/>
      <c r="AK2184" s="48"/>
      <c r="AL2184" s="48"/>
      <c r="AM2184" s="48"/>
      <c r="AN2184" s="48"/>
      <c r="AO2184" s="48"/>
      <c r="AP2184" s="48"/>
      <c r="AQ2184" s="48"/>
      <c r="AR2184" s="48"/>
      <c r="AS2184" s="48"/>
      <c r="AT2184" s="48"/>
      <c r="AU2184" s="48"/>
      <c r="AV2184" s="48"/>
      <c r="AW2184" s="48"/>
      <c r="AX2184" s="48"/>
      <c r="AY2184" s="48"/>
      <c r="AZ2184" s="48"/>
      <c r="BA2184" s="48"/>
      <c r="BB2184" s="48"/>
      <c r="BC2184" s="48"/>
      <c r="BD2184" s="48"/>
      <c r="BE2184" s="48"/>
      <c r="BF2184" s="48"/>
      <c r="BG2184" s="48"/>
      <c r="BH2184" s="48"/>
      <c r="BI2184" s="48"/>
      <c r="BJ2184" s="48"/>
      <c r="BK2184" s="48"/>
      <c r="BL2184" s="48"/>
      <c r="BM2184" s="48"/>
      <c r="BN2184" s="48"/>
      <c r="BO2184" s="48"/>
      <c r="BP2184" s="48"/>
      <c r="BQ2184" s="48"/>
      <c r="BR2184" s="48"/>
      <c r="BS2184" s="48"/>
      <c r="BT2184" s="48"/>
      <c r="BU2184" s="48"/>
      <c r="BV2184" s="48"/>
      <c r="BW2184" s="48"/>
      <c r="BX2184" s="48"/>
      <c r="BY2184" s="48"/>
      <c r="BZ2184" s="48"/>
      <c r="CA2184" s="48"/>
      <c r="CB2184" s="48"/>
      <c r="CC2184" s="48"/>
      <c r="CD2184" s="48"/>
      <c r="CE2184" s="48"/>
      <c r="CF2184" s="48"/>
      <c r="CG2184" s="48"/>
      <c r="CH2184" s="48"/>
      <c r="CI2184" s="48"/>
      <c r="CJ2184" s="48"/>
      <c r="CK2184" s="48"/>
      <c r="CL2184" s="48"/>
      <c r="CM2184" s="48"/>
      <c r="CN2184" s="48"/>
      <c r="CO2184" s="48"/>
      <c r="CP2184" s="48"/>
      <c r="CQ2184" s="48"/>
      <c r="CR2184" s="48"/>
      <c r="CS2184" s="48"/>
      <c r="CT2184" s="48"/>
      <c r="CU2184" s="48"/>
      <c r="CV2184" s="48"/>
      <c r="CW2184" s="48"/>
      <c r="CX2184" s="48"/>
      <c r="CY2184" s="48"/>
      <c r="CZ2184" s="48"/>
      <c r="DA2184" s="48"/>
      <c r="DB2184" s="48"/>
      <c r="DC2184" s="48"/>
      <c r="DD2184" s="48"/>
      <c r="DE2184" s="48"/>
      <c r="DF2184" s="48"/>
      <c r="DG2184" s="48"/>
      <c r="DH2184" s="48"/>
      <c r="DI2184" s="48"/>
      <c r="DJ2184" s="48"/>
      <c r="DK2184" s="48"/>
      <c r="DL2184" s="48"/>
      <c r="DM2184" s="48"/>
      <c r="DN2184" s="48"/>
      <c r="DO2184" s="48"/>
      <c r="DP2184" s="48"/>
      <c r="DQ2184" s="48"/>
    </row>
    <row r="2185" spans="1:203" ht="12.75" customHeight="1" outlineLevel="1" collapsed="1">
      <c r="A2185" s="27" t="s">
        <v>2329</v>
      </c>
      <c r="B2185" s="27">
        <v>10</v>
      </c>
      <c r="C2185" s="28" t="s">
        <v>1548</v>
      </c>
      <c r="D2185" s="27" t="s">
        <v>1350</v>
      </c>
      <c r="E2185" s="28" t="s">
        <v>2330</v>
      </c>
      <c r="F2185" s="35" t="s">
        <v>2331</v>
      </c>
      <c r="G2185" s="28"/>
      <c r="H2185" s="28" t="s">
        <v>59</v>
      </c>
      <c r="I2185" s="28"/>
      <c r="J2185" s="26" t="s">
        <v>33</v>
      </c>
      <c r="K2185" s="26" t="s">
        <v>53</v>
      </c>
      <c r="L2185" s="26" t="s">
        <v>53</v>
      </c>
      <c r="M2185" s="3" t="str">
        <f>M2186&amp;" "&amp;O2186&amp;N2186&amp;" "</f>
        <v xml:space="preserve">Ремонт РУ6-0,4 кВ 1шт </v>
      </c>
      <c r="N2185" s="26"/>
      <c r="O2185" s="31"/>
      <c r="P2185" s="41"/>
      <c r="Q2185" s="88"/>
      <c r="R2185" s="47"/>
      <c r="S2185" s="47"/>
      <c r="T2185" s="47"/>
      <c r="U2185" s="47"/>
      <c r="V2185" s="48"/>
      <c r="W2185" s="48"/>
      <c r="X2185" s="48"/>
      <c r="Y2185" s="48"/>
      <c r="Z2185" s="48"/>
      <c r="AA2185" s="48"/>
      <c r="AB2185" s="48"/>
      <c r="AC2185" s="48"/>
      <c r="AD2185" s="48"/>
      <c r="AE2185" s="48"/>
      <c r="AF2185" s="48"/>
      <c r="AG2185" s="48"/>
      <c r="AH2185" s="48"/>
      <c r="AI2185" s="48"/>
      <c r="AJ2185" s="48"/>
      <c r="AK2185" s="48"/>
      <c r="AL2185" s="48"/>
      <c r="AM2185" s="48"/>
      <c r="AN2185" s="48"/>
      <c r="AO2185" s="48"/>
      <c r="AP2185" s="48"/>
      <c r="AQ2185" s="48"/>
      <c r="AR2185" s="48"/>
      <c r="AS2185" s="48"/>
      <c r="AT2185" s="48"/>
      <c r="AU2185" s="48"/>
      <c r="AV2185" s="48"/>
      <c r="AW2185" s="48"/>
      <c r="AX2185" s="48"/>
      <c r="AY2185" s="48"/>
      <c r="AZ2185" s="48"/>
      <c r="BA2185" s="48"/>
      <c r="BB2185" s="48"/>
      <c r="BC2185" s="48"/>
      <c r="BD2185" s="48"/>
      <c r="BE2185" s="48"/>
      <c r="BF2185" s="48"/>
      <c r="BG2185" s="48"/>
      <c r="BH2185" s="48"/>
      <c r="BI2185" s="48"/>
      <c r="BJ2185" s="48"/>
      <c r="BK2185" s="48"/>
      <c r="BL2185" s="48"/>
      <c r="BM2185" s="48"/>
      <c r="BN2185" s="48"/>
      <c r="BO2185" s="48"/>
      <c r="BP2185" s="48"/>
      <c r="BQ2185" s="48"/>
      <c r="BR2185" s="48"/>
      <c r="BS2185" s="48"/>
      <c r="BT2185" s="48"/>
      <c r="BU2185" s="48"/>
      <c r="BV2185" s="48"/>
      <c r="BW2185" s="48"/>
      <c r="BX2185" s="48"/>
      <c r="BY2185" s="48"/>
      <c r="BZ2185" s="48"/>
      <c r="CA2185" s="48"/>
      <c r="CB2185" s="48"/>
      <c r="CC2185" s="48"/>
      <c r="CD2185" s="48"/>
      <c r="CE2185" s="48"/>
      <c r="CF2185" s="48"/>
      <c r="CG2185" s="48"/>
      <c r="CH2185" s="48"/>
      <c r="CI2185" s="48"/>
      <c r="CJ2185" s="48"/>
      <c r="CK2185" s="48"/>
      <c r="CL2185" s="48"/>
      <c r="CM2185" s="48"/>
      <c r="CN2185" s="48"/>
      <c r="CO2185" s="48"/>
      <c r="CP2185" s="48"/>
      <c r="CQ2185" s="48"/>
      <c r="CR2185" s="48"/>
      <c r="CS2185" s="48"/>
      <c r="CT2185" s="48"/>
      <c r="CU2185" s="48"/>
      <c r="CV2185" s="48"/>
      <c r="CW2185" s="48"/>
      <c r="CX2185" s="48"/>
      <c r="CY2185" s="48"/>
      <c r="CZ2185" s="48"/>
      <c r="DA2185" s="48"/>
      <c r="DB2185" s="48"/>
      <c r="DC2185" s="48"/>
      <c r="DD2185" s="48"/>
      <c r="DE2185" s="48"/>
      <c r="DF2185" s="48"/>
      <c r="DG2185" s="48"/>
      <c r="DH2185" s="48"/>
      <c r="DI2185" s="48"/>
      <c r="DJ2185" s="48"/>
      <c r="DK2185" s="48"/>
      <c r="DL2185" s="48"/>
      <c r="DM2185" s="48"/>
      <c r="DN2185" s="48"/>
      <c r="DO2185" s="48"/>
      <c r="DP2185" s="48"/>
      <c r="DQ2185" s="48"/>
    </row>
    <row r="2186" spans="1:203" s="20" customFormat="1" ht="33.75" hidden="1" customHeight="1" outlineLevel="2">
      <c r="A2186" s="70"/>
      <c r="B2186" s="12"/>
      <c r="C2186" s="49"/>
      <c r="D2186" s="79"/>
      <c r="E2186" s="49"/>
      <c r="F2186" s="35" t="s">
        <v>2647</v>
      </c>
      <c r="G2186" s="28"/>
      <c r="H2186" s="49"/>
      <c r="I2186" s="59"/>
      <c r="J2186" s="60"/>
      <c r="K2186" s="60"/>
      <c r="L2186" s="60"/>
      <c r="M2186" s="39" t="s">
        <v>2276</v>
      </c>
      <c r="N2186" s="33" t="s">
        <v>54</v>
      </c>
      <c r="O2186" s="26">
        <v>1</v>
      </c>
      <c r="P2186" s="55"/>
      <c r="Q2186" s="88"/>
      <c r="R2186" s="56"/>
      <c r="S2186" s="56"/>
      <c r="T2186" s="56"/>
      <c r="U2186" s="56"/>
      <c r="V2186" s="56"/>
      <c r="W2186" s="56"/>
      <c r="X2186" s="56"/>
      <c r="Y2186" s="56"/>
      <c r="Z2186" s="57"/>
      <c r="AA2186" s="57"/>
      <c r="AB2186" s="57"/>
      <c r="AC2186" s="57"/>
      <c r="AD2186" s="57"/>
      <c r="AE2186" s="57"/>
      <c r="AF2186" s="57"/>
      <c r="AG2186" s="57"/>
      <c r="AH2186" s="57"/>
      <c r="AI2186" s="57"/>
      <c r="AJ2186" s="57"/>
      <c r="AK2186" s="57"/>
      <c r="AL2186" s="57"/>
      <c r="AM2186" s="57"/>
      <c r="AN2186" s="57"/>
      <c r="AO2186" s="57"/>
      <c r="AP2186" s="57"/>
      <c r="AQ2186" s="57"/>
      <c r="AR2186" s="57"/>
      <c r="AS2186" s="57"/>
      <c r="AT2186" s="57"/>
      <c r="AU2186" s="57"/>
      <c r="AV2186" s="57"/>
      <c r="AW2186" s="57"/>
      <c r="AX2186" s="57"/>
      <c r="AY2186" s="57"/>
      <c r="AZ2186" s="57"/>
      <c r="BA2186" s="57"/>
      <c r="BB2186" s="57"/>
      <c r="BC2186" s="57"/>
      <c r="BD2186" s="57"/>
      <c r="BE2186" s="57"/>
      <c r="BF2186" s="57"/>
      <c r="BG2186" s="57"/>
      <c r="BH2186" s="57"/>
      <c r="BI2186" s="57"/>
      <c r="BJ2186" s="57"/>
      <c r="BK2186" s="57"/>
      <c r="BL2186" s="57"/>
      <c r="BM2186" s="57"/>
      <c r="BN2186" s="57"/>
      <c r="BO2186" s="57"/>
      <c r="BP2186" s="57"/>
      <c r="BQ2186" s="57"/>
      <c r="BR2186" s="57"/>
      <c r="BS2186" s="57"/>
      <c r="BT2186" s="57"/>
      <c r="BU2186" s="57"/>
      <c r="BV2186" s="57"/>
      <c r="BW2186" s="57"/>
      <c r="BX2186" s="57"/>
      <c r="BY2186" s="57"/>
      <c r="BZ2186" s="57"/>
      <c r="CA2186" s="57"/>
      <c r="CB2186" s="57"/>
      <c r="CC2186" s="57"/>
      <c r="CD2186" s="57"/>
      <c r="CE2186" s="57"/>
      <c r="CF2186" s="57"/>
      <c r="CG2186" s="57"/>
      <c r="CH2186" s="57"/>
      <c r="CI2186" s="57"/>
      <c r="CJ2186" s="57"/>
      <c r="CK2186" s="57"/>
      <c r="CL2186" s="57"/>
      <c r="CM2186" s="57"/>
      <c r="CN2186" s="57"/>
      <c r="CO2186" s="57"/>
      <c r="CP2186" s="57"/>
      <c r="CQ2186" s="57"/>
      <c r="CR2186" s="57"/>
      <c r="CS2186" s="57"/>
      <c r="CT2186" s="57"/>
      <c r="CU2186" s="57"/>
      <c r="CV2186" s="57"/>
      <c r="CW2186" s="57"/>
      <c r="CX2186" s="57"/>
      <c r="CY2186" s="57"/>
      <c r="CZ2186" s="57"/>
      <c r="DA2186" s="57"/>
      <c r="DB2186" s="57"/>
      <c r="DC2186" s="57"/>
      <c r="DD2186" s="57"/>
      <c r="DE2186" s="57"/>
      <c r="DF2186" s="57"/>
      <c r="DG2186" s="57"/>
      <c r="DH2186" s="57"/>
      <c r="DI2186" s="57"/>
      <c r="DJ2186" s="57"/>
      <c r="DK2186" s="57"/>
      <c r="DL2186" s="57"/>
      <c r="DM2186" s="57"/>
      <c r="DN2186" s="57"/>
      <c r="DO2186" s="57"/>
      <c r="DP2186" s="57"/>
      <c r="DQ2186" s="57"/>
    </row>
    <row r="2187" spans="1:203" s="240" customFormat="1" ht="21.75" customHeight="1" outlineLevel="1" collapsed="1">
      <c r="A2187" s="201" t="s">
        <v>2904</v>
      </c>
      <c r="B2187" s="201">
        <v>10</v>
      </c>
      <c r="C2187" s="291" t="s">
        <v>2887</v>
      </c>
      <c r="D2187" s="201" t="s">
        <v>1350</v>
      </c>
      <c r="E2187" s="291" t="s">
        <v>2903</v>
      </c>
      <c r="F2187" s="168" t="s">
        <v>2888</v>
      </c>
      <c r="G2187" s="169"/>
      <c r="H2187" s="300" t="s">
        <v>58</v>
      </c>
      <c r="I2187" s="169" t="s">
        <v>2889</v>
      </c>
      <c r="J2187" s="169" t="s">
        <v>33</v>
      </c>
      <c r="K2187" s="294" t="s">
        <v>57</v>
      </c>
      <c r="L2187" s="294" t="s">
        <v>57</v>
      </c>
      <c r="M2187" s="292" t="s">
        <v>2893</v>
      </c>
      <c r="N2187" s="293"/>
      <c r="O2187" s="295"/>
      <c r="P2187" s="281"/>
      <c r="Q2187" s="304"/>
      <c r="R2187" s="96"/>
      <c r="S2187" s="96"/>
      <c r="T2187" s="97"/>
      <c r="U2187" s="97"/>
      <c r="V2187" s="97"/>
      <c r="W2187" s="97"/>
      <c r="X2187" s="97"/>
      <c r="Y2187" s="97"/>
      <c r="Z2187" s="97"/>
      <c r="AA2187" s="97"/>
      <c r="AB2187" s="97"/>
      <c r="AC2187" s="97"/>
      <c r="AD2187" s="97"/>
      <c r="AE2187" s="97"/>
      <c r="AF2187" s="97"/>
      <c r="AG2187" s="97"/>
      <c r="AH2187" s="97"/>
      <c r="AI2187" s="97"/>
      <c r="AJ2187" s="97"/>
      <c r="AK2187" s="97"/>
      <c r="AL2187" s="97"/>
      <c r="AM2187" s="97"/>
      <c r="AN2187" s="97"/>
      <c r="AO2187" s="97"/>
      <c r="AP2187" s="97"/>
      <c r="AQ2187" s="97"/>
      <c r="AR2187" s="97"/>
      <c r="AS2187" s="97"/>
      <c r="AT2187" s="97"/>
      <c r="AU2187" s="97"/>
      <c r="AV2187" s="97"/>
      <c r="AW2187" s="97"/>
      <c r="AX2187" s="97"/>
      <c r="AY2187" s="97"/>
      <c r="AZ2187" s="97"/>
      <c r="BA2187" s="97"/>
      <c r="BB2187" s="97"/>
      <c r="BC2187" s="97"/>
      <c r="BD2187" s="97"/>
      <c r="BE2187" s="97"/>
      <c r="BF2187" s="97"/>
      <c r="BG2187" s="97"/>
      <c r="BH2187" s="97"/>
      <c r="BI2187" s="97">
        <v>0</v>
      </c>
      <c r="BJ2187" s="97">
        <v>0</v>
      </c>
      <c r="BK2187" s="97">
        <v>0</v>
      </c>
      <c r="BL2187" s="97">
        <v>0</v>
      </c>
      <c r="BM2187" s="97">
        <v>0</v>
      </c>
      <c r="BN2187" s="97"/>
      <c r="BO2187" s="97"/>
      <c r="BP2187" s="97"/>
      <c r="BQ2187" s="97"/>
      <c r="BR2187" s="97"/>
      <c r="BS2187" s="97"/>
      <c r="BT2187" s="97"/>
      <c r="BU2187" s="97"/>
      <c r="BV2187" s="97"/>
      <c r="BW2187" s="97"/>
      <c r="BX2187" s="97"/>
      <c r="BY2187" s="97"/>
      <c r="BZ2187" s="97"/>
      <c r="CA2187" s="97"/>
      <c r="CB2187" s="97"/>
      <c r="CC2187" s="97"/>
      <c r="CD2187" s="97"/>
      <c r="CE2187" s="97"/>
      <c r="CF2187" s="97"/>
      <c r="CG2187" s="97"/>
      <c r="CH2187" s="97"/>
      <c r="CI2187" s="97"/>
      <c r="CJ2187" s="97"/>
      <c r="CK2187" s="97"/>
      <c r="CL2187" s="97"/>
      <c r="CM2187" s="97"/>
      <c r="CN2187" s="97"/>
      <c r="CO2187" s="97"/>
      <c r="CP2187" s="97"/>
      <c r="CQ2187" s="97"/>
      <c r="CR2187" s="97"/>
      <c r="CS2187" s="97"/>
      <c r="CT2187" s="97"/>
      <c r="CU2187" s="97"/>
      <c r="CV2187" s="97"/>
      <c r="CW2187" s="97"/>
      <c r="CX2187" s="97"/>
      <c r="CY2187" s="97"/>
      <c r="CZ2187" s="97"/>
      <c r="DA2187" s="97"/>
      <c r="DB2187" s="97"/>
      <c r="DC2187" s="97">
        <v>0</v>
      </c>
      <c r="DD2187" s="97">
        <v>347.57</v>
      </c>
      <c r="DE2187" s="97">
        <v>57.44</v>
      </c>
      <c r="DF2187" s="97">
        <v>290.13</v>
      </c>
      <c r="DG2187" s="97">
        <v>0</v>
      </c>
      <c r="DH2187" s="97"/>
      <c r="DI2187" s="97"/>
      <c r="DJ2187" s="97"/>
      <c r="DK2187" s="97"/>
      <c r="DL2187" s="97"/>
      <c r="DM2187" s="97"/>
      <c r="DN2187" s="97"/>
      <c r="DO2187" s="97"/>
      <c r="DP2187" s="97"/>
      <c r="DQ2187" s="97"/>
      <c r="EL2187" s="240">
        <v>347.57</v>
      </c>
      <c r="EM2187" s="240">
        <v>57.44</v>
      </c>
      <c r="EN2187" s="240">
        <v>290.13</v>
      </c>
      <c r="EW2187" s="240">
        <v>0</v>
      </c>
      <c r="EX2187" s="240">
        <v>0</v>
      </c>
      <c r="EY2187" s="240">
        <v>0</v>
      </c>
      <c r="EZ2187" s="240">
        <v>0</v>
      </c>
      <c r="FA2187" s="240">
        <v>0</v>
      </c>
      <c r="GQ2187" s="240">
        <v>0</v>
      </c>
      <c r="GR2187" s="240">
        <v>347.57</v>
      </c>
      <c r="GS2187" s="240">
        <v>57.44</v>
      </c>
      <c r="GT2187" s="240">
        <v>290.13</v>
      </c>
      <c r="GU2187" s="240">
        <v>0</v>
      </c>
    </row>
    <row r="2188" spans="1:203" s="240" customFormat="1" ht="30" hidden="1" customHeight="1" outlineLevel="2">
      <c r="A2188" s="201"/>
      <c r="B2188" s="201"/>
      <c r="C2188" s="291" t="s">
        <v>2890</v>
      </c>
      <c r="D2188" s="201"/>
      <c r="E2188" s="291"/>
      <c r="F2188" s="168" t="s">
        <v>2902</v>
      </c>
      <c r="G2188" s="169"/>
      <c r="H2188" s="300"/>
      <c r="I2188" s="169"/>
      <c r="J2188" s="169"/>
      <c r="K2188" s="294"/>
      <c r="L2188" s="294"/>
      <c r="M2188" s="292" t="s">
        <v>161</v>
      </c>
      <c r="N2188" s="293" t="s">
        <v>52</v>
      </c>
      <c r="O2188" s="295">
        <v>1</v>
      </c>
      <c r="P2188" s="281"/>
      <c r="Q2188" s="304"/>
      <c r="R2188" s="96"/>
      <c r="S2188" s="96"/>
      <c r="T2188" s="97"/>
      <c r="U2188" s="97"/>
      <c r="V2188" s="97"/>
      <c r="W2188" s="97"/>
      <c r="X2188" s="97"/>
      <c r="Y2188" s="97"/>
      <c r="Z2188" s="97"/>
      <c r="AA2188" s="97"/>
      <c r="AB2188" s="97"/>
      <c r="AC2188" s="97"/>
      <c r="AD2188" s="97"/>
      <c r="AE2188" s="97"/>
      <c r="AF2188" s="97"/>
      <c r="AG2188" s="97"/>
      <c r="AH2188" s="97"/>
      <c r="AI2188" s="97"/>
      <c r="AJ2188" s="97"/>
      <c r="AK2188" s="97"/>
      <c r="AL2188" s="97"/>
      <c r="AM2188" s="97"/>
      <c r="AN2188" s="97"/>
      <c r="AO2188" s="97"/>
      <c r="AP2188" s="97"/>
      <c r="AQ2188" s="97"/>
      <c r="AR2188" s="97"/>
      <c r="AS2188" s="97"/>
      <c r="AT2188" s="97"/>
      <c r="AU2188" s="97"/>
      <c r="AV2188" s="97"/>
      <c r="AW2188" s="97"/>
      <c r="AX2188" s="97"/>
      <c r="AY2188" s="97"/>
      <c r="AZ2188" s="97"/>
      <c r="BA2188" s="97"/>
      <c r="BB2188" s="97"/>
      <c r="BC2188" s="97"/>
      <c r="BD2188" s="97"/>
      <c r="BE2188" s="97"/>
      <c r="BF2188" s="97"/>
      <c r="BG2188" s="97"/>
      <c r="BH2188" s="97"/>
      <c r="BI2188" s="97">
        <v>0</v>
      </c>
      <c r="BJ2188" s="97">
        <v>0</v>
      </c>
      <c r="BK2188" s="97">
        <v>0</v>
      </c>
      <c r="BL2188" s="97">
        <v>0</v>
      </c>
      <c r="BM2188" s="97">
        <v>0</v>
      </c>
      <c r="BN2188" s="97"/>
      <c r="BO2188" s="97"/>
      <c r="BP2188" s="97"/>
      <c r="BQ2188" s="97"/>
      <c r="BR2188" s="97"/>
      <c r="BS2188" s="97"/>
      <c r="BT2188" s="97"/>
      <c r="BU2188" s="97"/>
      <c r="BV2188" s="97"/>
      <c r="BW2188" s="97"/>
      <c r="BX2188" s="97"/>
      <c r="BY2188" s="97"/>
      <c r="BZ2188" s="97"/>
      <c r="CA2188" s="97"/>
      <c r="CB2188" s="97"/>
      <c r="CC2188" s="97"/>
      <c r="CD2188" s="97"/>
      <c r="CE2188" s="97"/>
      <c r="CF2188" s="97"/>
      <c r="CG2188" s="97"/>
      <c r="CH2188" s="97"/>
      <c r="CI2188" s="97"/>
      <c r="CJ2188" s="97"/>
      <c r="CK2188" s="97"/>
      <c r="CL2188" s="97"/>
      <c r="CM2188" s="97"/>
      <c r="CN2188" s="97"/>
      <c r="CO2188" s="97"/>
      <c r="CP2188" s="97"/>
      <c r="CQ2188" s="97"/>
      <c r="CR2188" s="97"/>
      <c r="CS2188" s="97"/>
      <c r="CT2188" s="97"/>
      <c r="CU2188" s="97"/>
      <c r="CV2188" s="97"/>
      <c r="CW2188" s="97"/>
      <c r="CX2188" s="97"/>
      <c r="CY2188" s="97"/>
      <c r="CZ2188" s="97"/>
      <c r="DA2188" s="97"/>
      <c r="DB2188" s="97"/>
      <c r="DC2188" s="97">
        <v>2</v>
      </c>
      <c r="DD2188" s="97">
        <v>0</v>
      </c>
      <c r="DE2188" s="97">
        <v>0</v>
      </c>
      <c r="DF2188" s="97">
        <v>0</v>
      </c>
      <c r="DG2188" s="97">
        <v>0</v>
      </c>
      <c r="DH2188" s="97"/>
      <c r="DI2188" s="97"/>
      <c r="DJ2188" s="97"/>
      <c r="DK2188" s="97"/>
      <c r="DL2188" s="97"/>
      <c r="DM2188" s="97"/>
      <c r="DN2188" s="97"/>
      <c r="DO2188" s="97"/>
      <c r="DP2188" s="97"/>
      <c r="DQ2188" s="97"/>
      <c r="EK2188" s="240">
        <v>2</v>
      </c>
      <c r="EW2188" s="240">
        <v>0</v>
      </c>
      <c r="EX2188" s="240">
        <v>0</v>
      </c>
      <c r="EY2188" s="240">
        <v>0</v>
      </c>
      <c r="EZ2188" s="240">
        <v>0</v>
      </c>
      <c r="FA2188" s="240">
        <v>0</v>
      </c>
      <c r="GQ2188" s="240">
        <v>2</v>
      </c>
      <c r="GR2188" s="240">
        <v>0</v>
      </c>
      <c r="GS2188" s="240">
        <v>0</v>
      </c>
      <c r="GT2188" s="240">
        <v>0</v>
      </c>
      <c r="GU2188" s="240">
        <v>0</v>
      </c>
    </row>
    <row r="2189" spans="1:203" s="240" customFormat="1" ht="22.5" customHeight="1" outlineLevel="1" collapsed="1">
      <c r="A2189" s="201" t="s">
        <v>2905</v>
      </c>
      <c r="B2189" s="305">
        <v>6</v>
      </c>
      <c r="C2189" s="169" t="s">
        <v>1349</v>
      </c>
      <c r="D2189" s="84" t="s">
        <v>1350</v>
      </c>
      <c r="E2189" s="169" t="s">
        <v>2891</v>
      </c>
      <c r="F2189" s="168" t="s">
        <v>2892</v>
      </c>
      <c r="G2189" s="169"/>
      <c r="H2189" s="169" t="s">
        <v>59</v>
      </c>
      <c r="I2189" s="169"/>
      <c r="J2189" s="184" t="s">
        <v>33</v>
      </c>
      <c r="K2189" s="184" t="s">
        <v>57</v>
      </c>
      <c r="L2189" s="184" t="s">
        <v>57</v>
      </c>
      <c r="M2189" s="185" t="s">
        <v>2893</v>
      </c>
      <c r="N2189" s="186"/>
      <c r="O2189" s="187"/>
      <c r="P2189" s="281"/>
      <c r="Q2189" s="304"/>
      <c r="R2189" s="96"/>
      <c r="S2189" s="96"/>
      <c r="T2189" s="97"/>
      <c r="U2189" s="97"/>
      <c r="V2189" s="97"/>
      <c r="W2189" s="97"/>
      <c r="X2189" s="97"/>
      <c r="Y2189" s="97"/>
      <c r="Z2189" s="97"/>
      <c r="AA2189" s="97"/>
      <c r="AB2189" s="97"/>
      <c r="AC2189" s="97"/>
      <c r="AD2189" s="97"/>
      <c r="AE2189" s="97"/>
      <c r="AF2189" s="97"/>
      <c r="AG2189" s="97"/>
      <c r="AH2189" s="97"/>
      <c r="AI2189" s="97"/>
      <c r="AJ2189" s="97"/>
      <c r="AK2189" s="97"/>
      <c r="AL2189" s="97"/>
      <c r="AM2189" s="97"/>
      <c r="AN2189" s="97"/>
      <c r="AO2189" s="97"/>
      <c r="AP2189" s="97"/>
      <c r="AQ2189" s="97"/>
      <c r="AR2189" s="97"/>
      <c r="AS2189" s="97"/>
      <c r="AT2189" s="97"/>
      <c r="AU2189" s="97"/>
      <c r="AV2189" s="97"/>
      <c r="AW2189" s="97"/>
      <c r="AX2189" s="97"/>
      <c r="AY2189" s="97"/>
      <c r="AZ2189" s="97"/>
      <c r="BA2189" s="97"/>
      <c r="BB2189" s="97"/>
      <c r="BC2189" s="97"/>
      <c r="BD2189" s="97"/>
      <c r="BE2189" s="97"/>
      <c r="BF2189" s="97"/>
      <c r="BG2189" s="97"/>
      <c r="BH2189" s="97"/>
      <c r="BI2189" s="97">
        <v>0</v>
      </c>
      <c r="BJ2189" s="97">
        <v>0</v>
      </c>
      <c r="BK2189" s="97">
        <v>0</v>
      </c>
      <c r="BL2189" s="97">
        <v>0</v>
      </c>
      <c r="BM2189" s="97">
        <v>0</v>
      </c>
      <c r="BN2189" s="97"/>
      <c r="BO2189" s="97"/>
      <c r="BP2189" s="97"/>
      <c r="BQ2189" s="97"/>
      <c r="BR2189" s="97"/>
      <c r="BS2189" s="97"/>
      <c r="BT2189" s="97"/>
      <c r="BU2189" s="97"/>
      <c r="BV2189" s="97"/>
      <c r="BW2189" s="97"/>
      <c r="BX2189" s="97"/>
      <c r="BY2189" s="97"/>
      <c r="BZ2189" s="97"/>
      <c r="CA2189" s="97"/>
      <c r="CB2189" s="97"/>
      <c r="CC2189" s="97"/>
      <c r="CD2189" s="97"/>
      <c r="CE2189" s="97"/>
      <c r="CF2189" s="97"/>
      <c r="CG2189" s="97"/>
      <c r="CH2189" s="97"/>
      <c r="CI2189" s="97"/>
      <c r="CJ2189" s="97"/>
      <c r="CK2189" s="97"/>
      <c r="CL2189" s="97"/>
      <c r="CM2189" s="97"/>
      <c r="CN2189" s="97"/>
      <c r="CO2189" s="97"/>
      <c r="CP2189" s="97"/>
      <c r="CQ2189" s="97"/>
      <c r="CR2189" s="97"/>
      <c r="CS2189" s="97"/>
      <c r="CT2189" s="97"/>
      <c r="CU2189" s="97"/>
      <c r="CV2189" s="97"/>
      <c r="CW2189" s="97"/>
      <c r="CX2189" s="97"/>
      <c r="CY2189" s="97"/>
      <c r="CZ2189" s="97"/>
      <c r="DA2189" s="97"/>
      <c r="DB2189" s="97"/>
      <c r="DC2189" s="97">
        <v>0</v>
      </c>
      <c r="DD2189" s="97">
        <v>192.03</v>
      </c>
      <c r="DE2189" s="97">
        <v>6.03</v>
      </c>
      <c r="DF2189" s="97">
        <v>186</v>
      </c>
      <c r="DG2189" s="97">
        <v>0</v>
      </c>
      <c r="DH2189" s="97"/>
      <c r="DI2189" s="97"/>
      <c r="DJ2189" s="97"/>
      <c r="DK2189" s="97"/>
      <c r="DL2189" s="97"/>
      <c r="DM2189" s="97"/>
      <c r="DN2189" s="97"/>
      <c r="DO2189" s="97"/>
      <c r="DP2189" s="97"/>
      <c r="DQ2189" s="97"/>
      <c r="EL2189" s="240">
        <v>192.03</v>
      </c>
      <c r="EM2189" s="240">
        <v>6.03</v>
      </c>
      <c r="EN2189" s="240">
        <v>186</v>
      </c>
      <c r="EW2189" s="240">
        <v>0</v>
      </c>
      <c r="EX2189" s="240">
        <v>0</v>
      </c>
      <c r="EY2189" s="240">
        <v>0</v>
      </c>
      <c r="EZ2189" s="240">
        <v>0</v>
      </c>
      <c r="FA2189" s="240">
        <v>0</v>
      </c>
      <c r="GQ2189" s="240">
        <v>0</v>
      </c>
      <c r="GR2189" s="240">
        <v>192.03</v>
      </c>
      <c r="GS2189" s="240">
        <v>6.03</v>
      </c>
      <c r="GT2189" s="240">
        <v>186</v>
      </c>
      <c r="GU2189" s="240">
        <v>0</v>
      </c>
    </row>
    <row r="2190" spans="1:203" s="20" customFormat="1" ht="22.5" hidden="1" customHeight="1" outlineLevel="2">
      <c r="A2190" s="70"/>
      <c r="B2190" s="70"/>
      <c r="C2190" s="49" t="s">
        <v>2890</v>
      </c>
      <c r="D2190" s="12"/>
      <c r="E2190" s="49"/>
      <c r="F2190" s="59" t="s">
        <v>2894</v>
      </c>
      <c r="G2190" s="49"/>
      <c r="H2190" s="49"/>
      <c r="I2190" s="49"/>
      <c r="J2190" s="60"/>
      <c r="K2190" s="60"/>
      <c r="L2190" s="60"/>
      <c r="M2190" s="249" t="s">
        <v>161</v>
      </c>
      <c r="N2190" s="250" t="s">
        <v>52</v>
      </c>
      <c r="O2190" s="54">
        <v>1</v>
      </c>
      <c r="P2190" s="55"/>
      <c r="Q2190" s="306"/>
      <c r="R2190" s="56"/>
      <c r="S2190" s="56"/>
      <c r="T2190" s="57"/>
      <c r="U2190" s="57"/>
      <c r="V2190" s="57"/>
      <c r="W2190" s="57"/>
      <c r="X2190" s="57"/>
      <c r="Y2190" s="57"/>
      <c r="Z2190" s="57"/>
      <c r="AA2190" s="57"/>
      <c r="AB2190" s="57"/>
      <c r="AC2190" s="57"/>
      <c r="AD2190" s="57"/>
      <c r="AE2190" s="57"/>
      <c r="AF2190" s="57"/>
      <c r="AG2190" s="57"/>
      <c r="AH2190" s="57"/>
      <c r="AI2190" s="57"/>
      <c r="AJ2190" s="57"/>
      <c r="AK2190" s="57"/>
      <c r="AL2190" s="57"/>
      <c r="AM2190" s="57"/>
      <c r="AN2190" s="57"/>
      <c r="AO2190" s="57"/>
      <c r="AP2190" s="57"/>
      <c r="AQ2190" s="57"/>
      <c r="AR2190" s="57"/>
      <c r="AS2190" s="57"/>
      <c r="AT2190" s="57"/>
      <c r="AU2190" s="57"/>
      <c r="AV2190" s="57"/>
      <c r="AW2190" s="57"/>
      <c r="AX2190" s="57"/>
      <c r="AY2190" s="57"/>
      <c r="AZ2190" s="57"/>
      <c r="BA2190" s="57"/>
      <c r="BB2190" s="57"/>
      <c r="BC2190" s="57"/>
      <c r="BD2190" s="57"/>
      <c r="BE2190" s="57"/>
      <c r="BF2190" s="57"/>
      <c r="BG2190" s="57"/>
      <c r="BH2190" s="57"/>
      <c r="BI2190" s="57">
        <v>0</v>
      </c>
      <c r="BJ2190" s="57">
        <v>0</v>
      </c>
      <c r="BK2190" s="57">
        <v>0</v>
      </c>
      <c r="BL2190" s="57">
        <v>0</v>
      </c>
      <c r="BM2190" s="57">
        <v>0</v>
      </c>
      <c r="BN2190" s="57"/>
      <c r="BO2190" s="57"/>
      <c r="BP2190" s="57"/>
      <c r="BQ2190" s="57"/>
      <c r="BR2190" s="57"/>
      <c r="BS2190" s="57"/>
      <c r="BT2190" s="57"/>
      <c r="BU2190" s="57"/>
      <c r="BV2190" s="57"/>
      <c r="BW2190" s="57"/>
      <c r="BX2190" s="57"/>
      <c r="BY2190" s="57"/>
      <c r="BZ2190" s="57"/>
      <c r="CA2190" s="57"/>
      <c r="CB2190" s="57"/>
      <c r="CC2190" s="57"/>
      <c r="CD2190" s="57"/>
      <c r="CE2190" s="57"/>
      <c r="CF2190" s="57"/>
      <c r="CG2190" s="57"/>
      <c r="CH2190" s="57"/>
      <c r="CI2190" s="57"/>
      <c r="CJ2190" s="57"/>
      <c r="CK2190" s="57"/>
      <c r="CL2190" s="57"/>
      <c r="CM2190" s="57"/>
      <c r="CN2190" s="57"/>
      <c r="CO2190" s="57"/>
      <c r="CP2190" s="57"/>
      <c r="CQ2190" s="57"/>
      <c r="CR2190" s="57"/>
      <c r="CS2190" s="57"/>
      <c r="CT2190" s="57"/>
      <c r="CU2190" s="57"/>
      <c r="CV2190" s="57"/>
      <c r="CW2190" s="57"/>
      <c r="CX2190" s="57"/>
      <c r="CY2190" s="57"/>
      <c r="CZ2190" s="57"/>
      <c r="DA2190" s="57"/>
      <c r="DB2190" s="57"/>
      <c r="DC2190" s="57">
        <v>1</v>
      </c>
      <c r="DD2190" s="57">
        <v>0</v>
      </c>
      <c r="DE2190" s="57">
        <v>0</v>
      </c>
      <c r="DF2190" s="57">
        <v>0</v>
      </c>
      <c r="DG2190" s="57">
        <v>0</v>
      </c>
      <c r="DH2190" s="57"/>
      <c r="DI2190" s="57"/>
      <c r="DJ2190" s="57"/>
      <c r="DK2190" s="57"/>
      <c r="DL2190" s="57"/>
      <c r="DM2190" s="57"/>
      <c r="DN2190" s="57"/>
      <c r="DO2190" s="57"/>
      <c r="DP2190" s="57"/>
      <c r="DQ2190" s="57"/>
      <c r="EK2190" s="20">
        <v>1</v>
      </c>
      <c r="EW2190" s="20">
        <v>0</v>
      </c>
      <c r="EX2190" s="20">
        <v>0</v>
      </c>
      <c r="EY2190" s="20">
        <v>0</v>
      </c>
      <c r="EZ2190" s="20">
        <v>0</v>
      </c>
      <c r="FA2190" s="20">
        <v>0</v>
      </c>
      <c r="GQ2190" s="20">
        <v>1</v>
      </c>
      <c r="GR2190" s="20">
        <v>0</v>
      </c>
      <c r="GS2190" s="20">
        <v>0</v>
      </c>
      <c r="GT2190" s="20">
        <v>0</v>
      </c>
      <c r="GU2190" s="20">
        <v>0</v>
      </c>
    </row>
    <row r="2191" spans="1:203" s="20" customFormat="1" ht="22.5" customHeight="1" outlineLevel="1" collapsed="1">
      <c r="A2191" s="70"/>
      <c r="B2191" s="70"/>
      <c r="C2191" s="49"/>
      <c r="D2191" s="12"/>
      <c r="E2191" s="49"/>
      <c r="F2191" s="59"/>
      <c r="G2191" s="49"/>
      <c r="H2191" s="49"/>
      <c r="I2191" s="49"/>
      <c r="J2191" s="60"/>
      <c r="K2191" s="60"/>
      <c r="L2191" s="60"/>
      <c r="M2191" s="249"/>
      <c r="N2191" s="250"/>
      <c r="O2191" s="54"/>
      <c r="P2191" s="55"/>
      <c r="Q2191" s="306"/>
      <c r="R2191" s="56"/>
      <c r="S2191" s="56"/>
      <c r="T2191" s="57"/>
      <c r="U2191" s="57"/>
      <c r="V2191" s="57"/>
      <c r="W2191" s="57"/>
      <c r="X2191" s="57"/>
      <c r="Y2191" s="57"/>
      <c r="Z2191" s="57"/>
      <c r="AA2191" s="57"/>
      <c r="AB2191" s="57"/>
      <c r="AC2191" s="57"/>
      <c r="AD2191" s="57"/>
      <c r="AE2191" s="57"/>
      <c r="AF2191" s="57"/>
      <c r="AG2191" s="57"/>
      <c r="AH2191" s="57"/>
      <c r="AI2191" s="57"/>
      <c r="AJ2191" s="57"/>
      <c r="AK2191" s="57"/>
      <c r="AL2191" s="57"/>
      <c r="AM2191" s="57"/>
      <c r="AN2191" s="57"/>
      <c r="AO2191" s="57"/>
      <c r="AP2191" s="57"/>
      <c r="AQ2191" s="57"/>
      <c r="AR2191" s="57"/>
      <c r="AS2191" s="57"/>
      <c r="AT2191" s="57"/>
      <c r="AU2191" s="57"/>
      <c r="AV2191" s="57"/>
      <c r="AW2191" s="57"/>
      <c r="AX2191" s="57"/>
      <c r="AY2191" s="57"/>
      <c r="AZ2191" s="57"/>
      <c r="BA2191" s="57"/>
      <c r="BB2191" s="57"/>
      <c r="BC2191" s="57"/>
      <c r="BD2191" s="57"/>
      <c r="BE2191" s="57"/>
      <c r="BF2191" s="57"/>
      <c r="BG2191" s="57"/>
      <c r="BH2191" s="57"/>
      <c r="BI2191" s="57"/>
      <c r="BJ2191" s="57"/>
      <c r="BK2191" s="57"/>
      <c r="BL2191" s="57"/>
      <c r="BM2191" s="57"/>
      <c r="BN2191" s="57"/>
      <c r="BO2191" s="57"/>
      <c r="BP2191" s="57"/>
      <c r="BQ2191" s="57"/>
      <c r="BR2191" s="57"/>
      <c r="BS2191" s="57"/>
      <c r="BT2191" s="57"/>
      <c r="BU2191" s="57"/>
      <c r="BV2191" s="57"/>
      <c r="BW2191" s="57"/>
      <c r="BX2191" s="57"/>
      <c r="BY2191" s="57"/>
      <c r="BZ2191" s="57"/>
      <c r="CA2191" s="57"/>
      <c r="CB2191" s="57"/>
      <c r="CC2191" s="57"/>
      <c r="CD2191" s="57"/>
      <c r="CE2191" s="57"/>
      <c r="CF2191" s="57"/>
      <c r="CG2191" s="57"/>
      <c r="CH2191" s="57"/>
      <c r="CI2191" s="57"/>
      <c r="CJ2191" s="57"/>
      <c r="CK2191" s="57"/>
      <c r="CL2191" s="57"/>
      <c r="CM2191" s="57"/>
      <c r="CN2191" s="57"/>
      <c r="CO2191" s="57"/>
      <c r="CP2191" s="57"/>
      <c r="CQ2191" s="57"/>
      <c r="CR2191" s="57"/>
      <c r="CS2191" s="57"/>
      <c r="CT2191" s="57"/>
      <c r="CU2191" s="57"/>
      <c r="CV2191" s="57"/>
      <c r="CW2191" s="57"/>
      <c r="CX2191" s="57"/>
      <c r="CY2191" s="57"/>
      <c r="CZ2191" s="57"/>
      <c r="DA2191" s="57"/>
      <c r="DB2191" s="57"/>
      <c r="DC2191" s="57"/>
      <c r="DD2191" s="57"/>
      <c r="DE2191" s="57"/>
      <c r="DF2191" s="57"/>
      <c r="DG2191" s="57"/>
      <c r="DH2191" s="57"/>
      <c r="DI2191" s="57"/>
      <c r="DJ2191" s="57"/>
      <c r="DK2191" s="57"/>
      <c r="DL2191" s="57"/>
      <c r="DM2191" s="57"/>
      <c r="DN2191" s="57"/>
      <c r="DO2191" s="57"/>
      <c r="DP2191" s="57"/>
      <c r="DQ2191" s="57"/>
    </row>
    <row r="2192" spans="1:203">
      <c r="A2192" s="62" t="s">
        <v>39</v>
      </c>
      <c r="B2192" s="40"/>
      <c r="C2192" s="35"/>
      <c r="D2192" s="39"/>
      <c r="E2192" s="3"/>
      <c r="F2192" s="35" t="s">
        <v>45</v>
      </c>
      <c r="G2192" s="28"/>
      <c r="H2192" s="35"/>
      <c r="I2192" s="35"/>
      <c r="J2192" s="46"/>
      <c r="K2192" s="26"/>
      <c r="L2192" s="26"/>
      <c r="M2192" s="23"/>
      <c r="N2192" s="33"/>
      <c r="O2192" s="26"/>
      <c r="P2192" s="41"/>
      <c r="Q2192" s="88"/>
      <c r="R2192" s="47"/>
      <c r="S2192" s="47"/>
      <c r="T2192" s="47"/>
      <c r="U2192" s="47"/>
      <c r="V2192" s="47"/>
      <c r="W2192" s="47"/>
      <c r="X2192" s="47"/>
      <c r="Y2192" s="47"/>
      <c r="Z2192" s="48"/>
      <c r="AA2192" s="48"/>
      <c r="AB2192" s="48"/>
      <c r="AC2192" s="48"/>
      <c r="AD2192" s="48"/>
      <c r="AE2192" s="48"/>
      <c r="AF2192" s="48"/>
      <c r="AG2192" s="48"/>
      <c r="AH2192" s="48"/>
      <c r="AI2192" s="48"/>
      <c r="AJ2192" s="48"/>
      <c r="AK2192" s="48"/>
      <c r="AL2192" s="48"/>
      <c r="AM2192" s="48"/>
      <c r="AN2192" s="48"/>
      <c r="AO2192" s="48"/>
      <c r="AP2192" s="48"/>
      <c r="AQ2192" s="48"/>
      <c r="AR2192" s="48"/>
      <c r="AS2192" s="48"/>
      <c r="AT2192" s="48"/>
      <c r="AU2192" s="48"/>
      <c r="AV2192" s="48"/>
      <c r="AW2192" s="48"/>
      <c r="AX2192" s="48"/>
      <c r="AY2192" s="48"/>
      <c r="AZ2192" s="48"/>
      <c r="BA2192" s="48"/>
      <c r="BB2192" s="48"/>
      <c r="BC2192" s="48"/>
      <c r="BD2192" s="48"/>
      <c r="BE2192" s="48"/>
      <c r="BF2192" s="48"/>
      <c r="BG2192" s="48"/>
      <c r="BH2192" s="48"/>
      <c r="BI2192" s="48"/>
      <c r="BJ2192" s="48"/>
      <c r="BK2192" s="48"/>
      <c r="BL2192" s="48"/>
      <c r="BM2192" s="48"/>
      <c r="BN2192" s="48"/>
      <c r="BO2192" s="48"/>
      <c r="BP2192" s="48"/>
      <c r="BQ2192" s="48"/>
      <c r="BR2192" s="48"/>
      <c r="BS2192" s="48"/>
      <c r="BT2192" s="48"/>
      <c r="BU2192" s="48"/>
      <c r="BV2192" s="48"/>
      <c r="BW2192" s="48"/>
      <c r="BX2192" s="48"/>
      <c r="BY2192" s="48"/>
      <c r="BZ2192" s="48"/>
      <c r="CA2192" s="48"/>
      <c r="CB2192" s="48"/>
      <c r="CC2192" s="48"/>
      <c r="CD2192" s="48"/>
      <c r="CE2192" s="48"/>
      <c r="CF2192" s="48"/>
      <c r="CG2192" s="48"/>
      <c r="CH2192" s="48"/>
      <c r="CI2192" s="48"/>
      <c r="CJ2192" s="48"/>
      <c r="CK2192" s="48"/>
      <c r="CL2192" s="48"/>
      <c r="CM2192" s="48"/>
      <c r="CN2192" s="48"/>
      <c r="CO2192" s="48"/>
      <c r="CP2192" s="48"/>
      <c r="CQ2192" s="48"/>
      <c r="CR2192" s="48"/>
      <c r="CS2192" s="48"/>
      <c r="CT2192" s="48"/>
      <c r="CU2192" s="48"/>
      <c r="CV2192" s="48"/>
      <c r="CW2192" s="48"/>
      <c r="CX2192" s="48"/>
      <c r="CY2192" s="48"/>
      <c r="CZ2192" s="48"/>
      <c r="DA2192" s="48"/>
      <c r="DB2192" s="48"/>
      <c r="DC2192" s="48"/>
      <c r="DD2192" s="48"/>
      <c r="DE2192" s="48"/>
      <c r="DF2192" s="48"/>
      <c r="DG2192" s="48"/>
      <c r="DH2192" s="48"/>
      <c r="DI2192" s="48"/>
      <c r="DJ2192" s="48"/>
      <c r="DK2192" s="48"/>
      <c r="DL2192" s="48"/>
      <c r="DM2192" s="48"/>
      <c r="DN2192" s="48"/>
      <c r="DO2192" s="48"/>
      <c r="DP2192" s="48"/>
      <c r="DQ2192" s="48"/>
    </row>
    <row r="2193" spans="1:121" ht="22.5" customHeight="1" outlineLevel="1">
      <c r="A2193" s="27" t="s">
        <v>150</v>
      </c>
      <c r="B2193" s="27">
        <v>6</v>
      </c>
      <c r="C2193" s="27" t="s">
        <v>1575</v>
      </c>
      <c r="D2193" s="27" t="s">
        <v>1350</v>
      </c>
      <c r="E2193" s="28" t="s">
        <v>2332</v>
      </c>
      <c r="F2193" s="35" t="s">
        <v>2333</v>
      </c>
      <c r="G2193" s="9"/>
      <c r="H2193" s="9" t="s">
        <v>59</v>
      </c>
      <c r="I2193" s="9"/>
      <c r="J2193" s="9" t="s">
        <v>50</v>
      </c>
      <c r="K2193" s="5" t="s">
        <v>57</v>
      </c>
      <c r="L2193" s="5" t="s">
        <v>57</v>
      </c>
      <c r="M2193" s="3" t="str">
        <f>M2194&amp;" "&amp;O2194&amp;N2194&amp;" "&amp;M2195&amp;" "&amp;O2195&amp;N2195&amp;" "&amp;M2196&amp;" "&amp;O2196&amp;N2196&amp;" "</f>
        <v xml:space="preserve">Ремонт строительной части ТП, КТП 1шт Ремонт РУ10-0,4 кВ 1шт Ремонт ТМ 1шт </v>
      </c>
      <c r="N2193" s="26"/>
      <c r="O2193" s="26"/>
      <c r="P2193" s="41"/>
      <c r="Q2193" s="88"/>
      <c r="R2193" s="47"/>
      <c r="S2193" s="47"/>
      <c r="T2193" s="47"/>
      <c r="U2193" s="47"/>
      <c r="V2193" s="48"/>
      <c r="W2193" s="48"/>
      <c r="X2193" s="48"/>
      <c r="Y2193" s="48"/>
      <c r="Z2193" s="48"/>
      <c r="AA2193" s="48"/>
      <c r="AB2193" s="48"/>
      <c r="AC2193" s="48"/>
      <c r="AD2193" s="48"/>
      <c r="AE2193" s="48"/>
      <c r="AF2193" s="48"/>
      <c r="AG2193" s="48"/>
      <c r="AH2193" s="48"/>
      <c r="AI2193" s="48"/>
      <c r="AJ2193" s="48"/>
      <c r="AK2193" s="48"/>
      <c r="AL2193" s="48"/>
      <c r="AM2193" s="48"/>
      <c r="AN2193" s="48"/>
      <c r="AO2193" s="48"/>
      <c r="AP2193" s="48"/>
      <c r="AQ2193" s="48"/>
      <c r="AR2193" s="48"/>
      <c r="AS2193" s="48"/>
      <c r="AT2193" s="48"/>
      <c r="AU2193" s="48"/>
      <c r="AV2193" s="48"/>
      <c r="AW2193" s="48"/>
      <c r="AX2193" s="48"/>
      <c r="AY2193" s="48"/>
      <c r="AZ2193" s="48"/>
      <c r="BA2193" s="48"/>
      <c r="BB2193" s="48"/>
      <c r="BC2193" s="48"/>
      <c r="BD2193" s="48"/>
      <c r="BE2193" s="48"/>
      <c r="BF2193" s="48"/>
      <c r="BG2193" s="48"/>
      <c r="BH2193" s="48"/>
      <c r="BI2193" s="48"/>
      <c r="BJ2193" s="48"/>
      <c r="BK2193" s="48"/>
      <c r="BL2193" s="48"/>
      <c r="BM2193" s="48"/>
      <c r="BN2193" s="48"/>
      <c r="BO2193" s="48"/>
      <c r="BP2193" s="48"/>
      <c r="BQ2193" s="48"/>
      <c r="BR2193" s="48"/>
      <c r="BS2193" s="48"/>
      <c r="BT2193" s="48"/>
      <c r="BU2193" s="48"/>
      <c r="BV2193" s="48"/>
      <c r="BW2193" s="48"/>
      <c r="BX2193" s="48"/>
      <c r="BY2193" s="48"/>
      <c r="BZ2193" s="48"/>
      <c r="CA2193" s="48"/>
      <c r="CB2193" s="48"/>
      <c r="CC2193" s="48"/>
      <c r="CD2193" s="48"/>
      <c r="CE2193" s="48"/>
      <c r="CF2193" s="48"/>
      <c r="CG2193" s="48"/>
      <c r="CH2193" s="48"/>
      <c r="CI2193" s="48"/>
      <c r="CJ2193" s="48"/>
      <c r="CK2193" s="48"/>
      <c r="CL2193" s="48"/>
      <c r="CM2193" s="48"/>
      <c r="CN2193" s="48"/>
      <c r="CO2193" s="48"/>
      <c r="CP2193" s="48"/>
      <c r="CQ2193" s="48"/>
      <c r="CR2193" s="48"/>
      <c r="CS2193" s="48"/>
      <c r="CT2193" s="48"/>
      <c r="CU2193" s="48"/>
      <c r="CV2193" s="48"/>
      <c r="CW2193" s="48"/>
      <c r="CX2193" s="48"/>
      <c r="CY2193" s="48"/>
      <c r="CZ2193" s="48"/>
      <c r="DA2193" s="48"/>
      <c r="DB2193" s="48"/>
      <c r="DC2193" s="48"/>
      <c r="DD2193" s="48"/>
      <c r="DE2193" s="48"/>
      <c r="DF2193" s="48"/>
      <c r="DG2193" s="48"/>
      <c r="DH2193" s="48"/>
      <c r="DI2193" s="48"/>
      <c r="DJ2193" s="48"/>
      <c r="DK2193" s="48"/>
      <c r="DL2193" s="48"/>
      <c r="DM2193" s="48"/>
      <c r="DN2193" s="48"/>
      <c r="DO2193" s="48"/>
      <c r="DP2193" s="48"/>
      <c r="DQ2193" s="48"/>
    </row>
    <row r="2194" spans="1:121" ht="22.5" hidden="1" customHeight="1" outlineLevel="2">
      <c r="A2194" s="62"/>
      <c r="B2194" s="40"/>
      <c r="C2194" s="10"/>
      <c r="D2194" s="27"/>
      <c r="E2194" s="28"/>
      <c r="F2194" s="3" t="s">
        <v>2180</v>
      </c>
      <c r="G2194" s="28"/>
      <c r="H2194" s="35"/>
      <c r="I2194" s="35"/>
      <c r="J2194" s="60"/>
      <c r="K2194" s="26"/>
      <c r="L2194" s="26"/>
      <c r="M2194" s="39" t="s">
        <v>2181</v>
      </c>
      <c r="N2194" s="8" t="s">
        <v>54</v>
      </c>
      <c r="O2194" s="26">
        <v>1</v>
      </c>
      <c r="P2194" s="41"/>
      <c r="Q2194" s="88"/>
      <c r="R2194" s="47"/>
      <c r="S2194" s="47"/>
      <c r="T2194" s="47"/>
      <c r="U2194" s="47"/>
      <c r="V2194" s="48"/>
      <c r="W2194" s="48"/>
      <c r="X2194" s="48"/>
      <c r="Y2194" s="48"/>
      <c r="Z2194" s="48"/>
      <c r="AA2194" s="48"/>
      <c r="AB2194" s="48"/>
      <c r="AC2194" s="48"/>
      <c r="AD2194" s="48"/>
      <c r="AE2194" s="48"/>
      <c r="AF2194" s="48"/>
      <c r="AG2194" s="48"/>
      <c r="AH2194" s="48"/>
      <c r="AI2194" s="48"/>
      <c r="AJ2194" s="48"/>
      <c r="AK2194" s="48"/>
      <c r="AL2194" s="48"/>
      <c r="AM2194" s="48"/>
      <c r="AN2194" s="48"/>
      <c r="AO2194" s="48"/>
      <c r="AP2194" s="48"/>
      <c r="AQ2194" s="48"/>
      <c r="AR2194" s="48"/>
      <c r="AS2194" s="48"/>
      <c r="AT2194" s="48"/>
      <c r="AU2194" s="48"/>
      <c r="AV2194" s="48"/>
      <c r="AW2194" s="48"/>
      <c r="AX2194" s="48"/>
      <c r="AY2194" s="48"/>
      <c r="AZ2194" s="48"/>
      <c r="BA2194" s="48"/>
      <c r="BB2194" s="48"/>
      <c r="BC2194" s="48"/>
      <c r="BD2194" s="48"/>
      <c r="BE2194" s="48"/>
      <c r="BF2194" s="48"/>
      <c r="BG2194" s="48"/>
      <c r="BH2194" s="48"/>
      <c r="BI2194" s="48"/>
      <c r="BJ2194" s="48"/>
      <c r="BK2194" s="48"/>
      <c r="BL2194" s="48"/>
      <c r="BM2194" s="48"/>
      <c r="BN2194" s="48"/>
      <c r="BO2194" s="48"/>
      <c r="BP2194" s="48"/>
      <c r="BQ2194" s="48"/>
      <c r="BR2194" s="48"/>
      <c r="BS2194" s="48"/>
      <c r="BT2194" s="48"/>
      <c r="BU2194" s="48"/>
      <c r="BV2194" s="48"/>
      <c r="BW2194" s="48"/>
      <c r="BX2194" s="48"/>
      <c r="BY2194" s="48"/>
      <c r="BZ2194" s="48"/>
      <c r="CA2194" s="48"/>
      <c r="CB2194" s="48"/>
      <c r="CC2194" s="48"/>
      <c r="CD2194" s="48"/>
      <c r="CE2194" s="48"/>
      <c r="CF2194" s="48"/>
      <c r="CG2194" s="48"/>
      <c r="CH2194" s="48"/>
      <c r="CI2194" s="48"/>
      <c r="CJ2194" s="48"/>
      <c r="CK2194" s="48"/>
      <c r="CL2194" s="48"/>
      <c r="CM2194" s="48"/>
      <c r="CN2194" s="48"/>
      <c r="CO2194" s="48"/>
      <c r="CP2194" s="48"/>
      <c r="CQ2194" s="48"/>
      <c r="CR2194" s="48"/>
      <c r="CS2194" s="48"/>
      <c r="CT2194" s="48"/>
      <c r="CU2194" s="48"/>
      <c r="CV2194" s="48"/>
      <c r="CW2194" s="48"/>
      <c r="CX2194" s="48"/>
      <c r="CY2194" s="48"/>
      <c r="CZ2194" s="48"/>
      <c r="DA2194" s="48"/>
      <c r="DB2194" s="48"/>
      <c r="DC2194" s="48"/>
      <c r="DD2194" s="48"/>
      <c r="DE2194" s="48"/>
      <c r="DF2194" s="48"/>
      <c r="DG2194" s="48"/>
      <c r="DH2194" s="48"/>
      <c r="DI2194" s="48"/>
      <c r="DJ2194" s="48"/>
      <c r="DK2194" s="48"/>
      <c r="DL2194" s="48"/>
      <c r="DM2194" s="48"/>
      <c r="DN2194" s="48"/>
      <c r="DO2194" s="48"/>
      <c r="DP2194" s="48"/>
      <c r="DQ2194" s="48"/>
    </row>
    <row r="2195" spans="1:121" ht="22.5" hidden="1" customHeight="1" outlineLevel="2">
      <c r="A2195" s="62"/>
      <c r="B2195" s="40"/>
      <c r="C2195" s="10"/>
      <c r="D2195" s="27"/>
      <c r="E2195" s="28"/>
      <c r="F2195" s="3" t="s">
        <v>2334</v>
      </c>
      <c r="G2195" s="28"/>
      <c r="H2195" s="35"/>
      <c r="I2195" s="35"/>
      <c r="J2195" s="60"/>
      <c r="K2195" s="26"/>
      <c r="L2195" s="26"/>
      <c r="M2195" s="39" t="s">
        <v>351</v>
      </c>
      <c r="N2195" s="33" t="s">
        <v>54</v>
      </c>
      <c r="O2195" s="26">
        <v>1</v>
      </c>
      <c r="P2195" s="41"/>
      <c r="Q2195" s="88"/>
      <c r="R2195" s="47"/>
      <c r="S2195" s="47"/>
      <c r="T2195" s="47"/>
      <c r="U2195" s="47"/>
      <c r="V2195" s="48"/>
      <c r="W2195" s="48"/>
      <c r="X2195" s="48"/>
      <c r="Y2195" s="48"/>
      <c r="Z2195" s="48"/>
      <c r="AA2195" s="48"/>
      <c r="AB2195" s="48"/>
      <c r="AC2195" s="48"/>
      <c r="AD2195" s="48"/>
      <c r="AE2195" s="48"/>
      <c r="AF2195" s="48"/>
      <c r="AG2195" s="48"/>
      <c r="AH2195" s="48"/>
      <c r="AI2195" s="48"/>
      <c r="AJ2195" s="48"/>
      <c r="AK2195" s="48"/>
      <c r="AL2195" s="48"/>
      <c r="AM2195" s="48"/>
      <c r="AN2195" s="48"/>
      <c r="AO2195" s="48"/>
      <c r="AP2195" s="48"/>
      <c r="AQ2195" s="48"/>
      <c r="AR2195" s="48"/>
      <c r="AS2195" s="48"/>
      <c r="AT2195" s="48"/>
      <c r="AU2195" s="48"/>
      <c r="AV2195" s="48"/>
      <c r="AW2195" s="48"/>
      <c r="AX2195" s="48"/>
      <c r="AY2195" s="48"/>
      <c r="AZ2195" s="48"/>
      <c r="BA2195" s="48"/>
      <c r="BB2195" s="48"/>
      <c r="BC2195" s="48"/>
      <c r="BD2195" s="48"/>
      <c r="BE2195" s="48"/>
      <c r="BF2195" s="48"/>
      <c r="BG2195" s="48"/>
      <c r="BH2195" s="48"/>
      <c r="BI2195" s="48"/>
      <c r="BJ2195" s="48"/>
      <c r="BK2195" s="48"/>
      <c r="BL2195" s="48"/>
      <c r="BM2195" s="48"/>
      <c r="BN2195" s="48"/>
      <c r="BO2195" s="48"/>
      <c r="BP2195" s="48"/>
      <c r="BQ2195" s="48"/>
      <c r="BR2195" s="48"/>
      <c r="BS2195" s="48"/>
      <c r="BT2195" s="48"/>
      <c r="BU2195" s="48"/>
      <c r="BV2195" s="48"/>
      <c r="BW2195" s="48"/>
      <c r="BX2195" s="48"/>
      <c r="BY2195" s="48"/>
      <c r="BZ2195" s="48"/>
      <c r="CA2195" s="48"/>
      <c r="CB2195" s="48"/>
      <c r="CC2195" s="48"/>
      <c r="CD2195" s="48"/>
      <c r="CE2195" s="48"/>
      <c r="CF2195" s="48"/>
      <c r="CG2195" s="48"/>
      <c r="CH2195" s="48"/>
      <c r="CI2195" s="48"/>
      <c r="CJ2195" s="48"/>
      <c r="CK2195" s="48"/>
      <c r="CL2195" s="48"/>
      <c r="CM2195" s="48"/>
      <c r="CN2195" s="48"/>
      <c r="CO2195" s="48"/>
      <c r="CP2195" s="48"/>
      <c r="CQ2195" s="48"/>
      <c r="CR2195" s="48"/>
      <c r="CS2195" s="48"/>
      <c r="CT2195" s="48"/>
      <c r="CU2195" s="48"/>
      <c r="CV2195" s="48"/>
      <c r="CW2195" s="48"/>
      <c r="CX2195" s="48"/>
      <c r="CY2195" s="48"/>
      <c r="CZ2195" s="48"/>
      <c r="DA2195" s="48"/>
      <c r="DB2195" s="48"/>
      <c r="DC2195" s="48"/>
      <c r="DD2195" s="48"/>
      <c r="DE2195" s="48"/>
      <c r="DF2195" s="48"/>
      <c r="DG2195" s="48"/>
      <c r="DH2195" s="48"/>
      <c r="DI2195" s="48"/>
      <c r="DJ2195" s="48"/>
      <c r="DK2195" s="48"/>
      <c r="DL2195" s="48"/>
      <c r="DM2195" s="48"/>
      <c r="DN2195" s="48"/>
      <c r="DO2195" s="48"/>
      <c r="DP2195" s="48"/>
      <c r="DQ2195" s="48"/>
    </row>
    <row r="2196" spans="1:121" ht="12.75" hidden="1" customHeight="1" outlineLevel="2">
      <c r="A2196" s="62"/>
      <c r="B2196" s="40"/>
      <c r="C2196" s="10"/>
      <c r="D2196" s="27"/>
      <c r="E2196" s="28"/>
      <c r="F2196" s="35" t="s">
        <v>2335</v>
      </c>
      <c r="G2196" s="28"/>
      <c r="H2196" s="35"/>
      <c r="I2196" s="35"/>
      <c r="J2196" s="26"/>
      <c r="K2196" s="26"/>
      <c r="L2196" s="26"/>
      <c r="M2196" s="39" t="s">
        <v>2190</v>
      </c>
      <c r="N2196" s="8" t="s">
        <v>54</v>
      </c>
      <c r="O2196" s="26">
        <v>1</v>
      </c>
      <c r="P2196" s="41"/>
      <c r="Q2196" s="88"/>
      <c r="R2196" s="47"/>
      <c r="S2196" s="47"/>
      <c r="T2196" s="47"/>
      <c r="U2196" s="47"/>
      <c r="V2196" s="48"/>
      <c r="W2196" s="48"/>
      <c r="X2196" s="48"/>
      <c r="Y2196" s="48"/>
      <c r="Z2196" s="48"/>
      <c r="AA2196" s="48"/>
      <c r="AB2196" s="48"/>
      <c r="AC2196" s="48"/>
      <c r="AD2196" s="48"/>
      <c r="AE2196" s="48"/>
      <c r="AF2196" s="48"/>
      <c r="AG2196" s="48"/>
      <c r="AH2196" s="48"/>
      <c r="AI2196" s="48"/>
      <c r="AJ2196" s="48"/>
      <c r="AK2196" s="48"/>
      <c r="AL2196" s="48"/>
      <c r="AM2196" s="48"/>
      <c r="AN2196" s="48"/>
      <c r="AO2196" s="48"/>
      <c r="AP2196" s="48"/>
      <c r="AQ2196" s="48"/>
      <c r="AR2196" s="48"/>
      <c r="AS2196" s="48"/>
      <c r="AT2196" s="48"/>
      <c r="AU2196" s="48"/>
      <c r="AV2196" s="48"/>
      <c r="AW2196" s="48"/>
      <c r="AX2196" s="48"/>
      <c r="AY2196" s="48"/>
      <c r="AZ2196" s="48"/>
      <c r="BA2196" s="48"/>
      <c r="BB2196" s="48"/>
      <c r="BC2196" s="48"/>
      <c r="BD2196" s="48"/>
      <c r="BE2196" s="48"/>
      <c r="BF2196" s="48"/>
      <c r="BG2196" s="48"/>
      <c r="BH2196" s="48"/>
      <c r="BI2196" s="48"/>
      <c r="BJ2196" s="48"/>
      <c r="BK2196" s="48"/>
      <c r="BL2196" s="48"/>
      <c r="BM2196" s="48"/>
      <c r="BN2196" s="48"/>
      <c r="BO2196" s="48"/>
      <c r="BP2196" s="48"/>
      <c r="BQ2196" s="48"/>
      <c r="BR2196" s="48"/>
      <c r="BS2196" s="48"/>
      <c r="BT2196" s="48"/>
      <c r="BU2196" s="48"/>
      <c r="BV2196" s="48"/>
      <c r="BW2196" s="48"/>
      <c r="BX2196" s="48"/>
      <c r="BY2196" s="48"/>
      <c r="BZ2196" s="48"/>
      <c r="CA2196" s="48"/>
      <c r="CB2196" s="48"/>
      <c r="CC2196" s="48"/>
      <c r="CD2196" s="48"/>
      <c r="CE2196" s="48"/>
      <c r="CF2196" s="48"/>
      <c r="CG2196" s="48"/>
      <c r="CH2196" s="48"/>
      <c r="CI2196" s="48"/>
      <c r="CJ2196" s="48"/>
      <c r="CK2196" s="48"/>
      <c r="CL2196" s="48"/>
      <c r="CM2196" s="48"/>
      <c r="CN2196" s="48"/>
      <c r="CO2196" s="48"/>
      <c r="CP2196" s="48"/>
      <c r="CQ2196" s="48"/>
      <c r="CR2196" s="48"/>
      <c r="CS2196" s="48"/>
      <c r="CT2196" s="48"/>
      <c r="CU2196" s="48"/>
      <c r="CV2196" s="48"/>
      <c r="CW2196" s="48"/>
      <c r="CX2196" s="48"/>
      <c r="CY2196" s="48"/>
      <c r="CZ2196" s="48"/>
      <c r="DA2196" s="48"/>
      <c r="DB2196" s="48"/>
      <c r="DC2196" s="48"/>
      <c r="DD2196" s="48"/>
      <c r="DE2196" s="48"/>
      <c r="DF2196" s="48"/>
      <c r="DG2196" s="48"/>
      <c r="DH2196" s="48"/>
      <c r="DI2196" s="48"/>
      <c r="DJ2196" s="48"/>
      <c r="DK2196" s="48"/>
      <c r="DL2196" s="48"/>
      <c r="DM2196" s="48"/>
      <c r="DN2196" s="48"/>
      <c r="DO2196" s="48"/>
      <c r="DP2196" s="48"/>
      <c r="DQ2196" s="48"/>
    </row>
    <row r="2197" spans="1:121" ht="22.5" customHeight="1" outlineLevel="1" collapsed="1">
      <c r="A2197" s="27" t="s">
        <v>151</v>
      </c>
      <c r="B2197" s="27">
        <v>6</v>
      </c>
      <c r="C2197" s="27" t="s">
        <v>1529</v>
      </c>
      <c r="D2197" s="27" t="s">
        <v>1350</v>
      </c>
      <c r="E2197" s="28" t="s">
        <v>2336</v>
      </c>
      <c r="F2197" s="35" t="s">
        <v>2337</v>
      </c>
      <c r="G2197" s="28"/>
      <c r="H2197" s="28" t="s">
        <v>59</v>
      </c>
      <c r="I2197" s="28"/>
      <c r="J2197" s="76" t="s">
        <v>50</v>
      </c>
      <c r="K2197" s="26" t="s">
        <v>49</v>
      </c>
      <c r="L2197" s="26" t="s">
        <v>49</v>
      </c>
      <c r="M2197" s="3" t="str">
        <f>M2198&amp;" "&amp;O2198&amp;N2198&amp;" "&amp;M2199&amp;" "&amp;O2199&amp;N2199&amp;" "&amp;M2200&amp;" "&amp;O2200&amp;N2200&amp;" "</f>
        <v xml:space="preserve">Ремонт ТМ 1шт Ремонт РУ10-0,4 кВ 1шт Ремонт строительной части ТП, КТП 1шт </v>
      </c>
      <c r="N2197" s="26"/>
      <c r="O2197" s="26"/>
      <c r="P2197" s="41"/>
      <c r="Q2197" s="88"/>
      <c r="R2197" s="47"/>
      <c r="S2197" s="47"/>
      <c r="T2197" s="47"/>
      <c r="U2197" s="47"/>
      <c r="V2197" s="48"/>
      <c r="W2197" s="48"/>
      <c r="X2197" s="48"/>
      <c r="Y2197" s="48"/>
      <c r="Z2197" s="48"/>
      <c r="AA2197" s="48"/>
      <c r="AB2197" s="48"/>
      <c r="AC2197" s="48"/>
      <c r="AD2197" s="48"/>
      <c r="AE2197" s="48"/>
      <c r="AF2197" s="48"/>
      <c r="AG2197" s="48"/>
      <c r="AH2197" s="48"/>
      <c r="AI2197" s="48"/>
      <c r="AJ2197" s="48"/>
      <c r="AK2197" s="48"/>
      <c r="AL2197" s="48"/>
      <c r="AM2197" s="48"/>
      <c r="AN2197" s="48"/>
      <c r="AO2197" s="48"/>
      <c r="AP2197" s="48"/>
      <c r="AQ2197" s="48"/>
      <c r="AR2197" s="48"/>
      <c r="AS2197" s="48"/>
      <c r="AT2197" s="48"/>
      <c r="AU2197" s="48"/>
      <c r="AV2197" s="48"/>
      <c r="AW2197" s="48"/>
      <c r="AX2197" s="48"/>
      <c r="AY2197" s="48"/>
      <c r="AZ2197" s="48"/>
      <c r="BA2197" s="48"/>
      <c r="BB2197" s="48"/>
      <c r="BC2197" s="48"/>
      <c r="BD2197" s="48"/>
      <c r="BE2197" s="48"/>
      <c r="BF2197" s="48"/>
      <c r="BG2197" s="48"/>
      <c r="BH2197" s="48"/>
      <c r="BI2197" s="48"/>
      <c r="BJ2197" s="48"/>
      <c r="BK2197" s="48"/>
      <c r="BL2197" s="48"/>
      <c r="BM2197" s="48"/>
      <c r="BN2197" s="48"/>
      <c r="BO2197" s="48"/>
      <c r="BP2197" s="48"/>
      <c r="BQ2197" s="48"/>
      <c r="BR2197" s="48"/>
      <c r="BS2197" s="48"/>
      <c r="BT2197" s="48"/>
      <c r="BU2197" s="48"/>
      <c r="BV2197" s="48"/>
      <c r="BW2197" s="48"/>
      <c r="BX2197" s="48"/>
      <c r="BY2197" s="48"/>
      <c r="BZ2197" s="48"/>
      <c r="CA2197" s="48"/>
      <c r="CB2197" s="48"/>
      <c r="CC2197" s="48"/>
      <c r="CD2197" s="48"/>
      <c r="CE2197" s="48"/>
      <c r="CF2197" s="48"/>
      <c r="CG2197" s="48"/>
      <c r="CH2197" s="48"/>
      <c r="CI2197" s="48"/>
      <c r="CJ2197" s="48"/>
      <c r="CK2197" s="48"/>
      <c r="CL2197" s="48"/>
      <c r="CM2197" s="48"/>
      <c r="CN2197" s="48"/>
      <c r="CO2197" s="48"/>
      <c r="CP2197" s="48"/>
      <c r="CQ2197" s="48"/>
      <c r="CR2197" s="48"/>
      <c r="CS2197" s="48"/>
      <c r="CT2197" s="48"/>
      <c r="CU2197" s="48"/>
      <c r="CV2197" s="48"/>
      <c r="CW2197" s="48"/>
      <c r="CX2197" s="48"/>
      <c r="CY2197" s="48"/>
      <c r="CZ2197" s="48"/>
      <c r="DA2197" s="48"/>
      <c r="DB2197" s="48"/>
      <c r="DC2197" s="48"/>
      <c r="DD2197" s="48"/>
      <c r="DE2197" s="48"/>
      <c r="DF2197" s="48"/>
      <c r="DG2197" s="48"/>
      <c r="DH2197" s="48"/>
      <c r="DI2197" s="48"/>
      <c r="DJ2197" s="48"/>
      <c r="DK2197" s="48"/>
      <c r="DL2197" s="48"/>
      <c r="DM2197" s="48"/>
      <c r="DN2197" s="48"/>
      <c r="DO2197" s="48"/>
      <c r="DP2197" s="48"/>
      <c r="DQ2197" s="48"/>
    </row>
    <row r="2198" spans="1:121" ht="12.75" hidden="1" customHeight="1" outlineLevel="2">
      <c r="A2198" s="62"/>
      <c r="B2198" s="40"/>
      <c r="C2198" s="10"/>
      <c r="D2198" s="27"/>
      <c r="E2198" s="28"/>
      <c r="F2198" s="35" t="s">
        <v>2338</v>
      </c>
      <c r="G2198" s="28"/>
      <c r="H2198" s="35"/>
      <c r="I2198" s="35"/>
      <c r="J2198" s="26"/>
      <c r="K2198" s="26"/>
      <c r="L2198" s="26"/>
      <c r="M2198" s="39" t="s">
        <v>2190</v>
      </c>
      <c r="N2198" s="8" t="s">
        <v>54</v>
      </c>
      <c r="O2198" s="26">
        <v>1</v>
      </c>
      <c r="P2198" s="41"/>
      <c r="Q2198" s="88"/>
      <c r="R2198" s="47"/>
      <c r="S2198" s="47"/>
      <c r="T2198" s="47"/>
      <c r="U2198" s="47"/>
      <c r="V2198" s="48"/>
      <c r="W2198" s="48"/>
      <c r="X2198" s="48"/>
      <c r="Y2198" s="48"/>
      <c r="Z2198" s="48"/>
      <c r="AA2198" s="48"/>
      <c r="AB2198" s="48"/>
      <c r="AC2198" s="48"/>
      <c r="AD2198" s="48"/>
      <c r="AE2198" s="48"/>
      <c r="AF2198" s="48"/>
      <c r="AG2198" s="48"/>
      <c r="AH2198" s="48"/>
      <c r="AI2198" s="48"/>
      <c r="AJ2198" s="48"/>
      <c r="AK2198" s="48"/>
      <c r="AL2198" s="48"/>
      <c r="AM2198" s="48"/>
      <c r="AN2198" s="48"/>
      <c r="AO2198" s="48"/>
      <c r="AP2198" s="48"/>
      <c r="AQ2198" s="48"/>
      <c r="AR2198" s="48"/>
      <c r="AS2198" s="48"/>
      <c r="AT2198" s="48"/>
      <c r="AU2198" s="48"/>
      <c r="AV2198" s="48"/>
      <c r="AW2198" s="48"/>
      <c r="AX2198" s="48"/>
      <c r="AY2198" s="48"/>
      <c r="AZ2198" s="48"/>
      <c r="BA2198" s="48"/>
      <c r="BB2198" s="48"/>
      <c r="BC2198" s="48"/>
      <c r="BD2198" s="48"/>
      <c r="BE2198" s="48"/>
      <c r="BF2198" s="48"/>
      <c r="BG2198" s="48"/>
      <c r="BH2198" s="48"/>
      <c r="BI2198" s="48"/>
      <c r="BJ2198" s="48"/>
      <c r="BK2198" s="48"/>
      <c r="BL2198" s="48"/>
      <c r="BM2198" s="48"/>
      <c r="BN2198" s="48"/>
      <c r="BO2198" s="48"/>
      <c r="BP2198" s="48"/>
      <c r="BQ2198" s="48"/>
      <c r="BR2198" s="48"/>
      <c r="BS2198" s="48"/>
      <c r="BT2198" s="48"/>
      <c r="BU2198" s="48"/>
      <c r="BV2198" s="48"/>
      <c r="BW2198" s="48"/>
      <c r="BX2198" s="48"/>
      <c r="BY2198" s="48"/>
      <c r="BZ2198" s="48"/>
      <c r="CA2198" s="48"/>
      <c r="CB2198" s="48"/>
      <c r="CC2198" s="48"/>
      <c r="CD2198" s="48"/>
      <c r="CE2198" s="48"/>
      <c r="CF2198" s="48"/>
      <c r="CG2198" s="48"/>
      <c r="CH2198" s="48"/>
      <c r="CI2198" s="48"/>
      <c r="CJ2198" s="48"/>
      <c r="CK2198" s="48"/>
      <c r="CL2198" s="48"/>
      <c r="CM2198" s="48"/>
      <c r="CN2198" s="48"/>
      <c r="CO2198" s="48"/>
      <c r="CP2198" s="48"/>
      <c r="CQ2198" s="48"/>
      <c r="CR2198" s="48"/>
      <c r="CS2198" s="48"/>
      <c r="CT2198" s="48"/>
      <c r="CU2198" s="48"/>
      <c r="CV2198" s="48"/>
      <c r="CW2198" s="48"/>
      <c r="CX2198" s="48"/>
      <c r="CY2198" s="48"/>
      <c r="CZ2198" s="48"/>
      <c r="DA2198" s="48"/>
      <c r="DB2198" s="48"/>
      <c r="DC2198" s="48"/>
      <c r="DD2198" s="48"/>
      <c r="DE2198" s="48"/>
      <c r="DF2198" s="48"/>
      <c r="DG2198" s="48"/>
      <c r="DH2198" s="48"/>
      <c r="DI2198" s="48"/>
      <c r="DJ2198" s="48"/>
      <c r="DK2198" s="48"/>
      <c r="DL2198" s="48"/>
      <c r="DM2198" s="48"/>
      <c r="DN2198" s="48"/>
      <c r="DO2198" s="48"/>
      <c r="DP2198" s="48"/>
      <c r="DQ2198" s="48"/>
    </row>
    <row r="2199" spans="1:121" ht="12.75" hidden="1" customHeight="1" outlineLevel="2">
      <c r="A2199" s="62"/>
      <c r="B2199" s="40"/>
      <c r="C2199" s="10"/>
      <c r="D2199" s="27"/>
      <c r="E2199" s="28"/>
      <c r="F2199" s="39" t="s">
        <v>2339</v>
      </c>
      <c r="G2199" s="27"/>
      <c r="H2199" s="35"/>
      <c r="I2199" s="35"/>
      <c r="J2199" s="26"/>
      <c r="K2199" s="26"/>
      <c r="L2199" s="26"/>
      <c r="M2199" s="39" t="s">
        <v>351</v>
      </c>
      <c r="N2199" s="33" t="s">
        <v>54</v>
      </c>
      <c r="O2199" s="26">
        <v>1</v>
      </c>
      <c r="P2199" s="41"/>
      <c r="Q2199" s="88"/>
      <c r="R2199" s="47"/>
      <c r="S2199" s="47"/>
      <c r="T2199" s="47"/>
      <c r="U2199" s="47"/>
      <c r="V2199" s="48"/>
      <c r="W2199" s="48"/>
      <c r="X2199" s="48"/>
      <c r="Y2199" s="48"/>
      <c r="Z2199" s="48"/>
      <c r="AA2199" s="48"/>
      <c r="AB2199" s="48"/>
      <c r="AC2199" s="48"/>
      <c r="AD2199" s="48"/>
      <c r="AE2199" s="48"/>
      <c r="AF2199" s="48"/>
      <c r="AG2199" s="48"/>
      <c r="AH2199" s="48"/>
      <c r="AI2199" s="48"/>
      <c r="AJ2199" s="48"/>
      <c r="AK2199" s="48"/>
      <c r="AL2199" s="48"/>
      <c r="AM2199" s="48"/>
      <c r="AN2199" s="48"/>
      <c r="AO2199" s="48"/>
      <c r="AP2199" s="48"/>
      <c r="AQ2199" s="48"/>
      <c r="AR2199" s="48"/>
      <c r="AS2199" s="48"/>
      <c r="AT2199" s="48"/>
      <c r="AU2199" s="48"/>
      <c r="AV2199" s="48"/>
      <c r="AW2199" s="48"/>
      <c r="AX2199" s="48"/>
      <c r="AY2199" s="48"/>
      <c r="AZ2199" s="48"/>
      <c r="BA2199" s="48"/>
      <c r="BB2199" s="48"/>
      <c r="BC2199" s="48"/>
      <c r="BD2199" s="48"/>
      <c r="BE2199" s="48"/>
      <c r="BF2199" s="48"/>
      <c r="BG2199" s="48"/>
      <c r="BH2199" s="48"/>
      <c r="BI2199" s="48"/>
      <c r="BJ2199" s="48"/>
      <c r="BK2199" s="48"/>
      <c r="BL2199" s="48"/>
      <c r="BM2199" s="48"/>
      <c r="BN2199" s="48"/>
      <c r="BO2199" s="48"/>
      <c r="BP2199" s="48"/>
      <c r="BQ2199" s="48"/>
      <c r="BR2199" s="48"/>
      <c r="BS2199" s="48"/>
      <c r="BT2199" s="48"/>
      <c r="BU2199" s="48"/>
      <c r="BV2199" s="48"/>
      <c r="BW2199" s="48"/>
      <c r="BX2199" s="48"/>
      <c r="BY2199" s="48"/>
      <c r="BZ2199" s="48"/>
      <c r="CA2199" s="48"/>
      <c r="CB2199" s="48"/>
      <c r="CC2199" s="48"/>
      <c r="CD2199" s="48"/>
      <c r="CE2199" s="48"/>
      <c r="CF2199" s="48"/>
      <c r="CG2199" s="48"/>
      <c r="CH2199" s="48"/>
      <c r="CI2199" s="48"/>
      <c r="CJ2199" s="48"/>
      <c r="CK2199" s="48"/>
      <c r="CL2199" s="48"/>
      <c r="CM2199" s="48"/>
      <c r="CN2199" s="48"/>
      <c r="CO2199" s="48"/>
      <c r="CP2199" s="48"/>
      <c r="CQ2199" s="48"/>
      <c r="CR2199" s="48"/>
      <c r="CS2199" s="48"/>
      <c r="CT2199" s="48"/>
      <c r="CU2199" s="48"/>
      <c r="CV2199" s="48"/>
      <c r="CW2199" s="48"/>
      <c r="CX2199" s="48"/>
      <c r="CY2199" s="48"/>
      <c r="CZ2199" s="48"/>
      <c r="DA2199" s="48"/>
      <c r="DB2199" s="48"/>
      <c r="DC2199" s="48"/>
      <c r="DD2199" s="48"/>
      <c r="DE2199" s="48"/>
      <c r="DF2199" s="48"/>
      <c r="DG2199" s="48"/>
      <c r="DH2199" s="48"/>
      <c r="DI2199" s="48"/>
      <c r="DJ2199" s="48"/>
      <c r="DK2199" s="48"/>
      <c r="DL2199" s="48"/>
      <c r="DM2199" s="48"/>
      <c r="DN2199" s="48"/>
      <c r="DO2199" s="48"/>
      <c r="DP2199" s="48"/>
      <c r="DQ2199" s="48"/>
    </row>
    <row r="2200" spans="1:121" ht="12.75" hidden="1" customHeight="1" outlineLevel="2">
      <c r="A2200" s="62"/>
      <c r="B2200" s="40"/>
      <c r="C2200" s="10"/>
      <c r="D2200" s="27"/>
      <c r="E2200" s="28"/>
      <c r="F2200" s="3" t="s">
        <v>2340</v>
      </c>
      <c r="G2200" s="28"/>
      <c r="H2200" s="35"/>
      <c r="I2200" s="35"/>
      <c r="J2200" s="26"/>
      <c r="K2200" s="26"/>
      <c r="L2200" s="26"/>
      <c r="M2200" s="39" t="s">
        <v>2181</v>
      </c>
      <c r="N2200" s="8" t="s">
        <v>54</v>
      </c>
      <c r="O2200" s="26">
        <v>1</v>
      </c>
      <c r="P2200" s="41"/>
      <c r="Q2200" s="88"/>
      <c r="R2200" s="47"/>
      <c r="S2200" s="47"/>
      <c r="T2200" s="47"/>
      <c r="U2200" s="47"/>
      <c r="V2200" s="48"/>
      <c r="W2200" s="48"/>
      <c r="X2200" s="48"/>
      <c r="Y2200" s="48"/>
      <c r="Z2200" s="48"/>
      <c r="AA2200" s="48"/>
      <c r="AB2200" s="48"/>
      <c r="AC2200" s="48"/>
      <c r="AD2200" s="48"/>
      <c r="AE2200" s="48"/>
      <c r="AF2200" s="48"/>
      <c r="AG2200" s="48"/>
      <c r="AH2200" s="48"/>
      <c r="AI2200" s="48"/>
      <c r="AJ2200" s="48"/>
      <c r="AK2200" s="48"/>
      <c r="AL2200" s="48"/>
      <c r="AM2200" s="48"/>
      <c r="AN2200" s="48"/>
      <c r="AO2200" s="48"/>
      <c r="AP2200" s="48"/>
      <c r="AQ2200" s="48"/>
      <c r="AR2200" s="48"/>
      <c r="AS2200" s="48"/>
      <c r="AT2200" s="48"/>
      <c r="AU2200" s="48"/>
      <c r="AV2200" s="48"/>
      <c r="AW2200" s="48"/>
      <c r="AX2200" s="48"/>
      <c r="AY2200" s="48"/>
      <c r="AZ2200" s="48"/>
      <c r="BA2200" s="48"/>
      <c r="BB2200" s="48"/>
      <c r="BC2200" s="48"/>
      <c r="BD2200" s="48"/>
      <c r="BE2200" s="48"/>
      <c r="BF2200" s="48"/>
      <c r="BG2200" s="48"/>
      <c r="BH2200" s="48"/>
      <c r="BI2200" s="48"/>
      <c r="BJ2200" s="48"/>
      <c r="BK2200" s="48"/>
      <c r="BL2200" s="48"/>
      <c r="BM2200" s="48"/>
      <c r="BN2200" s="48"/>
      <c r="BO2200" s="48"/>
      <c r="BP2200" s="48"/>
      <c r="BQ2200" s="48"/>
      <c r="BR2200" s="48"/>
      <c r="BS2200" s="48"/>
      <c r="BT2200" s="48"/>
      <c r="BU2200" s="48"/>
      <c r="BV2200" s="48"/>
      <c r="BW2200" s="48"/>
      <c r="BX2200" s="48"/>
      <c r="BY2200" s="48"/>
      <c r="BZ2200" s="48"/>
      <c r="CA2200" s="48"/>
      <c r="CB2200" s="48"/>
      <c r="CC2200" s="48"/>
      <c r="CD2200" s="48"/>
      <c r="CE2200" s="48"/>
      <c r="CF2200" s="48"/>
      <c r="CG2200" s="48"/>
      <c r="CH2200" s="48"/>
      <c r="CI2200" s="48"/>
      <c r="CJ2200" s="48"/>
      <c r="CK2200" s="48"/>
      <c r="CL2200" s="48"/>
      <c r="CM2200" s="48"/>
      <c r="CN2200" s="48"/>
      <c r="CO2200" s="48"/>
      <c r="CP2200" s="48"/>
      <c r="CQ2200" s="48"/>
      <c r="CR2200" s="48"/>
      <c r="CS2200" s="48"/>
      <c r="CT2200" s="48"/>
      <c r="CU2200" s="48"/>
      <c r="CV2200" s="48"/>
      <c r="CW2200" s="48"/>
      <c r="CX2200" s="48"/>
      <c r="CY2200" s="48"/>
      <c r="CZ2200" s="48"/>
      <c r="DA2200" s="48"/>
      <c r="DB2200" s="48"/>
      <c r="DC2200" s="48"/>
      <c r="DD2200" s="48"/>
      <c r="DE2200" s="48"/>
      <c r="DF2200" s="48"/>
      <c r="DG2200" s="48"/>
      <c r="DH2200" s="48"/>
      <c r="DI2200" s="48"/>
      <c r="DJ2200" s="48"/>
      <c r="DK2200" s="48"/>
      <c r="DL2200" s="48"/>
      <c r="DM2200" s="48"/>
      <c r="DN2200" s="48"/>
      <c r="DO2200" s="48"/>
      <c r="DP2200" s="48"/>
      <c r="DQ2200" s="48"/>
    </row>
    <row r="2201" spans="1:121" ht="22.5" customHeight="1" outlineLevel="1" collapsed="1">
      <c r="A2201" s="27" t="s">
        <v>152</v>
      </c>
      <c r="B2201" s="27">
        <v>6</v>
      </c>
      <c r="C2201" s="27" t="s">
        <v>1529</v>
      </c>
      <c r="D2201" s="27" t="s">
        <v>1350</v>
      </c>
      <c r="E2201" s="28" t="s">
        <v>2341</v>
      </c>
      <c r="F2201" s="35" t="s">
        <v>2342</v>
      </c>
      <c r="G2201" s="28"/>
      <c r="H2201" s="28" t="s">
        <v>59</v>
      </c>
      <c r="I2201" s="28"/>
      <c r="J2201" s="76" t="s">
        <v>50</v>
      </c>
      <c r="K2201" s="26" t="s">
        <v>51</v>
      </c>
      <c r="L2201" s="26" t="s">
        <v>51</v>
      </c>
      <c r="M2201" s="3" t="str">
        <f>M2202&amp;" "&amp;O2202&amp;N2202&amp;" "&amp;M2203&amp;" "&amp;O2203&amp;N2203&amp;" "</f>
        <v xml:space="preserve">Ремонт ТМ 1шт Ремонт строительной части ТП, КТП 1шт </v>
      </c>
      <c r="N2201" s="26"/>
      <c r="O2201" s="26"/>
      <c r="P2201" s="41"/>
      <c r="Q2201" s="88"/>
      <c r="R2201" s="47"/>
      <c r="S2201" s="47"/>
      <c r="T2201" s="47"/>
      <c r="U2201" s="47"/>
      <c r="V2201" s="48"/>
      <c r="W2201" s="48"/>
      <c r="X2201" s="48"/>
      <c r="Y2201" s="48"/>
      <c r="Z2201" s="48"/>
      <c r="AA2201" s="48"/>
      <c r="AB2201" s="48"/>
      <c r="AC2201" s="48"/>
      <c r="AD2201" s="48"/>
      <c r="AE2201" s="48"/>
      <c r="AF2201" s="48"/>
      <c r="AG2201" s="48"/>
      <c r="AH2201" s="48"/>
      <c r="AI2201" s="48"/>
      <c r="AJ2201" s="48"/>
      <c r="AK2201" s="48"/>
      <c r="AL2201" s="48"/>
      <c r="AM2201" s="48"/>
      <c r="AN2201" s="48"/>
      <c r="AO2201" s="48"/>
      <c r="AP2201" s="48"/>
      <c r="AQ2201" s="48"/>
      <c r="AR2201" s="48"/>
      <c r="AS2201" s="48"/>
      <c r="AT2201" s="48"/>
      <c r="AU2201" s="48"/>
      <c r="AV2201" s="48"/>
      <c r="AW2201" s="48"/>
      <c r="AX2201" s="48"/>
      <c r="AY2201" s="48"/>
      <c r="AZ2201" s="48"/>
      <c r="BA2201" s="48"/>
      <c r="BB2201" s="48"/>
      <c r="BC2201" s="48"/>
      <c r="BD2201" s="48"/>
      <c r="BE2201" s="48"/>
      <c r="BF2201" s="48"/>
      <c r="BG2201" s="48"/>
      <c r="BH2201" s="48"/>
      <c r="BI2201" s="48"/>
      <c r="BJ2201" s="48"/>
      <c r="BK2201" s="48"/>
      <c r="BL2201" s="48"/>
      <c r="BM2201" s="48"/>
      <c r="BN2201" s="48"/>
      <c r="BO2201" s="48"/>
      <c r="BP2201" s="48"/>
      <c r="BQ2201" s="48"/>
      <c r="BR2201" s="48"/>
      <c r="BS2201" s="48"/>
      <c r="BT2201" s="48"/>
      <c r="BU2201" s="48"/>
      <c r="BV2201" s="48"/>
      <c r="BW2201" s="48"/>
      <c r="BX2201" s="48"/>
      <c r="BY2201" s="48"/>
      <c r="BZ2201" s="48"/>
      <c r="CA2201" s="48"/>
      <c r="CB2201" s="48"/>
      <c r="CC2201" s="48"/>
      <c r="CD2201" s="48"/>
      <c r="CE2201" s="48"/>
      <c r="CF2201" s="48"/>
      <c r="CG2201" s="48"/>
      <c r="CH2201" s="48"/>
      <c r="CI2201" s="48"/>
      <c r="CJ2201" s="48"/>
      <c r="CK2201" s="48"/>
      <c r="CL2201" s="48"/>
      <c r="CM2201" s="48"/>
      <c r="CN2201" s="48"/>
      <c r="CO2201" s="48"/>
      <c r="CP2201" s="48"/>
      <c r="CQ2201" s="48"/>
      <c r="CR2201" s="48"/>
      <c r="CS2201" s="48"/>
      <c r="CT2201" s="48"/>
      <c r="CU2201" s="48"/>
      <c r="CV2201" s="48"/>
      <c r="CW2201" s="48"/>
      <c r="CX2201" s="48"/>
      <c r="CY2201" s="48"/>
      <c r="CZ2201" s="48"/>
      <c r="DA2201" s="48"/>
      <c r="DB2201" s="48"/>
      <c r="DC2201" s="48"/>
      <c r="DD2201" s="48"/>
      <c r="DE2201" s="48"/>
      <c r="DF2201" s="48"/>
      <c r="DG2201" s="48"/>
      <c r="DH2201" s="48"/>
      <c r="DI2201" s="48"/>
      <c r="DJ2201" s="48"/>
      <c r="DK2201" s="48"/>
      <c r="DL2201" s="48"/>
      <c r="DM2201" s="48"/>
      <c r="DN2201" s="48"/>
      <c r="DO2201" s="48"/>
      <c r="DP2201" s="48"/>
      <c r="DQ2201" s="48"/>
    </row>
    <row r="2202" spans="1:121" ht="12.75" hidden="1" customHeight="1" outlineLevel="2">
      <c r="A2202" s="27"/>
      <c r="B2202" s="27"/>
      <c r="C2202" s="27"/>
      <c r="D2202" s="27"/>
      <c r="E2202" s="28"/>
      <c r="F2202" s="35" t="s">
        <v>2343</v>
      </c>
      <c r="G2202" s="28"/>
      <c r="H2202" s="28"/>
      <c r="I2202" s="28"/>
      <c r="J2202" s="26"/>
      <c r="K2202" s="26"/>
      <c r="L2202" s="26"/>
      <c r="M2202" s="39" t="s">
        <v>2190</v>
      </c>
      <c r="N2202" s="8" t="s">
        <v>54</v>
      </c>
      <c r="O2202" s="26">
        <v>1</v>
      </c>
      <c r="P2202" s="41"/>
      <c r="Q2202" s="88"/>
      <c r="R2202" s="47"/>
      <c r="S2202" s="47"/>
      <c r="T2202" s="47"/>
      <c r="U2202" s="47"/>
      <c r="V2202" s="48"/>
      <c r="W2202" s="48"/>
      <c r="X2202" s="48"/>
      <c r="Y2202" s="48"/>
      <c r="Z2202" s="48"/>
      <c r="AA2202" s="48"/>
      <c r="AB2202" s="48"/>
      <c r="AC2202" s="48"/>
      <c r="AD2202" s="48"/>
      <c r="AE2202" s="48"/>
      <c r="AF2202" s="48"/>
      <c r="AG2202" s="48"/>
      <c r="AH2202" s="48"/>
      <c r="AI2202" s="48"/>
      <c r="AJ2202" s="48"/>
      <c r="AK2202" s="48"/>
      <c r="AL2202" s="48"/>
      <c r="AM2202" s="48"/>
      <c r="AN2202" s="48"/>
      <c r="AO2202" s="48"/>
      <c r="AP2202" s="48"/>
      <c r="AQ2202" s="48"/>
      <c r="AR2202" s="48"/>
      <c r="AS2202" s="48"/>
      <c r="AT2202" s="48"/>
      <c r="AU2202" s="48"/>
      <c r="AV2202" s="48"/>
      <c r="AW2202" s="48"/>
      <c r="AX2202" s="48"/>
      <c r="AY2202" s="48"/>
      <c r="AZ2202" s="48"/>
      <c r="BA2202" s="48"/>
      <c r="BB2202" s="48"/>
      <c r="BC2202" s="48"/>
      <c r="BD2202" s="48"/>
      <c r="BE2202" s="48"/>
      <c r="BF2202" s="48"/>
      <c r="BG2202" s="48"/>
      <c r="BH2202" s="48"/>
      <c r="BI2202" s="48"/>
      <c r="BJ2202" s="48"/>
      <c r="BK2202" s="48"/>
      <c r="BL2202" s="48"/>
      <c r="BM2202" s="48"/>
      <c r="BN2202" s="48"/>
      <c r="BO2202" s="48"/>
      <c r="BP2202" s="48"/>
      <c r="BQ2202" s="48"/>
      <c r="BR2202" s="48"/>
      <c r="BS2202" s="48"/>
      <c r="BT2202" s="48"/>
      <c r="BU2202" s="48"/>
      <c r="BV2202" s="48"/>
      <c r="BW2202" s="48"/>
      <c r="BX2202" s="48"/>
      <c r="BY2202" s="48"/>
      <c r="BZ2202" s="48"/>
      <c r="CA2202" s="48"/>
      <c r="CB2202" s="48"/>
      <c r="CC2202" s="48"/>
      <c r="CD2202" s="48"/>
      <c r="CE2202" s="48"/>
      <c r="CF2202" s="48"/>
      <c r="CG2202" s="48"/>
      <c r="CH2202" s="48"/>
      <c r="CI2202" s="48"/>
      <c r="CJ2202" s="48"/>
      <c r="CK2202" s="48"/>
      <c r="CL2202" s="48"/>
      <c r="CM2202" s="48"/>
      <c r="CN2202" s="48"/>
      <c r="CO2202" s="48"/>
      <c r="CP2202" s="48"/>
      <c r="CQ2202" s="48"/>
      <c r="CR2202" s="48"/>
      <c r="CS2202" s="48"/>
      <c r="CT2202" s="48"/>
      <c r="CU2202" s="48"/>
      <c r="CV2202" s="48"/>
      <c r="CW2202" s="48"/>
      <c r="CX2202" s="48"/>
      <c r="CY2202" s="48"/>
      <c r="CZ2202" s="48"/>
      <c r="DA2202" s="48"/>
      <c r="DB2202" s="48"/>
      <c r="DC2202" s="48"/>
      <c r="DD2202" s="48"/>
      <c r="DE2202" s="48"/>
      <c r="DF2202" s="48"/>
      <c r="DG2202" s="48"/>
      <c r="DH2202" s="48"/>
      <c r="DI2202" s="48"/>
      <c r="DJ2202" s="48"/>
      <c r="DK2202" s="48"/>
      <c r="DL2202" s="48"/>
      <c r="DM2202" s="48"/>
      <c r="DN2202" s="48"/>
      <c r="DO2202" s="48"/>
      <c r="DP2202" s="48"/>
      <c r="DQ2202" s="48"/>
    </row>
    <row r="2203" spans="1:121" ht="12.75" hidden="1" customHeight="1" outlineLevel="2">
      <c r="A2203" s="62"/>
      <c r="B2203" s="40"/>
      <c r="C2203" s="10"/>
      <c r="D2203" s="27"/>
      <c r="E2203" s="28"/>
      <c r="F2203" s="3" t="s">
        <v>2344</v>
      </c>
      <c r="G2203" s="28"/>
      <c r="H2203" s="35"/>
      <c r="I2203" s="35"/>
      <c r="J2203" s="26"/>
      <c r="K2203" s="26"/>
      <c r="L2203" s="26"/>
      <c r="M2203" s="39" t="s">
        <v>2181</v>
      </c>
      <c r="N2203" s="8" t="s">
        <v>54</v>
      </c>
      <c r="O2203" s="26">
        <v>1</v>
      </c>
      <c r="P2203" s="41"/>
      <c r="Q2203" s="88"/>
      <c r="R2203" s="47"/>
      <c r="S2203" s="47"/>
      <c r="T2203" s="47"/>
      <c r="U2203" s="47"/>
      <c r="V2203" s="48"/>
      <c r="W2203" s="48"/>
      <c r="X2203" s="48"/>
      <c r="Y2203" s="48"/>
      <c r="Z2203" s="48"/>
      <c r="AA2203" s="48"/>
      <c r="AB2203" s="48"/>
      <c r="AC2203" s="48"/>
      <c r="AD2203" s="48"/>
      <c r="AE2203" s="48"/>
      <c r="AF2203" s="48"/>
      <c r="AG2203" s="48"/>
      <c r="AH2203" s="48"/>
      <c r="AI2203" s="48"/>
      <c r="AJ2203" s="48"/>
      <c r="AK2203" s="48"/>
      <c r="AL2203" s="48"/>
      <c r="AM2203" s="48"/>
      <c r="AN2203" s="48"/>
      <c r="AO2203" s="48"/>
      <c r="AP2203" s="48"/>
      <c r="AQ2203" s="48"/>
      <c r="AR2203" s="48"/>
      <c r="AS2203" s="48"/>
      <c r="AT2203" s="48"/>
      <c r="AU2203" s="48"/>
      <c r="AV2203" s="48"/>
      <c r="AW2203" s="48"/>
      <c r="AX2203" s="48"/>
      <c r="AY2203" s="48"/>
      <c r="AZ2203" s="48"/>
      <c r="BA2203" s="48"/>
      <c r="BB2203" s="48"/>
      <c r="BC2203" s="48"/>
      <c r="BD2203" s="48"/>
      <c r="BE2203" s="48"/>
      <c r="BF2203" s="48"/>
      <c r="BG2203" s="48"/>
      <c r="BH2203" s="48"/>
      <c r="BI2203" s="48"/>
      <c r="BJ2203" s="48"/>
      <c r="BK2203" s="48"/>
      <c r="BL2203" s="48"/>
      <c r="BM2203" s="48"/>
      <c r="BN2203" s="48"/>
      <c r="BO2203" s="48"/>
      <c r="BP2203" s="48"/>
      <c r="BQ2203" s="48"/>
      <c r="BR2203" s="48"/>
      <c r="BS2203" s="48"/>
      <c r="BT2203" s="48"/>
      <c r="BU2203" s="48"/>
      <c r="BV2203" s="48"/>
      <c r="BW2203" s="48"/>
      <c r="BX2203" s="48"/>
      <c r="BY2203" s="48"/>
      <c r="BZ2203" s="48"/>
      <c r="CA2203" s="48"/>
      <c r="CB2203" s="48"/>
      <c r="CC2203" s="48"/>
      <c r="CD2203" s="48"/>
      <c r="CE2203" s="48"/>
      <c r="CF2203" s="48"/>
      <c r="CG2203" s="48"/>
      <c r="CH2203" s="48"/>
      <c r="CI2203" s="48"/>
      <c r="CJ2203" s="48"/>
      <c r="CK2203" s="48"/>
      <c r="CL2203" s="48"/>
      <c r="CM2203" s="48"/>
      <c r="CN2203" s="48"/>
      <c r="CO2203" s="48"/>
      <c r="CP2203" s="48"/>
      <c r="CQ2203" s="48"/>
      <c r="CR2203" s="48"/>
      <c r="CS2203" s="48"/>
      <c r="CT2203" s="48"/>
      <c r="CU2203" s="48"/>
      <c r="CV2203" s="48"/>
      <c r="CW2203" s="48"/>
      <c r="CX2203" s="48"/>
      <c r="CY2203" s="48"/>
      <c r="CZ2203" s="48"/>
      <c r="DA2203" s="48"/>
      <c r="DB2203" s="48"/>
      <c r="DC2203" s="48"/>
      <c r="DD2203" s="48"/>
      <c r="DE2203" s="48"/>
      <c r="DF2203" s="48"/>
      <c r="DG2203" s="48"/>
      <c r="DH2203" s="48"/>
      <c r="DI2203" s="48"/>
      <c r="DJ2203" s="48"/>
      <c r="DK2203" s="48"/>
      <c r="DL2203" s="48"/>
      <c r="DM2203" s="48"/>
      <c r="DN2203" s="48"/>
      <c r="DO2203" s="48"/>
      <c r="DP2203" s="48"/>
      <c r="DQ2203" s="48"/>
    </row>
    <row r="2204" spans="1:121" ht="22.5" customHeight="1" outlineLevel="1" collapsed="1">
      <c r="A2204" s="27" t="s">
        <v>153</v>
      </c>
      <c r="B2204" s="27">
        <v>6</v>
      </c>
      <c r="C2204" s="27" t="s">
        <v>1529</v>
      </c>
      <c r="D2204" s="27" t="s">
        <v>1350</v>
      </c>
      <c r="E2204" s="28" t="s">
        <v>2345</v>
      </c>
      <c r="F2204" s="35" t="s">
        <v>2346</v>
      </c>
      <c r="G2204" s="28"/>
      <c r="H2204" s="28" t="s">
        <v>59</v>
      </c>
      <c r="I2204" s="28"/>
      <c r="J2204" s="76" t="s">
        <v>50</v>
      </c>
      <c r="K2204" s="26" t="s">
        <v>51</v>
      </c>
      <c r="L2204" s="26" t="s">
        <v>51</v>
      </c>
      <c r="M2204" s="3" t="str">
        <f>M2205&amp;" "&amp;O2205&amp;N2205&amp;" "&amp;M2206&amp;" "&amp;O2206&amp;N2206&amp;" "&amp;M2207&amp;" "&amp;O2207&amp;N2207&amp;" "</f>
        <v xml:space="preserve">Ремонт ТМ 1шт Ремонт строительной части ТП, КТП 1шт Ремонт РУ10-0,4 кВ 1шт </v>
      </c>
      <c r="N2204" s="26"/>
      <c r="O2204" s="26"/>
      <c r="P2204" s="41"/>
      <c r="Q2204" s="88"/>
      <c r="R2204" s="47"/>
      <c r="S2204" s="47"/>
      <c r="T2204" s="47"/>
      <c r="U2204" s="47"/>
      <c r="V2204" s="48"/>
      <c r="W2204" s="48"/>
      <c r="X2204" s="48"/>
      <c r="Y2204" s="48"/>
      <c r="Z2204" s="48"/>
      <c r="AA2204" s="48"/>
      <c r="AB2204" s="48"/>
      <c r="AC2204" s="48"/>
      <c r="AD2204" s="48"/>
      <c r="AE2204" s="48"/>
      <c r="AF2204" s="48"/>
      <c r="AG2204" s="48"/>
      <c r="AH2204" s="48"/>
      <c r="AI2204" s="48"/>
      <c r="AJ2204" s="48"/>
      <c r="AK2204" s="48"/>
      <c r="AL2204" s="48"/>
      <c r="AM2204" s="48"/>
      <c r="AN2204" s="48"/>
      <c r="AO2204" s="48"/>
      <c r="AP2204" s="48"/>
      <c r="AQ2204" s="48"/>
      <c r="AR2204" s="48"/>
      <c r="AS2204" s="48"/>
      <c r="AT2204" s="48"/>
      <c r="AU2204" s="48"/>
      <c r="AV2204" s="48"/>
      <c r="AW2204" s="48"/>
      <c r="AX2204" s="48"/>
      <c r="AY2204" s="48"/>
      <c r="AZ2204" s="48"/>
      <c r="BA2204" s="48"/>
      <c r="BB2204" s="48"/>
      <c r="BC2204" s="48"/>
      <c r="BD2204" s="48"/>
      <c r="BE2204" s="48"/>
      <c r="BF2204" s="48"/>
      <c r="BG2204" s="48"/>
      <c r="BH2204" s="48"/>
      <c r="BI2204" s="48"/>
      <c r="BJ2204" s="48"/>
      <c r="BK2204" s="48"/>
      <c r="BL2204" s="48"/>
      <c r="BM2204" s="48"/>
      <c r="BN2204" s="48"/>
      <c r="BO2204" s="48"/>
      <c r="BP2204" s="48"/>
      <c r="BQ2204" s="48"/>
      <c r="BR2204" s="48"/>
      <c r="BS2204" s="48"/>
      <c r="BT2204" s="48"/>
      <c r="BU2204" s="48"/>
      <c r="BV2204" s="48"/>
      <c r="BW2204" s="48"/>
      <c r="BX2204" s="48"/>
      <c r="BY2204" s="48"/>
      <c r="BZ2204" s="48"/>
      <c r="CA2204" s="48"/>
      <c r="CB2204" s="48"/>
      <c r="CC2204" s="48"/>
      <c r="CD2204" s="48"/>
      <c r="CE2204" s="48"/>
      <c r="CF2204" s="48"/>
      <c r="CG2204" s="48"/>
      <c r="CH2204" s="48"/>
      <c r="CI2204" s="48"/>
      <c r="CJ2204" s="48"/>
      <c r="CK2204" s="48"/>
      <c r="CL2204" s="48"/>
      <c r="CM2204" s="48"/>
      <c r="CN2204" s="48"/>
      <c r="CO2204" s="48"/>
      <c r="CP2204" s="48"/>
      <c r="CQ2204" s="48"/>
      <c r="CR2204" s="48"/>
      <c r="CS2204" s="48"/>
      <c r="CT2204" s="48"/>
      <c r="CU2204" s="48"/>
      <c r="CV2204" s="48"/>
      <c r="CW2204" s="48"/>
      <c r="CX2204" s="48"/>
      <c r="CY2204" s="48"/>
      <c r="CZ2204" s="48"/>
      <c r="DA2204" s="48"/>
      <c r="DB2204" s="48"/>
      <c r="DC2204" s="48"/>
      <c r="DD2204" s="48"/>
      <c r="DE2204" s="48"/>
      <c r="DF2204" s="48"/>
      <c r="DG2204" s="48"/>
      <c r="DH2204" s="48"/>
      <c r="DI2204" s="48"/>
      <c r="DJ2204" s="48"/>
      <c r="DK2204" s="48"/>
      <c r="DL2204" s="48"/>
      <c r="DM2204" s="48"/>
      <c r="DN2204" s="48"/>
      <c r="DO2204" s="48"/>
      <c r="DP2204" s="48"/>
      <c r="DQ2204" s="48"/>
    </row>
    <row r="2205" spans="1:121" ht="12.75" hidden="1" customHeight="1" outlineLevel="2">
      <c r="A2205" s="27"/>
      <c r="B2205" s="27"/>
      <c r="C2205" s="27"/>
      <c r="D2205" s="27"/>
      <c r="E2205" s="28"/>
      <c r="F2205" s="35" t="s">
        <v>2343</v>
      </c>
      <c r="G2205" s="28"/>
      <c r="H2205" s="28"/>
      <c r="I2205" s="28"/>
      <c r="J2205" s="26"/>
      <c r="K2205" s="26"/>
      <c r="L2205" s="26"/>
      <c r="M2205" s="39" t="s">
        <v>2190</v>
      </c>
      <c r="N2205" s="8" t="s">
        <v>54</v>
      </c>
      <c r="O2205" s="26">
        <v>1</v>
      </c>
      <c r="P2205" s="41"/>
      <c r="Q2205" s="88"/>
      <c r="R2205" s="47"/>
      <c r="S2205" s="47"/>
      <c r="T2205" s="47"/>
      <c r="U2205" s="47"/>
      <c r="V2205" s="48"/>
      <c r="W2205" s="48"/>
      <c r="X2205" s="48"/>
      <c r="Y2205" s="48"/>
      <c r="Z2205" s="48"/>
      <c r="AA2205" s="48"/>
      <c r="AB2205" s="48"/>
      <c r="AC2205" s="48"/>
      <c r="AD2205" s="48"/>
      <c r="AE2205" s="48"/>
      <c r="AF2205" s="48"/>
      <c r="AG2205" s="48"/>
      <c r="AH2205" s="48"/>
      <c r="AI2205" s="48"/>
      <c r="AJ2205" s="48"/>
      <c r="AK2205" s="48"/>
      <c r="AL2205" s="48"/>
      <c r="AM2205" s="48"/>
      <c r="AN2205" s="48"/>
      <c r="AO2205" s="48"/>
      <c r="AP2205" s="48"/>
      <c r="AQ2205" s="48"/>
      <c r="AR2205" s="48"/>
      <c r="AS2205" s="48"/>
      <c r="AT2205" s="48"/>
      <c r="AU2205" s="48"/>
      <c r="AV2205" s="48"/>
      <c r="AW2205" s="48"/>
      <c r="AX2205" s="48"/>
      <c r="AY2205" s="48"/>
      <c r="AZ2205" s="48"/>
      <c r="BA2205" s="48"/>
      <c r="BB2205" s="48"/>
      <c r="BC2205" s="48"/>
      <c r="BD2205" s="48"/>
      <c r="BE2205" s="48"/>
      <c r="BF2205" s="48"/>
      <c r="BG2205" s="48"/>
      <c r="BH2205" s="48"/>
      <c r="BI2205" s="48"/>
      <c r="BJ2205" s="48"/>
      <c r="BK2205" s="48"/>
      <c r="BL2205" s="48"/>
      <c r="BM2205" s="48"/>
      <c r="BN2205" s="48"/>
      <c r="BO2205" s="48"/>
      <c r="BP2205" s="48"/>
      <c r="BQ2205" s="48"/>
      <c r="BR2205" s="48"/>
      <c r="BS2205" s="48"/>
      <c r="BT2205" s="48"/>
      <c r="BU2205" s="48"/>
      <c r="BV2205" s="48"/>
      <c r="BW2205" s="48"/>
      <c r="BX2205" s="48"/>
      <c r="BY2205" s="48"/>
      <c r="BZ2205" s="48"/>
      <c r="CA2205" s="48"/>
      <c r="CB2205" s="48"/>
      <c r="CC2205" s="48"/>
      <c r="CD2205" s="48"/>
      <c r="CE2205" s="48"/>
      <c r="CF2205" s="48"/>
      <c r="CG2205" s="48"/>
      <c r="CH2205" s="48"/>
      <c r="CI2205" s="48"/>
      <c r="CJ2205" s="48"/>
      <c r="CK2205" s="48"/>
      <c r="CL2205" s="48"/>
      <c r="CM2205" s="48"/>
      <c r="CN2205" s="48"/>
      <c r="CO2205" s="48"/>
      <c r="CP2205" s="48"/>
      <c r="CQ2205" s="48"/>
      <c r="CR2205" s="48"/>
      <c r="CS2205" s="48"/>
      <c r="CT2205" s="48"/>
      <c r="CU2205" s="48"/>
      <c r="CV2205" s="48"/>
      <c r="CW2205" s="48"/>
      <c r="CX2205" s="48"/>
      <c r="CY2205" s="48"/>
      <c r="CZ2205" s="48"/>
      <c r="DA2205" s="48"/>
      <c r="DB2205" s="48"/>
      <c r="DC2205" s="48"/>
      <c r="DD2205" s="48"/>
      <c r="DE2205" s="48"/>
      <c r="DF2205" s="48"/>
      <c r="DG2205" s="48"/>
      <c r="DH2205" s="48"/>
      <c r="DI2205" s="48"/>
      <c r="DJ2205" s="48"/>
      <c r="DK2205" s="48"/>
      <c r="DL2205" s="48"/>
      <c r="DM2205" s="48"/>
      <c r="DN2205" s="48"/>
      <c r="DO2205" s="48"/>
      <c r="DP2205" s="48"/>
      <c r="DQ2205" s="48"/>
    </row>
    <row r="2206" spans="1:121" ht="12.75" hidden="1" customHeight="1" outlineLevel="2">
      <c r="A2206" s="62"/>
      <c r="B2206" s="40"/>
      <c r="C2206" s="10"/>
      <c r="D2206" s="27"/>
      <c r="E2206" s="28"/>
      <c r="F2206" s="3" t="s">
        <v>2347</v>
      </c>
      <c r="G2206" s="28"/>
      <c r="H2206" s="35"/>
      <c r="I2206" s="35"/>
      <c r="J2206" s="26"/>
      <c r="K2206" s="26"/>
      <c r="L2206" s="26"/>
      <c r="M2206" s="39" t="s">
        <v>2181</v>
      </c>
      <c r="N2206" s="8" t="s">
        <v>54</v>
      </c>
      <c r="O2206" s="26">
        <v>1</v>
      </c>
      <c r="P2206" s="41"/>
      <c r="Q2206" s="88"/>
      <c r="R2206" s="47"/>
      <c r="S2206" s="47"/>
      <c r="T2206" s="47"/>
      <c r="U2206" s="47"/>
      <c r="V2206" s="48"/>
      <c r="W2206" s="48"/>
      <c r="X2206" s="48"/>
      <c r="Y2206" s="48"/>
      <c r="Z2206" s="48"/>
      <c r="AA2206" s="48"/>
      <c r="AB2206" s="48"/>
      <c r="AC2206" s="48"/>
      <c r="AD2206" s="48"/>
      <c r="AE2206" s="48"/>
      <c r="AF2206" s="48"/>
      <c r="AG2206" s="48"/>
      <c r="AH2206" s="48"/>
      <c r="AI2206" s="48"/>
      <c r="AJ2206" s="48"/>
      <c r="AK2206" s="48"/>
      <c r="AL2206" s="48"/>
      <c r="AM2206" s="48"/>
      <c r="AN2206" s="48"/>
      <c r="AO2206" s="48"/>
      <c r="AP2206" s="48"/>
      <c r="AQ2206" s="48"/>
      <c r="AR2206" s="48"/>
      <c r="AS2206" s="48"/>
      <c r="AT2206" s="48"/>
      <c r="AU2206" s="48"/>
      <c r="AV2206" s="48"/>
      <c r="AW2206" s="48"/>
      <c r="AX2206" s="48"/>
      <c r="AY2206" s="48"/>
      <c r="AZ2206" s="48"/>
      <c r="BA2206" s="48"/>
      <c r="BB2206" s="48"/>
      <c r="BC2206" s="48"/>
      <c r="BD2206" s="48"/>
      <c r="BE2206" s="48"/>
      <c r="BF2206" s="48"/>
      <c r="BG2206" s="48"/>
      <c r="BH2206" s="48"/>
      <c r="BI2206" s="48"/>
      <c r="BJ2206" s="48"/>
      <c r="BK2206" s="48"/>
      <c r="BL2206" s="48"/>
      <c r="BM2206" s="48"/>
      <c r="BN2206" s="48"/>
      <c r="BO2206" s="48"/>
      <c r="BP2206" s="48"/>
      <c r="BQ2206" s="48"/>
      <c r="BR2206" s="48"/>
      <c r="BS2206" s="48"/>
      <c r="BT2206" s="48"/>
      <c r="BU2206" s="48"/>
      <c r="BV2206" s="48"/>
      <c r="BW2206" s="48"/>
      <c r="BX2206" s="48"/>
      <c r="BY2206" s="48"/>
      <c r="BZ2206" s="48"/>
      <c r="CA2206" s="48"/>
      <c r="CB2206" s="48"/>
      <c r="CC2206" s="48"/>
      <c r="CD2206" s="48"/>
      <c r="CE2206" s="48"/>
      <c r="CF2206" s="48"/>
      <c r="CG2206" s="48"/>
      <c r="CH2206" s="48"/>
      <c r="CI2206" s="48"/>
      <c r="CJ2206" s="48"/>
      <c r="CK2206" s="48"/>
      <c r="CL2206" s="48"/>
      <c r="CM2206" s="48"/>
      <c r="CN2206" s="48"/>
      <c r="CO2206" s="48"/>
      <c r="CP2206" s="48"/>
      <c r="CQ2206" s="48"/>
      <c r="CR2206" s="48"/>
      <c r="CS2206" s="48"/>
      <c r="CT2206" s="48"/>
      <c r="CU2206" s="48"/>
      <c r="CV2206" s="48"/>
      <c r="CW2206" s="48"/>
      <c r="CX2206" s="48"/>
      <c r="CY2206" s="48"/>
      <c r="CZ2206" s="48"/>
      <c r="DA2206" s="48"/>
      <c r="DB2206" s="48"/>
      <c r="DC2206" s="48"/>
      <c r="DD2206" s="48"/>
      <c r="DE2206" s="48"/>
      <c r="DF2206" s="48"/>
      <c r="DG2206" s="48"/>
      <c r="DH2206" s="48"/>
      <c r="DI2206" s="48"/>
      <c r="DJ2206" s="48"/>
      <c r="DK2206" s="48"/>
      <c r="DL2206" s="48"/>
      <c r="DM2206" s="48"/>
      <c r="DN2206" s="48"/>
      <c r="DO2206" s="48"/>
      <c r="DP2206" s="48"/>
      <c r="DQ2206" s="48"/>
    </row>
    <row r="2207" spans="1:121" ht="12.75" hidden="1" customHeight="1" outlineLevel="2">
      <c r="A2207" s="62"/>
      <c r="B2207" s="40"/>
      <c r="C2207" s="10"/>
      <c r="D2207" s="27"/>
      <c r="E2207" s="28"/>
      <c r="F2207" s="39" t="s">
        <v>2348</v>
      </c>
      <c r="G2207" s="27"/>
      <c r="H2207" s="35"/>
      <c r="I2207" s="35"/>
      <c r="J2207" s="26"/>
      <c r="K2207" s="26"/>
      <c r="L2207" s="26"/>
      <c r="M2207" s="39" t="s">
        <v>351</v>
      </c>
      <c r="N2207" s="33" t="s">
        <v>54</v>
      </c>
      <c r="O2207" s="26">
        <v>1</v>
      </c>
      <c r="P2207" s="41"/>
      <c r="Q2207" s="88"/>
      <c r="R2207" s="47"/>
      <c r="S2207" s="47"/>
      <c r="T2207" s="47"/>
      <c r="U2207" s="47"/>
      <c r="V2207" s="48"/>
      <c r="W2207" s="48"/>
      <c r="X2207" s="48"/>
      <c r="Y2207" s="48"/>
      <c r="Z2207" s="48"/>
      <c r="AA2207" s="48"/>
      <c r="AB2207" s="48"/>
      <c r="AC2207" s="48"/>
      <c r="AD2207" s="48"/>
      <c r="AE2207" s="48"/>
      <c r="AF2207" s="48"/>
      <c r="AG2207" s="48"/>
      <c r="AH2207" s="48"/>
      <c r="AI2207" s="48"/>
      <c r="AJ2207" s="48"/>
      <c r="AK2207" s="48"/>
      <c r="AL2207" s="48"/>
      <c r="AM2207" s="48"/>
      <c r="AN2207" s="48"/>
      <c r="AO2207" s="48"/>
      <c r="AP2207" s="48"/>
      <c r="AQ2207" s="48"/>
      <c r="AR2207" s="48"/>
      <c r="AS2207" s="48"/>
      <c r="AT2207" s="48"/>
      <c r="AU2207" s="48"/>
      <c r="AV2207" s="48"/>
      <c r="AW2207" s="48"/>
      <c r="AX2207" s="48"/>
      <c r="AY2207" s="48"/>
      <c r="AZ2207" s="48"/>
      <c r="BA2207" s="48"/>
      <c r="BB2207" s="48"/>
      <c r="BC2207" s="48"/>
      <c r="BD2207" s="48"/>
      <c r="BE2207" s="48"/>
      <c r="BF2207" s="48"/>
      <c r="BG2207" s="48"/>
      <c r="BH2207" s="48"/>
      <c r="BI2207" s="48"/>
      <c r="BJ2207" s="48"/>
      <c r="BK2207" s="48"/>
      <c r="BL2207" s="48"/>
      <c r="BM2207" s="48"/>
      <c r="BN2207" s="48"/>
      <c r="BO2207" s="48"/>
      <c r="BP2207" s="48"/>
      <c r="BQ2207" s="48"/>
      <c r="BR2207" s="48"/>
      <c r="BS2207" s="48"/>
      <c r="BT2207" s="48"/>
      <c r="BU2207" s="48"/>
      <c r="BV2207" s="48"/>
      <c r="BW2207" s="48"/>
      <c r="BX2207" s="48"/>
      <c r="BY2207" s="48"/>
      <c r="BZ2207" s="48"/>
      <c r="CA2207" s="48"/>
      <c r="CB2207" s="48"/>
      <c r="CC2207" s="48"/>
      <c r="CD2207" s="48"/>
      <c r="CE2207" s="48"/>
      <c r="CF2207" s="48"/>
      <c r="CG2207" s="48"/>
      <c r="CH2207" s="48"/>
      <c r="CI2207" s="48"/>
      <c r="CJ2207" s="48"/>
      <c r="CK2207" s="48"/>
      <c r="CL2207" s="48"/>
      <c r="CM2207" s="48"/>
      <c r="CN2207" s="48"/>
      <c r="CO2207" s="48"/>
      <c r="CP2207" s="48"/>
      <c r="CQ2207" s="48"/>
      <c r="CR2207" s="48"/>
      <c r="CS2207" s="48"/>
      <c r="CT2207" s="48"/>
      <c r="CU2207" s="48"/>
      <c r="CV2207" s="48"/>
      <c r="CW2207" s="48"/>
      <c r="CX2207" s="48"/>
      <c r="CY2207" s="48"/>
      <c r="CZ2207" s="48"/>
      <c r="DA2207" s="48"/>
      <c r="DB2207" s="48"/>
      <c r="DC2207" s="48"/>
      <c r="DD2207" s="48"/>
      <c r="DE2207" s="48"/>
      <c r="DF2207" s="48"/>
      <c r="DG2207" s="48"/>
      <c r="DH2207" s="48"/>
      <c r="DI2207" s="48"/>
      <c r="DJ2207" s="48"/>
      <c r="DK2207" s="48"/>
      <c r="DL2207" s="48"/>
      <c r="DM2207" s="48"/>
      <c r="DN2207" s="48"/>
      <c r="DO2207" s="48"/>
      <c r="DP2207" s="48"/>
      <c r="DQ2207" s="48"/>
    </row>
    <row r="2208" spans="1:121" ht="22.5" customHeight="1" outlineLevel="1" collapsed="1">
      <c r="A2208" s="27" t="s">
        <v>67</v>
      </c>
      <c r="B2208" s="27">
        <v>6</v>
      </c>
      <c r="C2208" s="27" t="s">
        <v>1529</v>
      </c>
      <c r="D2208" s="27" t="s">
        <v>1350</v>
      </c>
      <c r="E2208" s="28" t="s">
        <v>2349</v>
      </c>
      <c r="F2208" s="35" t="s">
        <v>2350</v>
      </c>
      <c r="G2208" s="28"/>
      <c r="H2208" s="28" t="s">
        <v>59</v>
      </c>
      <c r="I2208" s="28"/>
      <c r="J2208" s="76" t="s">
        <v>50</v>
      </c>
      <c r="K2208" s="26" t="s">
        <v>53</v>
      </c>
      <c r="L2208" s="26" t="s">
        <v>53</v>
      </c>
      <c r="M2208" s="3" t="str">
        <f>M2210&amp;" "&amp;O2210&amp;N2210&amp;" "&amp;M2211&amp;" "&amp;O2211&amp;N2211&amp;" "</f>
        <v xml:space="preserve">Ремонт РУ10-0,4 кВ 1шт Ремонт строительной части ТП, КТП 1шт </v>
      </c>
      <c r="N2208" s="26"/>
      <c r="O2208" s="26"/>
      <c r="P2208" s="41"/>
      <c r="Q2208" s="88"/>
      <c r="R2208" s="47"/>
      <c r="S2208" s="47"/>
      <c r="T2208" s="47"/>
      <c r="U2208" s="47"/>
      <c r="V2208" s="48"/>
      <c r="W2208" s="48"/>
      <c r="X2208" s="48"/>
      <c r="Y2208" s="48"/>
      <c r="Z2208" s="48"/>
      <c r="AA2208" s="48"/>
      <c r="AB2208" s="48"/>
      <c r="AC2208" s="48"/>
      <c r="AD2208" s="48"/>
      <c r="AE2208" s="48"/>
      <c r="AF2208" s="48"/>
      <c r="AG2208" s="48"/>
      <c r="AH2208" s="48"/>
      <c r="AI2208" s="48"/>
      <c r="AJ2208" s="48"/>
      <c r="AK2208" s="48"/>
      <c r="AL2208" s="48"/>
      <c r="AM2208" s="48"/>
      <c r="AN2208" s="48"/>
      <c r="AO2208" s="48"/>
      <c r="AP2208" s="48"/>
      <c r="AQ2208" s="48"/>
      <c r="AR2208" s="48"/>
      <c r="AS2208" s="48"/>
      <c r="AT2208" s="48"/>
      <c r="AU2208" s="48"/>
      <c r="AV2208" s="48"/>
      <c r="AW2208" s="48"/>
      <c r="AX2208" s="48"/>
      <c r="AY2208" s="48"/>
      <c r="AZ2208" s="48"/>
      <c r="BA2208" s="48"/>
      <c r="BB2208" s="48"/>
      <c r="BC2208" s="48"/>
      <c r="BD2208" s="48"/>
      <c r="BE2208" s="48"/>
      <c r="BF2208" s="48"/>
      <c r="BG2208" s="48"/>
      <c r="BH2208" s="48"/>
      <c r="BI2208" s="48"/>
      <c r="BJ2208" s="48"/>
      <c r="BK2208" s="48"/>
      <c r="BL2208" s="48"/>
      <c r="BM2208" s="48"/>
      <c r="BN2208" s="48"/>
      <c r="BO2208" s="48"/>
      <c r="BP2208" s="48"/>
      <c r="BQ2208" s="48"/>
      <c r="BR2208" s="48"/>
      <c r="BS2208" s="48"/>
      <c r="BT2208" s="48"/>
      <c r="BU2208" s="48"/>
      <c r="BV2208" s="48"/>
      <c r="BW2208" s="48"/>
      <c r="BX2208" s="48"/>
      <c r="BY2208" s="48"/>
      <c r="BZ2208" s="48"/>
      <c r="CA2208" s="48"/>
      <c r="CB2208" s="48"/>
      <c r="CC2208" s="48"/>
      <c r="CD2208" s="48"/>
      <c r="CE2208" s="48"/>
      <c r="CF2208" s="48"/>
      <c r="CG2208" s="48"/>
      <c r="CH2208" s="48"/>
      <c r="CI2208" s="48"/>
      <c r="CJ2208" s="48"/>
      <c r="CK2208" s="48"/>
      <c r="CL2208" s="48"/>
      <c r="CM2208" s="48"/>
      <c r="CN2208" s="48"/>
      <c r="CO2208" s="48"/>
      <c r="CP2208" s="48"/>
      <c r="CQ2208" s="48"/>
      <c r="CR2208" s="48"/>
      <c r="CS2208" s="48"/>
      <c r="CT2208" s="48"/>
      <c r="CU2208" s="48"/>
      <c r="CV2208" s="48"/>
      <c r="CW2208" s="48"/>
      <c r="CX2208" s="48"/>
      <c r="CY2208" s="48"/>
      <c r="CZ2208" s="48"/>
      <c r="DA2208" s="48"/>
      <c r="DB2208" s="48"/>
      <c r="DC2208" s="48"/>
      <c r="DD2208" s="48"/>
      <c r="DE2208" s="48"/>
      <c r="DF2208" s="48"/>
      <c r="DG2208" s="48"/>
      <c r="DH2208" s="48"/>
      <c r="DI2208" s="48"/>
      <c r="DJ2208" s="48"/>
      <c r="DK2208" s="48"/>
      <c r="DL2208" s="48"/>
      <c r="DM2208" s="48"/>
      <c r="DN2208" s="48"/>
      <c r="DO2208" s="48"/>
      <c r="DP2208" s="48"/>
      <c r="DQ2208" s="48"/>
    </row>
    <row r="2209" spans="1:121" ht="12.75" hidden="1" customHeight="1" outlineLevel="2">
      <c r="A2209" s="27"/>
      <c r="B2209" s="27"/>
      <c r="C2209" s="27"/>
      <c r="D2209" s="27"/>
      <c r="E2209" s="28"/>
      <c r="F2209" s="35" t="s">
        <v>2351</v>
      </c>
      <c r="G2209" s="28"/>
      <c r="H2209" s="28"/>
      <c r="I2209" s="28"/>
      <c r="J2209" s="26"/>
      <c r="K2209" s="26"/>
      <c r="L2209" s="26"/>
      <c r="M2209" s="39" t="s">
        <v>2190</v>
      </c>
      <c r="N2209" s="8" t="s">
        <v>54</v>
      </c>
      <c r="O2209" s="26">
        <v>2</v>
      </c>
      <c r="P2209" s="41"/>
      <c r="Q2209" s="88"/>
      <c r="R2209" s="47"/>
      <c r="S2209" s="47"/>
      <c r="T2209" s="47"/>
      <c r="U2209" s="47"/>
      <c r="V2209" s="48"/>
      <c r="W2209" s="48"/>
      <c r="X2209" s="48"/>
      <c r="Y2209" s="48"/>
      <c r="Z2209" s="48"/>
      <c r="AA2209" s="48"/>
      <c r="AB2209" s="48"/>
      <c r="AC2209" s="48"/>
      <c r="AD2209" s="48"/>
      <c r="AE2209" s="48"/>
      <c r="AF2209" s="48"/>
      <c r="AG2209" s="48"/>
      <c r="AH2209" s="48"/>
      <c r="AI2209" s="48"/>
      <c r="AJ2209" s="48"/>
      <c r="AK2209" s="48"/>
      <c r="AL2209" s="48"/>
      <c r="AM2209" s="48"/>
      <c r="AN2209" s="48"/>
      <c r="AO2209" s="48"/>
      <c r="AP2209" s="48"/>
      <c r="AQ2209" s="48"/>
      <c r="AR2209" s="48"/>
      <c r="AS2209" s="48"/>
      <c r="AT2209" s="48"/>
      <c r="AU2209" s="48"/>
      <c r="AV2209" s="48"/>
      <c r="AW2209" s="48"/>
      <c r="AX2209" s="48"/>
      <c r="AY2209" s="48"/>
      <c r="AZ2209" s="48"/>
      <c r="BA2209" s="48"/>
      <c r="BB2209" s="48"/>
      <c r="BC2209" s="48"/>
      <c r="BD2209" s="48"/>
      <c r="BE2209" s="48"/>
      <c r="BF2209" s="48"/>
      <c r="BG2209" s="48"/>
      <c r="BH2209" s="48"/>
      <c r="BI2209" s="48"/>
      <c r="BJ2209" s="48"/>
      <c r="BK2209" s="48"/>
      <c r="BL2209" s="48"/>
      <c r="BM2209" s="48"/>
      <c r="BN2209" s="48"/>
      <c r="BO2209" s="48"/>
      <c r="BP2209" s="48"/>
      <c r="BQ2209" s="48"/>
      <c r="BR2209" s="48"/>
      <c r="BS2209" s="48"/>
      <c r="BT2209" s="48"/>
      <c r="BU2209" s="48"/>
      <c r="BV2209" s="48"/>
      <c r="BW2209" s="48"/>
      <c r="BX2209" s="48"/>
      <c r="BY2209" s="48"/>
      <c r="BZ2209" s="48"/>
      <c r="CA2209" s="48"/>
      <c r="CB2209" s="48"/>
      <c r="CC2209" s="48"/>
      <c r="CD2209" s="48"/>
      <c r="CE2209" s="48"/>
      <c r="CF2209" s="48"/>
      <c r="CG2209" s="48"/>
      <c r="CH2209" s="48"/>
      <c r="CI2209" s="48"/>
      <c r="CJ2209" s="48"/>
      <c r="CK2209" s="48"/>
      <c r="CL2209" s="48"/>
      <c r="CM2209" s="48"/>
      <c r="CN2209" s="48"/>
      <c r="CO2209" s="48"/>
      <c r="CP2209" s="48"/>
      <c r="CQ2209" s="48"/>
      <c r="CR2209" s="48"/>
      <c r="CS2209" s="48"/>
      <c r="CT2209" s="48"/>
      <c r="CU2209" s="48"/>
      <c r="CV2209" s="48"/>
      <c r="CW2209" s="48"/>
      <c r="CX2209" s="48"/>
      <c r="CY2209" s="48"/>
      <c r="CZ2209" s="48"/>
      <c r="DA2209" s="48"/>
      <c r="DB2209" s="48"/>
      <c r="DC2209" s="48"/>
      <c r="DD2209" s="48"/>
      <c r="DE2209" s="48"/>
      <c r="DF2209" s="48"/>
      <c r="DG2209" s="48"/>
      <c r="DH2209" s="48"/>
      <c r="DI2209" s="48"/>
      <c r="DJ2209" s="48"/>
      <c r="DK2209" s="48"/>
      <c r="DL2209" s="48"/>
      <c r="DM2209" s="48"/>
      <c r="DN2209" s="48"/>
      <c r="DO2209" s="48"/>
      <c r="DP2209" s="48"/>
      <c r="DQ2209" s="48"/>
    </row>
    <row r="2210" spans="1:121" ht="22.5" hidden="1" customHeight="1" outlineLevel="2">
      <c r="A2210" s="62"/>
      <c r="B2210" s="40"/>
      <c r="C2210" s="10"/>
      <c r="D2210" s="27"/>
      <c r="E2210" s="28"/>
      <c r="F2210" s="3" t="s">
        <v>2352</v>
      </c>
      <c r="G2210" s="28"/>
      <c r="H2210" s="75"/>
      <c r="I2210" s="35"/>
      <c r="J2210" s="26"/>
      <c r="K2210" s="26"/>
      <c r="L2210" s="26"/>
      <c r="M2210" s="39" t="s">
        <v>351</v>
      </c>
      <c r="N2210" s="33" t="s">
        <v>54</v>
      </c>
      <c r="O2210" s="26">
        <v>1</v>
      </c>
      <c r="P2210" s="41"/>
      <c r="Q2210" s="88"/>
      <c r="R2210" s="47"/>
      <c r="S2210" s="47"/>
      <c r="T2210" s="47"/>
      <c r="U2210" s="47"/>
      <c r="V2210" s="48"/>
      <c r="W2210" s="48"/>
      <c r="X2210" s="48"/>
      <c r="Y2210" s="48"/>
      <c r="Z2210" s="48"/>
      <c r="AA2210" s="48"/>
      <c r="AB2210" s="48"/>
      <c r="AC2210" s="48"/>
      <c r="AD2210" s="48"/>
      <c r="AE2210" s="48"/>
      <c r="AF2210" s="48"/>
      <c r="AG2210" s="48"/>
      <c r="AH2210" s="48"/>
      <c r="AI2210" s="48"/>
      <c r="AJ2210" s="48"/>
      <c r="AK2210" s="48"/>
      <c r="AL2210" s="48"/>
      <c r="AM2210" s="48"/>
      <c r="AN2210" s="48"/>
      <c r="AO2210" s="48"/>
      <c r="AP2210" s="48"/>
      <c r="AQ2210" s="48"/>
      <c r="AR2210" s="48"/>
      <c r="AS2210" s="48"/>
      <c r="AT2210" s="48"/>
      <c r="AU2210" s="48"/>
      <c r="AV2210" s="48"/>
      <c r="AW2210" s="48"/>
      <c r="AX2210" s="48"/>
      <c r="AY2210" s="48"/>
      <c r="AZ2210" s="48"/>
      <c r="BA2210" s="48"/>
      <c r="BB2210" s="48"/>
      <c r="BC2210" s="48"/>
      <c r="BD2210" s="48"/>
      <c r="BE2210" s="48"/>
      <c r="BF2210" s="48"/>
      <c r="BG2210" s="48"/>
      <c r="BH2210" s="48"/>
      <c r="BI2210" s="48"/>
      <c r="BJ2210" s="48"/>
      <c r="BK2210" s="48"/>
      <c r="BL2210" s="48"/>
      <c r="BM2210" s="48"/>
      <c r="BN2210" s="48"/>
      <c r="BO2210" s="48"/>
      <c r="BP2210" s="48"/>
      <c r="BQ2210" s="48"/>
      <c r="BR2210" s="48"/>
      <c r="BS2210" s="48"/>
      <c r="BT2210" s="48"/>
      <c r="BU2210" s="48"/>
      <c r="BV2210" s="48"/>
      <c r="BW2210" s="48"/>
      <c r="BX2210" s="48"/>
      <c r="BY2210" s="48"/>
      <c r="BZ2210" s="48"/>
      <c r="CA2210" s="48"/>
      <c r="CB2210" s="48"/>
      <c r="CC2210" s="48"/>
      <c r="CD2210" s="48"/>
      <c r="CE2210" s="48"/>
      <c r="CF2210" s="48"/>
      <c r="CG2210" s="48"/>
      <c r="CH2210" s="48"/>
      <c r="CI2210" s="48"/>
      <c r="CJ2210" s="48"/>
      <c r="CK2210" s="48"/>
      <c r="CL2210" s="48"/>
      <c r="CM2210" s="48"/>
      <c r="CN2210" s="48"/>
      <c r="CO2210" s="48"/>
      <c r="CP2210" s="48"/>
      <c r="CQ2210" s="48"/>
      <c r="CR2210" s="48"/>
      <c r="CS2210" s="48"/>
      <c r="CT2210" s="48"/>
      <c r="CU2210" s="48"/>
      <c r="CV2210" s="48"/>
      <c r="CW2210" s="48"/>
      <c r="CX2210" s="48"/>
      <c r="CY2210" s="48"/>
      <c r="CZ2210" s="48"/>
      <c r="DA2210" s="48"/>
      <c r="DB2210" s="48"/>
      <c r="DC2210" s="48"/>
      <c r="DD2210" s="48"/>
      <c r="DE2210" s="48"/>
      <c r="DF2210" s="48"/>
      <c r="DG2210" s="48"/>
      <c r="DH2210" s="48"/>
      <c r="DI2210" s="48"/>
      <c r="DJ2210" s="48"/>
      <c r="DK2210" s="48"/>
      <c r="DL2210" s="48"/>
      <c r="DM2210" s="48"/>
      <c r="DN2210" s="48"/>
      <c r="DO2210" s="48"/>
      <c r="DP2210" s="48"/>
      <c r="DQ2210" s="48"/>
    </row>
    <row r="2211" spans="1:121" ht="22.5" hidden="1" customHeight="1" outlineLevel="2">
      <c r="A2211" s="62"/>
      <c r="B2211" s="40"/>
      <c r="C2211" s="10"/>
      <c r="D2211" s="27"/>
      <c r="E2211" s="28"/>
      <c r="F2211" s="3" t="s">
        <v>2353</v>
      </c>
      <c r="G2211" s="28"/>
      <c r="H2211" s="35"/>
      <c r="I2211" s="35"/>
      <c r="J2211" s="60"/>
      <c r="K2211" s="26"/>
      <c r="L2211" s="26"/>
      <c r="M2211" s="39" t="s">
        <v>2181</v>
      </c>
      <c r="N2211" s="8" t="s">
        <v>54</v>
      </c>
      <c r="O2211" s="26">
        <v>1</v>
      </c>
      <c r="P2211" s="41"/>
      <c r="Q2211" s="88"/>
      <c r="R2211" s="47"/>
      <c r="S2211" s="47"/>
      <c r="T2211" s="47"/>
      <c r="U2211" s="47"/>
      <c r="V2211" s="48"/>
      <c r="W2211" s="48"/>
      <c r="X2211" s="48"/>
      <c r="Y2211" s="48"/>
      <c r="Z2211" s="48"/>
      <c r="AA2211" s="48"/>
      <c r="AB2211" s="48"/>
      <c r="AC2211" s="48"/>
      <c r="AD2211" s="48"/>
      <c r="AE2211" s="48"/>
      <c r="AF2211" s="48"/>
      <c r="AG2211" s="48"/>
      <c r="AH2211" s="48"/>
      <c r="AI2211" s="48"/>
      <c r="AJ2211" s="48"/>
      <c r="AK2211" s="48"/>
      <c r="AL2211" s="48"/>
      <c r="AM2211" s="48"/>
      <c r="AN2211" s="48"/>
      <c r="AO2211" s="48"/>
      <c r="AP2211" s="48"/>
      <c r="AQ2211" s="48"/>
      <c r="AR2211" s="48"/>
      <c r="AS2211" s="48"/>
      <c r="AT2211" s="48"/>
      <c r="AU2211" s="48"/>
      <c r="AV2211" s="48"/>
      <c r="AW2211" s="48"/>
      <c r="AX2211" s="48"/>
      <c r="AY2211" s="48"/>
      <c r="AZ2211" s="48"/>
      <c r="BA2211" s="48"/>
      <c r="BB2211" s="48"/>
      <c r="BC2211" s="48"/>
      <c r="BD2211" s="48"/>
      <c r="BE2211" s="48"/>
      <c r="BF2211" s="48"/>
      <c r="BG2211" s="48"/>
      <c r="BH2211" s="48"/>
      <c r="BI2211" s="48"/>
      <c r="BJ2211" s="48"/>
      <c r="BK2211" s="48"/>
      <c r="BL2211" s="48"/>
      <c r="BM2211" s="48"/>
      <c r="BN2211" s="48"/>
      <c r="BO2211" s="48"/>
      <c r="BP2211" s="48"/>
      <c r="BQ2211" s="48"/>
      <c r="BR2211" s="48"/>
      <c r="BS2211" s="48"/>
      <c r="BT2211" s="48"/>
      <c r="BU2211" s="48"/>
      <c r="BV2211" s="48"/>
      <c r="BW2211" s="48"/>
      <c r="BX2211" s="48"/>
      <c r="BY2211" s="48"/>
      <c r="BZ2211" s="48"/>
      <c r="CA2211" s="48"/>
      <c r="CB2211" s="48"/>
      <c r="CC2211" s="48"/>
      <c r="CD2211" s="48"/>
      <c r="CE2211" s="48"/>
      <c r="CF2211" s="48"/>
      <c r="CG2211" s="48"/>
      <c r="CH2211" s="48"/>
      <c r="CI2211" s="48"/>
      <c r="CJ2211" s="48"/>
      <c r="CK2211" s="48"/>
      <c r="CL2211" s="48"/>
      <c r="CM2211" s="48"/>
      <c r="CN2211" s="48"/>
      <c r="CO2211" s="48"/>
      <c r="CP2211" s="48"/>
      <c r="CQ2211" s="48"/>
      <c r="CR2211" s="48"/>
      <c r="CS2211" s="48"/>
      <c r="CT2211" s="48"/>
      <c r="CU2211" s="48"/>
      <c r="CV2211" s="48"/>
      <c r="CW2211" s="48"/>
      <c r="CX2211" s="48"/>
      <c r="CY2211" s="48"/>
      <c r="CZ2211" s="48"/>
      <c r="DA2211" s="48"/>
      <c r="DB2211" s="48"/>
      <c r="DC2211" s="48"/>
      <c r="DD2211" s="48"/>
      <c r="DE2211" s="48"/>
      <c r="DF2211" s="48"/>
      <c r="DG2211" s="48"/>
      <c r="DH2211" s="48"/>
      <c r="DI2211" s="48"/>
      <c r="DJ2211" s="48"/>
      <c r="DK2211" s="48"/>
      <c r="DL2211" s="48"/>
      <c r="DM2211" s="48"/>
      <c r="DN2211" s="48"/>
      <c r="DO2211" s="48"/>
      <c r="DP2211" s="48"/>
      <c r="DQ2211" s="48"/>
    </row>
    <row r="2212" spans="1:121" ht="22.5" customHeight="1" outlineLevel="1" collapsed="1">
      <c r="A2212" s="27" t="s">
        <v>68</v>
      </c>
      <c r="B2212" s="27">
        <v>6</v>
      </c>
      <c r="C2212" s="27" t="s">
        <v>1529</v>
      </c>
      <c r="D2212" s="27" t="s">
        <v>1350</v>
      </c>
      <c r="E2212" s="28" t="s">
        <v>2354</v>
      </c>
      <c r="F2212" s="35" t="s">
        <v>2355</v>
      </c>
      <c r="G2212" s="28"/>
      <c r="H2212" s="28" t="s">
        <v>59</v>
      </c>
      <c r="I2212" s="28"/>
      <c r="J2212" s="76" t="s">
        <v>50</v>
      </c>
      <c r="K2212" s="26" t="s">
        <v>53</v>
      </c>
      <c r="L2212" s="26" t="s">
        <v>53</v>
      </c>
      <c r="M2212" s="3" t="str">
        <f>M2214&amp;" "&amp;O2214&amp;N2214&amp;" "&amp;M2215&amp;" "&amp;O2215&amp;N2215&amp;" "</f>
        <v xml:space="preserve">Ремонт РУ10-0,4 кВ 1шт Ремонт строительной части ТП, КТП 1шт </v>
      </c>
      <c r="N2212" s="26"/>
      <c r="O2212" s="26"/>
      <c r="P2212" s="41"/>
      <c r="Q2212" s="88"/>
      <c r="R2212" s="47"/>
      <c r="S2212" s="47"/>
      <c r="T2212" s="47"/>
      <c r="U2212" s="47"/>
      <c r="V2212" s="48"/>
      <c r="W2212" s="48"/>
      <c r="X2212" s="48"/>
      <c r="Y2212" s="48"/>
      <c r="Z2212" s="48"/>
      <c r="AA2212" s="48"/>
      <c r="AB2212" s="48"/>
      <c r="AC2212" s="48"/>
      <c r="AD2212" s="48"/>
      <c r="AE2212" s="48"/>
      <c r="AF2212" s="48"/>
      <c r="AG2212" s="48"/>
      <c r="AH2212" s="48"/>
      <c r="AI2212" s="48"/>
      <c r="AJ2212" s="48"/>
      <c r="AK2212" s="48"/>
      <c r="AL2212" s="48"/>
      <c r="AM2212" s="48"/>
      <c r="AN2212" s="48"/>
      <c r="AO2212" s="48"/>
      <c r="AP2212" s="48"/>
      <c r="AQ2212" s="48"/>
      <c r="AR2212" s="48"/>
      <c r="AS2212" s="48"/>
      <c r="AT2212" s="48"/>
      <c r="AU2212" s="48"/>
      <c r="AV2212" s="48"/>
      <c r="AW2212" s="48"/>
      <c r="AX2212" s="48"/>
      <c r="AY2212" s="48"/>
      <c r="AZ2212" s="48"/>
      <c r="BA2212" s="48"/>
      <c r="BB2212" s="48"/>
      <c r="BC2212" s="48"/>
      <c r="BD2212" s="48"/>
      <c r="BE2212" s="48"/>
      <c r="BF2212" s="48"/>
      <c r="BG2212" s="48"/>
      <c r="BH2212" s="48"/>
      <c r="BI2212" s="48"/>
      <c r="BJ2212" s="48"/>
      <c r="BK2212" s="48"/>
      <c r="BL2212" s="48"/>
      <c r="BM2212" s="48"/>
      <c r="BN2212" s="48"/>
      <c r="BO2212" s="48"/>
      <c r="BP2212" s="48"/>
      <c r="BQ2212" s="48"/>
      <c r="BR2212" s="48"/>
      <c r="BS2212" s="48"/>
      <c r="BT2212" s="48"/>
      <c r="BU2212" s="48"/>
      <c r="BV2212" s="48"/>
      <c r="BW2212" s="48"/>
      <c r="BX2212" s="48"/>
      <c r="BY2212" s="48"/>
      <c r="BZ2212" s="48"/>
      <c r="CA2212" s="48"/>
      <c r="CB2212" s="48"/>
      <c r="CC2212" s="48"/>
      <c r="CD2212" s="48"/>
      <c r="CE2212" s="48"/>
      <c r="CF2212" s="48"/>
      <c r="CG2212" s="48"/>
      <c r="CH2212" s="48"/>
      <c r="CI2212" s="48"/>
      <c r="CJ2212" s="48"/>
      <c r="CK2212" s="48"/>
      <c r="CL2212" s="48"/>
      <c r="CM2212" s="48"/>
      <c r="CN2212" s="48"/>
      <c r="CO2212" s="48"/>
      <c r="CP2212" s="48"/>
      <c r="CQ2212" s="48"/>
      <c r="CR2212" s="48"/>
      <c r="CS2212" s="48"/>
      <c r="CT2212" s="48"/>
      <c r="CU2212" s="48"/>
      <c r="CV2212" s="48"/>
      <c r="CW2212" s="48"/>
      <c r="CX2212" s="48"/>
      <c r="CY2212" s="48"/>
      <c r="CZ2212" s="48"/>
      <c r="DA2212" s="48"/>
      <c r="DB2212" s="48"/>
      <c r="DC2212" s="48"/>
      <c r="DD2212" s="48"/>
      <c r="DE2212" s="48"/>
      <c r="DF2212" s="48"/>
      <c r="DG2212" s="48"/>
      <c r="DH2212" s="48"/>
      <c r="DI2212" s="48"/>
      <c r="DJ2212" s="48"/>
      <c r="DK2212" s="48"/>
      <c r="DL2212" s="48"/>
      <c r="DM2212" s="48"/>
      <c r="DN2212" s="48"/>
      <c r="DO2212" s="48"/>
      <c r="DP2212" s="48"/>
      <c r="DQ2212" s="48"/>
    </row>
    <row r="2213" spans="1:121" ht="12.75" hidden="1" customHeight="1" outlineLevel="2">
      <c r="A2213" s="62"/>
      <c r="B2213" s="40"/>
      <c r="C2213" s="10"/>
      <c r="D2213" s="27"/>
      <c r="E2213" s="28"/>
      <c r="F2213" s="35" t="s">
        <v>2351</v>
      </c>
      <c r="G2213" s="28"/>
      <c r="H2213" s="75"/>
      <c r="I2213" s="35"/>
      <c r="J2213" s="26"/>
      <c r="K2213" s="26"/>
      <c r="L2213" s="26"/>
      <c r="M2213" s="39" t="s">
        <v>2190</v>
      </c>
      <c r="N2213" s="8" t="s">
        <v>54</v>
      </c>
      <c r="O2213" s="26">
        <v>2</v>
      </c>
      <c r="P2213" s="41"/>
      <c r="Q2213" s="88"/>
      <c r="R2213" s="47"/>
      <c r="S2213" s="47"/>
      <c r="T2213" s="47"/>
      <c r="U2213" s="47"/>
      <c r="V2213" s="48"/>
      <c r="W2213" s="48"/>
      <c r="X2213" s="48"/>
      <c r="Y2213" s="48"/>
      <c r="Z2213" s="48"/>
      <c r="AA2213" s="48"/>
      <c r="AB2213" s="48"/>
      <c r="AC2213" s="48"/>
      <c r="AD2213" s="48"/>
      <c r="AE2213" s="48"/>
      <c r="AF2213" s="48"/>
      <c r="AG2213" s="48"/>
      <c r="AH2213" s="48"/>
      <c r="AI2213" s="48"/>
      <c r="AJ2213" s="48"/>
      <c r="AK2213" s="48"/>
      <c r="AL2213" s="48"/>
      <c r="AM2213" s="48"/>
      <c r="AN2213" s="48"/>
      <c r="AO2213" s="48"/>
      <c r="AP2213" s="48"/>
      <c r="AQ2213" s="48"/>
      <c r="AR2213" s="48"/>
      <c r="AS2213" s="48"/>
      <c r="AT2213" s="48"/>
      <c r="AU2213" s="48"/>
      <c r="AV2213" s="48"/>
      <c r="AW2213" s="48"/>
      <c r="AX2213" s="48"/>
      <c r="AY2213" s="48"/>
      <c r="AZ2213" s="48"/>
      <c r="BA2213" s="48"/>
      <c r="BB2213" s="48"/>
      <c r="BC2213" s="48"/>
      <c r="BD2213" s="48"/>
      <c r="BE2213" s="48"/>
      <c r="BF2213" s="48"/>
      <c r="BG2213" s="48"/>
      <c r="BH2213" s="48"/>
      <c r="BI2213" s="48"/>
      <c r="BJ2213" s="48"/>
      <c r="BK2213" s="48"/>
      <c r="BL2213" s="48"/>
      <c r="BM2213" s="48"/>
      <c r="BN2213" s="48"/>
      <c r="BO2213" s="48"/>
      <c r="BP2213" s="48"/>
      <c r="BQ2213" s="48"/>
      <c r="BR2213" s="48"/>
      <c r="BS2213" s="48"/>
      <c r="BT2213" s="48"/>
      <c r="BU2213" s="48"/>
      <c r="BV2213" s="48"/>
      <c r="BW2213" s="48"/>
      <c r="BX2213" s="48"/>
      <c r="BY2213" s="48"/>
      <c r="BZ2213" s="48"/>
      <c r="CA2213" s="48"/>
      <c r="CB2213" s="48"/>
      <c r="CC2213" s="48"/>
      <c r="CD2213" s="48"/>
      <c r="CE2213" s="48"/>
      <c r="CF2213" s="48"/>
      <c r="CG2213" s="48"/>
      <c r="CH2213" s="48"/>
      <c r="CI2213" s="48"/>
      <c r="CJ2213" s="48"/>
      <c r="CK2213" s="48"/>
      <c r="CL2213" s="48"/>
      <c r="CM2213" s="48"/>
      <c r="CN2213" s="48"/>
      <c r="CO2213" s="48"/>
      <c r="CP2213" s="48"/>
      <c r="CQ2213" s="48"/>
      <c r="CR2213" s="48"/>
      <c r="CS2213" s="48"/>
      <c r="CT2213" s="48"/>
      <c r="CU2213" s="48"/>
      <c r="CV2213" s="48"/>
      <c r="CW2213" s="48"/>
      <c r="CX2213" s="48"/>
      <c r="CY2213" s="48"/>
      <c r="CZ2213" s="48"/>
      <c r="DA2213" s="48"/>
      <c r="DB2213" s="48"/>
      <c r="DC2213" s="48"/>
      <c r="DD2213" s="48"/>
      <c r="DE2213" s="48"/>
      <c r="DF2213" s="48"/>
      <c r="DG2213" s="48"/>
      <c r="DH2213" s="48"/>
      <c r="DI2213" s="48"/>
      <c r="DJ2213" s="48"/>
      <c r="DK2213" s="48"/>
      <c r="DL2213" s="48"/>
      <c r="DM2213" s="48"/>
      <c r="DN2213" s="48"/>
      <c r="DO2213" s="48"/>
      <c r="DP2213" s="48"/>
      <c r="DQ2213" s="48"/>
    </row>
    <row r="2214" spans="1:121" ht="45" hidden="1" customHeight="1" outlineLevel="2">
      <c r="A2214" s="62"/>
      <c r="B2214" s="40"/>
      <c r="C2214" s="10"/>
      <c r="D2214" s="27"/>
      <c r="E2214" s="28"/>
      <c r="F2214" s="3" t="s">
        <v>2356</v>
      </c>
      <c r="G2214" s="28"/>
      <c r="H2214" s="75"/>
      <c r="I2214" s="35"/>
      <c r="J2214" s="26"/>
      <c r="K2214" s="26"/>
      <c r="L2214" s="26"/>
      <c r="M2214" s="39" t="s">
        <v>351</v>
      </c>
      <c r="N2214" s="33" t="s">
        <v>54</v>
      </c>
      <c r="O2214" s="26">
        <v>1</v>
      </c>
      <c r="P2214" s="41"/>
      <c r="Q2214" s="88"/>
      <c r="R2214" s="47"/>
      <c r="S2214" s="47"/>
      <c r="T2214" s="47"/>
      <c r="U2214" s="47"/>
      <c r="V2214" s="48"/>
      <c r="W2214" s="48"/>
      <c r="X2214" s="48"/>
      <c r="Y2214" s="48"/>
      <c r="Z2214" s="48"/>
      <c r="AA2214" s="48"/>
      <c r="AB2214" s="48"/>
      <c r="AC2214" s="48"/>
      <c r="AD2214" s="48"/>
      <c r="AE2214" s="48"/>
      <c r="AF2214" s="48"/>
      <c r="AG2214" s="48"/>
      <c r="AH2214" s="48"/>
      <c r="AI2214" s="48"/>
      <c r="AJ2214" s="48"/>
      <c r="AK2214" s="48"/>
      <c r="AL2214" s="48"/>
      <c r="AM2214" s="48"/>
      <c r="AN2214" s="48"/>
      <c r="AO2214" s="48"/>
      <c r="AP2214" s="48"/>
      <c r="AQ2214" s="48"/>
      <c r="AR2214" s="48"/>
      <c r="AS2214" s="48"/>
      <c r="AT2214" s="48"/>
      <c r="AU2214" s="48"/>
      <c r="AV2214" s="48"/>
      <c r="AW2214" s="48"/>
      <c r="AX2214" s="48"/>
      <c r="AY2214" s="48"/>
      <c r="AZ2214" s="48"/>
      <c r="BA2214" s="48"/>
      <c r="BB2214" s="48"/>
      <c r="BC2214" s="48"/>
      <c r="BD2214" s="48"/>
      <c r="BE2214" s="48"/>
      <c r="BF2214" s="48"/>
      <c r="BG2214" s="48"/>
      <c r="BH2214" s="48"/>
      <c r="BI2214" s="48"/>
      <c r="BJ2214" s="48"/>
      <c r="BK2214" s="48"/>
      <c r="BL2214" s="48"/>
      <c r="BM2214" s="48"/>
      <c r="BN2214" s="48"/>
      <c r="BO2214" s="48"/>
      <c r="BP2214" s="48"/>
      <c r="BQ2214" s="48"/>
      <c r="BR2214" s="48"/>
      <c r="BS2214" s="48"/>
      <c r="BT2214" s="48"/>
      <c r="BU2214" s="48"/>
      <c r="BV2214" s="48"/>
      <c r="BW2214" s="48"/>
      <c r="BX2214" s="48"/>
      <c r="BY2214" s="48"/>
      <c r="BZ2214" s="48"/>
      <c r="CA2214" s="48"/>
      <c r="CB2214" s="48"/>
      <c r="CC2214" s="48"/>
      <c r="CD2214" s="48"/>
      <c r="CE2214" s="48"/>
      <c r="CF2214" s="48"/>
      <c r="CG2214" s="48"/>
      <c r="CH2214" s="48"/>
      <c r="CI2214" s="48"/>
      <c r="CJ2214" s="48"/>
      <c r="CK2214" s="48"/>
      <c r="CL2214" s="48"/>
      <c r="CM2214" s="48"/>
      <c r="CN2214" s="48"/>
      <c r="CO2214" s="48"/>
      <c r="CP2214" s="48"/>
      <c r="CQ2214" s="48"/>
      <c r="CR2214" s="48"/>
      <c r="CS2214" s="48"/>
      <c r="CT2214" s="48"/>
      <c r="CU2214" s="48"/>
      <c r="CV2214" s="48"/>
      <c r="CW2214" s="48"/>
      <c r="CX2214" s="48"/>
      <c r="CY2214" s="48"/>
      <c r="CZ2214" s="48"/>
      <c r="DA2214" s="48"/>
      <c r="DB2214" s="48"/>
      <c r="DC2214" s="48"/>
      <c r="DD2214" s="48"/>
      <c r="DE2214" s="48"/>
      <c r="DF2214" s="48"/>
      <c r="DG2214" s="48"/>
      <c r="DH2214" s="48"/>
      <c r="DI2214" s="48"/>
      <c r="DJ2214" s="48"/>
      <c r="DK2214" s="48"/>
      <c r="DL2214" s="48"/>
      <c r="DM2214" s="48"/>
      <c r="DN2214" s="48"/>
      <c r="DO2214" s="48"/>
      <c r="DP2214" s="48"/>
      <c r="DQ2214" s="48"/>
    </row>
    <row r="2215" spans="1:121" ht="12.75" hidden="1" customHeight="1" outlineLevel="2">
      <c r="A2215" s="62"/>
      <c r="B2215" s="40"/>
      <c r="C2215" s="10"/>
      <c r="D2215" s="27"/>
      <c r="E2215" s="28"/>
      <c r="F2215" s="3" t="s">
        <v>2357</v>
      </c>
      <c r="G2215" s="28"/>
      <c r="H2215" s="35"/>
      <c r="I2215" s="35"/>
      <c r="J2215" s="60"/>
      <c r="K2215" s="26"/>
      <c r="L2215" s="26"/>
      <c r="M2215" s="39" t="s">
        <v>2181</v>
      </c>
      <c r="N2215" s="8" t="s">
        <v>54</v>
      </c>
      <c r="O2215" s="26">
        <v>1</v>
      </c>
      <c r="P2215" s="41"/>
      <c r="Q2215" s="88"/>
      <c r="R2215" s="47"/>
      <c r="S2215" s="47"/>
      <c r="T2215" s="47"/>
      <c r="U2215" s="47"/>
      <c r="V2215" s="48"/>
      <c r="W2215" s="48"/>
      <c r="X2215" s="48"/>
      <c r="Y2215" s="48"/>
      <c r="Z2215" s="48"/>
      <c r="AA2215" s="48"/>
      <c r="AB2215" s="48"/>
      <c r="AC2215" s="48"/>
      <c r="AD2215" s="48"/>
      <c r="AE2215" s="48"/>
      <c r="AF2215" s="48"/>
      <c r="AG2215" s="48"/>
      <c r="AH2215" s="48"/>
      <c r="AI2215" s="48"/>
      <c r="AJ2215" s="48"/>
      <c r="AK2215" s="48"/>
      <c r="AL2215" s="48"/>
      <c r="AM2215" s="48"/>
      <c r="AN2215" s="48"/>
      <c r="AO2215" s="48"/>
      <c r="AP2215" s="48"/>
      <c r="AQ2215" s="48"/>
      <c r="AR2215" s="48"/>
      <c r="AS2215" s="48"/>
      <c r="AT2215" s="48"/>
      <c r="AU2215" s="48"/>
      <c r="AV2215" s="48"/>
      <c r="AW2215" s="48"/>
      <c r="AX2215" s="48"/>
      <c r="AY2215" s="48"/>
      <c r="AZ2215" s="48"/>
      <c r="BA2215" s="48"/>
      <c r="BB2215" s="48"/>
      <c r="BC2215" s="48"/>
      <c r="BD2215" s="48"/>
      <c r="BE2215" s="48"/>
      <c r="BF2215" s="48"/>
      <c r="BG2215" s="48"/>
      <c r="BH2215" s="48"/>
      <c r="BI2215" s="48"/>
      <c r="BJ2215" s="48"/>
      <c r="BK2215" s="48"/>
      <c r="BL2215" s="48"/>
      <c r="BM2215" s="48"/>
      <c r="BN2215" s="48"/>
      <c r="BO2215" s="48"/>
      <c r="BP2215" s="48"/>
      <c r="BQ2215" s="48"/>
      <c r="BR2215" s="48"/>
      <c r="BS2215" s="48"/>
      <c r="BT2215" s="48"/>
      <c r="BU2215" s="48"/>
      <c r="BV2215" s="48"/>
      <c r="BW2215" s="48"/>
      <c r="BX2215" s="48"/>
      <c r="BY2215" s="48"/>
      <c r="BZ2215" s="48"/>
      <c r="CA2215" s="48"/>
      <c r="CB2215" s="48"/>
      <c r="CC2215" s="48"/>
      <c r="CD2215" s="48"/>
      <c r="CE2215" s="48"/>
      <c r="CF2215" s="48"/>
      <c r="CG2215" s="48"/>
      <c r="CH2215" s="48"/>
      <c r="CI2215" s="48"/>
      <c r="CJ2215" s="48"/>
      <c r="CK2215" s="48"/>
      <c r="CL2215" s="48"/>
      <c r="CM2215" s="48"/>
      <c r="CN2215" s="48"/>
      <c r="CO2215" s="48"/>
      <c r="CP2215" s="48"/>
      <c r="CQ2215" s="48"/>
      <c r="CR2215" s="48"/>
      <c r="CS2215" s="48"/>
      <c r="CT2215" s="48"/>
      <c r="CU2215" s="48"/>
      <c r="CV2215" s="48"/>
      <c r="CW2215" s="48"/>
      <c r="CX2215" s="48"/>
      <c r="CY2215" s="48"/>
      <c r="CZ2215" s="48"/>
      <c r="DA2215" s="48"/>
      <c r="DB2215" s="48"/>
      <c r="DC2215" s="48"/>
      <c r="DD2215" s="48"/>
      <c r="DE2215" s="48"/>
      <c r="DF2215" s="48"/>
      <c r="DG2215" s="48"/>
      <c r="DH2215" s="48"/>
      <c r="DI2215" s="48"/>
      <c r="DJ2215" s="48"/>
      <c r="DK2215" s="48"/>
      <c r="DL2215" s="48"/>
      <c r="DM2215" s="48"/>
      <c r="DN2215" s="48"/>
      <c r="DO2215" s="48"/>
      <c r="DP2215" s="48"/>
      <c r="DQ2215" s="48"/>
    </row>
    <row r="2216" spans="1:121" ht="22.5" customHeight="1" outlineLevel="1" collapsed="1">
      <c r="A2216" s="27" t="s">
        <v>69</v>
      </c>
      <c r="B2216" s="27">
        <v>6</v>
      </c>
      <c r="C2216" s="27" t="s">
        <v>1529</v>
      </c>
      <c r="D2216" s="27" t="s">
        <v>1350</v>
      </c>
      <c r="E2216" s="28" t="s">
        <v>2358</v>
      </c>
      <c r="F2216" s="35" t="s">
        <v>2359</v>
      </c>
      <c r="G2216" s="28"/>
      <c r="H2216" s="28" t="s">
        <v>59</v>
      </c>
      <c r="I2216" s="28"/>
      <c r="J2216" s="26" t="s">
        <v>50</v>
      </c>
      <c r="K2216" s="26" t="s">
        <v>55</v>
      </c>
      <c r="L2216" s="26" t="s">
        <v>55</v>
      </c>
      <c r="M2216" s="3" t="str">
        <f>M2218&amp;" "&amp;O2218&amp;N2218&amp;" "&amp;M2219&amp;" "&amp;O2219&amp;N2219&amp;" "</f>
        <v xml:space="preserve">Ремонт РУ10-0,4 кВ 1шт Ремонт строительной части ТП, КТП 1шт </v>
      </c>
      <c r="N2216" s="26"/>
      <c r="O2216" s="26"/>
      <c r="P2216" s="41"/>
      <c r="Q2216" s="88"/>
      <c r="R2216" s="47"/>
      <c r="S2216" s="47"/>
      <c r="T2216" s="47"/>
      <c r="U2216" s="47"/>
      <c r="V2216" s="48"/>
      <c r="W2216" s="48"/>
      <c r="X2216" s="48"/>
      <c r="Y2216" s="48"/>
      <c r="Z2216" s="48"/>
      <c r="AA2216" s="48"/>
      <c r="AB2216" s="48"/>
      <c r="AC2216" s="48"/>
      <c r="AD2216" s="48"/>
      <c r="AE2216" s="48"/>
      <c r="AF2216" s="48"/>
      <c r="AG2216" s="48"/>
      <c r="AH2216" s="48"/>
      <c r="AI2216" s="48"/>
      <c r="AJ2216" s="48"/>
      <c r="AK2216" s="48"/>
      <c r="AL2216" s="48"/>
      <c r="AM2216" s="48"/>
      <c r="AN2216" s="48"/>
      <c r="AO2216" s="48"/>
      <c r="AP2216" s="48"/>
      <c r="AQ2216" s="48"/>
      <c r="AR2216" s="48"/>
      <c r="AS2216" s="48"/>
      <c r="AT2216" s="48"/>
      <c r="AU2216" s="48"/>
      <c r="AV2216" s="48"/>
      <c r="AW2216" s="48"/>
      <c r="AX2216" s="48"/>
      <c r="AY2216" s="48"/>
      <c r="AZ2216" s="48"/>
      <c r="BA2216" s="48"/>
      <c r="BB2216" s="48"/>
      <c r="BC2216" s="48"/>
      <c r="BD2216" s="48"/>
      <c r="BE2216" s="48"/>
      <c r="BF2216" s="48"/>
      <c r="BG2216" s="48"/>
      <c r="BH2216" s="48"/>
      <c r="BI2216" s="48"/>
      <c r="BJ2216" s="48"/>
      <c r="BK2216" s="48"/>
      <c r="BL2216" s="48"/>
      <c r="BM2216" s="48"/>
      <c r="BN2216" s="48"/>
      <c r="BO2216" s="48"/>
      <c r="BP2216" s="48"/>
      <c r="BQ2216" s="48"/>
      <c r="BR2216" s="48"/>
      <c r="BS2216" s="48"/>
      <c r="BT2216" s="48"/>
      <c r="BU2216" s="48"/>
      <c r="BV2216" s="48"/>
      <c r="BW2216" s="48"/>
      <c r="BX2216" s="48"/>
      <c r="BY2216" s="48"/>
      <c r="BZ2216" s="48"/>
      <c r="CA2216" s="48"/>
      <c r="CB2216" s="48"/>
      <c r="CC2216" s="48"/>
      <c r="CD2216" s="48"/>
      <c r="CE2216" s="48"/>
      <c r="CF2216" s="48"/>
      <c r="CG2216" s="48"/>
      <c r="CH2216" s="48"/>
      <c r="CI2216" s="48"/>
      <c r="CJ2216" s="48"/>
      <c r="CK2216" s="48"/>
      <c r="CL2216" s="48"/>
      <c r="CM2216" s="48"/>
      <c r="CN2216" s="48"/>
      <c r="CO2216" s="48"/>
      <c r="CP2216" s="48"/>
      <c r="CQ2216" s="48"/>
      <c r="CR2216" s="48"/>
      <c r="CS2216" s="48"/>
      <c r="CT2216" s="48"/>
      <c r="CU2216" s="48"/>
      <c r="CV2216" s="48"/>
      <c r="CW2216" s="48"/>
      <c r="CX2216" s="48"/>
      <c r="CY2216" s="48"/>
      <c r="CZ2216" s="48"/>
      <c r="DA2216" s="48"/>
      <c r="DB2216" s="48"/>
      <c r="DC2216" s="48"/>
      <c r="DD2216" s="48"/>
      <c r="DE2216" s="48"/>
      <c r="DF2216" s="48"/>
      <c r="DG2216" s="48"/>
      <c r="DH2216" s="48"/>
      <c r="DI2216" s="48"/>
      <c r="DJ2216" s="48"/>
      <c r="DK2216" s="48"/>
      <c r="DL2216" s="48"/>
      <c r="DM2216" s="48"/>
      <c r="DN2216" s="48"/>
      <c r="DO2216" s="48"/>
      <c r="DP2216" s="48"/>
      <c r="DQ2216" s="48"/>
    </row>
    <row r="2217" spans="1:121" ht="12.75" hidden="1" customHeight="1" outlineLevel="2">
      <c r="A2217" s="62"/>
      <c r="B2217" s="40"/>
      <c r="C2217" s="27"/>
      <c r="D2217" s="27"/>
      <c r="E2217" s="28"/>
      <c r="F2217" s="35" t="s">
        <v>2351</v>
      </c>
      <c r="G2217" s="28"/>
      <c r="H2217" s="75"/>
      <c r="I2217" s="35"/>
      <c r="J2217" s="26"/>
      <c r="K2217" s="26"/>
      <c r="L2217" s="26"/>
      <c r="M2217" s="39" t="s">
        <v>2190</v>
      </c>
      <c r="N2217" s="8" t="s">
        <v>54</v>
      </c>
      <c r="O2217" s="26">
        <v>2</v>
      </c>
      <c r="P2217" s="41"/>
      <c r="Q2217" s="88"/>
      <c r="R2217" s="47"/>
      <c r="S2217" s="47"/>
      <c r="T2217" s="47"/>
      <c r="U2217" s="47"/>
      <c r="V2217" s="48"/>
      <c r="W2217" s="48"/>
      <c r="X2217" s="48"/>
      <c r="Y2217" s="48"/>
      <c r="Z2217" s="48"/>
      <c r="AA2217" s="48"/>
      <c r="AB2217" s="48"/>
      <c r="AC2217" s="48"/>
      <c r="AD2217" s="48"/>
      <c r="AE2217" s="48"/>
      <c r="AF2217" s="48"/>
      <c r="AG2217" s="48"/>
      <c r="AH2217" s="48"/>
      <c r="AI2217" s="48"/>
      <c r="AJ2217" s="48"/>
      <c r="AK2217" s="48"/>
      <c r="AL2217" s="48"/>
      <c r="AM2217" s="48"/>
      <c r="AN2217" s="48"/>
      <c r="AO2217" s="48"/>
      <c r="AP2217" s="48"/>
      <c r="AQ2217" s="48"/>
      <c r="AR2217" s="48"/>
      <c r="AS2217" s="48"/>
      <c r="AT2217" s="48"/>
      <c r="AU2217" s="48"/>
      <c r="AV2217" s="48"/>
      <c r="AW2217" s="48"/>
      <c r="AX2217" s="48"/>
      <c r="AY2217" s="48"/>
      <c r="AZ2217" s="48"/>
      <c r="BA2217" s="48"/>
      <c r="BB2217" s="48"/>
      <c r="BC2217" s="48"/>
      <c r="BD2217" s="48"/>
      <c r="BE2217" s="48"/>
      <c r="BF2217" s="48"/>
      <c r="BG2217" s="48"/>
      <c r="BH2217" s="48"/>
      <c r="BI2217" s="48"/>
      <c r="BJ2217" s="48"/>
      <c r="BK2217" s="48"/>
      <c r="BL2217" s="48"/>
      <c r="BM2217" s="48"/>
      <c r="BN2217" s="48"/>
      <c r="BO2217" s="48"/>
      <c r="BP2217" s="48"/>
      <c r="BQ2217" s="48"/>
      <c r="BR2217" s="48"/>
      <c r="BS2217" s="48"/>
      <c r="BT2217" s="48"/>
      <c r="BU2217" s="48"/>
      <c r="BV2217" s="48"/>
      <c r="BW2217" s="48"/>
      <c r="BX2217" s="48"/>
      <c r="BY2217" s="48"/>
      <c r="BZ2217" s="48"/>
      <c r="CA2217" s="48"/>
      <c r="CB2217" s="48"/>
      <c r="CC2217" s="48"/>
      <c r="CD2217" s="48"/>
      <c r="CE2217" s="48"/>
      <c r="CF2217" s="48"/>
      <c r="CG2217" s="48"/>
      <c r="CH2217" s="48"/>
      <c r="CI2217" s="48"/>
      <c r="CJ2217" s="48"/>
      <c r="CK2217" s="48"/>
      <c r="CL2217" s="48"/>
      <c r="CM2217" s="48"/>
      <c r="CN2217" s="48"/>
      <c r="CO2217" s="48"/>
      <c r="CP2217" s="48"/>
      <c r="CQ2217" s="48"/>
      <c r="CR2217" s="48"/>
      <c r="CS2217" s="48"/>
      <c r="CT2217" s="48"/>
      <c r="CU2217" s="48"/>
      <c r="CV2217" s="48"/>
      <c r="CW2217" s="48"/>
      <c r="CX2217" s="48"/>
      <c r="CY2217" s="48"/>
      <c r="CZ2217" s="48"/>
      <c r="DA2217" s="48"/>
      <c r="DB2217" s="48"/>
      <c r="DC2217" s="48"/>
      <c r="DD2217" s="48"/>
      <c r="DE2217" s="48"/>
      <c r="DF2217" s="48"/>
      <c r="DG2217" s="48"/>
      <c r="DH2217" s="48"/>
      <c r="DI2217" s="48"/>
      <c r="DJ2217" s="48"/>
      <c r="DK2217" s="48"/>
      <c r="DL2217" s="48"/>
      <c r="DM2217" s="48"/>
      <c r="DN2217" s="48"/>
      <c r="DO2217" s="48"/>
      <c r="DP2217" s="48"/>
      <c r="DQ2217" s="48"/>
    </row>
    <row r="2218" spans="1:121" ht="56.25" hidden="1" customHeight="1" outlineLevel="2">
      <c r="A2218" s="62"/>
      <c r="B2218" s="40"/>
      <c r="C2218" s="27"/>
      <c r="D2218" s="27"/>
      <c r="E2218" s="28"/>
      <c r="F2218" s="3" t="s">
        <v>2360</v>
      </c>
      <c r="G2218" s="28"/>
      <c r="H2218" s="35"/>
      <c r="I2218" s="35"/>
      <c r="J2218" s="26"/>
      <c r="K2218" s="26"/>
      <c r="L2218" s="26"/>
      <c r="M2218" s="39" t="s">
        <v>351</v>
      </c>
      <c r="N2218" s="33" t="s">
        <v>54</v>
      </c>
      <c r="O2218" s="26">
        <v>1</v>
      </c>
      <c r="P2218" s="41"/>
      <c r="Q2218" s="88"/>
      <c r="R2218" s="47"/>
      <c r="S2218" s="47"/>
      <c r="T2218" s="47"/>
      <c r="U2218" s="47"/>
      <c r="V2218" s="48"/>
      <c r="W2218" s="48"/>
      <c r="X2218" s="48"/>
      <c r="Y2218" s="48"/>
      <c r="Z2218" s="48"/>
      <c r="AA2218" s="48"/>
      <c r="AB2218" s="48"/>
      <c r="AC2218" s="48"/>
      <c r="AD2218" s="48"/>
      <c r="AE2218" s="48"/>
      <c r="AF2218" s="48"/>
      <c r="AG2218" s="48"/>
      <c r="AH2218" s="48"/>
      <c r="AI2218" s="48"/>
      <c r="AJ2218" s="48"/>
      <c r="AK2218" s="48"/>
      <c r="AL2218" s="48"/>
      <c r="AM2218" s="48"/>
      <c r="AN2218" s="48"/>
      <c r="AO2218" s="48"/>
      <c r="AP2218" s="48"/>
      <c r="AQ2218" s="48"/>
      <c r="AR2218" s="48"/>
      <c r="AS2218" s="48"/>
      <c r="AT2218" s="48"/>
      <c r="AU2218" s="48"/>
      <c r="AV2218" s="48"/>
      <c r="AW2218" s="48"/>
      <c r="AX2218" s="48"/>
      <c r="AY2218" s="48"/>
      <c r="AZ2218" s="48"/>
      <c r="BA2218" s="48"/>
      <c r="BB2218" s="48"/>
      <c r="BC2218" s="48"/>
      <c r="BD2218" s="48"/>
      <c r="BE2218" s="48"/>
      <c r="BF2218" s="48"/>
      <c r="BG2218" s="48"/>
      <c r="BH2218" s="48"/>
      <c r="BI2218" s="48"/>
      <c r="BJ2218" s="48"/>
      <c r="BK2218" s="48"/>
      <c r="BL2218" s="48"/>
      <c r="BM2218" s="48"/>
      <c r="BN2218" s="48"/>
      <c r="BO2218" s="48"/>
      <c r="BP2218" s="48"/>
      <c r="BQ2218" s="48"/>
      <c r="BR2218" s="48"/>
      <c r="BS2218" s="48"/>
      <c r="BT2218" s="48"/>
      <c r="BU2218" s="48"/>
      <c r="BV2218" s="48"/>
      <c r="BW2218" s="48"/>
      <c r="BX2218" s="48"/>
      <c r="BY2218" s="48"/>
      <c r="BZ2218" s="48"/>
      <c r="CA2218" s="48"/>
      <c r="CB2218" s="48"/>
      <c r="CC2218" s="48"/>
      <c r="CD2218" s="48"/>
      <c r="CE2218" s="48"/>
      <c r="CF2218" s="48"/>
      <c r="CG2218" s="48"/>
      <c r="CH2218" s="48"/>
      <c r="CI2218" s="48"/>
      <c r="CJ2218" s="48"/>
      <c r="CK2218" s="48"/>
      <c r="CL2218" s="48"/>
      <c r="CM2218" s="48"/>
      <c r="CN2218" s="48"/>
      <c r="CO2218" s="48"/>
      <c r="CP2218" s="48"/>
      <c r="CQ2218" s="48"/>
      <c r="CR2218" s="48"/>
      <c r="CS2218" s="48"/>
      <c r="CT2218" s="48"/>
      <c r="CU2218" s="48"/>
      <c r="CV2218" s="48"/>
      <c r="CW2218" s="48"/>
      <c r="CX2218" s="48"/>
      <c r="CY2218" s="48"/>
      <c r="CZ2218" s="48"/>
      <c r="DA2218" s="48"/>
      <c r="DB2218" s="48"/>
      <c r="DC2218" s="48"/>
      <c r="DD2218" s="48"/>
      <c r="DE2218" s="48"/>
      <c r="DF2218" s="48"/>
      <c r="DG2218" s="48"/>
      <c r="DH2218" s="48"/>
      <c r="DI2218" s="48"/>
      <c r="DJ2218" s="48"/>
      <c r="DK2218" s="48"/>
      <c r="DL2218" s="48"/>
      <c r="DM2218" s="48"/>
      <c r="DN2218" s="48"/>
      <c r="DO2218" s="48"/>
      <c r="DP2218" s="48"/>
      <c r="DQ2218" s="48"/>
    </row>
    <row r="2219" spans="1:121" ht="12.75" hidden="1" customHeight="1" outlineLevel="2">
      <c r="A2219" s="62"/>
      <c r="B2219" s="40"/>
      <c r="C2219" s="27"/>
      <c r="D2219" s="27"/>
      <c r="E2219" s="28"/>
      <c r="F2219" s="3" t="s">
        <v>2361</v>
      </c>
      <c r="G2219" s="28"/>
      <c r="H2219" s="35"/>
      <c r="I2219" s="35"/>
      <c r="J2219" s="60"/>
      <c r="K2219" s="26"/>
      <c r="L2219" s="26"/>
      <c r="M2219" s="39" t="s">
        <v>2181</v>
      </c>
      <c r="N2219" s="8" t="s">
        <v>54</v>
      </c>
      <c r="O2219" s="26">
        <v>1</v>
      </c>
      <c r="P2219" s="41"/>
      <c r="Q2219" s="88"/>
      <c r="R2219" s="47"/>
      <c r="S2219" s="47"/>
      <c r="T2219" s="47"/>
      <c r="U2219" s="47"/>
      <c r="V2219" s="48"/>
      <c r="W2219" s="48"/>
      <c r="X2219" s="48"/>
      <c r="Y2219" s="48"/>
      <c r="Z2219" s="48"/>
      <c r="AA2219" s="48"/>
      <c r="AB2219" s="48"/>
      <c r="AC2219" s="48"/>
      <c r="AD2219" s="48"/>
      <c r="AE2219" s="48"/>
      <c r="AF2219" s="48"/>
      <c r="AG2219" s="48"/>
      <c r="AH2219" s="48"/>
      <c r="AI2219" s="48"/>
      <c r="AJ2219" s="48"/>
      <c r="AK2219" s="48"/>
      <c r="AL2219" s="48"/>
      <c r="AM2219" s="48"/>
      <c r="AN2219" s="48"/>
      <c r="AO2219" s="48"/>
      <c r="AP2219" s="48"/>
      <c r="AQ2219" s="48"/>
      <c r="AR2219" s="48"/>
      <c r="AS2219" s="48"/>
      <c r="AT2219" s="48"/>
      <c r="AU2219" s="48"/>
      <c r="AV2219" s="48"/>
      <c r="AW2219" s="48"/>
      <c r="AX2219" s="48"/>
      <c r="AY2219" s="48"/>
      <c r="AZ2219" s="48"/>
      <c r="BA2219" s="48"/>
      <c r="BB2219" s="48"/>
      <c r="BC2219" s="48"/>
      <c r="BD2219" s="48"/>
      <c r="BE2219" s="48"/>
      <c r="BF2219" s="48"/>
      <c r="BG2219" s="48"/>
      <c r="BH2219" s="48"/>
      <c r="BI2219" s="48"/>
      <c r="BJ2219" s="48"/>
      <c r="BK2219" s="48"/>
      <c r="BL2219" s="48"/>
      <c r="BM2219" s="48"/>
      <c r="BN2219" s="48"/>
      <c r="BO2219" s="48"/>
      <c r="BP2219" s="48"/>
      <c r="BQ2219" s="48"/>
      <c r="BR2219" s="48"/>
      <c r="BS2219" s="48"/>
      <c r="BT2219" s="48"/>
      <c r="BU2219" s="48"/>
      <c r="BV2219" s="48"/>
      <c r="BW2219" s="48"/>
      <c r="BX2219" s="48"/>
      <c r="BY2219" s="48"/>
      <c r="BZ2219" s="48"/>
      <c r="CA2219" s="48"/>
      <c r="CB2219" s="48"/>
      <c r="CC2219" s="48"/>
      <c r="CD2219" s="48"/>
      <c r="CE2219" s="48"/>
      <c r="CF2219" s="48"/>
      <c r="CG2219" s="48"/>
      <c r="CH2219" s="48"/>
      <c r="CI2219" s="48"/>
      <c r="CJ2219" s="48"/>
      <c r="CK2219" s="48"/>
      <c r="CL2219" s="48"/>
      <c r="CM2219" s="48"/>
      <c r="CN2219" s="48"/>
      <c r="CO2219" s="48"/>
      <c r="CP2219" s="48"/>
      <c r="CQ2219" s="48"/>
      <c r="CR2219" s="48"/>
      <c r="CS2219" s="48"/>
      <c r="CT2219" s="48"/>
      <c r="CU2219" s="48"/>
      <c r="CV2219" s="48"/>
      <c r="CW2219" s="48"/>
      <c r="CX2219" s="48"/>
      <c r="CY2219" s="48"/>
      <c r="CZ2219" s="48"/>
      <c r="DA2219" s="48"/>
      <c r="DB2219" s="48"/>
      <c r="DC2219" s="48"/>
      <c r="DD2219" s="48"/>
      <c r="DE2219" s="48"/>
      <c r="DF2219" s="48"/>
      <c r="DG2219" s="48"/>
      <c r="DH2219" s="48"/>
      <c r="DI2219" s="48"/>
      <c r="DJ2219" s="48"/>
      <c r="DK2219" s="48"/>
      <c r="DL2219" s="48"/>
      <c r="DM2219" s="48"/>
      <c r="DN2219" s="48"/>
      <c r="DO2219" s="48"/>
      <c r="DP2219" s="48"/>
      <c r="DQ2219" s="48"/>
    </row>
    <row r="2220" spans="1:121" ht="22.5" customHeight="1" outlineLevel="1" collapsed="1">
      <c r="A2220" s="27" t="s">
        <v>70</v>
      </c>
      <c r="B2220" s="27">
        <v>6</v>
      </c>
      <c r="C2220" s="27" t="s">
        <v>1529</v>
      </c>
      <c r="D2220" s="27" t="s">
        <v>1350</v>
      </c>
      <c r="E2220" s="28" t="s">
        <v>2362</v>
      </c>
      <c r="F2220" s="35" t="s">
        <v>2363</v>
      </c>
      <c r="G2220" s="28"/>
      <c r="H2220" s="28" t="s">
        <v>59</v>
      </c>
      <c r="I2220" s="28"/>
      <c r="J2220" s="26" t="s">
        <v>50</v>
      </c>
      <c r="K2220" s="26" t="s">
        <v>56</v>
      </c>
      <c r="L2220" s="26" t="s">
        <v>56</v>
      </c>
      <c r="M2220" s="3" t="str">
        <f>M2222&amp;" "&amp;O2222&amp;N2222&amp;" "&amp;M2223&amp;" "&amp;O2223&amp;N2223&amp;" "</f>
        <v xml:space="preserve">Ремонт РУ10-0,4 кВ 1шт Ремонт строительной части ТП, КТП 1шт </v>
      </c>
      <c r="N2220" s="26"/>
      <c r="O2220" s="26"/>
      <c r="P2220" s="41"/>
      <c r="Q2220" s="88"/>
      <c r="R2220" s="47"/>
      <c r="S2220" s="47"/>
      <c r="T2220" s="47"/>
      <c r="U2220" s="47"/>
      <c r="V2220" s="48"/>
      <c r="W2220" s="48"/>
      <c r="X2220" s="48"/>
      <c r="Y2220" s="48"/>
      <c r="Z2220" s="48"/>
      <c r="AA2220" s="48"/>
      <c r="AB2220" s="48"/>
      <c r="AC2220" s="48"/>
      <c r="AD2220" s="48"/>
      <c r="AE2220" s="48"/>
      <c r="AF2220" s="48"/>
      <c r="AG2220" s="48"/>
      <c r="AH2220" s="48"/>
      <c r="AI2220" s="48"/>
      <c r="AJ2220" s="48"/>
      <c r="AK2220" s="48"/>
      <c r="AL2220" s="48"/>
      <c r="AM2220" s="48"/>
      <c r="AN2220" s="48"/>
      <c r="AO2220" s="48"/>
      <c r="AP2220" s="48"/>
      <c r="AQ2220" s="48"/>
      <c r="AR2220" s="48"/>
      <c r="AS2220" s="48"/>
      <c r="AT2220" s="48"/>
      <c r="AU2220" s="48"/>
      <c r="AV2220" s="48"/>
      <c r="AW2220" s="48"/>
      <c r="AX2220" s="48"/>
      <c r="AY2220" s="48"/>
      <c r="AZ2220" s="48"/>
      <c r="BA2220" s="48"/>
      <c r="BB2220" s="48"/>
      <c r="BC2220" s="48"/>
      <c r="BD2220" s="48"/>
      <c r="BE2220" s="48"/>
      <c r="BF2220" s="48"/>
      <c r="BG2220" s="48"/>
      <c r="BH2220" s="48"/>
      <c r="BI2220" s="48"/>
      <c r="BJ2220" s="48"/>
      <c r="BK2220" s="48"/>
      <c r="BL2220" s="48"/>
      <c r="BM2220" s="48"/>
      <c r="BN2220" s="48"/>
      <c r="BO2220" s="48"/>
      <c r="BP2220" s="48"/>
      <c r="BQ2220" s="48"/>
      <c r="BR2220" s="48"/>
      <c r="BS2220" s="48"/>
      <c r="BT2220" s="48"/>
      <c r="BU2220" s="48"/>
      <c r="BV2220" s="48"/>
      <c r="BW2220" s="48"/>
      <c r="BX2220" s="48"/>
      <c r="BY2220" s="48"/>
      <c r="BZ2220" s="48"/>
      <c r="CA2220" s="48"/>
      <c r="CB2220" s="48"/>
      <c r="CC2220" s="48"/>
      <c r="CD2220" s="48"/>
      <c r="CE2220" s="48"/>
      <c r="CF2220" s="48"/>
      <c r="CG2220" s="48"/>
      <c r="CH2220" s="48"/>
      <c r="CI2220" s="48"/>
      <c r="CJ2220" s="48"/>
      <c r="CK2220" s="48"/>
      <c r="CL2220" s="48"/>
      <c r="CM2220" s="48"/>
      <c r="CN2220" s="48"/>
      <c r="CO2220" s="48"/>
      <c r="CP2220" s="48"/>
      <c r="CQ2220" s="48"/>
      <c r="CR2220" s="48"/>
      <c r="CS2220" s="48"/>
      <c r="CT2220" s="48"/>
      <c r="CU2220" s="48"/>
      <c r="CV2220" s="48"/>
      <c r="CW2220" s="48"/>
      <c r="CX2220" s="48"/>
      <c r="CY2220" s="48"/>
      <c r="CZ2220" s="48"/>
      <c r="DA2220" s="48"/>
      <c r="DB2220" s="48"/>
      <c r="DC2220" s="48"/>
      <c r="DD2220" s="48"/>
      <c r="DE2220" s="48"/>
      <c r="DF2220" s="48"/>
      <c r="DG2220" s="48"/>
      <c r="DH2220" s="48"/>
      <c r="DI2220" s="48"/>
      <c r="DJ2220" s="48"/>
      <c r="DK2220" s="48"/>
      <c r="DL2220" s="48"/>
      <c r="DM2220" s="48"/>
      <c r="DN2220" s="48"/>
      <c r="DO2220" s="48"/>
      <c r="DP2220" s="48"/>
      <c r="DQ2220" s="48"/>
    </row>
    <row r="2221" spans="1:121" ht="12.75" hidden="1" customHeight="1" outlineLevel="2">
      <c r="A2221" s="62"/>
      <c r="B2221" s="40"/>
      <c r="C2221" s="27"/>
      <c r="D2221" s="27"/>
      <c r="E2221" s="3"/>
      <c r="F2221" s="35" t="s">
        <v>2364</v>
      </c>
      <c r="G2221" s="28"/>
      <c r="H2221" s="35"/>
      <c r="I2221" s="35"/>
      <c r="J2221" s="26"/>
      <c r="K2221" s="26"/>
      <c r="L2221" s="26"/>
      <c r="M2221" s="39" t="s">
        <v>2190</v>
      </c>
      <c r="N2221" s="8" t="s">
        <v>54</v>
      </c>
      <c r="O2221" s="26">
        <v>2</v>
      </c>
      <c r="P2221" s="41"/>
      <c r="Q2221" s="88"/>
      <c r="R2221" s="47"/>
      <c r="S2221" s="47"/>
      <c r="T2221" s="47"/>
      <c r="U2221" s="47"/>
      <c r="V2221" s="48"/>
      <c r="W2221" s="48"/>
      <c r="X2221" s="48"/>
      <c r="Y2221" s="48"/>
      <c r="Z2221" s="48"/>
      <c r="AA2221" s="48"/>
      <c r="AB2221" s="48"/>
      <c r="AC2221" s="48"/>
      <c r="AD2221" s="48"/>
      <c r="AE2221" s="48"/>
      <c r="AF2221" s="48"/>
      <c r="AG2221" s="48"/>
      <c r="AH2221" s="48"/>
      <c r="AI2221" s="48"/>
      <c r="AJ2221" s="48"/>
      <c r="AK2221" s="48"/>
      <c r="AL2221" s="48"/>
      <c r="AM2221" s="48"/>
      <c r="AN2221" s="48"/>
      <c r="AO2221" s="48"/>
      <c r="AP2221" s="48"/>
      <c r="AQ2221" s="48"/>
      <c r="AR2221" s="48"/>
      <c r="AS2221" s="48"/>
      <c r="AT2221" s="48"/>
      <c r="AU2221" s="48"/>
      <c r="AV2221" s="48"/>
      <c r="AW2221" s="48"/>
      <c r="AX2221" s="48"/>
      <c r="AY2221" s="48"/>
      <c r="AZ2221" s="48"/>
      <c r="BA2221" s="48"/>
      <c r="BB2221" s="48"/>
      <c r="BC2221" s="48"/>
      <c r="BD2221" s="48"/>
      <c r="BE2221" s="48"/>
      <c r="BF2221" s="48"/>
      <c r="BG2221" s="48"/>
      <c r="BH2221" s="48"/>
      <c r="BI2221" s="48"/>
      <c r="BJ2221" s="48"/>
      <c r="BK2221" s="48"/>
      <c r="BL2221" s="48"/>
      <c r="BM2221" s="48"/>
      <c r="BN2221" s="48"/>
      <c r="BO2221" s="48"/>
      <c r="BP2221" s="48"/>
      <c r="BQ2221" s="48"/>
      <c r="BR2221" s="48"/>
      <c r="BS2221" s="48"/>
      <c r="BT2221" s="48"/>
      <c r="BU2221" s="48"/>
      <c r="BV2221" s="48"/>
      <c r="BW2221" s="48"/>
      <c r="BX2221" s="48"/>
      <c r="BY2221" s="48"/>
      <c r="BZ2221" s="48"/>
      <c r="CA2221" s="48"/>
      <c r="CB2221" s="48"/>
      <c r="CC2221" s="48"/>
      <c r="CD2221" s="48"/>
      <c r="CE2221" s="48"/>
      <c r="CF2221" s="48"/>
      <c r="CG2221" s="48"/>
      <c r="CH2221" s="48"/>
      <c r="CI2221" s="48"/>
      <c r="CJ2221" s="48"/>
      <c r="CK2221" s="48"/>
      <c r="CL2221" s="48"/>
      <c r="CM2221" s="48"/>
      <c r="CN2221" s="48"/>
      <c r="CO2221" s="48"/>
      <c r="CP2221" s="48"/>
      <c r="CQ2221" s="48"/>
      <c r="CR2221" s="48"/>
      <c r="CS2221" s="48"/>
      <c r="CT2221" s="48"/>
      <c r="CU2221" s="48"/>
      <c r="CV2221" s="48"/>
      <c r="CW2221" s="48"/>
      <c r="CX2221" s="48"/>
      <c r="CY2221" s="48"/>
      <c r="CZ2221" s="48"/>
      <c r="DA2221" s="48"/>
      <c r="DB2221" s="48"/>
      <c r="DC2221" s="48"/>
      <c r="DD2221" s="48"/>
      <c r="DE2221" s="48"/>
      <c r="DF2221" s="48"/>
      <c r="DG2221" s="48"/>
      <c r="DH2221" s="48"/>
      <c r="DI2221" s="48"/>
      <c r="DJ2221" s="48"/>
      <c r="DK2221" s="48"/>
      <c r="DL2221" s="48"/>
      <c r="DM2221" s="48"/>
      <c r="DN2221" s="48"/>
      <c r="DO2221" s="48"/>
      <c r="DP2221" s="48"/>
      <c r="DQ2221" s="48"/>
    </row>
    <row r="2222" spans="1:121" ht="56.25" hidden="1" customHeight="1" outlineLevel="2">
      <c r="A2222" s="62"/>
      <c r="B2222" s="40"/>
      <c r="C2222" s="27"/>
      <c r="D2222" s="27"/>
      <c r="E2222" s="3"/>
      <c r="F2222" s="35" t="s">
        <v>2365</v>
      </c>
      <c r="G2222" s="28"/>
      <c r="H2222" s="35"/>
      <c r="I2222" s="35"/>
      <c r="J2222" s="26"/>
      <c r="K2222" s="26"/>
      <c r="L2222" s="26"/>
      <c r="M2222" s="39" t="s">
        <v>351</v>
      </c>
      <c r="N2222" s="33" t="s">
        <v>54</v>
      </c>
      <c r="O2222" s="26">
        <v>1</v>
      </c>
      <c r="P2222" s="41"/>
      <c r="Q2222" s="88"/>
      <c r="R2222" s="47"/>
      <c r="S2222" s="47"/>
      <c r="T2222" s="47"/>
      <c r="U2222" s="47"/>
      <c r="V2222" s="48"/>
      <c r="W2222" s="48"/>
      <c r="X2222" s="48"/>
      <c r="Y2222" s="48"/>
      <c r="Z2222" s="48"/>
      <c r="AA2222" s="48"/>
      <c r="AB2222" s="48"/>
      <c r="AC2222" s="48"/>
      <c r="AD2222" s="48"/>
      <c r="AE2222" s="48"/>
      <c r="AF2222" s="48"/>
      <c r="AG2222" s="48"/>
      <c r="AH2222" s="48"/>
      <c r="AI2222" s="48"/>
      <c r="AJ2222" s="48"/>
      <c r="AK2222" s="48"/>
      <c r="AL2222" s="48"/>
      <c r="AM2222" s="48"/>
      <c r="AN2222" s="48"/>
      <c r="AO2222" s="48"/>
      <c r="AP2222" s="48"/>
      <c r="AQ2222" s="48"/>
      <c r="AR2222" s="48"/>
      <c r="AS2222" s="48"/>
      <c r="AT2222" s="48"/>
      <c r="AU2222" s="48"/>
      <c r="AV2222" s="48"/>
      <c r="AW2222" s="48"/>
      <c r="AX2222" s="48"/>
      <c r="AY2222" s="48"/>
      <c r="AZ2222" s="48"/>
      <c r="BA2222" s="48"/>
      <c r="BB2222" s="48"/>
      <c r="BC2222" s="48"/>
      <c r="BD2222" s="48"/>
      <c r="BE2222" s="48"/>
      <c r="BF2222" s="48"/>
      <c r="BG2222" s="48"/>
      <c r="BH2222" s="48"/>
      <c r="BI2222" s="48"/>
      <c r="BJ2222" s="48"/>
      <c r="BK2222" s="48"/>
      <c r="BL2222" s="48"/>
      <c r="BM2222" s="48"/>
      <c r="BN2222" s="48"/>
      <c r="BO2222" s="48"/>
      <c r="BP2222" s="48"/>
      <c r="BQ2222" s="48"/>
      <c r="BR2222" s="48"/>
      <c r="BS2222" s="48"/>
      <c r="BT2222" s="48"/>
      <c r="BU2222" s="48"/>
      <c r="BV2222" s="48"/>
      <c r="BW2222" s="48"/>
      <c r="BX2222" s="48"/>
      <c r="BY2222" s="48"/>
      <c r="BZ2222" s="48"/>
      <c r="CA2222" s="48"/>
      <c r="CB2222" s="48"/>
      <c r="CC2222" s="48"/>
      <c r="CD2222" s="48"/>
      <c r="CE2222" s="48"/>
      <c r="CF2222" s="48"/>
      <c r="CG2222" s="48"/>
      <c r="CH2222" s="48"/>
      <c r="CI2222" s="48"/>
      <c r="CJ2222" s="48"/>
      <c r="CK2222" s="48"/>
      <c r="CL2222" s="48"/>
      <c r="CM2222" s="48"/>
      <c r="CN2222" s="48"/>
      <c r="CO2222" s="48"/>
      <c r="CP2222" s="48"/>
      <c r="CQ2222" s="48"/>
      <c r="CR2222" s="48"/>
      <c r="CS2222" s="48"/>
      <c r="CT2222" s="48"/>
      <c r="CU2222" s="48"/>
      <c r="CV2222" s="48"/>
      <c r="CW2222" s="48"/>
      <c r="CX2222" s="48"/>
      <c r="CY2222" s="48"/>
      <c r="CZ2222" s="48"/>
      <c r="DA2222" s="48"/>
      <c r="DB2222" s="48"/>
      <c r="DC2222" s="48"/>
      <c r="DD2222" s="48"/>
      <c r="DE2222" s="48"/>
      <c r="DF2222" s="48"/>
      <c r="DG2222" s="48"/>
      <c r="DH2222" s="48"/>
      <c r="DI2222" s="48"/>
      <c r="DJ2222" s="48"/>
      <c r="DK2222" s="48"/>
      <c r="DL2222" s="48"/>
      <c r="DM2222" s="48"/>
      <c r="DN2222" s="48"/>
      <c r="DO2222" s="48"/>
      <c r="DP2222" s="48"/>
      <c r="DQ2222" s="48"/>
    </row>
    <row r="2223" spans="1:121" ht="12.75" hidden="1" customHeight="1" outlineLevel="2">
      <c r="A2223" s="62"/>
      <c r="B2223" s="40"/>
      <c r="C2223" s="27"/>
      <c r="D2223" s="27"/>
      <c r="E2223" s="3"/>
      <c r="F2223" s="3" t="s">
        <v>2366</v>
      </c>
      <c r="G2223" s="28"/>
      <c r="H2223" s="35"/>
      <c r="I2223" s="35"/>
      <c r="J2223" s="60"/>
      <c r="K2223" s="26"/>
      <c r="L2223" s="26"/>
      <c r="M2223" s="39" t="s">
        <v>2181</v>
      </c>
      <c r="N2223" s="8" t="s">
        <v>54</v>
      </c>
      <c r="O2223" s="26">
        <v>1</v>
      </c>
      <c r="P2223" s="41"/>
      <c r="Q2223" s="88"/>
      <c r="R2223" s="47"/>
      <c r="S2223" s="47"/>
      <c r="T2223" s="47"/>
      <c r="U2223" s="47"/>
      <c r="V2223" s="48"/>
      <c r="W2223" s="48"/>
      <c r="X2223" s="48"/>
      <c r="Y2223" s="48"/>
      <c r="Z2223" s="48"/>
      <c r="AA2223" s="48"/>
      <c r="AB2223" s="48"/>
      <c r="AC2223" s="48"/>
      <c r="AD2223" s="48"/>
      <c r="AE2223" s="48"/>
      <c r="AF2223" s="48"/>
      <c r="AG2223" s="48"/>
      <c r="AH2223" s="48"/>
      <c r="AI2223" s="48"/>
      <c r="AJ2223" s="48"/>
      <c r="AK2223" s="48"/>
      <c r="AL2223" s="48"/>
      <c r="AM2223" s="48"/>
      <c r="AN2223" s="48"/>
      <c r="AO2223" s="48"/>
      <c r="AP2223" s="48"/>
      <c r="AQ2223" s="48"/>
      <c r="AR2223" s="48"/>
      <c r="AS2223" s="48"/>
      <c r="AT2223" s="48"/>
      <c r="AU2223" s="48"/>
      <c r="AV2223" s="48"/>
      <c r="AW2223" s="48"/>
      <c r="AX2223" s="48"/>
      <c r="AY2223" s="48"/>
      <c r="AZ2223" s="48"/>
      <c r="BA2223" s="48"/>
      <c r="BB2223" s="48"/>
      <c r="BC2223" s="48"/>
      <c r="BD2223" s="48"/>
      <c r="BE2223" s="48"/>
      <c r="BF2223" s="48"/>
      <c r="BG2223" s="48"/>
      <c r="BH2223" s="48"/>
      <c r="BI2223" s="48"/>
      <c r="BJ2223" s="48"/>
      <c r="BK2223" s="48"/>
      <c r="BL2223" s="48"/>
      <c r="BM2223" s="48"/>
      <c r="BN2223" s="48"/>
      <c r="BO2223" s="48"/>
      <c r="BP2223" s="48"/>
      <c r="BQ2223" s="48"/>
      <c r="BR2223" s="48"/>
      <c r="BS2223" s="48"/>
      <c r="BT2223" s="48"/>
      <c r="BU2223" s="48"/>
      <c r="BV2223" s="48"/>
      <c r="BW2223" s="48"/>
      <c r="BX2223" s="48"/>
      <c r="BY2223" s="48"/>
      <c r="BZ2223" s="48"/>
      <c r="CA2223" s="48"/>
      <c r="CB2223" s="48"/>
      <c r="CC2223" s="48"/>
      <c r="CD2223" s="48"/>
      <c r="CE2223" s="48"/>
      <c r="CF2223" s="48"/>
      <c r="CG2223" s="48"/>
      <c r="CH2223" s="48"/>
      <c r="CI2223" s="48"/>
      <c r="CJ2223" s="48"/>
      <c r="CK2223" s="48"/>
      <c r="CL2223" s="48"/>
      <c r="CM2223" s="48"/>
      <c r="CN2223" s="48"/>
      <c r="CO2223" s="48"/>
      <c r="CP2223" s="48"/>
      <c r="CQ2223" s="48"/>
      <c r="CR2223" s="48"/>
      <c r="CS2223" s="48"/>
      <c r="CT2223" s="48"/>
      <c r="CU2223" s="48"/>
      <c r="CV2223" s="48"/>
      <c r="CW2223" s="48"/>
      <c r="CX2223" s="48"/>
      <c r="CY2223" s="48"/>
      <c r="CZ2223" s="48"/>
      <c r="DA2223" s="48"/>
      <c r="DB2223" s="48"/>
      <c r="DC2223" s="48"/>
      <c r="DD2223" s="48"/>
      <c r="DE2223" s="48"/>
      <c r="DF2223" s="48"/>
      <c r="DG2223" s="48"/>
      <c r="DH2223" s="48"/>
      <c r="DI2223" s="48"/>
      <c r="DJ2223" s="48"/>
      <c r="DK2223" s="48"/>
      <c r="DL2223" s="48"/>
      <c r="DM2223" s="48"/>
      <c r="DN2223" s="48"/>
      <c r="DO2223" s="48"/>
      <c r="DP2223" s="48"/>
      <c r="DQ2223" s="48"/>
    </row>
    <row r="2224" spans="1:121" ht="22.5" customHeight="1" outlineLevel="1" collapsed="1">
      <c r="A2224" s="27" t="s">
        <v>137</v>
      </c>
      <c r="B2224" s="27">
        <v>6</v>
      </c>
      <c r="C2224" s="27" t="s">
        <v>1529</v>
      </c>
      <c r="D2224" s="27" t="s">
        <v>1350</v>
      </c>
      <c r="E2224" s="28" t="s">
        <v>2367</v>
      </c>
      <c r="F2224" s="35" t="s">
        <v>2368</v>
      </c>
      <c r="G2224" s="28"/>
      <c r="H2224" s="28" t="s">
        <v>59</v>
      </c>
      <c r="I2224" s="28"/>
      <c r="J2224" s="26" t="s">
        <v>50</v>
      </c>
      <c r="K2224" s="26" t="s">
        <v>57</v>
      </c>
      <c r="L2224" s="26" t="s">
        <v>57</v>
      </c>
      <c r="M2224" s="3" t="str">
        <f>M2226&amp;" "&amp;O2226&amp;N2226&amp;" "&amp;M2227&amp;" "&amp;O2227&amp;N2227&amp;" "</f>
        <v xml:space="preserve">Ремонт РУ10-0,4 кВ 1шт Ремонт строительной части ТП, КТП 1шт </v>
      </c>
      <c r="N2224" s="26"/>
      <c r="O2224" s="26"/>
      <c r="P2224" s="41"/>
      <c r="Q2224" s="88"/>
      <c r="R2224" s="47"/>
      <c r="S2224" s="47"/>
      <c r="T2224" s="47"/>
      <c r="U2224" s="47"/>
      <c r="V2224" s="48"/>
      <c r="W2224" s="48"/>
      <c r="X2224" s="48"/>
      <c r="Y2224" s="48"/>
      <c r="Z2224" s="48"/>
      <c r="AA2224" s="48"/>
      <c r="AB2224" s="48"/>
      <c r="AC2224" s="48"/>
      <c r="AD2224" s="48"/>
      <c r="AE2224" s="48"/>
      <c r="AF2224" s="48"/>
      <c r="AG2224" s="48"/>
      <c r="AH2224" s="48"/>
      <c r="AI2224" s="48"/>
      <c r="AJ2224" s="48"/>
      <c r="AK2224" s="48"/>
      <c r="AL2224" s="48"/>
      <c r="AM2224" s="48"/>
      <c r="AN2224" s="48"/>
      <c r="AO2224" s="48"/>
      <c r="AP2224" s="48"/>
      <c r="AQ2224" s="48"/>
      <c r="AR2224" s="48"/>
      <c r="AS2224" s="48"/>
      <c r="AT2224" s="48"/>
      <c r="AU2224" s="48"/>
      <c r="AV2224" s="48"/>
      <c r="AW2224" s="48"/>
      <c r="AX2224" s="48"/>
      <c r="AY2224" s="48"/>
      <c r="AZ2224" s="48"/>
      <c r="BA2224" s="48"/>
      <c r="BB2224" s="48"/>
      <c r="BC2224" s="48"/>
      <c r="BD2224" s="48"/>
      <c r="BE2224" s="48"/>
      <c r="BF2224" s="48"/>
      <c r="BG2224" s="48"/>
      <c r="BH2224" s="48"/>
      <c r="BI2224" s="48"/>
      <c r="BJ2224" s="48"/>
      <c r="BK2224" s="48"/>
      <c r="BL2224" s="48"/>
      <c r="BM2224" s="48"/>
      <c r="BN2224" s="48"/>
      <c r="BO2224" s="48"/>
      <c r="BP2224" s="48"/>
      <c r="BQ2224" s="48"/>
      <c r="BR2224" s="48"/>
      <c r="BS2224" s="48"/>
      <c r="BT2224" s="48"/>
      <c r="BU2224" s="48"/>
      <c r="BV2224" s="48"/>
      <c r="BW2224" s="48"/>
      <c r="BX2224" s="48"/>
      <c r="BY2224" s="48"/>
      <c r="BZ2224" s="48"/>
      <c r="CA2224" s="48"/>
      <c r="CB2224" s="48"/>
      <c r="CC2224" s="48"/>
      <c r="CD2224" s="48"/>
      <c r="CE2224" s="48"/>
      <c r="CF2224" s="48"/>
      <c r="CG2224" s="48"/>
      <c r="CH2224" s="48"/>
      <c r="CI2224" s="48"/>
      <c r="CJ2224" s="48"/>
      <c r="CK2224" s="48"/>
      <c r="CL2224" s="48"/>
      <c r="CM2224" s="48"/>
      <c r="CN2224" s="48"/>
      <c r="CO2224" s="48"/>
      <c r="CP2224" s="48"/>
      <c r="CQ2224" s="48"/>
      <c r="CR2224" s="48"/>
      <c r="CS2224" s="48"/>
      <c r="CT2224" s="48"/>
      <c r="CU2224" s="48"/>
      <c r="CV2224" s="48"/>
      <c r="CW2224" s="48"/>
      <c r="CX2224" s="48"/>
      <c r="CY2224" s="48"/>
      <c r="CZ2224" s="48"/>
      <c r="DA2224" s="48"/>
      <c r="DB2224" s="48"/>
      <c r="DC2224" s="48"/>
      <c r="DD2224" s="48"/>
      <c r="DE2224" s="48"/>
      <c r="DF2224" s="48"/>
      <c r="DG2224" s="48"/>
      <c r="DH2224" s="48"/>
      <c r="DI2224" s="48"/>
      <c r="DJ2224" s="48"/>
      <c r="DK2224" s="48"/>
      <c r="DL2224" s="48"/>
      <c r="DM2224" s="48"/>
      <c r="DN2224" s="48"/>
      <c r="DO2224" s="48"/>
      <c r="DP2224" s="48"/>
      <c r="DQ2224" s="48"/>
    </row>
    <row r="2225" spans="1:121" ht="12.75" hidden="1" customHeight="1" outlineLevel="2">
      <c r="A2225" s="62"/>
      <c r="B2225" s="40"/>
      <c r="C2225" s="27"/>
      <c r="D2225" s="27"/>
      <c r="E2225" s="28"/>
      <c r="F2225" s="35" t="s">
        <v>2369</v>
      </c>
      <c r="G2225" s="28"/>
      <c r="H2225" s="35"/>
      <c r="I2225" s="35"/>
      <c r="J2225" s="26"/>
      <c r="K2225" s="26"/>
      <c r="L2225" s="26"/>
      <c r="M2225" s="39" t="s">
        <v>2190</v>
      </c>
      <c r="N2225" s="8" t="s">
        <v>54</v>
      </c>
      <c r="O2225" s="26">
        <v>2</v>
      </c>
      <c r="P2225" s="41"/>
      <c r="Q2225" s="88"/>
      <c r="R2225" s="47"/>
      <c r="S2225" s="47"/>
      <c r="T2225" s="47"/>
      <c r="U2225" s="47"/>
      <c r="V2225" s="48"/>
      <c r="W2225" s="48"/>
      <c r="X2225" s="48"/>
      <c r="Y2225" s="48"/>
      <c r="Z2225" s="48"/>
      <c r="AA2225" s="48"/>
      <c r="AB2225" s="48"/>
      <c r="AC2225" s="48"/>
      <c r="AD2225" s="48"/>
      <c r="AE2225" s="48"/>
      <c r="AF2225" s="48"/>
      <c r="AG2225" s="48"/>
      <c r="AH2225" s="48"/>
      <c r="AI2225" s="48"/>
      <c r="AJ2225" s="48"/>
      <c r="AK2225" s="48"/>
      <c r="AL2225" s="48"/>
      <c r="AM2225" s="48"/>
      <c r="AN2225" s="48"/>
      <c r="AO2225" s="48"/>
      <c r="AP2225" s="48"/>
      <c r="AQ2225" s="48"/>
      <c r="AR2225" s="48"/>
      <c r="AS2225" s="48"/>
      <c r="AT2225" s="48"/>
      <c r="AU2225" s="48"/>
      <c r="AV2225" s="48"/>
      <c r="AW2225" s="48"/>
      <c r="AX2225" s="48"/>
      <c r="AY2225" s="48"/>
      <c r="AZ2225" s="48"/>
      <c r="BA2225" s="48"/>
      <c r="BB2225" s="48"/>
      <c r="BC2225" s="48"/>
      <c r="BD2225" s="48"/>
      <c r="BE2225" s="48"/>
      <c r="BF2225" s="48"/>
      <c r="BG2225" s="48"/>
      <c r="BH2225" s="48"/>
      <c r="BI2225" s="48"/>
      <c r="BJ2225" s="48"/>
      <c r="BK2225" s="48"/>
      <c r="BL2225" s="48"/>
      <c r="BM2225" s="48"/>
      <c r="BN2225" s="48"/>
      <c r="BO2225" s="48"/>
      <c r="BP2225" s="48"/>
      <c r="BQ2225" s="48"/>
      <c r="BR2225" s="48"/>
      <c r="BS2225" s="48"/>
      <c r="BT2225" s="48"/>
      <c r="BU2225" s="48"/>
      <c r="BV2225" s="48"/>
      <c r="BW2225" s="48"/>
      <c r="BX2225" s="48"/>
      <c r="BY2225" s="48"/>
      <c r="BZ2225" s="48"/>
      <c r="CA2225" s="48"/>
      <c r="CB2225" s="48"/>
      <c r="CC2225" s="48"/>
      <c r="CD2225" s="48"/>
      <c r="CE2225" s="48"/>
      <c r="CF2225" s="48"/>
      <c r="CG2225" s="48"/>
      <c r="CH2225" s="48"/>
      <c r="CI2225" s="48"/>
      <c r="CJ2225" s="48"/>
      <c r="CK2225" s="48"/>
      <c r="CL2225" s="48"/>
      <c r="CM2225" s="48"/>
      <c r="CN2225" s="48"/>
      <c r="CO2225" s="48"/>
      <c r="CP2225" s="48"/>
      <c r="CQ2225" s="48"/>
      <c r="CR2225" s="48"/>
      <c r="CS2225" s="48"/>
      <c r="CT2225" s="48"/>
      <c r="CU2225" s="48"/>
      <c r="CV2225" s="48"/>
      <c r="CW2225" s="48"/>
      <c r="CX2225" s="48"/>
      <c r="CY2225" s="48"/>
      <c r="CZ2225" s="48"/>
      <c r="DA2225" s="48"/>
      <c r="DB2225" s="48"/>
      <c r="DC2225" s="48"/>
      <c r="DD2225" s="48"/>
      <c r="DE2225" s="48"/>
      <c r="DF2225" s="48"/>
      <c r="DG2225" s="48"/>
      <c r="DH2225" s="48"/>
      <c r="DI2225" s="48"/>
      <c r="DJ2225" s="48"/>
      <c r="DK2225" s="48"/>
      <c r="DL2225" s="48"/>
      <c r="DM2225" s="48"/>
      <c r="DN2225" s="48"/>
      <c r="DO2225" s="48"/>
      <c r="DP2225" s="48"/>
      <c r="DQ2225" s="48"/>
    </row>
    <row r="2226" spans="1:121" ht="56.25" hidden="1" customHeight="1" outlineLevel="2">
      <c r="A2226" s="62"/>
      <c r="B2226" s="40"/>
      <c r="C2226" s="27"/>
      <c r="D2226" s="27"/>
      <c r="E2226" s="28"/>
      <c r="F2226" s="3" t="s">
        <v>2370</v>
      </c>
      <c r="G2226" s="28"/>
      <c r="H2226" s="35"/>
      <c r="I2226" s="35"/>
      <c r="J2226" s="26"/>
      <c r="K2226" s="26"/>
      <c r="L2226" s="26"/>
      <c r="M2226" s="39" t="s">
        <v>351</v>
      </c>
      <c r="N2226" s="33" t="s">
        <v>54</v>
      </c>
      <c r="O2226" s="26">
        <v>1</v>
      </c>
      <c r="P2226" s="41"/>
      <c r="Q2226" s="88"/>
      <c r="R2226" s="47"/>
      <c r="S2226" s="47"/>
      <c r="T2226" s="47"/>
      <c r="U2226" s="47"/>
      <c r="V2226" s="48"/>
      <c r="W2226" s="48"/>
      <c r="X2226" s="48"/>
      <c r="Y2226" s="48"/>
      <c r="Z2226" s="48"/>
      <c r="AA2226" s="48"/>
      <c r="AB2226" s="48"/>
      <c r="AC2226" s="48"/>
      <c r="AD2226" s="48"/>
      <c r="AE2226" s="48"/>
      <c r="AF2226" s="48"/>
      <c r="AG2226" s="48"/>
      <c r="AH2226" s="48"/>
      <c r="AI2226" s="48"/>
      <c r="AJ2226" s="48"/>
      <c r="AK2226" s="48"/>
      <c r="AL2226" s="48"/>
      <c r="AM2226" s="48"/>
      <c r="AN2226" s="48"/>
      <c r="AO2226" s="48"/>
      <c r="AP2226" s="48"/>
      <c r="AQ2226" s="48"/>
      <c r="AR2226" s="48"/>
      <c r="AS2226" s="48"/>
      <c r="AT2226" s="48"/>
      <c r="AU2226" s="48"/>
      <c r="AV2226" s="48"/>
      <c r="AW2226" s="48"/>
      <c r="AX2226" s="48"/>
      <c r="AY2226" s="48"/>
      <c r="AZ2226" s="48"/>
      <c r="BA2226" s="48"/>
      <c r="BB2226" s="48"/>
      <c r="BC2226" s="48"/>
      <c r="BD2226" s="48"/>
      <c r="BE2226" s="48"/>
      <c r="BF2226" s="48"/>
      <c r="BG2226" s="48"/>
      <c r="BH2226" s="48"/>
      <c r="BI2226" s="48"/>
      <c r="BJ2226" s="48"/>
      <c r="BK2226" s="48"/>
      <c r="BL2226" s="48"/>
      <c r="BM2226" s="48"/>
      <c r="BN2226" s="48"/>
      <c r="BO2226" s="48"/>
      <c r="BP2226" s="48"/>
      <c r="BQ2226" s="48"/>
      <c r="BR2226" s="48"/>
      <c r="BS2226" s="48"/>
      <c r="BT2226" s="48"/>
      <c r="BU2226" s="48"/>
      <c r="BV2226" s="48"/>
      <c r="BW2226" s="48"/>
      <c r="BX2226" s="48"/>
      <c r="BY2226" s="48"/>
      <c r="BZ2226" s="48"/>
      <c r="CA2226" s="48"/>
      <c r="CB2226" s="48"/>
      <c r="CC2226" s="48"/>
      <c r="CD2226" s="48"/>
      <c r="CE2226" s="48"/>
      <c r="CF2226" s="48"/>
      <c r="CG2226" s="48"/>
      <c r="CH2226" s="48"/>
      <c r="CI2226" s="48"/>
      <c r="CJ2226" s="48"/>
      <c r="CK2226" s="48"/>
      <c r="CL2226" s="48"/>
      <c r="CM2226" s="48"/>
      <c r="CN2226" s="48"/>
      <c r="CO2226" s="48"/>
      <c r="CP2226" s="48"/>
      <c r="CQ2226" s="48"/>
      <c r="CR2226" s="48"/>
      <c r="CS2226" s="48"/>
      <c r="CT2226" s="48"/>
      <c r="CU2226" s="48"/>
      <c r="CV2226" s="48"/>
      <c r="CW2226" s="48"/>
      <c r="CX2226" s="48"/>
      <c r="CY2226" s="48"/>
      <c r="CZ2226" s="48"/>
      <c r="DA2226" s="48"/>
      <c r="DB2226" s="48"/>
      <c r="DC2226" s="48"/>
      <c r="DD2226" s="48"/>
      <c r="DE2226" s="48"/>
      <c r="DF2226" s="48"/>
      <c r="DG2226" s="48"/>
      <c r="DH2226" s="48"/>
      <c r="DI2226" s="48"/>
      <c r="DJ2226" s="48"/>
      <c r="DK2226" s="48"/>
      <c r="DL2226" s="48"/>
      <c r="DM2226" s="48"/>
      <c r="DN2226" s="48"/>
      <c r="DO2226" s="48"/>
      <c r="DP2226" s="48"/>
      <c r="DQ2226" s="48"/>
    </row>
    <row r="2227" spans="1:121" ht="22.5" hidden="1" customHeight="1" outlineLevel="2">
      <c r="A2227" s="62"/>
      <c r="B2227" s="40"/>
      <c r="C2227" s="27"/>
      <c r="D2227" s="27"/>
      <c r="E2227" s="28"/>
      <c r="F2227" s="3" t="s">
        <v>2371</v>
      </c>
      <c r="G2227" s="28"/>
      <c r="H2227" s="35"/>
      <c r="I2227" s="35"/>
      <c r="J2227" s="60"/>
      <c r="K2227" s="26"/>
      <c r="L2227" s="26"/>
      <c r="M2227" s="39" t="s">
        <v>2181</v>
      </c>
      <c r="N2227" s="8" t="s">
        <v>54</v>
      </c>
      <c r="O2227" s="26">
        <v>1</v>
      </c>
      <c r="P2227" s="41"/>
      <c r="Q2227" s="88"/>
      <c r="R2227" s="47"/>
      <c r="S2227" s="47"/>
      <c r="T2227" s="47"/>
      <c r="U2227" s="47"/>
      <c r="V2227" s="48"/>
      <c r="W2227" s="48"/>
      <c r="X2227" s="48"/>
      <c r="Y2227" s="48"/>
      <c r="Z2227" s="48"/>
      <c r="AA2227" s="48"/>
      <c r="AB2227" s="48"/>
      <c r="AC2227" s="48"/>
      <c r="AD2227" s="48"/>
      <c r="AE2227" s="48"/>
      <c r="AF2227" s="48"/>
      <c r="AG2227" s="48"/>
      <c r="AH2227" s="48"/>
      <c r="AI2227" s="48"/>
      <c r="AJ2227" s="48"/>
      <c r="AK2227" s="48"/>
      <c r="AL2227" s="48"/>
      <c r="AM2227" s="48"/>
      <c r="AN2227" s="48"/>
      <c r="AO2227" s="48"/>
      <c r="AP2227" s="48"/>
      <c r="AQ2227" s="48"/>
      <c r="AR2227" s="48"/>
      <c r="AS2227" s="48"/>
      <c r="AT2227" s="48"/>
      <c r="AU2227" s="48"/>
      <c r="AV2227" s="48"/>
      <c r="AW2227" s="48"/>
      <c r="AX2227" s="48"/>
      <c r="AY2227" s="48"/>
      <c r="AZ2227" s="48"/>
      <c r="BA2227" s="48"/>
      <c r="BB2227" s="48"/>
      <c r="BC2227" s="48"/>
      <c r="BD2227" s="48"/>
      <c r="BE2227" s="48"/>
      <c r="BF2227" s="48"/>
      <c r="BG2227" s="48"/>
      <c r="BH2227" s="48"/>
      <c r="BI2227" s="48"/>
      <c r="BJ2227" s="48"/>
      <c r="BK2227" s="48"/>
      <c r="BL2227" s="48"/>
      <c r="BM2227" s="48"/>
      <c r="BN2227" s="48"/>
      <c r="BO2227" s="48"/>
      <c r="BP2227" s="48"/>
      <c r="BQ2227" s="48"/>
      <c r="BR2227" s="48"/>
      <c r="BS2227" s="48"/>
      <c r="BT2227" s="48"/>
      <c r="BU2227" s="48"/>
      <c r="BV2227" s="48"/>
      <c r="BW2227" s="48"/>
      <c r="BX2227" s="48"/>
      <c r="BY2227" s="48"/>
      <c r="BZ2227" s="48"/>
      <c r="CA2227" s="48"/>
      <c r="CB2227" s="48"/>
      <c r="CC2227" s="48"/>
      <c r="CD2227" s="48"/>
      <c r="CE2227" s="48"/>
      <c r="CF2227" s="48"/>
      <c r="CG2227" s="48"/>
      <c r="CH2227" s="48"/>
      <c r="CI2227" s="48"/>
      <c r="CJ2227" s="48"/>
      <c r="CK2227" s="48"/>
      <c r="CL2227" s="48"/>
      <c r="CM2227" s="48"/>
      <c r="CN2227" s="48"/>
      <c r="CO2227" s="48"/>
      <c r="CP2227" s="48"/>
      <c r="CQ2227" s="48"/>
      <c r="CR2227" s="48"/>
      <c r="CS2227" s="48"/>
      <c r="CT2227" s="48"/>
      <c r="CU2227" s="48"/>
      <c r="CV2227" s="48"/>
      <c r="CW2227" s="48"/>
      <c r="CX2227" s="48"/>
      <c r="CY2227" s="48"/>
      <c r="CZ2227" s="48"/>
      <c r="DA2227" s="48"/>
      <c r="DB2227" s="48"/>
      <c r="DC2227" s="48"/>
      <c r="DD2227" s="48"/>
      <c r="DE2227" s="48"/>
      <c r="DF2227" s="48"/>
      <c r="DG2227" s="48"/>
      <c r="DH2227" s="48"/>
      <c r="DI2227" s="48"/>
      <c r="DJ2227" s="48"/>
      <c r="DK2227" s="48"/>
      <c r="DL2227" s="48"/>
      <c r="DM2227" s="48"/>
      <c r="DN2227" s="48"/>
      <c r="DO2227" s="48"/>
      <c r="DP2227" s="48"/>
      <c r="DQ2227" s="48"/>
    </row>
    <row r="2228" spans="1:121" ht="33.75" customHeight="1" outlineLevel="1" collapsed="1">
      <c r="A2228" s="27" t="s">
        <v>71</v>
      </c>
      <c r="B2228" s="78">
        <v>6</v>
      </c>
      <c r="C2228" s="27" t="s">
        <v>1543</v>
      </c>
      <c r="D2228" s="6" t="s">
        <v>1350</v>
      </c>
      <c r="E2228" s="6" t="s">
        <v>2372</v>
      </c>
      <c r="F2228" s="35" t="s">
        <v>2219</v>
      </c>
      <c r="G2228" s="28"/>
      <c r="H2228" s="28" t="s">
        <v>59</v>
      </c>
      <c r="I2228" s="28"/>
      <c r="J2228" s="27" t="s">
        <v>50</v>
      </c>
      <c r="K2228" s="80" t="s">
        <v>56</v>
      </c>
      <c r="L2228" s="80" t="s">
        <v>57</v>
      </c>
      <c r="M2228" s="35" t="str">
        <f>M2229&amp;" "&amp;O2229&amp;N2229&amp;" "&amp;M2230&amp;" "&amp;O2230&amp;N2230&amp;" "</f>
        <v xml:space="preserve">Ремонт ТМ 2шт. Ремонт строительной части 1шт. </v>
      </c>
      <c r="N2228" s="28"/>
      <c r="O2228" s="7"/>
      <c r="P2228" s="41"/>
      <c r="Q2228" s="88"/>
      <c r="R2228" s="47"/>
      <c r="S2228" s="47"/>
      <c r="T2228" s="47"/>
      <c r="U2228" s="47"/>
      <c r="V2228" s="47"/>
      <c r="W2228" s="47"/>
      <c r="X2228" s="47"/>
      <c r="Y2228" s="47"/>
      <c r="Z2228" s="48"/>
      <c r="AA2228" s="48"/>
      <c r="AB2228" s="48"/>
      <c r="AC2228" s="48"/>
      <c r="AD2228" s="48"/>
      <c r="AE2228" s="48"/>
      <c r="AF2228" s="48"/>
      <c r="AG2228" s="48"/>
      <c r="AH2228" s="48"/>
      <c r="AI2228" s="48"/>
      <c r="AJ2228" s="48"/>
      <c r="AK2228" s="48"/>
      <c r="AL2228" s="48"/>
      <c r="AM2228" s="48"/>
      <c r="AN2228" s="48"/>
      <c r="AO2228" s="48"/>
      <c r="AP2228" s="48"/>
      <c r="AQ2228" s="48"/>
      <c r="AR2228" s="48"/>
      <c r="AS2228" s="48"/>
      <c r="AT2228" s="48"/>
      <c r="AU2228" s="48"/>
      <c r="AV2228" s="48"/>
      <c r="AW2228" s="48"/>
      <c r="AX2228" s="48"/>
      <c r="AY2228" s="48"/>
      <c r="AZ2228" s="48"/>
      <c r="BA2228" s="48"/>
      <c r="BB2228" s="48"/>
      <c r="BC2228" s="48"/>
      <c r="BD2228" s="48"/>
      <c r="BE2228" s="48"/>
      <c r="BF2228" s="48"/>
      <c r="BG2228" s="48"/>
      <c r="BH2228" s="48"/>
      <c r="BI2228" s="48"/>
      <c r="BJ2228" s="48"/>
      <c r="BK2228" s="48"/>
      <c r="BL2228" s="48"/>
      <c r="BM2228" s="48"/>
      <c r="BN2228" s="48"/>
      <c r="BO2228" s="48"/>
      <c r="BP2228" s="48"/>
      <c r="BQ2228" s="48"/>
      <c r="BR2228" s="48"/>
      <c r="BS2228" s="48"/>
      <c r="BT2228" s="48"/>
      <c r="BU2228" s="48"/>
      <c r="BV2228" s="48"/>
      <c r="BW2228" s="48"/>
      <c r="BX2228" s="48"/>
      <c r="BY2228" s="48"/>
      <c r="BZ2228" s="48"/>
      <c r="CA2228" s="48"/>
      <c r="CB2228" s="48"/>
      <c r="CC2228" s="48"/>
      <c r="CD2228" s="48"/>
      <c r="CE2228" s="48"/>
      <c r="CF2228" s="48"/>
      <c r="CG2228" s="48"/>
      <c r="CH2228" s="48"/>
      <c r="CI2228" s="48"/>
      <c r="CJ2228" s="48"/>
      <c r="CK2228" s="48"/>
      <c r="CL2228" s="48"/>
      <c r="CM2228" s="48"/>
      <c r="CN2228" s="48"/>
      <c r="CO2228" s="48"/>
      <c r="CP2228" s="48"/>
      <c r="CQ2228" s="48"/>
      <c r="CR2228" s="48"/>
      <c r="CS2228" s="48"/>
      <c r="CT2228" s="48"/>
      <c r="CU2228" s="48"/>
      <c r="CV2228" s="48"/>
      <c r="CW2228" s="48"/>
      <c r="CX2228" s="48"/>
      <c r="CY2228" s="48"/>
      <c r="CZ2228" s="48"/>
      <c r="DA2228" s="48"/>
      <c r="DB2228" s="48"/>
      <c r="DC2228" s="48"/>
      <c r="DD2228" s="48"/>
      <c r="DE2228" s="48"/>
      <c r="DF2228" s="48"/>
      <c r="DG2228" s="48"/>
      <c r="DH2228" s="48"/>
      <c r="DI2228" s="48"/>
      <c r="DJ2228" s="48"/>
      <c r="DK2228" s="48"/>
      <c r="DL2228" s="48"/>
      <c r="DM2228" s="48"/>
      <c r="DN2228" s="48"/>
      <c r="DO2228" s="48"/>
      <c r="DP2228" s="48"/>
      <c r="DQ2228" s="48"/>
    </row>
    <row r="2229" spans="1:121" ht="12.75" hidden="1" customHeight="1" outlineLevel="2">
      <c r="A2229" s="62"/>
      <c r="B2229" s="40"/>
      <c r="C2229" s="10"/>
      <c r="D2229" s="27"/>
      <c r="E2229" s="28"/>
      <c r="F2229" s="39" t="s">
        <v>2373</v>
      </c>
      <c r="G2229" s="27"/>
      <c r="H2229" s="35"/>
      <c r="I2229" s="35"/>
      <c r="J2229" s="26"/>
      <c r="K2229" s="26"/>
      <c r="L2229" s="26"/>
      <c r="M2229" s="39" t="s">
        <v>2190</v>
      </c>
      <c r="N2229" s="8" t="s">
        <v>52</v>
      </c>
      <c r="O2229" s="26">
        <v>2</v>
      </c>
      <c r="P2229" s="41"/>
      <c r="Q2229" s="88"/>
      <c r="R2229" s="47"/>
      <c r="S2229" s="47"/>
      <c r="T2229" s="47"/>
      <c r="U2229" s="47"/>
      <c r="V2229" s="48"/>
      <c r="W2229" s="48"/>
      <c r="X2229" s="48"/>
      <c r="Y2229" s="48"/>
      <c r="Z2229" s="48"/>
      <c r="AA2229" s="48"/>
      <c r="AB2229" s="48"/>
      <c r="AC2229" s="48"/>
      <c r="AD2229" s="48"/>
      <c r="AE2229" s="48"/>
      <c r="AF2229" s="48"/>
      <c r="AG2229" s="48"/>
      <c r="AH2229" s="48"/>
      <c r="AI2229" s="48"/>
      <c r="AJ2229" s="48"/>
      <c r="AK2229" s="48"/>
      <c r="AL2229" s="48"/>
      <c r="AM2229" s="48"/>
      <c r="AN2229" s="48"/>
      <c r="AO2229" s="48"/>
      <c r="AP2229" s="48"/>
      <c r="AQ2229" s="48"/>
      <c r="AR2229" s="48"/>
      <c r="AS2229" s="48"/>
      <c r="AT2229" s="48"/>
      <c r="AU2229" s="48"/>
      <c r="AV2229" s="48"/>
      <c r="AW2229" s="48"/>
      <c r="AX2229" s="48"/>
      <c r="AY2229" s="48"/>
      <c r="AZ2229" s="48"/>
      <c r="BA2229" s="48"/>
      <c r="BB2229" s="48"/>
      <c r="BC2229" s="48"/>
      <c r="BD2229" s="48"/>
      <c r="BE2229" s="48"/>
      <c r="BF2229" s="48"/>
      <c r="BG2229" s="48"/>
      <c r="BH2229" s="48"/>
      <c r="BI2229" s="48"/>
      <c r="BJ2229" s="48"/>
      <c r="BK2229" s="48"/>
      <c r="BL2229" s="48"/>
      <c r="BM2229" s="48"/>
      <c r="BN2229" s="48"/>
      <c r="BO2229" s="48"/>
      <c r="BP2229" s="48"/>
      <c r="BQ2229" s="48"/>
      <c r="BR2229" s="48"/>
      <c r="BS2229" s="48"/>
      <c r="BT2229" s="48"/>
      <c r="BU2229" s="48"/>
      <c r="BV2229" s="48"/>
      <c r="BW2229" s="48"/>
      <c r="BX2229" s="48"/>
      <c r="BY2229" s="48"/>
      <c r="BZ2229" s="48"/>
      <c r="CA2229" s="48"/>
      <c r="CB2229" s="48"/>
      <c r="CC2229" s="48"/>
      <c r="CD2229" s="48"/>
      <c r="CE2229" s="48"/>
      <c r="CF2229" s="48"/>
      <c r="CG2229" s="48"/>
      <c r="CH2229" s="48"/>
      <c r="CI2229" s="48"/>
      <c r="CJ2229" s="48"/>
      <c r="CK2229" s="48"/>
      <c r="CL2229" s="48"/>
      <c r="CM2229" s="48"/>
      <c r="CN2229" s="48"/>
      <c r="CO2229" s="48"/>
      <c r="CP2229" s="48"/>
      <c r="CQ2229" s="48"/>
      <c r="CR2229" s="48"/>
      <c r="CS2229" s="48"/>
      <c r="CT2229" s="48"/>
      <c r="CU2229" s="48"/>
      <c r="CV2229" s="48"/>
      <c r="CW2229" s="48"/>
      <c r="CX2229" s="48"/>
      <c r="CY2229" s="48"/>
      <c r="CZ2229" s="48"/>
      <c r="DA2229" s="48"/>
      <c r="DB2229" s="48"/>
      <c r="DC2229" s="48"/>
      <c r="DD2229" s="48"/>
      <c r="DE2229" s="48"/>
      <c r="DF2229" s="48"/>
      <c r="DG2229" s="48"/>
      <c r="DH2229" s="48"/>
      <c r="DI2229" s="48"/>
      <c r="DJ2229" s="48"/>
      <c r="DK2229" s="48"/>
      <c r="DL2229" s="48"/>
      <c r="DM2229" s="48"/>
      <c r="DN2229" s="48"/>
      <c r="DO2229" s="48"/>
      <c r="DP2229" s="48"/>
      <c r="DQ2229" s="48"/>
    </row>
    <row r="2230" spans="1:121" s="20" customFormat="1" ht="22.5" hidden="1" customHeight="1" outlineLevel="2">
      <c r="A2230" s="70"/>
      <c r="B2230" s="71"/>
      <c r="C2230" s="65"/>
      <c r="D2230" s="12"/>
      <c r="E2230" s="49"/>
      <c r="F2230" s="3" t="s">
        <v>2228</v>
      </c>
      <c r="G2230" s="28"/>
      <c r="H2230" s="59"/>
      <c r="I2230" s="59"/>
      <c r="J2230" s="60"/>
      <c r="K2230" s="60"/>
      <c r="L2230" s="60"/>
      <c r="M2230" s="3" t="s">
        <v>2229</v>
      </c>
      <c r="N2230" s="8" t="s">
        <v>52</v>
      </c>
      <c r="O2230" s="26">
        <v>1</v>
      </c>
      <c r="P2230" s="55"/>
      <c r="Q2230" s="88"/>
      <c r="R2230" s="56"/>
      <c r="S2230" s="56"/>
      <c r="T2230" s="56"/>
      <c r="U2230" s="56"/>
      <c r="V2230" s="57"/>
      <c r="W2230" s="57"/>
      <c r="X2230" s="57"/>
      <c r="Y2230" s="57"/>
      <c r="Z2230" s="57"/>
      <c r="AA2230" s="57"/>
      <c r="AB2230" s="57"/>
      <c r="AC2230" s="57"/>
      <c r="AD2230" s="57"/>
      <c r="AE2230" s="57"/>
      <c r="AF2230" s="57"/>
      <c r="AG2230" s="57"/>
      <c r="AH2230" s="57"/>
      <c r="AI2230" s="57"/>
      <c r="AJ2230" s="57"/>
      <c r="AK2230" s="57"/>
      <c r="AL2230" s="57"/>
      <c r="AM2230" s="57"/>
      <c r="AN2230" s="57"/>
      <c r="AO2230" s="57"/>
      <c r="AP2230" s="57"/>
      <c r="AQ2230" s="57"/>
      <c r="AR2230" s="57"/>
      <c r="AS2230" s="57"/>
      <c r="AT2230" s="57"/>
      <c r="AU2230" s="57"/>
      <c r="AV2230" s="57"/>
      <c r="AW2230" s="57"/>
      <c r="AX2230" s="57"/>
      <c r="AY2230" s="57"/>
      <c r="AZ2230" s="57"/>
      <c r="BA2230" s="57"/>
      <c r="BB2230" s="57"/>
      <c r="BC2230" s="57"/>
      <c r="BD2230" s="57"/>
      <c r="BE2230" s="57"/>
      <c r="BF2230" s="57"/>
      <c r="BG2230" s="57"/>
      <c r="BH2230" s="57"/>
      <c r="BI2230" s="57"/>
      <c r="BJ2230" s="57"/>
      <c r="BK2230" s="57"/>
      <c r="BL2230" s="57"/>
      <c r="BM2230" s="57"/>
      <c r="BN2230" s="57"/>
      <c r="BO2230" s="57"/>
      <c r="BP2230" s="57"/>
      <c r="BQ2230" s="57"/>
      <c r="BR2230" s="57"/>
      <c r="BS2230" s="57"/>
      <c r="BT2230" s="57"/>
      <c r="BU2230" s="57"/>
      <c r="BV2230" s="57"/>
      <c r="BW2230" s="57"/>
      <c r="BX2230" s="57"/>
      <c r="BY2230" s="57"/>
      <c r="BZ2230" s="57"/>
      <c r="CA2230" s="57"/>
      <c r="CB2230" s="57"/>
      <c r="CC2230" s="57"/>
      <c r="CD2230" s="57"/>
      <c r="CE2230" s="57"/>
      <c r="CF2230" s="57"/>
      <c r="CG2230" s="57"/>
      <c r="CH2230" s="57"/>
      <c r="CI2230" s="57"/>
      <c r="CJ2230" s="57"/>
      <c r="CK2230" s="57"/>
      <c r="CL2230" s="57"/>
      <c r="CM2230" s="57"/>
      <c r="CN2230" s="57"/>
      <c r="CO2230" s="57"/>
      <c r="CP2230" s="57"/>
      <c r="CQ2230" s="57"/>
      <c r="CR2230" s="57"/>
      <c r="CS2230" s="57"/>
      <c r="CT2230" s="57"/>
      <c r="CU2230" s="57"/>
      <c r="CV2230" s="57"/>
      <c r="CW2230" s="57"/>
      <c r="CX2230" s="57"/>
      <c r="CY2230" s="57"/>
      <c r="CZ2230" s="57"/>
      <c r="DA2230" s="57"/>
      <c r="DB2230" s="57"/>
      <c r="DC2230" s="57"/>
      <c r="DD2230" s="57"/>
      <c r="DE2230" s="57"/>
      <c r="DF2230" s="57"/>
      <c r="DG2230" s="57"/>
      <c r="DH2230" s="57"/>
      <c r="DI2230" s="57"/>
      <c r="DJ2230" s="57"/>
      <c r="DK2230" s="57"/>
      <c r="DL2230" s="57"/>
      <c r="DM2230" s="57"/>
      <c r="DN2230" s="57"/>
      <c r="DO2230" s="57"/>
      <c r="DP2230" s="57"/>
      <c r="DQ2230" s="57"/>
    </row>
    <row r="2231" spans="1:121" ht="33.75" customHeight="1" outlineLevel="1" collapsed="1">
      <c r="A2231" s="27" t="s">
        <v>138</v>
      </c>
      <c r="B2231" s="78">
        <v>6</v>
      </c>
      <c r="C2231" s="27" t="s">
        <v>1543</v>
      </c>
      <c r="D2231" s="6" t="s">
        <v>1350</v>
      </c>
      <c r="E2231" s="6" t="s">
        <v>2374</v>
      </c>
      <c r="F2231" s="35" t="s">
        <v>2223</v>
      </c>
      <c r="G2231" s="28"/>
      <c r="H2231" s="28" t="s">
        <v>59</v>
      </c>
      <c r="I2231" s="28"/>
      <c r="J2231" s="27" t="s">
        <v>50</v>
      </c>
      <c r="K2231" s="80" t="s">
        <v>53</v>
      </c>
      <c r="L2231" s="80" t="s">
        <v>55</v>
      </c>
      <c r="M2231" s="35" t="str">
        <f>M2232&amp;" "&amp;O2232&amp;N2232&amp;" "&amp;M2233&amp;" "&amp;O2233&amp;N2233&amp;" "</f>
        <v xml:space="preserve">Ремонт ТМ 2шт. Ремонт строительной части 1шт. </v>
      </c>
      <c r="N2231" s="28"/>
      <c r="O2231" s="7"/>
      <c r="P2231" s="41"/>
      <c r="Q2231" s="88"/>
      <c r="R2231" s="47"/>
      <c r="S2231" s="47"/>
      <c r="T2231" s="47"/>
      <c r="U2231" s="47"/>
      <c r="V2231" s="47"/>
      <c r="W2231" s="47"/>
      <c r="X2231" s="47"/>
      <c r="Y2231" s="47"/>
      <c r="Z2231" s="48"/>
      <c r="AA2231" s="48"/>
      <c r="AB2231" s="48"/>
      <c r="AC2231" s="48"/>
      <c r="AD2231" s="48"/>
      <c r="AE2231" s="48"/>
      <c r="AF2231" s="48"/>
      <c r="AG2231" s="48"/>
      <c r="AH2231" s="48"/>
      <c r="AI2231" s="48"/>
      <c r="AJ2231" s="48"/>
      <c r="AK2231" s="48"/>
      <c r="AL2231" s="48"/>
      <c r="AM2231" s="48"/>
      <c r="AN2231" s="48"/>
      <c r="AO2231" s="48"/>
      <c r="AP2231" s="48"/>
      <c r="AQ2231" s="48"/>
      <c r="AR2231" s="48"/>
      <c r="AS2231" s="48"/>
      <c r="AT2231" s="48"/>
      <c r="AU2231" s="48"/>
      <c r="AV2231" s="48"/>
      <c r="AW2231" s="48"/>
      <c r="AX2231" s="48"/>
      <c r="AY2231" s="48"/>
      <c r="AZ2231" s="48"/>
      <c r="BA2231" s="48"/>
      <c r="BB2231" s="48"/>
      <c r="BC2231" s="48"/>
      <c r="BD2231" s="48"/>
      <c r="BE2231" s="48"/>
      <c r="BF2231" s="48"/>
      <c r="BG2231" s="48"/>
      <c r="BH2231" s="48"/>
      <c r="BI2231" s="48"/>
      <c r="BJ2231" s="48"/>
      <c r="BK2231" s="48"/>
      <c r="BL2231" s="48"/>
      <c r="BM2231" s="48"/>
      <c r="BN2231" s="48"/>
      <c r="BO2231" s="48"/>
      <c r="BP2231" s="48"/>
      <c r="BQ2231" s="48"/>
      <c r="BR2231" s="48"/>
      <c r="BS2231" s="48"/>
      <c r="BT2231" s="48"/>
      <c r="BU2231" s="48"/>
      <c r="BV2231" s="48"/>
      <c r="BW2231" s="48"/>
      <c r="BX2231" s="48"/>
      <c r="BY2231" s="48"/>
      <c r="BZ2231" s="48"/>
      <c r="CA2231" s="48"/>
      <c r="CB2231" s="48"/>
      <c r="CC2231" s="48"/>
      <c r="CD2231" s="48"/>
      <c r="CE2231" s="48"/>
      <c r="CF2231" s="48"/>
      <c r="CG2231" s="48"/>
      <c r="CH2231" s="48"/>
      <c r="CI2231" s="48"/>
      <c r="CJ2231" s="48"/>
      <c r="CK2231" s="48"/>
      <c r="CL2231" s="48"/>
      <c r="CM2231" s="48"/>
      <c r="CN2231" s="48"/>
      <c r="CO2231" s="48"/>
      <c r="CP2231" s="48"/>
      <c r="CQ2231" s="48"/>
      <c r="CR2231" s="48"/>
      <c r="CS2231" s="48"/>
      <c r="CT2231" s="48"/>
      <c r="CU2231" s="48"/>
      <c r="CV2231" s="48"/>
      <c r="CW2231" s="48"/>
      <c r="CX2231" s="48"/>
      <c r="CY2231" s="48"/>
      <c r="CZ2231" s="48"/>
      <c r="DA2231" s="48"/>
      <c r="DB2231" s="48"/>
      <c r="DC2231" s="48"/>
      <c r="DD2231" s="48"/>
      <c r="DE2231" s="48"/>
      <c r="DF2231" s="48"/>
      <c r="DG2231" s="48"/>
      <c r="DH2231" s="48"/>
      <c r="DI2231" s="48"/>
      <c r="DJ2231" s="48"/>
      <c r="DK2231" s="48"/>
      <c r="DL2231" s="48"/>
      <c r="DM2231" s="48"/>
      <c r="DN2231" s="48"/>
      <c r="DO2231" s="48"/>
      <c r="DP2231" s="48"/>
      <c r="DQ2231" s="48"/>
    </row>
    <row r="2232" spans="1:121" ht="22.5" hidden="1" customHeight="1" outlineLevel="2">
      <c r="A2232" s="62"/>
      <c r="B2232" s="40"/>
      <c r="C2232" s="10"/>
      <c r="D2232" s="27"/>
      <c r="E2232" s="28"/>
      <c r="F2232" s="3" t="s">
        <v>2375</v>
      </c>
      <c r="G2232" s="28"/>
      <c r="H2232" s="35"/>
      <c r="I2232" s="35"/>
      <c r="J2232" s="26"/>
      <c r="K2232" s="26"/>
      <c r="L2232" s="26"/>
      <c r="M2232" s="39" t="s">
        <v>2190</v>
      </c>
      <c r="N2232" s="8" t="s">
        <v>52</v>
      </c>
      <c r="O2232" s="26">
        <v>2</v>
      </c>
      <c r="P2232" s="41"/>
      <c r="Q2232" s="88"/>
      <c r="R2232" s="47"/>
      <c r="S2232" s="47"/>
      <c r="T2232" s="47"/>
      <c r="U2232" s="47"/>
      <c r="V2232" s="48"/>
      <c r="W2232" s="48"/>
      <c r="X2232" s="48"/>
      <c r="Y2232" s="48"/>
      <c r="Z2232" s="48"/>
      <c r="AA2232" s="48"/>
      <c r="AB2232" s="48"/>
      <c r="AC2232" s="48"/>
      <c r="AD2232" s="48"/>
      <c r="AE2232" s="48"/>
      <c r="AF2232" s="48"/>
      <c r="AG2232" s="48"/>
      <c r="AH2232" s="48"/>
      <c r="AI2232" s="48"/>
      <c r="AJ2232" s="48"/>
      <c r="AK2232" s="48"/>
      <c r="AL2232" s="48"/>
      <c r="AM2232" s="48"/>
      <c r="AN2232" s="48"/>
      <c r="AO2232" s="48"/>
      <c r="AP2232" s="48"/>
      <c r="AQ2232" s="48"/>
      <c r="AR2232" s="48"/>
      <c r="AS2232" s="48"/>
      <c r="AT2232" s="48"/>
      <c r="AU2232" s="48"/>
      <c r="AV2232" s="48"/>
      <c r="AW2232" s="48"/>
      <c r="AX2232" s="48"/>
      <c r="AY2232" s="48"/>
      <c r="AZ2232" s="48"/>
      <c r="BA2232" s="48"/>
      <c r="BB2232" s="48"/>
      <c r="BC2232" s="48"/>
      <c r="BD2232" s="48"/>
      <c r="BE2232" s="48"/>
      <c r="BF2232" s="48"/>
      <c r="BG2232" s="48"/>
      <c r="BH2232" s="48"/>
      <c r="BI2232" s="48"/>
      <c r="BJ2232" s="48"/>
      <c r="BK2232" s="48"/>
      <c r="BL2232" s="48"/>
      <c r="BM2232" s="48"/>
      <c r="BN2232" s="48"/>
      <c r="BO2232" s="48"/>
      <c r="BP2232" s="48"/>
      <c r="BQ2232" s="48"/>
      <c r="BR2232" s="48"/>
      <c r="BS2232" s="48"/>
      <c r="BT2232" s="48"/>
      <c r="BU2232" s="48"/>
      <c r="BV2232" s="48"/>
      <c r="BW2232" s="48"/>
      <c r="BX2232" s="48"/>
      <c r="BY2232" s="48"/>
      <c r="BZ2232" s="48"/>
      <c r="CA2232" s="48"/>
      <c r="CB2232" s="48"/>
      <c r="CC2232" s="48"/>
      <c r="CD2232" s="48"/>
      <c r="CE2232" s="48"/>
      <c r="CF2232" s="48"/>
      <c r="CG2232" s="48"/>
      <c r="CH2232" s="48"/>
      <c r="CI2232" s="48"/>
      <c r="CJ2232" s="48"/>
      <c r="CK2232" s="48"/>
      <c r="CL2232" s="48"/>
      <c r="CM2232" s="48"/>
      <c r="CN2232" s="48"/>
      <c r="CO2232" s="48"/>
      <c r="CP2232" s="48"/>
      <c r="CQ2232" s="48"/>
      <c r="CR2232" s="48"/>
      <c r="CS2232" s="48"/>
      <c r="CT2232" s="48"/>
      <c r="CU2232" s="48"/>
      <c r="CV2232" s="48"/>
      <c r="CW2232" s="48"/>
      <c r="CX2232" s="48"/>
      <c r="CY2232" s="48"/>
      <c r="CZ2232" s="48"/>
      <c r="DA2232" s="48"/>
      <c r="DB2232" s="48"/>
      <c r="DC2232" s="48"/>
      <c r="DD2232" s="48"/>
      <c r="DE2232" s="48"/>
      <c r="DF2232" s="48"/>
      <c r="DG2232" s="48"/>
      <c r="DH2232" s="48"/>
      <c r="DI2232" s="48"/>
      <c r="DJ2232" s="48"/>
      <c r="DK2232" s="48"/>
      <c r="DL2232" s="48"/>
      <c r="DM2232" s="48"/>
      <c r="DN2232" s="48"/>
      <c r="DO2232" s="48"/>
      <c r="DP2232" s="48"/>
      <c r="DQ2232" s="48"/>
    </row>
    <row r="2233" spans="1:121" ht="22.5" hidden="1" customHeight="1" outlineLevel="2">
      <c r="A2233" s="62"/>
      <c r="B2233" s="40"/>
      <c r="C2233" s="10"/>
      <c r="D2233" s="27"/>
      <c r="E2233" s="28"/>
      <c r="F2233" s="3" t="s">
        <v>2228</v>
      </c>
      <c r="G2233" s="28"/>
      <c r="H2233" s="35"/>
      <c r="I2233" s="35"/>
      <c r="J2233" s="26"/>
      <c r="K2233" s="26"/>
      <c r="L2233" s="26"/>
      <c r="M2233" s="3" t="s">
        <v>2229</v>
      </c>
      <c r="N2233" s="8" t="s">
        <v>52</v>
      </c>
      <c r="O2233" s="26">
        <v>1</v>
      </c>
      <c r="P2233" s="41"/>
      <c r="Q2233" s="88"/>
      <c r="R2233" s="47"/>
      <c r="S2233" s="47"/>
      <c r="T2233" s="47"/>
      <c r="U2233" s="47"/>
      <c r="V2233" s="48"/>
      <c r="W2233" s="48"/>
      <c r="X2233" s="48"/>
      <c r="Y2233" s="48"/>
      <c r="Z2233" s="48"/>
      <c r="AA2233" s="48"/>
      <c r="AB2233" s="48"/>
      <c r="AC2233" s="48"/>
      <c r="AD2233" s="48"/>
      <c r="AE2233" s="48"/>
      <c r="AF2233" s="48"/>
      <c r="AG2233" s="48"/>
      <c r="AH2233" s="48"/>
      <c r="AI2233" s="48"/>
      <c r="AJ2233" s="48"/>
      <c r="AK2233" s="48"/>
      <c r="AL2233" s="48"/>
      <c r="AM2233" s="48"/>
      <c r="AN2233" s="48"/>
      <c r="AO2233" s="48"/>
      <c r="AP2233" s="48"/>
      <c r="AQ2233" s="48"/>
      <c r="AR2233" s="48"/>
      <c r="AS2233" s="48"/>
      <c r="AT2233" s="48"/>
      <c r="AU2233" s="48"/>
      <c r="AV2233" s="48"/>
      <c r="AW2233" s="48"/>
      <c r="AX2233" s="48"/>
      <c r="AY2233" s="48"/>
      <c r="AZ2233" s="48"/>
      <c r="BA2233" s="48"/>
      <c r="BB2233" s="48"/>
      <c r="BC2233" s="48"/>
      <c r="BD2233" s="48"/>
      <c r="BE2233" s="48"/>
      <c r="BF2233" s="48"/>
      <c r="BG2233" s="48"/>
      <c r="BH2233" s="48"/>
      <c r="BI2233" s="48"/>
      <c r="BJ2233" s="48"/>
      <c r="BK2233" s="48"/>
      <c r="BL2233" s="48"/>
      <c r="BM2233" s="48"/>
      <c r="BN2233" s="48"/>
      <c r="BO2233" s="48"/>
      <c r="BP2233" s="48"/>
      <c r="BQ2233" s="48"/>
      <c r="BR2233" s="48"/>
      <c r="BS2233" s="48"/>
      <c r="BT2233" s="48"/>
      <c r="BU2233" s="48"/>
      <c r="BV2233" s="48"/>
      <c r="BW2233" s="48"/>
      <c r="BX2233" s="48"/>
      <c r="BY2233" s="48"/>
      <c r="BZ2233" s="48"/>
      <c r="CA2233" s="48"/>
      <c r="CB2233" s="48"/>
      <c r="CC2233" s="48"/>
      <c r="CD2233" s="48"/>
      <c r="CE2233" s="48"/>
      <c r="CF2233" s="48"/>
      <c r="CG2233" s="48"/>
      <c r="CH2233" s="48"/>
      <c r="CI2233" s="48"/>
      <c r="CJ2233" s="48"/>
      <c r="CK2233" s="48"/>
      <c r="CL2233" s="48"/>
      <c r="CM2233" s="48"/>
      <c r="CN2233" s="48"/>
      <c r="CO2233" s="48"/>
      <c r="CP2233" s="48"/>
      <c r="CQ2233" s="48"/>
      <c r="CR2233" s="48"/>
      <c r="CS2233" s="48"/>
      <c r="CT2233" s="48"/>
      <c r="CU2233" s="48"/>
      <c r="CV2233" s="48"/>
      <c r="CW2233" s="48"/>
      <c r="CX2233" s="48"/>
      <c r="CY2233" s="48"/>
      <c r="CZ2233" s="48"/>
      <c r="DA2233" s="48"/>
      <c r="DB2233" s="48"/>
      <c r="DC2233" s="48"/>
      <c r="DD2233" s="48"/>
      <c r="DE2233" s="48"/>
      <c r="DF2233" s="48"/>
      <c r="DG2233" s="48"/>
      <c r="DH2233" s="48"/>
      <c r="DI2233" s="48"/>
      <c r="DJ2233" s="48"/>
      <c r="DK2233" s="48"/>
      <c r="DL2233" s="48"/>
      <c r="DM2233" s="48"/>
      <c r="DN2233" s="48"/>
      <c r="DO2233" s="48"/>
      <c r="DP2233" s="48"/>
      <c r="DQ2233" s="48"/>
    </row>
    <row r="2234" spans="1:121" ht="12.75" customHeight="1" outlineLevel="1" collapsed="1">
      <c r="A2234" s="27" t="s">
        <v>377</v>
      </c>
      <c r="B2234" s="78">
        <v>6</v>
      </c>
      <c r="C2234" s="27" t="s">
        <v>1543</v>
      </c>
      <c r="D2234" s="6" t="s">
        <v>1350</v>
      </c>
      <c r="E2234" s="36" t="s">
        <v>2376</v>
      </c>
      <c r="F2234" s="35" t="s">
        <v>2377</v>
      </c>
      <c r="G2234" s="28"/>
      <c r="H2234" s="28" t="s">
        <v>59</v>
      </c>
      <c r="I2234" s="28"/>
      <c r="J2234" s="27" t="s">
        <v>50</v>
      </c>
      <c r="K2234" s="80" t="s">
        <v>56</v>
      </c>
      <c r="L2234" s="80" t="s">
        <v>56</v>
      </c>
      <c r="M2234" s="35" t="str">
        <f>M2235&amp;" "&amp;O2235&amp;N2235&amp;" "</f>
        <v xml:space="preserve">Ремонт ТМ 1шт. </v>
      </c>
      <c r="N2234" s="28"/>
      <c r="O2234" s="7"/>
      <c r="P2234" s="41"/>
      <c r="Q2234" s="88"/>
      <c r="R2234" s="47"/>
      <c r="S2234" s="47"/>
      <c r="T2234" s="47"/>
      <c r="U2234" s="47"/>
      <c r="V2234" s="47"/>
      <c r="W2234" s="47"/>
      <c r="X2234" s="47"/>
      <c r="Y2234" s="47"/>
      <c r="Z2234" s="48"/>
      <c r="AA2234" s="48"/>
      <c r="AB2234" s="48"/>
      <c r="AC2234" s="48"/>
      <c r="AD2234" s="48"/>
      <c r="AE2234" s="48"/>
      <c r="AF2234" s="48"/>
      <c r="AG2234" s="48"/>
      <c r="AH2234" s="48"/>
      <c r="AI2234" s="48"/>
      <c r="AJ2234" s="48"/>
      <c r="AK2234" s="48"/>
      <c r="AL2234" s="48"/>
      <c r="AM2234" s="48"/>
      <c r="AN2234" s="48"/>
      <c r="AO2234" s="48"/>
      <c r="AP2234" s="48"/>
      <c r="AQ2234" s="48"/>
      <c r="AR2234" s="48"/>
      <c r="AS2234" s="48"/>
      <c r="AT2234" s="48"/>
      <c r="AU2234" s="48"/>
      <c r="AV2234" s="48"/>
      <c r="AW2234" s="48"/>
      <c r="AX2234" s="48"/>
      <c r="AY2234" s="48"/>
      <c r="AZ2234" s="48"/>
      <c r="BA2234" s="48"/>
      <c r="BB2234" s="48"/>
      <c r="BC2234" s="48"/>
      <c r="BD2234" s="48"/>
      <c r="BE2234" s="48"/>
      <c r="BF2234" s="48"/>
      <c r="BG2234" s="48"/>
      <c r="BH2234" s="48"/>
      <c r="BI2234" s="48"/>
      <c r="BJ2234" s="48"/>
      <c r="BK2234" s="48"/>
      <c r="BL2234" s="48"/>
      <c r="BM2234" s="48"/>
      <c r="BN2234" s="48"/>
      <c r="BO2234" s="48"/>
      <c r="BP2234" s="48"/>
      <c r="BQ2234" s="48"/>
      <c r="BR2234" s="48"/>
      <c r="BS2234" s="48"/>
      <c r="BT2234" s="48"/>
      <c r="BU2234" s="48"/>
      <c r="BV2234" s="48"/>
      <c r="BW2234" s="48"/>
      <c r="BX2234" s="48"/>
      <c r="BY2234" s="48"/>
      <c r="BZ2234" s="48"/>
      <c r="CA2234" s="48"/>
      <c r="CB2234" s="48"/>
      <c r="CC2234" s="48"/>
      <c r="CD2234" s="48"/>
      <c r="CE2234" s="48"/>
      <c r="CF2234" s="48"/>
      <c r="CG2234" s="48"/>
      <c r="CH2234" s="48"/>
      <c r="CI2234" s="48"/>
      <c r="CJ2234" s="48"/>
      <c r="CK2234" s="48"/>
      <c r="CL2234" s="48"/>
      <c r="CM2234" s="48"/>
      <c r="CN2234" s="48"/>
      <c r="CO2234" s="48"/>
      <c r="CP2234" s="48"/>
      <c r="CQ2234" s="48"/>
      <c r="CR2234" s="48"/>
      <c r="CS2234" s="48"/>
      <c r="CT2234" s="48"/>
      <c r="CU2234" s="48"/>
      <c r="CV2234" s="48"/>
      <c r="CW2234" s="48"/>
      <c r="CX2234" s="48"/>
      <c r="CY2234" s="48"/>
      <c r="CZ2234" s="48"/>
      <c r="DA2234" s="48"/>
      <c r="DB2234" s="48"/>
      <c r="DC2234" s="48"/>
      <c r="DD2234" s="48"/>
      <c r="DE2234" s="48"/>
      <c r="DF2234" s="48"/>
      <c r="DG2234" s="48"/>
      <c r="DH2234" s="48"/>
      <c r="DI2234" s="48"/>
      <c r="DJ2234" s="48"/>
      <c r="DK2234" s="48"/>
      <c r="DL2234" s="48"/>
      <c r="DM2234" s="48"/>
      <c r="DN2234" s="48"/>
      <c r="DO2234" s="48"/>
      <c r="DP2234" s="48"/>
      <c r="DQ2234" s="48"/>
    </row>
    <row r="2235" spans="1:121" ht="12.75" hidden="1" customHeight="1" outlineLevel="2">
      <c r="A2235" s="62"/>
      <c r="B2235" s="40"/>
      <c r="C2235" s="10"/>
      <c r="D2235" s="27"/>
      <c r="E2235" s="28"/>
      <c r="F2235" s="39" t="s">
        <v>2378</v>
      </c>
      <c r="G2235" s="27"/>
      <c r="H2235" s="35"/>
      <c r="I2235" s="35"/>
      <c r="J2235" s="26"/>
      <c r="K2235" s="26"/>
      <c r="L2235" s="26"/>
      <c r="M2235" s="39" t="s">
        <v>2190</v>
      </c>
      <c r="N2235" s="8" t="s">
        <v>52</v>
      </c>
      <c r="O2235" s="26">
        <v>1</v>
      </c>
      <c r="P2235" s="41"/>
      <c r="Q2235" s="88"/>
      <c r="R2235" s="47"/>
      <c r="S2235" s="47"/>
      <c r="T2235" s="47"/>
      <c r="U2235" s="47"/>
      <c r="V2235" s="48"/>
      <c r="W2235" s="48"/>
      <c r="X2235" s="48"/>
      <c r="Y2235" s="48"/>
      <c r="Z2235" s="48"/>
      <c r="AA2235" s="48"/>
      <c r="AB2235" s="48"/>
      <c r="AC2235" s="48"/>
      <c r="AD2235" s="48"/>
      <c r="AE2235" s="48"/>
      <c r="AF2235" s="48"/>
      <c r="AG2235" s="48"/>
      <c r="AH2235" s="48"/>
      <c r="AI2235" s="48"/>
      <c r="AJ2235" s="48"/>
      <c r="AK2235" s="48"/>
      <c r="AL2235" s="48"/>
      <c r="AM2235" s="48"/>
      <c r="AN2235" s="48"/>
      <c r="AO2235" s="48"/>
      <c r="AP2235" s="48"/>
      <c r="AQ2235" s="48"/>
      <c r="AR2235" s="48"/>
      <c r="AS2235" s="48"/>
      <c r="AT2235" s="48"/>
      <c r="AU2235" s="48"/>
      <c r="AV2235" s="48"/>
      <c r="AW2235" s="48"/>
      <c r="AX2235" s="48"/>
      <c r="AY2235" s="48"/>
      <c r="AZ2235" s="48"/>
      <c r="BA2235" s="48"/>
      <c r="BB2235" s="48"/>
      <c r="BC2235" s="48"/>
      <c r="BD2235" s="48"/>
      <c r="BE2235" s="48"/>
      <c r="BF2235" s="48"/>
      <c r="BG2235" s="48"/>
      <c r="BH2235" s="48"/>
      <c r="BI2235" s="48"/>
      <c r="BJ2235" s="48"/>
      <c r="BK2235" s="48"/>
      <c r="BL2235" s="48"/>
      <c r="BM2235" s="48"/>
      <c r="BN2235" s="48"/>
      <c r="BO2235" s="48"/>
      <c r="BP2235" s="48"/>
      <c r="BQ2235" s="48"/>
      <c r="BR2235" s="48"/>
      <c r="BS2235" s="48"/>
      <c r="BT2235" s="48"/>
      <c r="BU2235" s="48"/>
      <c r="BV2235" s="48"/>
      <c r="BW2235" s="48"/>
      <c r="BX2235" s="48"/>
      <c r="BY2235" s="48"/>
      <c r="BZ2235" s="48"/>
      <c r="CA2235" s="48"/>
      <c r="CB2235" s="48"/>
      <c r="CC2235" s="48"/>
      <c r="CD2235" s="48"/>
      <c r="CE2235" s="48"/>
      <c r="CF2235" s="48"/>
      <c r="CG2235" s="48"/>
      <c r="CH2235" s="48"/>
      <c r="CI2235" s="48"/>
      <c r="CJ2235" s="48"/>
      <c r="CK2235" s="48"/>
      <c r="CL2235" s="48"/>
      <c r="CM2235" s="48"/>
      <c r="CN2235" s="48"/>
      <c r="CO2235" s="48"/>
      <c r="CP2235" s="48"/>
      <c r="CQ2235" s="48"/>
      <c r="CR2235" s="48"/>
      <c r="CS2235" s="48"/>
      <c r="CT2235" s="48"/>
      <c r="CU2235" s="48"/>
      <c r="CV2235" s="48"/>
      <c r="CW2235" s="48"/>
      <c r="CX2235" s="48"/>
      <c r="CY2235" s="48"/>
      <c r="CZ2235" s="48"/>
      <c r="DA2235" s="48"/>
      <c r="DB2235" s="48"/>
      <c r="DC2235" s="48"/>
      <c r="DD2235" s="48"/>
      <c r="DE2235" s="48"/>
      <c r="DF2235" s="48"/>
      <c r="DG2235" s="48"/>
      <c r="DH2235" s="48"/>
      <c r="DI2235" s="48"/>
      <c r="DJ2235" s="48"/>
      <c r="DK2235" s="48"/>
      <c r="DL2235" s="48"/>
      <c r="DM2235" s="48"/>
      <c r="DN2235" s="48"/>
      <c r="DO2235" s="48"/>
      <c r="DP2235" s="48"/>
      <c r="DQ2235" s="48"/>
    </row>
    <row r="2236" spans="1:121" ht="12.75" customHeight="1" outlineLevel="1" collapsed="1">
      <c r="A2236" s="27" t="s">
        <v>378</v>
      </c>
      <c r="B2236" s="27">
        <v>6</v>
      </c>
      <c r="C2236" s="28" t="s">
        <v>1548</v>
      </c>
      <c r="D2236" s="27" t="s">
        <v>1350</v>
      </c>
      <c r="E2236" s="28" t="s">
        <v>2649</v>
      </c>
      <c r="F2236" s="35" t="s">
        <v>2275</v>
      </c>
      <c r="G2236" s="28"/>
      <c r="H2236" s="28" t="s">
        <v>59</v>
      </c>
      <c r="I2236" s="28"/>
      <c r="J2236" s="76" t="s">
        <v>50</v>
      </c>
      <c r="K2236" s="26" t="s">
        <v>51</v>
      </c>
      <c r="L2236" s="26" t="s">
        <v>51</v>
      </c>
      <c r="M2236" s="3" t="str">
        <f>M2237&amp;" "&amp;O2237&amp;N2237&amp;" "</f>
        <v xml:space="preserve">Ремонт ТМ 1шт </v>
      </c>
      <c r="N2236" s="26"/>
      <c r="O2236" s="26"/>
      <c r="P2236" s="41"/>
      <c r="Q2236" s="88"/>
      <c r="R2236" s="47"/>
      <c r="S2236" s="47"/>
      <c r="T2236" s="47"/>
      <c r="U2236" s="47"/>
      <c r="V2236" s="48"/>
      <c r="W2236" s="48"/>
      <c r="X2236" s="48"/>
      <c r="Y2236" s="48"/>
      <c r="Z2236" s="48"/>
      <c r="AA2236" s="48"/>
      <c r="AB2236" s="48"/>
      <c r="AC2236" s="48"/>
      <c r="AD2236" s="48"/>
      <c r="AE2236" s="48"/>
      <c r="AF2236" s="48"/>
      <c r="AG2236" s="48"/>
      <c r="AH2236" s="48"/>
      <c r="AI2236" s="48"/>
      <c r="AJ2236" s="48"/>
      <c r="AK2236" s="48"/>
      <c r="AL2236" s="48"/>
      <c r="AM2236" s="48"/>
      <c r="AN2236" s="48"/>
      <c r="AO2236" s="48"/>
      <c r="AP2236" s="48"/>
      <c r="AQ2236" s="48"/>
      <c r="AR2236" s="48"/>
      <c r="AS2236" s="48"/>
      <c r="AT2236" s="48"/>
      <c r="AU2236" s="48"/>
      <c r="AV2236" s="48"/>
      <c r="AW2236" s="48"/>
      <c r="AX2236" s="48"/>
      <c r="AY2236" s="48"/>
      <c r="AZ2236" s="48"/>
      <c r="BA2236" s="48"/>
      <c r="BB2236" s="48"/>
      <c r="BC2236" s="48"/>
      <c r="BD2236" s="48"/>
      <c r="BE2236" s="48"/>
      <c r="BF2236" s="48"/>
      <c r="BG2236" s="48"/>
      <c r="BH2236" s="48"/>
      <c r="BI2236" s="48"/>
      <c r="BJ2236" s="48"/>
      <c r="BK2236" s="48"/>
      <c r="BL2236" s="48"/>
      <c r="BM2236" s="48"/>
      <c r="BN2236" s="48"/>
      <c r="BO2236" s="48"/>
      <c r="BP2236" s="48"/>
      <c r="BQ2236" s="48"/>
      <c r="BR2236" s="48"/>
      <c r="BS2236" s="48"/>
      <c r="BT2236" s="48"/>
      <c r="BU2236" s="48"/>
      <c r="BV2236" s="48"/>
      <c r="BW2236" s="48"/>
      <c r="BX2236" s="48"/>
      <c r="BY2236" s="48"/>
      <c r="BZ2236" s="48"/>
      <c r="CA2236" s="48"/>
      <c r="CB2236" s="48"/>
      <c r="CC2236" s="48"/>
      <c r="CD2236" s="48"/>
      <c r="CE2236" s="48"/>
      <c r="CF2236" s="48"/>
      <c r="CG2236" s="48"/>
      <c r="CH2236" s="48"/>
      <c r="CI2236" s="48"/>
      <c r="CJ2236" s="48"/>
      <c r="CK2236" s="48"/>
      <c r="CL2236" s="48"/>
      <c r="CM2236" s="48"/>
      <c r="CN2236" s="48"/>
      <c r="CO2236" s="48"/>
      <c r="CP2236" s="48"/>
      <c r="CQ2236" s="48"/>
      <c r="CR2236" s="48"/>
      <c r="CS2236" s="48"/>
      <c r="CT2236" s="48"/>
      <c r="CU2236" s="48"/>
      <c r="CV2236" s="48"/>
      <c r="CW2236" s="48"/>
      <c r="CX2236" s="48"/>
      <c r="CY2236" s="48"/>
      <c r="CZ2236" s="48"/>
      <c r="DA2236" s="48"/>
      <c r="DB2236" s="48"/>
      <c r="DC2236" s="48"/>
      <c r="DD2236" s="48"/>
      <c r="DE2236" s="48"/>
      <c r="DF2236" s="48"/>
      <c r="DG2236" s="48"/>
      <c r="DH2236" s="48"/>
      <c r="DI2236" s="48"/>
      <c r="DJ2236" s="48"/>
      <c r="DK2236" s="48"/>
      <c r="DL2236" s="48"/>
      <c r="DM2236" s="48"/>
      <c r="DN2236" s="48"/>
      <c r="DO2236" s="48"/>
      <c r="DP2236" s="48"/>
      <c r="DQ2236" s="48"/>
    </row>
    <row r="2237" spans="1:121" ht="12.75" hidden="1" customHeight="1" outlineLevel="2">
      <c r="A2237" s="62"/>
      <c r="B2237" s="40"/>
      <c r="C2237" s="10"/>
      <c r="D2237" s="27"/>
      <c r="E2237" s="28"/>
      <c r="F2237" s="3" t="s">
        <v>2648</v>
      </c>
      <c r="G2237" s="28"/>
      <c r="H2237" s="35"/>
      <c r="I2237" s="35"/>
      <c r="J2237" s="26"/>
      <c r="K2237" s="26"/>
      <c r="L2237" s="26"/>
      <c r="M2237" s="39" t="s">
        <v>2190</v>
      </c>
      <c r="N2237" s="8" t="s">
        <v>54</v>
      </c>
      <c r="O2237" s="26">
        <v>1</v>
      </c>
      <c r="P2237" s="41"/>
      <c r="Q2237" s="88"/>
      <c r="R2237" s="47"/>
      <c r="S2237" s="47"/>
      <c r="T2237" s="47"/>
      <c r="U2237" s="47"/>
      <c r="V2237" s="48"/>
      <c r="W2237" s="48"/>
      <c r="X2237" s="48"/>
      <c r="Y2237" s="48"/>
      <c r="Z2237" s="48"/>
      <c r="AA2237" s="48"/>
      <c r="AB2237" s="48"/>
      <c r="AC2237" s="48"/>
      <c r="AD2237" s="48"/>
      <c r="AE2237" s="48"/>
      <c r="AF2237" s="48"/>
      <c r="AG2237" s="48"/>
      <c r="AH2237" s="48"/>
      <c r="AI2237" s="48"/>
      <c r="AJ2237" s="48"/>
      <c r="AK2237" s="48"/>
      <c r="AL2237" s="48"/>
      <c r="AM2237" s="48"/>
      <c r="AN2237" s="48"/>
      <c r="AO2237" s="48"/>
      <c r="AP2237" s="48"/>
      <c r="AQ2237" s="48"/>
      <c r="AR2237" s="48"/>
      <c r="AS2237" s="48"/>
      <c r="AT2237" s="48"/>
      <c r="AU2237" s="48"/>
      <c r="AV2237" s="48"/>
      <c r="AW2237" s="48"/>
      <c r="AX2237" s="48"/>
      <c r="AY2237" s="48"/>
      <c r="AZ2237" s="48"/>
      <c r="BA2237" s="48"/>
      <c r="BB2237" s="48"/>
      <c r="BC2237" s="48"/>
      <c r="BD2237" s="48"/>
      <c r="BE2237" s="48"/>
      <c r="BF2237" s="48"/>
      <c r="BG2237" s="48"/>
      <c r="BH2237" s="48"/>
      <c r="BI2237" s="48"/>
      <c r="BJ2237" s="48"/>
      <c r="BK2237" s="48"/>
      <c r="BL2237" s="48"/>
      <c r="BM2237" s="48"/>
      <c r="BN2237" s="48"/>
      <c r="BO2237" s="48"/>
      <c r="BP2237" s="48"/>
      <c r="BQ2237" s="48"/>
      <c r="BR2237" s="48"/>
      <c r="BS2237" s="48"/>
      <c r="BT2237" s="48"/>
      <c r="BU2237" s="48"/>
      <c r="BV2237" s="48"/>
      <c r="BW2237" s="48"/>
      <c r="BX2237" s="48"/>
      <c r="BY2237" s="48"/>
      <c r="BZ2237" s="48"/>
      <c r="CA2237" s="48"/>
      <c r="CB2237" s="48"/>
      <c r="CC2237" s="48"/>
      <c r="CD2237" s="48"/>
      <c r="CE2237" s="48"/>
      <c r="CF2237" s="48"/>
      <c r="CG2237" s="48"/>
      <c r="CH2237" s="48"/>
      <c r="CI2237" s="48"/>
      <c r="CJ2237" s="48"/>
      <c r="CK2237" s="48"/>
      <c r="CL2237" s="48"/>
      <c r="CM2237" s="48"/>
      <c r="CN2237" s="48"/>
      <c r="CO2237" s="48"/>
      <c r="CP2237" s="48"/>
      <c r="CQ2237" s="48"/>
      <c r="CR2237" s="48"/>
      <c r="CS2237" s="48"/>
      <c r="CT2237" s="48"/>
      <c r="CU2237" s="48"/>
      <c r="CV2237" s="48"/>
      <c r="CW2237" s="48"/>
      <c r="CX2237" s="48"/>
      <c r="CY2237" s="48"/>
      <c r="CZ2237" s="48"/>
      <c r="DA2237" s="48"/>
      <c r="DB2237" s="48"/>
      <c r="DC2237" s="48"/>
      <c r="DD2237" s="48"/>
      <c r="DE2237" s="48"/>
      <c r="DF2237" s="48"/>
      <c r="DG2237" s="48"/>
      <c r="DH2237" s="48"/>
      <c r="DI2237" s="48"/>
      <c r="DJ2237" s="48"/>
      <c r="DK2237" s="48"/>
      <c r="DL2237" s="48"/>
      <c r="DM2237" s="48"/>
      <c r="DN2237" s="48"/>
      <c r="DO2237" s="48"/>
      <c r="DP2237" s="48"/>
      <c r="DQ2237" s="48"/>
    </row>
    <row r="2238" spans="1:121" ht="45" customHeight="1" outlineLevel="1" collapsed="1">
      <c r="A2238" s="27" t="s">
        <v>384</v>
      </c>
      <c r="B2238" s="27">
        <v>6</v>
      </c>
      <c r="C2238" s="28" t="s">
        <v>1548</v>
      </c>
      <c r="D2238" s="27" t="s">
        <v>1350</v>
      </c>
      <c r="E2238" s="28" t="s">
        <v>2379</v>
      </c>
      <c r="F2238" s="35" t="s">
        <v>2279</v>
      </c>
      <c r="G2238" s="28"/>
      <c r="H2238" s="28" t="s">
        <v>59</v>
      </c>
      <c r="I2238" s="28"/>
      <c r="J2238" s="76" t="s">
        <v>50</v>
      </c>
      <c r="K2238" s="26" t="s">
        <v>53</v>
      </c>
      <c r="L2238" s="26" t="s">
        <v>53</v>
      </c>
      <c r="M2238" s="3" t="str">
        <f>M2239&amp;" "&amp;O2239&amp;N2239&amp;" "&amp;M2240&amp;" "&amp;O2240&amp;N2240&amp;" "</f>
        <v xml:space="preserve">Ремонт ТМ 2шт Ремонт РУ10-0,4 кВ 1шт </v>
      </c>
      <c r="N2238" s="26"/>
      <c r="O2238" s="26"/>
      <c r="P2238" s="41"/>
      <c r="Q2238" s="88"/>
      <c r="R2238" s="47"/>
      <c r="S2238" s="47"/>
      <c r="T2238" s="47"/>
      <c r="U2238" s="47"/>
      <c r="V2238" s="48"/>
      <c r="W2238" s="48"/>
      <c r="X2238" s="48"/>
      <c r="Y2238" s="48"/>
      <c r="Z2238" s="48"/>
      <c r="AA2238" s="48"/>
      <c r="AB2238" s="48"/>
      <c r="AC2238" s="48"/>
      <c r="AD2238" s="48"/>
      <c r="AE2238" s="48"/>
      <c r="AF2238" s="48"/>
      <c r="AG2238" s="48"/>
      <c r="AH2238" s="48"/>
      <c r="AI2238" s="48"/>
      <c r="AJ2238" s="48"/>
      <c r="AK2238" s="48"/>
      <c r="AL2238" s="48"/>
      <c r="AM2238" s="48"/>
      <c r="AN2238" s="48"/>
      <c r="AO2238" s="48"/>
      <c r="AP2238" s="48"/>
      <c r="AQ2238" s="48"/>
      <c r="AR2238" s="48"/>
      <c r="AS2238" s="48"/>
      <c r="AT2238" s="48"/>
      <c r="AU2238" s="48"/>
      <c r="AV2238" s="48"/>
      <c r="AW2238" s="48"/>
      <c r="AX2238" s="48"/>
      <c r="AY2238" s="48"/>
      <c r="AZ2238" s="48"/>
      <c r="BA2238" s="48"/>
      <c r="BB2238" s="48"/>
      <c r="BC2238" s="48"/>
      <c r="BD2238" s="48"/>
      <c r="BE2238" s="48"/>
      <c r="BF2238" s="48"/>
      <c r="BG2238" s="48"/>
      <c r="BH2238" s="48"/>
      <c r="BI2238" s="48"/>
      <c r="BJ2238" s="48"/>
      <c r="BK2238" s="48"/>
      <c r="BL2238" s="48"/>
      <c r="BM2238" s="48"/>
      <c r="BN2238" s="48"/>
      <c r="BO2238" s="48"/>
      <c r="BP2238" s="48"/>
      <c r="BQ2238" s="48"/>
      <c r="BR2238" s="48"/>
      <c r="BS2238" s="48"/>
      <c r="BT2238" s="48"/>
      <c r="BU2238" s="48"/>
      <c r="BV2238" s="48"/>
      <c r="BW2238" s="48"/>
      <c r="BX2238" s="48"/>
      <c r="BY2238" s="48"/>
      <c r="BZ2238" s="48"/>
      <c r="CA2238" s="48"/>
      <c r="CB2238" s="48"/>
      <c r="CC2238" s="48"/>
      <c r="CD2238" s="48"/>
      <c r="CE2238" s="48"/>
      <c r="CF2238" s="48"/>
      <c r="CG2238" s="48"/>
      <c r="CH2238" s="48"/>
      <c r="CI2238" s="48"/>
      <c r="CJ2238" s="48"/>
      <c r="CK2238" s="48"/>
      <c r="CL2238" s="48"/>
      <c r="CM2238" s="48"/>
      <c r="CN2238" s="48"/>
      <c r="CO2238" s="48"/>
      <c r="CP2238" s="48"/>
      <c r="CQ2238" s="48"/>
      <c r="CR2238" s="48"/>
      <c r="CS2238" s="48"/>
      <c r="CT2238" s="48"/>
      <c r="CU2238" s="48"/>
      <c r="CV2238" s="48"/>
      <c r="CW2238" s="48"/>
      <c r="CX2238" s="48"/>
      <c r="CY2238" s="48"/>
      <c r="CZ2238" s="48"/>
      <c r="DA2238" s="48"/>
      <c r="DB2238" s="48"/>
      <c r="DC2238" s="48"/>
      <c r="DD2238" s="48"/>
      <c r="DE2238" s="48"/>
      <c r="DF2238" s="48"/>
      <c r="DG2238" s="48"/>
      <c r="DH2238" s="48"/>
      <c r="DI2238" s="48"/>
      <c r="DJ2238" s="48"/>
      <c r="DK2238" s="48"/>
      <c r="DL2238" s="48"/>
      <c r="DM2238" s="48"/>
      <c r="DN2238" s="48"/>
      <c r="DO2238" s="48"/>
      <c r="DP2238" s="48"/>
      <c r="DQ2238" s="48"/>
    </row>
    <row r="2239" spans="1:121" ht="12.75" hidden="1" customHeight="1" outlineLevel="2">
      <c r="A2239" s="62"/>
      <c r="B2239" s="40"/>
      <c r="C2239" s="10"/>
      <c r="D2239" s="27"/>
      <c r="E2239" s="28"/>
      <c r="F2239" s="35" t="s">
        <v>2650</v>
      </c>
      <c r="G2239" s="28"/>
      <c r="H2239" s="35"/>
      <c r="I2239" s="35"/>
      <c r="J2239" s="26"/>
      <c r="K2239" s="26"/>
      <c r="L2239" s="26"/>
      <c r="M2239" s="39" t="s">
        <v>2190</v>
      </c>
      <c r="N2239" s="8" t="s">
        <v>54</v>
      </c>
      <c r="O2239" s="26">
        <v>2</v>
      </c>
      <c r="P2239" s="41"/>
      <c r="Q2239" s="88"/>
      <c r="R2239" s="47"/>
      <c r="S2239" s="47"/>
      <c r="T2239" s="47"/>
      <c r="U2239" s="47"/>
      <c r="V2239" s="48"/>
      <c r="W2239" s="48"/>
      <c r="X2239" s="48"/>
      <c r="Y2239" s="48"/>
      <c r="Z2239" s="48"/>
      <c r="AA2239" s="48"/>
      <c r="AB2239" s="48"/>
      <c r="AC2239" s="48"/>
      <c r="AD2239" s="48"/>
      <c r="AE2239" s="48"/>
      <c r="AF2239" s="48"/>
      <c r="AG2239" s="48"/>
      <c r="AH2239" s="48"/>
      <c r="AI2239" s="48"/>
      <c r="AJ2239" s="48"/>
      <c r="AK2239" s="48"/>
      <c r="AL2239" s="48"/>
      <c r="AM2239" s="48"/>
      <c r="AN2239" s="48"/>
      <c r="AO2239" s="48"/>
      <c r="AP2239" s="48"/>
      <c r="AQ2239" s="48"/>
      <c r="AR2239" s="48"/>
      <c r="AS2239" s="48"/>
      <c r="AT2239" s="48"/>
      <c r="AU2239" s="48"/>
      <c r="AV2239" s="48"/>
      <c r="AW2239" s="48"/>
      <c r="AX2239" s="48"/>
      <c r="AY2239" s="48"/>
      <c r="AZ2239" s="48"/>
      <c r="BA2239" s="48"/>
      <c r="BB2239" s="48"/>
      <c r="BC2239" s="48"/>
      <c r="BD2239" s="48"/>
      <c r="BE2239" s="48"/>
      <c r="BF2239" s="48"/>
      <c r="BG2239" s="48"/>
      <c r="BH2239" s="48"/>
      <c r="BI2239" s="48"/>
      <c r="BJ2239" s="48"/>
      <c r="BK2239" s="48"/>
      <c r="BL2239" s="48"/>
      <c r="BM2239" s="48"/>
      <c r="BN2239" s="48"/>
      <c r="BO2239" s="48"/>
      <c r="BP2239" s="48"/>
      <c r="BQ2239" s="48"/>
      <c r="BR2239" s="48"/>
      <c r="BS2239" s="48"/>
      <c r="BT2239" s="48"/>
      <c r="BU2239" s="48"/>
      <c r="BV2239" s="48"/>
      <c r="BW2239" s="48"/>
      <c r="BX2239" s="48"/>
      <c r="BY2239" s="48"/>
      <c r="BZ2239" s="48"/>
      <c r="CA2239" s="48"/>
      <c r="CB2239" s="48"/>
      <c r="CC2239" s="48"/>
      <c r="CD2239" s="48"/>
      <c r="CE2239" s="48"/>
      <c r="CF2239" s="48"/>
      <c r="CG2239" s="48"/>
      <c r="CH2239" s="48"/>
      <c r="CI2239" s="48"/>
      <c r="CJ2239" s="48"/>
      <c r="CK2239" s="48"/>
      <c r="CL2239" s="48"/>
      <c r="CM2239" s="48"/>
      <c r="CN2239" s="48"/>
      <c r="CO2239" s="48"/>
      <c r="CP2239" s="48"/>
      <c r="CQ2239" s="48"/>
      <c r="CR2239" s="48"/>
      <c r="CS2239" s="48"/>
      <c r="CT2239" s="48"/>
      <c r="CU2239" s="48"/>
      <c r="CV2239" s="48"/>
      <c r="CW2239" s="48"/>
      <c r="CX2239" s="48"/>
      <c r="CY2239" s="48"/>
      <c r="CZ2239" s="48"/>
      <c r="DA2239" s="48"/>
      <c r="DB2239" s="48"/>
      <c r="DC2239" s="48"/>
      <c r="DD2239" s="48"/>
      <c r="DE2239" s="48"/>
      <c r="DF2239" s="48"/>
      <c r="DG2239" s="48"/>
      <c r="DH2239" s="48"/>
      <c r="DI2239" s="48"/>
      <c r="DJ2239" s="48"/>
      <c r="DK2239" s="48"/>
      <c r="DL2239" s="48"/>
      <c r="DM2239" s="48"/>
      <c r="DN2239" s="48"/>
      <c r="DO2239" s="48"/>
      <c r="DP2239" s="48"/>
      <c r="DQ2239" s="48"/>
    </row>
    <row r="2240" spans="1:121" ht="45" hidden="1" customHeight="1" outlineLevel="2">
      <c r="A2240" s="62"/>
      <c r="B2240" s="40"/>
      <c r="C2240" s="10"/>
      <c r="D2240" s="27"/>
      <c r="E2240" s="28"/>
      <c r="F2240" s="241" t="s">
        <v>2651</v>
      </c>
      <c r="G2240" s="143"/>
      <c r="H2240" s="35"/>
      <c r="I2240" s="35"/>
      <c r="J2240" s="26"/>
      <c r="K2240" s="26"/>
      <c r="L2240" s="26"/>
      <c r="M2240" s="39" t="s">
        <v>351</v>
      </c>
      <c r="N2240" s="33" t="s">
        <v>54</v>
      </c>
      <c r="O2240" s="26">
        <v>1</v>
      </c>
      <c r="P2240" s="41"/>
      <c r="Q2240" s="88"/>
      <c r="R2240" s="47"/>
      <c r="S2240" s="47"/>
      <c r="T2240" s="47"/>
      <c r="U2240" s="47"/>
      <c r="V2240" s="48"/>
      <c r="W2240" s="48"/>
      <c r="X2240" s="48"/>
      <c r="Y2240" s="48"/>
      <c r="Z2240" s="48"/>
      <c r="AA2240" s="48"/>
      <c r="AB2240" s="48"/>
      <c r="AC2240" s="48"/>
      <c r="AD2240" s="48"/>
      <c r="AE2240" s="48"/>
      <c r="AF2240" s="48"/>
      <c r="AG2240" s="48"/>
      <c r="AH2240" s="48"/>
      <c r="AI2240" s="48"/>
      <c r="AJ2240" s="48"/>
      <c r="AK2240" s="48"/>
      <c r="AL2240" s="48"/>
      <c r="AM2240" s="48"/>
      <c r="AN2240" s="48"/>
      <c r="AO2240" s="48"/>
      <c r="AP2240" s="48"/>
      <c r="AQ2240" s="48"/>
      <c r="AR2240" s="48"/>
      <c r="AS2240" s="48"/>
      <c r="AT2240" s="48"/>
      <c r="AU2240" s="48"/>
      <c r="AV2240" s="48"/>
      <c r="AW2240" s="48"/>
      <c r="AX2240" s="48"/>
      <c r="AY2240" s="48"/>
      <c r="AZ2240" s="48"/>
      <c r="BA2240" s="48"/>
      <c r="BB2240" s="48"/>
      <c r="BC2240" s="48"/>
      <c r="BD2240" s="48"/>
      <c r="BE2240" s="48"/>
      <c r="BF2240" s="48"/>
      <c r="BG2240" s="48"/>
      <c r="BH2240" s="48"/>
      <c r="BI2240" s="48"/>
      <c r="BJ2240" s="48"/>
      <c r="BK2240" s="48"/>
      <c r="BL2240" s="48"/>
      <c r="BM2240" s="48"/>
      <c r="BN2240" s="48"/>
      <c r="BO2240" s="48"/>
      <c r="BP2240" s="48"/>
      <c r="BQ2240" s="48"/>
      <c r="BR2240" s="48"/>
      <c r="BS2240" s="48"/>
      <c r="BT2240" s="48"/>
      <c r="BU2240" s="48"/>
      <c r="BV2240" s="48"/>
      <c r="BW2240" s="48"/>
      <c r="BX2240" s="48"/>
      <c r="BY2240" s="48"/>
      <c r="BZ2240" s="48"/>
      <c r="CA2240" s="48"/>
      <c r="CB2240" s="48"/>
      <c r="CC2240" s="48"/>
      <c r="CD2240" s="48"/>
      <c r="CE2240" s="48"/>
      <c r="CF2240" s="48"/>
      <c r="CG2240" s="48"/>
      <c r="CH2240" s="48"/>
      <c r="CI2240" s="48"/>
      <c r="CJ2240" s="48"/>
      <c r="CK2240" s="48"/>
      <c r="CL2240" s="48"/>
      <c r="CM2240" s="48"/>
      <c r="CN2240" s="48"/>
      <c r="CO2240" s="48"/>
      <c r="CP2240" s="48"/>
      <c r="CQ2240" s="48"/>
      <c r="CR2240" s="48"/>
      <c r="CS2240" s="48"/>
      <c r="CT2240" s="48"/>
      <c r="CU2240" s="48"/>
      <c r="CV2240" s="48"/>
      <c r="CW2240" s="48"/>
      <c r="CX2240" s="48"/>
      <c r="CY2240" s="48"/>
      <c r="CZ2240" s="48"/>
      <c r="DA2240" s="48"/>
      <c r="DB2240" s="48"/>
      <c r="DC2240" s="48"/>
      <c r="DD2240" s="48"/>
      <c r="DE2240" s="48"/>
      <c r="DF2240" s="48"/>
      <c r="DG2240" s="48"/>
      <c r="DH2240" s="48"/>
      <c r="DI2240" s="48"/>
      <c r="DJ2240" s="48"/>
      <c r="DK2240" s="48"/>
      <c r="DL2240" s="48"/>
      <c r="DM2240" s="48"/>
      <c r="DN2240" s="48"/>
      <c r="DO2240" s="48"/>
      <c r="DP2240" s="48"/>
      <c r="DQ2240" s="48"/>
    </row>
    <row r="2241" spans="1:121" ht="45" customHeight="1" outlineLevel="1" collapsed="1">
      <c r="A2241" s="27" t="s">
        <v>385</v>
      </c>
      <c r="B2241" s="27">
        <v>6</v>
      </c>
      <c r="C2241" s="28" t="s">
        <v>1548</v>
      </c>
      <c r="D2241" s="27" t="s">
        <v>1350</v>
      </c>
      <c r="E2241" s="28" t="s">
        <v>2380</v>
      </c>
      <c r="F2241" s="35" t="s">
        <v>2283</v>
      </c>
      <c r="G2241" s="28"/>
      <c r="H2241" s="28" t="s">
        <v>59</v>
      </c>
      <c r="I2241" s="28"/>
      <c r="J2241" s="76" t="s">
        <v>50</v>
      </c>
      <c r="K2241" s="26" t="s">
        <v>56</v>
      </c>
      <c r="L2241" s="26" t="s">
        <v>56</v>
      </c>
      <c r="M2241" s="3" t="str">
        <f>M2242&amp;" "&amp;O2242&amp;N2242&amp;" "&amp;M2243&amp;" "&amp;O2243&amp;N2243&amp;" "</f>
        <v xml:space="preserve">Ремонт ТМ 2шт Ремонт РУ10-0,4 кВ 1шт </v>
      </c>
      <c r="N2241" s="26"/>
      <c r="O2241" s="26"/>
      <c r="P2241" s="41"/>
      <c r="Q2241" s="88"/>
      <c r="R2241" s="47"/>
      <c r="S2241" s="47"/>
      <c r="T2241" s="47"/>
      <c r="U2241" s="47"/>
      <c r="V2241" s="48"/>
      <c r="W2241" s="48"/>
      <c r="X2241" s="48"/>
      <c r="Y2241" s="48"/>
      <c r="Z2241" s="48"/>
      <c r="AA2241" s="48"/>
      <c r="AB2241" s="48"/>
      <c r="AC2241" s="48"/>
      <c r="AD2241" s="48"/>
      <c r="AE2241" s="48"/>
      <c r="AF2241" s="48"/>
      <c r="AG2241" s="48"/>
      <c r="AH2241" s="48"/>
      <c r="AI2241" s="48"/>
      <c r="AJ2241" s="48"/>
      <c r="AK2241" s="48"/>
      <c r="AL2241" s="48"/>
      <c r="AM2241" s="48"/>
      <c r="AN2241" s="48"/>
      <c r="AO2241" s="48"/>
      <c r="AP2241" s="48"/>
      <c r="AQ2241" s="48"/>
      <c r="AR2241" s="48"/>
      <c r="AS2241" s="48"/>
      <c r="AT2241" s="48"/>
      <c r="AU2241" s="48"/>
      <c r="AV2241" s="48"/>
      <c r="AW2241" s="48"/>
      <c r="AX2241" s="48"/>
      <c r="AY2241" s="48"/>
      <c r="AZ2241" s="48"/>
      <c r="BA2241" s="48"/>
      <c r="BB2241" s="48"/>
      <c r="BC2241" s="48"/>
      <c r="BD2241" s="48"/>
      <c r="BE2241" s="48"/>
      <c r="BF2241" s="48"/>
      <c r="BG2241" s="48"/>
      <c r="BH2241" s="48"/>
      <c r="BI2241" s="48"/>
      <c r="BJ2241" s="48"/>
      <c r="BK2241" s="48"/>
      <c r="BL2241" s="48"/>
      <c r="BM2241" s="48"/>
      <c r="BN2241" s="48"/>
      <c r="BO2241" s="48"/>
      <c r="BP2241" s="48"/>
      <c r="BQ2241" s="48"/>
      <c r="BR2241" s="48"/>
      <c r="BS2241" s="48"/>
      <c r="BT2241" s="48"/>
      <c r="BU2241" s="48"/>
      <c r="BV2241" s="48"/>
      <c r="BW2241" s="48"/>
      <c r="BX2241" s="48"/>
      <c r="BY2241" s="48"/>
      <c r="BZ2241" s="48"/>
      <c r="CA2241" s="48"/>
      <c r="CB2241" s="48"/>
      <c r="CC2241" s="48"/>
      <c r="CD2241" s="48"/>
      <c r="CE2241" s="48"/>
      <c r="CF2241" s="48"/>
      <c r="CG2241" s="48"/>
      <c r="CH2241" s="48"/>
      <c r="CI2241" s="48"/>
      <c r="CJ2241" s="48"/>
      <c r="CK2241" s="48"/>
      <c r="CL2241" s="48"/>
      <c r="CM2241" s="48"/>
      <c r="CN2241" s="48"/>
      <c r="CO2241" s="48"/>
      <c r="CP2241" s="48"/>
      <c r="CQ2241" s="48"/>
      <c r="CR2241" s="48"/>
      <c r="CS2241" s="48"/>
      <c r="CT2241" s="48"/>
      <c r="CU2241" s="48"/>
      <c r="CV2241" s="48"/>
      <c r="CW2241" s="48"/>
      <c r="CX2241" s="48"/>
      <c r="CY2241" s="48"/>
      <c r="CZ2241" s="48"/>
      <c r="DA2241" s="48"/>
      <c r="DB2241" s="48"/>
      <c r="DC2241" s="48"/>
      <c r="DD2241" s="48"/>
      <c r="DE2241" s="48"/>
      <c r="DF2241" s="48"/>
      <c r="DG2241" s="48"/>
      <c r="DH2241" s="48"/>
      <c r="DI2241" s="48"/>
      <c r="DJ2241" s="48"/>
      <c r="DK2241" s="48"/>
      <c r="DL2241" s="48"/>
      <c r="DM2241" s="48"/>
      <c r="DN2241" s="48"/>
      <c r="DO2241" s="48"/>
      <c r="DP2241" s="48"/>
      <c r="DQ2241" s="48"/>
    </row>
    <row r="2242" spans="1:121" ht="12.75" hidden="1" customHeight="1" outlineLevel="2">
      <c r="A2242" s="62"/>
      <c r="B2242" s="40"/>
      <c r="C2242" s="10"/>
      <c r="D2242" s="27"/>
      <c r="E2242" s="28"/>
      <c r="F2242" s="35" t="s">
        <v>2652</v>
      </c>
      <c r="G2242" s="28"/>
      <c r="H2242" s="35"/>
      <c r="I2242" s="35"/>
      <c r="J2242" s="26"/>
      <c r="K2242" s="26"/>
      <c r="L2242" s="26"/>
      <c r="M2242" s="39" t="s">
        <v>2190</v>
      </c>
      <c r="N2242" s="8" t="s">
        <v>54</v>
      </c>
      <c r="O2242" s="26">
        <v>2</v>
      </c>
      <c r="P2242" s="41"/>
      <c r="Q2242" s="88"/>
      <c r="R2242" s="47"/>
      <c r="S2242" s="47"/>
      <c r="T2242" s="47"/>
      <c r="U2242" s="47"/>
      <c r="V2242" s="48"/>
      <c r="W2242" s="48"/>
      <c r="X2242" s="48"/>
      <c r="Y2242" s="48"/>
      <c r="Z2242" s="48"/>
      <c r="AA2242" s="48"/>
      <c r="AB2242" s="48"/>
      <c r="AC2242" s="48"/>
      <c r="AD2242" s="48"/>
      <c r="AE2242" s="48"/>
      <c r="AF2242" s="48"/>
      <c r="AG2242" s="48"/>
      <c r="AH2242" s="48"/>
      <c r="AI2242" s="48"/>
      <c r="AJ2242" s="48"/>
      <c r="AK2242" s="48"/>
      <c r="AL2242" s="48"/>
      <c r="AM2242" s="48"/>
      <c r="AN2242" s="48"/>
      <c r="AO2242" s="48"/>
      <c r="AP2242" s="48"/>
      <c r="AQ2242" s="48"/>
      <c r="AR2242" s="48"/>
      <c r="AS2242" s="48"/>
      <c r="AT2242" s="48"/>
      <c r="AU2242" s="48"/>
      <c r="AV2242" s="48"/>
      <c r="AW2242" s="48"/>
      <c r="AX2242" s="48"/>
      <c r="AY2242" s="48"/>
      <c r="AZ2242" s="48"/>
      <c r="BA2242" s="48"/>
      <c r="BB2242" s="48"/>
      <c r="BC2242" s="48"/>
      <c r="BD2242" s="48"/>
      <c r="BE2242" s="48"/>
      <c r="BF2242" s="48"/>
      <c r="BG2242" s="48"/>
      <c r="BH2242" s="48"/>
      <c r="BI2242" s="48"/>
      <c r="BJ2242" s="48"/>
      <c r="BK2242" s="48"/>
      <c r="BL2242" s="48"/>
      <c r="BM2242" s="48"/>
      <c r="BN2242" s="48"/>
      <c r="BO2242" s="48"/>
      <c r="BP2242" s="48"/>
      <c r="BQ2242" s="48"/>
      <c r="BR2242" s="48"/>
      <c r="BS2242" s="48"/>
      <c r="BT2242" s="48"/>
      <c r="BU2242" s="48"/>
      <c r="BV2242" s="48"/>
      <c r="BW2242" s="48"/>
      <c r="BX2242" s="48"/>
      <c r="BY2242" s="48"/>
      <c r="BZ2242" s="48"/>
      <c r="CA2242" s="48"/>
      <c r="CB2242" s="48"/>
      <c r="CC2242" s="48"/>
      <c r="CD2242" s="48"/>
      <c r="CE2242" s="48"/>
      <c r="CF2242" s="48"/>
      <c r="CG2242" s="48"/>
      <c r="CH2242" s="48"/>
      <c r="CI2242" s="48"/>
      <c r="CJ2242" s="48"/>
      <c r="CK2242" s="48"/>
      <c r="CL2242" s="48"/>
      <c r="CM2242" s="48"/>
      <c r="CN2242" s="48"/>
      <c r="CO2242" s="48"/>
      <c r="CP2242" s="48"/>
      <c r="CQ2242" s="48"/>
      <c r="CR2242" s="48"/>
      <c r="CS2242" s="48"/>
      <c r="CT2242" s="48"/>
      <c r="CU2242" s="48"/>
      <c r="CV2242" s="48"/>
      <c r="CW2242" s="48"/>
      <c r="CX2242" s="48"/>
      <c r="CY2242" s="48"/>
      <c r="CZ2242" s="48"/>
      <c r="DA2242" s="48"/>
      <c r="DB2242" s="48"/>
      <c r="DC2242" s="48"/>
      <c r="DD2242" s="48"/>
      <c r="DE2242" s="48"/>
      <c r="DF2242" s="48"/>
      <c r="DG2242" s="48"/>
      <c r="DH2242" s="48"/>
      <c r="DI2242" s="48"/>
      <c r="DJ2242" s="48"/>
      <c r="DK2242" s="48"/>
      <c r="DL2242" s="48"/>
      <c r="DM2242" s="48"/>
      <c r="DN2242" s="48"/>
      <c r="DO2242" s="48"/>
      <c r="DP2242" s="48"/>
      <c r="DQ2242" s="48"/>
    </row>
    <row r="2243" spans="1:121" ht="33.75" hidden="1" customHeight="1" outlineLevel="2">
      <c r="A2243" s="62"/>
      <c r="B2243" s="40"/>
      <c r="C2243" s="10"/>
      <c r="D2243" s="27"/>
      <c r="E2243" s="28"/>
      <c r="F2243" s="241" t="s">
        <v>2653</v>
      </c>
      <c r="G2243" s="143"/>
      <c r="H2243" s="35"/>
      <c r="I2243" s="35"/>
      <c r="J2243" s="26"/>
      <c r="K2243" s="26"/>
      <c r="L2243" s="26"/>
      <c r="M2243" s="39" t="s">
        <v>351</v>
      </c>
      <c r="N2243" s="33" t="s">
        <v>54</v>
      </c>
      <c r="O2243" s="26">
        <v>1</v>
      </c>
      <c r="P2243" s="41"/>
      <c r="Q2243" s="88"/>
      <c r="R2243" s="47"/>
      <c r="S2243" s="47"/>
      <c r="T2243" s="47"/>
      <c r="U2243" s="47"/>
      <c r="V2243" s="48"/>
      <c r="W2243" s="48"/>
      <c r="X2243" s="48"/>
      <c r="Y2243" s="48"/>
      <c r="Z2243" s="48"/>
      <c r="AA2243" s="48"/>
      <c r="AB2243" s="48"/>
      <c r="AC2243" s="48"/>
      <c r="AD2243" s="48"/>
      <c r="AE2243" s="48"/>
      <c r="AF2243" s="48"/>
      <c r="AG2243" s="48"/>
      <c r="AH2243" s="48"/>
      <c r="AI2243" s="48"/>
      <c r="AJ2243" s="48"/>
      <c r="AK2243" s="48"/>
      <c r="AL2243" s="48"/>
      <c r="AM2243" s="48"/>
      <c r="AN2243" s="48"/>
      <c r="AO2243" s="48"/>
      <c r="AP2243" s="48"/>
      <c r="AQ2243" s="48"/>
      <c r="AR2243" s="48"/>
      <c r="AS2243" s="48"/>
      <c r="AT2243" s="48"/>
      <c r="AU2243" s="48"/>
      <c r="AV2243" s="48"/>
      <c r="AW2243" s="48"/>
      <c r="AX2243" s="48"/>
      <c r="AY2243" s="48"/>
      <c r="AZ2243" s="48"/>
      <c r="BA2243" s="48"/>
      <c r="BB2243" s="48"/>
      <c r="BC2243" s="48"/>
      <c r="BD2243" s="48"/>
      <c r="BE2243" s="48"/>
      <c r="BF2243" s="48"/>
      <c r="BG2243" s="48"/>
      <c r="BH2243" s="48"/>
      <c r="BI2243" s="48"/>
      <c r="BJ2243" s="48"/>
      <c r="BK2243" s="48"/>
      <c r="BL2243" s="48"/>
      <c r="BM2243" s="48"/>
      <c r="BN2243" s="48"/>
      <c r="BO2243" s="48"/>
      <c r="BP2243" s="48"/>
      <c r="BQ2243" s="48"/>
      <c r="BR2243" s="48"/>
      <c r="BS2243" s="48"/>
      <c r="BT2243" s="48"/>
      <c r="BU2243" s="48"/>
      <c r="BV2243" s="48"/>
      <c r="BW2243" s="48"/>
      <c r="BX2243" s="48"/>
      <c r="BY2243" s="48"/>
      <c r="BZ2243" s="48"/>
      <c r="CA2243" s="48"/>
      <c r="CB2243" s="48"/>
      <c r="CC2243" s="48"/>
      <c r="CD2243" s="48"/>
      <c r="CE2243" s="48"/>
      <c r="CF2243" s="48"/>
      <c r="CG2243" s="48"/>
      <c r="CH2243" s="48"/>
      <c r="CI2243" s="48"/>
      <c r="CJ2243" s="48"/>
      <c r="CK2243" s="48"/>
      <c r="CL2243" s="48"/>
      <c r="CM2243" s="48"/>
      <c r="CN2243" s="48"/>
      <c r="CO2243" s="48"/>
      <c r="CP2243" s="48"/>
      <c r="CQ2243" s="48"/>
      <c r="CR2243" s="48"/>
      <c r="CS2243" s="48"/>
      <c r="CT2243" s="48"/>
      <c r="CU2243" s="48"/>
      <c r="CV2243" s="48"/>
      <c r="CW2243" s="48"/>
      <c r="CX2243" s="48"/>
      <c r="CY2243" s="48"/>
      <c r="CZ2243" s="48"/>
      <c r="DA2243" s="48"/>
      <c r="DB2243" s="48"/>
      <c r="DC2243" s="48"/>
      <c r="DD2243" s="48"/>
      <c r="DE2243" s="48"/>
      <c r="DF2243" s="48"/>
      <c r="DG2243" s="48"/>
      <c r="DH2243" s="48"/>
      <c r="DI2243" s="48"/>
      <c r="DJ2243" s="48"/>
      <c r="DK2243" s="48"/>
      <c r="DL2243" s="48"/>
      <c r="DM2243" s="48"/>
      <c r="DN2243" s="48"/>
      <c r="DO2243" s="48"/>
      <c r="DP2243" s="48"/>
      <c r="DQ2243" s="48"/>
    </row>
    <row r="2244" spans="1:121" ht="45" customHeight="1" outlineLevel="1" collapsed="1">
      <c r="A2244" s="27" t="s">
        <v>387</v>
      </c>
      <c r="B2244" s="27">
        <v>6</v>
      </c>
      <c r="C2244" s="28" t="s">
        <v>1548</v>
      </c>
      <c r="D2244" s="27" t="s">
        <v>1350</v>
      </c>
      <c r="E2244" s="28" t="s">
        <v>2381</v>
      </c>
      <c r="F2244" s="35" t="s">
        <v>2382</v>
      </c>
      <c r="G2244" s="28"/>
      <c r="H2244" s="28" t="s">
        <v>59</v>
      </c>
      <c r="I2244" s="28"/>
      <c r="J2244" s="76" t="s">
        <v>50</v>
      </c>
      <c r="K2244" s="26" t="s">
        <v>56</v>
      </c>
      <c r="L2244" s="26" t="s">
        <v>56</v>
      </c>
      <c r="M2244" s="3" t="str">
        <f>M2245&amp;" "&amp;O2245&amp;N2245&amp;" "&amp;M2246&amp;" "&amp;O2246&amp;N2246&amp;" "</f>
        <v xml:space="preserve">Ремонт ТМ 2шт Ремонт РУ10-0,4 кВ 1шт </v>
      </c>
      <c r="N2244" s="26"/>
      <c r="O2244" s="26"/>
      <c r="P2244" s="41"/>
      <c r="Q2244" s="88"/>
      <c r="R2244" s="47"/>
      <c r="S2244" s="47"/>
      <c r="T2244" s="47"/>
      <c r="U2244" s="47"/>
      <c r="V2244" s="48"/>
      <c r="W2244" s="48"/>
      <c r="X2244" s="48"/>
      <c r="Y2244" s="48"/>
      <c r="Z2244" s="48"/>
      <c r="AA2244" s="48"/>
      <c r="AB2244" s="48"/>
      <c r="AC2244" s="48"/>
      <c r="AD2244" s="48"/>
      <c r="AE2244" s="48"/>
      <c r="AF2244" s="48"/>
      <c r="AG2244" s="48"/>
      <c r="AH2244" s="48"/>
      <c r="AI2244" s="48"/>
      <c r="AJ2244" s="48"/>
      <c r="AK2244" s="48"/>
      <c r="AL2244" s="48"/>
      <c r="AM2244" s="48"/>
      <c r="AN2244" s="48"/>
      <c r="AO2244" s="48"/>
      <c r="AP2244" s="48"/>
      <c r="AQ2244" s="48"/>
      <c r="AR2244" s="48"/>
      <c r="AS2244" s="48"/>
      <c r="AT2244" s="48"/>
      <c r="AU2244" s="48"/>
      <c r="AV2244" s="48"/>
      <c r="AW2244" s="48"/>
      <c r="AX2244" s="48"/>
      <c r="AY2244" s="48"/>
      <c r="AZ2244" s="48"/>
      <c r="BA2244" s="48"/>
      <c r="BB2244" s="48"/>
      <c r="BC2244" s="48"/>
      <c r="BD2244" s="48"/>
      <c r="BE2244" s="48"/>
      <c r="BF2244" s="48"/>
      <c r="BG2244" s="48"/>
      <c r="BH2244" s="48"/>
      <c r="BI2244" s="48"/>
      <c r="BJ2244" s="48"/>
      <c r="BK2244" s="48"/>
      <c r="BL2244" s="48"/>
      <c r="BM2244" s="48"/>
      <c r="BN2244" s="48"/>
      <c r="BO2244" s="48"/>
      <c r="BP2244" s="48"/>
      <c r="BQ2244" s="48"/>
      <c r="BR2244" s="48"/>
      <c r="BS2244" s="48"/>
      <c r="BT2244" s="48"/>
      <c r="BU2244" s="48"/>
      <c r="BV2244" s="48"/>
      <c r="BW2244" s="48"/>
      <c r="BX2244" s="48"/>
      <c r="BY2244" s="48"/>
      <c r="BZ2244" s="48"/>
      <c r="CA2244" s="48"/>
      <c r="CB2244" s="48"/>
      <c r="CC2244" s="48"/>
      <c r="CD2244" s="48"/>
      <c r="CE2244" s="48"/>
      <c r="CF2244" s="48"/>
      <c r="CG2244" s="48"/>
      <c r="CH2244" s="48"/>
      <c r="CI2244" s="48"/>
      <c r="CJ2244" s="48"/>
      <c r="CK2244" s="48"/>
      <c r="CL2244" s="48"/>
      <c r="CM2244" s="48"/>
      <c r="CN2244" s="48"/>
      <c r="CO2244" s="48"/>
      <c r="CP2244" s="48"/>
      <c r="CQ2244" s="48"/>
      <c r="CR2244" s="48"/>
      <c r="CS2244" s="48"/>
      <c r="CT2244" s="48"/>
      <c r="CU2244" s="48"/>
      <c r="CV2244" s="48"/>
      <c r="CW2244" s="48"/>
      <c r="CX2244" s="48"/>
      <c r="CY2244" s="48"/>
      <c r="CZ2244" s="48"/>
      <c r="DA2244" s="48"/>
      <c r="DB2244" s="48"/>
      <c r="DC2244" s="48"/>
      <c r="DD2244" s="48"/>
      <c r="DE2244" s="48"/>
      <c r="DF2244" s="48"/>
      <c r="DG2244" s="48"/>
      <c r="DH2244" s="48"/>
      <c r="DI2244" s="48"/>
      <c r="DJ2244" s="48"/>
      <c r="DK2244" s="48"/>
      <c r="DL2244" s="48"/>
      <c r="DM2244" s="48"/>
      <c r="DN2244" s="48"/>
      <c r="DO2244" s="48"/>
      <c r="DP2244" s="48"/>
      <c r="DQ2244" s="48"/>
    </row>
    <row r="2245" spans="1:121" ht="12.75" hidden="1" customHeight="1" outlineLevel="2">
      <c r="A2245" s="62"/>
      <c r="B2245" s="40"/>
      <c r="C2245" s="10"/>
      <c r="D2245" s="27"/>
      <c r="E2245" s="28"/>
      <c r="F2245" s="35" t="s">
        <v>2652</v>
      </c>
      <c r="G2245" s="28"/>
      <c r="H2245" s="35"/>
      <c r="I2245" s="35"/>
      <c r="J2245" s="26"/>
      <c r="K2245" s="26"/>
      <c r="L2245" s="26"/>
      <c r="M2245" s="39" t="s">
        <v>2190</v>
      </c>
      <c r="N2245" s="8" t="s">
        <v>54</v>
      </c>
      <c r="O2245" s="26">
        <v>2</v>
      </c>
      <c r="P2245" s="41"/>
      <c r="Q2245" s="88"/>
      <c r="R2245" s="47"/>
      <c r="S2245" s="47"/>
      <c r="T2245" s="47"/>
      <c r="U2245" s="47"/>
      <c r="V2245" s="48"/>
      <c r="W2245" s="48"/>
      <c r="X2245" s="48"/>
      <c r="Y2245" s="48"/>
      <c r="Z2245" s="48"/>
      <c r="AA2245" s="48"/>
      <c r="AB2245" s="48"/>
      <c r="AC2245" s="48"/>
      <c r="AD2245" s="48"/>
      <c r="AE2245" s="48"/>
      <c r="AF2245" s="48"/>
      <c r="AG2245" s="48"/>
      <c r="AH2245" s="48"/>
      <c r="AI2245" s="48"/>
      <c r="AJ2245" s="48"/>
      <c r="AK2245" s="48"/>
      <c r="AL2245" s="48"/>
      <c r="AM2245" s="48"/>
      <c r="AN2245" s="48"/>
      <c r="AO2245" s="48"/>
      <c r="AP2245" s="48"/>
      <c r="AQ2245" s="48"/>
      <c r="AR2245" s="48"/>
      <c r="AS2245" s="48"/>
      <c r="AT2245" s="48"/>
      <c r="AU2245" s="48"/>
      <c r="AV2245" s="48"/>
      <c r="AW2245" s="48"/>
      <c r="AX2245" s="48"/>
      <c r="AY2245" s="48"/>
      <c r="AZ2245" s="48"/>
      <c r="BA2245" s="48"/>
      <c r="BB2245" s="48"/>
      <c r="BC2245" s="48"/>
      <c r="BD2245" s="48"/>
      <c r="BE2245" s="48"/>
      <c r="BF2245" s="48"/>
      <c r="BG2245" s="48"/>
      <c r="BH2245" s="48"/>
      <c r="BI2245" s="48"/>
      <c r="BJ2245" s="48"/>
      <c r="BK2245" s="48"/>
      <c r="BL2245" s="48"/>
      <c r="BM2245" s="48"/>
      <c r="BN2245" s="48"/>
      <c r="BO2245" s="48"/>
      <c r="BP2245" s="48"/>
      <c r="BQ2245" s="48"/>
      <c r="BR2245" s="48"/>
      <c r="BS2245" s="48"/>
      <c r="BT2245" s="48"/>
      <c r="BU2245" s="48"/>
      <c r="BV2245" s="48"/>
      <c r="BW2245" s="48"/>
      <c r="BX2245" s="48"/>
      <c r="BY2245" s="48"/>
      <c r="BZ2245" s="48"/>
      <c r="CA2245" s="48"/>
      <c r="CB2245" s="48"/>
      <c r="CC2245" s="48"/>
      <c r="CD2245" s="48"/>
      <c r="CE2245" s="48"/>
      <c r="CF2245" s="48"/>
      <c r="CG2245" s="48"/>
      <c r="CH2245" s="48"/>
      <c r="CI2245" s="48"/>
      <c r="CJ2245" s="48"/>
      <c r="CK2245" s="48"/>
      <c r="CL2245" s="48"/>
      <c r="CM2245" s="48"/>
      <c r="CN2245" s="48"/>
      <c r="CO2245" s="48"/>
      <c r="CP2245" s="48"/>
      <c r="CQ2245" s="48"/>
      <c r="CR2245" s="48"/>
      <c r="CS2245" s="48"/>
      <c r="CT2245" s="48"/>
      <c r="CU2245" s="48"/>
      <c r="CV2245" s="48"/>
      <c r="CW2245" s="48"/>
      <c r="CX2245" s="48"/>
      <c r="CY2245" s="48"/>
      <c r="CZ2245" s="48"/>
      <c r="DA2245" s="48"/>
      <c r="DB2245" s="48"/>
      <c r="DC2245" s="48"/>
      <c r="DD2245" s="48"/>
      <c r="DE2245" s="48"/>
      <c r="DF2245" s="48"/>
      <c r="DG2245" s="48"/>
      <c r="DH2245" s="48"/>
      <c r="DI2245" s="48"/>
      <c r="DJ2245" s="48"/>
      <c r="DK2245" s="48"/>
      <c r="DL2245" s="48"/>
      <c r="DM2245" s="48"/>
      <c r="DN2245" s="48"/>
      <c r="DO2245" s="48"/>
      <c r="DP2245" s="48"/>
      <c r="DQ2245" s="48"/>
    </row>
    <row r="2246" spans="1:121" ht="56.25" hidden="1" customHeight="1" outlineLevel="2">
      <c r="A2246" s="62"/>
      <c r="B2246" s="40"/>
      <c r="C2246" s="10"/>
      <c r="D2246" s="27"/>
      <c r="E2246" s="28"/>
      <c r="F2246" s="241" t="s">
        <v>2654</v>
      </c>
      <c r="G2246" s="143"/>
      <c r="H2246" s="35"/>
      <c r="I2246" s="35"/>
      <c r="J2246" s="26"/>
      <c r="K2246" s="26"/>
      <c r="L2246" s="26"/>
      <c r="M2246" s="39" t="s">
        <v>351</v>
      </c>
      <c r="N2246" s="33" t="s">
        <v>54</v>
      </c>
      <c r="O2246" s="26">
        <v>1</v>
      </c>
      <c r="P2246" s="41"/>
      <c r="Q2246" s="88"/>
      <c r="R2246" s="47"/>
      <c r="S2246" s="47"/>
      <c r="T2246" s="47"/>
      <c r="U2246" s="47"/>
      <c r="V2246" s="48"/>
      <c r="W2246" s="48"/>
      <c r="X2246" s="48"/>
      <c r="Y2246" s="48"/>
      <c r="Z2246" s="48"/>
      <c r="AA2246" s="48"/>
      <c r="AB2246" s="48"/>
      <c r="AC2246" s="48"/>
      <c r="AD2246" s="48"/>
      <c r="AE2246" s="48"/>
      <c r="AF2246" s="48"/>
      <c r="AG2246" s="48"/>
      <c r="AH2246" s="48"/>
      <c r="AI2246" s="48"/>
      <c r="AJ2246" s="48"/>
      <c r="AK2246" s="48"/>
      <c r="AL2246" s="48"/>
      <c r="AM2246" s="48"/>
      <c r="AN2246" s="48"/>
      <c r="AO2246" s="48"/>
      <c r="AP2246" s="48"/>
      <c r="AQ2246" s="48"/>
      <c r="AR2246" s="48"/>
      <c r="AS2246" s="48"/>
      <c r="AT2246" s="48"/>
      <c r="AU2246" s="48"/>
      <c r="AV2246" s="48"/>
      <c r="AW2246" s="48"/>
      <c r="AX2246" s="48"/>
      <c r="AY2246" s="48"/>
      <c r="AZ2246" s="48"/>
      <c r="BA2246" s="48"/>
      <c r="BB2246" s="48"/>
      <c r="BC2246" s="48"/>
      <c r="BD2246" s="48"/>
      <c r="BE2246" s="48"/>
      <c r="BF2246" s="48"/>
      <c r="BG2246" s="48"/>
      <c r="BH2246" s="48"/>
      <c r="BI2246" s="48"/>
      <c r="BJ2246" s="48"/>
      <c r="BK2246" s="48"/>
      <c r="BL2246" s="48"/>
      <c r="BM2246" s="48"/>
      <c r="BN2246" s="48"/>
      <c r="BO2246" s="48"/>
      <c r="BP2246" s="48"/>
      <c r="BQ2246" s="48"/>
      <c r="BR2246" s="48"/>
      <c r="BS2246" s="48"/>
      <c r="BT2246" s="48"/>
      <c r="BU2246" s="48"/>
      <c r="BV2246" s="48"/>
      <c r="BW2246" s="48"/>
      <c r="BX2246" s="48"/>
      <c r="BY2246" s="48"/>
      <c r="BZ2246" s="48"/>
      <c r="CA2246" s="48"/>
      <c r="CB2246" s="48"/>
      <c r="CC2246" s="48"/>
      <c r="CD2246" s="48"/>
      <c r="CE2246" s="48"/>
      <c r="CF2246" s="48"/>
      <c r="CG2246" s="48"/>
      <c r="CH2246" s="48"/>
      <c r="CI2246" s="48"/>
      <c r="CJ2246" s="48"/>
      <c r="CK2246" s="48"/>
      <c r="CL2246" s="48"/>
      <c r="CM2246" s="48"/>
      <c r="CN2246" s="48"/>
      <c r="CO2246" s="48"/>
      <c r="CP2246" s="48"/>
      <c r="CQ2246" s="48"/>
      <c r="CR2246" s="48"/>
      <c r="CS2246" s="48"/>
      <c r="CT2246" s="48"/>
      <c r="CU2246" s="48"/>
      <c r="CV2246" s="48"/>
      <c r="CW2246" s="48"/>
      <c r="CX2246" s="48"/>
      <c r="CY2246" s="48"/>
      <c r="CZ2246" s="48"/>
      <c r="DA2246" s="48"/>
      <c r="DB2246" s="48"/>
      <c r="DC2246" s="48"/>
      <c r="DD2246" s="48"/>
      <c r="DE2246" s="48"/>
      <c r="DF2246" s="48"/>
      <c r="DG2246" s="48"/>
      <c r="DH2246" s="48"/>
      <c r="DI2246" s="48"/>
      <c r="DJ2246" s="48"/>
      <c r="DK2246" s="48"/>
      <c r="DL2246" s="48"/>
      <c r="DM2246" s="48"/>
      <c r="DN2246" s="48"/>
      <c r="DO2246" s="48"/>
      <c r="DP2246" s="48"/>
      <c r="DQ2246" s="48"/>
    </row>
    <row r="2247" spans="1:121" ht="45" customHeight="1" outlineLevel="1" collapsed="1">
      <c r="A2247" s="27" t="s">
        <v>388</v>
      </c>
      <c r="B2247" s="27">
        <v>10</v>
      </c>
      <c r="C2247" s="28" t="s">
        <v>1548</v>
      </c>
      <c r="D2247" s="27" t="s">
        <v>1350</v>
      </c>
      <c r="E2247" s="28" t="s">
        <v>2383</v>
      </c>
      <c r="F2247" s="35" t="s">
        <v>2287</v>
      </c>
      <c r="G2247" s="28"/>
      <c r="H2247" s="28" t="s">
        <v>59</v>
      </c>
      <c r="I2247" s="28"/>
      <c r="J2247" s="76" t="s">
        <v>50</v>
      </c>
      <c r="K2247" s="26" t="s">
        <v>56</v>
      </c>
      <c r="L2247" s="26" t="s">
        <v>56</v>
      </c>
      <c r="M2247" s="3" t="str">
        <f>M2248&amp;" "&amp;O2248&amp;N2248&amp;" "&amp;M2249&amp;" "&amp;O2249&amp;N2249&amp;" "</f>
        <v xml:space="preserve">Ремонт ТМ 2шт Ремонт РУ10-0,4 кВ 1шт </v>
      </c>
      <c r="N2247" s="26"/>
      <c r="O2247" s="26"/>
      <c r="P2247" s="41"/>
      <c r="Q2247" s="88"/>
      <c r="R2247" s="47"/>
      <c r="S2247" s="47"/>
      <c r="T2247" s="47"/>
      <c r="U2247" s="47"/>
      <c r="V2247" s="48"/>
      <c r="W2247" s="48"/>
      <c r="X2247" s="48"/>
      <c r="Y2247" s="48"/>
      <c r="Z2247" s="48"/>
      <c r="AA2247" s="48"/>
      <c r="AB2247" s="48"/>
      <c r="AC2247" s="48"/>
      <c r="AD2247" s="48"/>
      <c r="AE2247" s="48"/>
      <c r="AF2247" s="48"/>
      <c r="AG2247" s="48"/>
      <c r="AH2247" s="48"/>
      <c r="AI2247" s="48"/>
      <c r="AJ2247" s="48"/>
      <c r="AK2247" s="48"/>
      <c r="AL2247" s="48"/>
      <c r="AM2247" s="48"/>
      <c r="AN2247" s="48"/>
      <c r="AO2247" s="48"/>
      <c r="AP2247" s="48"/>
      <c r="AQ2247" s="48"/>
      <c r="AR2247" s="48"/>
      <c r="AS2247" s="48"/>
      <c r="AT2247" s="48"/>
      <c r="AU2247" s="48"/>
      <c r="AV2247" s="48"/>
      <c r="AW2247" s="48"/>
      <c r="AX2247" s="48"/>
      <c r="AY2247" s="48"/>
      <c r="AZ2247" s="48"/>
      <c r="BA2247" s="48"/>
      <c r="BB2247" s="48"/>
      <c r="BC2247" s="48"/>
      <c r="BD2247" s="48"/>
      <c r="BE2247" s="48"/>
      <c r="BF2247" s="48"/>
      <c r="BG2247" s="48"/>
      <c r="BH2247" s="48"/>
      <c r="BI2247" s="48"/>
      <c r="BJ2247" s="48"/>
      <c r="BK2247" s="48"/>
      <c r="BL2247" s="48"/>
      <c r="BM2247" s="48"/>
      <c r="BN2247" s="48"/>
      <c r="BO2247" s="48"/>
      <c r="BP2247" s="48"/>
      <c r="BQ2247" s="48"/>
      <c r="BR2247" s="48"/>
      <c r="BS2247" s="48"/>
      <c r="BT2247" s="48"/>
      <c r="BU2247" s="48"/>
      <c r="BV2247" s="48"/>
      <c r="BW2247" s="48"/>
      <c r="BX2247" s="48"/>
      <c r="BY2247" s="48"/>
      <c r="BZ2247" s="48"/>
      <c r="CA2247" s="48"/>
      <c r="CB2247" s="48"/>
      <c r="CC2247" s="48"/>
      <c r="CD2247" s="48"/>
      <c r="CE2247" s="48"/>
      <c r="CF2247" s="48"/>
      <c r="CG2247" s="48"/>
      <c r="CH2247" s="48"/>
      <c r="CI2247" s="48"/>
      <c r="CJ2247" s="48"/>
      <c r="CK2247" s="48"/>
      <c r="CL2247" s="48"/>
      <c r="CM2247" s="48"/>
      <c r="CN2247" s="48"/>
      <c r="CO2247" s="48"/>
      <c r="CP2247" s="48"/>
      <c r="CQ2247" s="48"/>
      <c r="CR2247" s="48"/>
      <c r="CS2247" s="48"/>
      <c r="CT2247" s="48"/>
      <c r="CU2247" s="48"/>
      <c r="CV2247" s="48"/>
      <c r="CW2247" s="48"/>
      <c r="CX2247" s="48"/>
      <c r="CY2247" s="48"/>
      <c r="CZ2247" s="48"/>
      <c r="DA2247" s="48"/>
      <c r="DB2247" s="48"/>
      <c r="DC2247" s="48"/>
      <c r="DD2247" s="48"/>
      <c r="DE2247" s="48"/>
      <c r="DF2247" s="48"/>
      <c r="DG2247" s="48"/>
      <c r="DH2247" s="48"/>
      <c r="DI2247" s="48"/>
      <c r="DJ2247" s="48"/>
      <c r="DK2247" s="48"/>
      <c r="DL2247" s="48"/>
      <c r="DM2247" s="48"/>
      <c r="DN2247" s="48"/>
      <c r="DO2247" s="48"/>
      <c r="DP2247" s="48"/>
      <c r="DQ2247" s="48"/>
    </row>
    <row r="2248" spans="1:121" ht="12.75" hidden="1" customHeight="1" outlineLevel="2">
      <c r="A2248" s="62"/>
      <c r="B2248" s="40"/>
      <c r="C2248" s="10"/>
      <c r="D2248" s="27"/>
      <c r="E2248" s="28"/>
      <c r="F2248" s="35" t="s">
        <v>2655</v>
      </c>
      <c r="G2248" s="28"/>
      <c r="H2248" s="35"/>
      <c r="I2248" s="35"/>
      <c r="J2248" s="26"/>
      <c r="K2248" s="26"/>
      <c r="L2248" s="26"/>
      <c r="M2248" s="39" t="s">
        <v>2190</v>
      </c>
      <c r="N2248" s="8" t="s">
        <v>54</v>
      </c>
      <c r="O2248" s="26">
        <v>2</v>
      </c>
      <c r="P2248" s="41"/>
      <c r="Q2248" s="88"/>
      <c r="R2248" s="47"/>
      <c r="S2248" s="47"/>
      <c r="T2248" s="47"/>
      <c r="U2248" s="47"/>
      <c r="V2248" s="48"/>
      <c r="W2248" s="48"/>
      <c r="X2248" s="48"/>
      <c r="Y2248" s="48"/>
      <c r="Z2248" s="48"/>
      <c r="AA2248" s="48"/>
      <c r="AB2248" s="48"/>
      <c r="AC2248" s="48"/>
      <c r="AD2248" s="48"/>
      <c r="AE2248" s="48"/>
      <c r="AF2248" s="48"/>
      <c r="AG2248" s="48"/>
      <c r="AH2248" s="48"/>
      <c r="AI2248" s="48"/>
      <c r="AJ2248" s="48"/>
      <c r="AK2248" s="48"/>
      <c r="AL2248" s="48"/>
      <c r="AM2248" s="48"/>
      <c r="AN2248" s="48"/>
      <c r="AO2248" s="48"/>
      <c r="AP2248" s="48"/>
      <c r="AQ2248" s="48"/>
      <c r="AR2248" s="48"/>
      <c r="AS2248" s="48"/>
      <c r="AT2248" s="48"/>
      <c r="AU2248" s="48"/>
      <c r="AV2248" s="48"/>
      <c r="AW2248" s="48"/>
      <c r="AX2248" s="48"/>
      <c r="AY2248" s="48"/>
      <c r="AZ2248" s="48"/>
      <c r="BA2248" s="48"/>
      <c r="BB2248" s="48"/>
      <c r="BC2248" s="48"/>
      <c r="BD2248" s="48"/>
      <c r="BE2248" s="48"/>
      <c r="BF2248" s="48"/>
      <c r="BG2248" s="48"/>
      <c r="BH2248" s="48"/>
      <c r="BI2248" s="48"/>
      <c r="BJ2248" s="48"/>
      <c r="BK2248" s="48"/>
      <c r="BL2248" s="48"/>
      <c r="BM2248" s="48"/>
      <c r="BN2248" s="48"/>
      <c r="BO2248" s="48"/>
      <c r="BP2248" s="48"/>
      <c r="BQ2248" s="48"/>
      <c r="BR2248" s="48"/>
      <c r="BS2248" s="48"/>
      <c r="BT2248" s="48"/>
      <c r="BU2248" s="48"/>
      <c r="BV2248" s="48"/>
      <c r="BW2248" s="48"/>
      <c r="BX2248" s="48"/>
      <c r="BY2248" s="48"/>
      <c r="BZ2248" s="48"/>
      <c r="CA2248" s="48"/>
      <c r="CB2248" s="48"/>
      <c r="CC2248" s="48"/>
      <c r="CD2248" s="48"/>
      <c r="CE2248" s="48"/>
      <c r="CF2248" s="48"/>
      <c r="CG2248" s="48"/>
      <c r="CH2248" s="48"/>
      <c r="CI2248" s="48"/>
      <c r="CJ2248" s="48"/>
      <c r="CK2248" s="48"/>
      <c r="CL2248" s="48"/>
      <c r="CM2248" s="48"/>
      <c r="CN2248" s="48"/>
      <c r="CO2248" s="48"/>
      <c r="CP2248" s="48"/>
      <c r="CQ2248" s="48"/>
      <c r="CR2248" s="48"/>
      <c r="CS2248" s="48"/>
      <c r="CT2248" s="48"/>
      <c r="CU2248" s="48"/>
      <c r="CV2248" s="48"/>
      <c r="CW2248" s="48"/>
      <c r="CX2248" s="48"/>
      <c r="CY2248" s="48"/>
      <c r="CZ2248" s="48"/>
      <c r="DA2248" s="48"/>
      <c r="DB2248" s="48"/>
      <c r="DC2248" s="48"/>
      <c r="DD2248" s="48"/>
      <c r="DE2248" s="48"/>
      <c r="DF2248" s="48"/>
      <c r="DG2248" s="48"/>
      <c r="DH2248" s="48"/>
      <c r="DI2248" s="48"/>
      <c r="DJ2248" s="48"/>
      <c r="DK2248" s="48"/>
      <c r="DL2248" s="48"/>
      <c r="DM2248" s="48"/>
      <c r="DN2248" s="48"/>
      <c r="DO2248" s="48"/>
      <c r="DP2248" s="48"/>
      <c r="DQ2248" s="48"/>
    </row>
    <row r="2249" spans="1:121" ht="33.75" hidden="1" customHeight="1" outlineLevel="2">
      <c r="A2249" s="62"/>
      <c r="B2249" s="40"/>
      <c r="C2249" s="10"/>
      <c r="D2249" s="27"/>
      <c r="E2249" s="28"/>
      <c r="F2249" s="241" t="s">
        <v>2656</v>
      </c>
      <c r="G2249" s="143"/>
      <c r="H2249" s="35"/>
      <c r="I2249" s="35"/>
      <c r="J2249" s="26"/>
      <c r="K2249" s="26"/>
      <c r="L2249" s="26"/>
      <c r="M2249" s="39" t="s">
        <v>351</v>
      </c>
      <c r="N2249" s="33" t="s">
        <v>54</v>
      </c>
      <c r="O2249" s="26">
        <v>1</v>
      </c>
      <c r="P2249" s="41"/>
      <c r="Q2249" s="88"/>
      <c r="R2249" s="47"/>
      <c r="S2249" s="47"/>
      <c r="T2249" s="47"/>
      <c r="U2249" s="47"/>
      <c r="V2249" s="48"/>
      <c r="W2249" s="48"/>
      <c r="X2249" s="48"/>
      <c r="Y2249" s="48"/>
      <c r="Z2249" s="48"/>
      <c r="AA2249" s="48"/>
      <c r="AB2249" s="48"/>
      <c r="AC2249" s="48"/>
      <c r="AD2249" s="48"/>
      <c r="AE2249" s="48"/>
      <c r="AF2249" s="48"/>
      <c r="AG2249" s="48"/>
      <c r="AH2249" s="48"/>
      <c r="AI2249" s="48"/>
      <c r="AJ2249" s="48"/>
      <c r="AK2249" s="48"/>
      <c r="AL2249" s="48"/>
      <c r="AM2249" s="48"/>
      <c r="AN2249" s="48"/>
      <c r="AO2249" s="48"/>
      <c r="AP2249" s="48"/>
      <c r="AQ2249" s="48"/>
      <c r="AR2249" s="48"/>
      <c r="AS2249" s="48"/>
      <c r="AT2249" s="48"/>
      <c r="AU2249" s="48"/>
      <c r="AV2249" s="48"/>
      <c r="AW2249" s="48"/>
      <c r="AX2249" s="48"/>
      <c r="AY2249" s="48"/>
      <c r="AZ2249" s="48"/>
      <c r="BA2249" s="48"/>
      <c r="BB2249" s="48"/>
      <c r="BC2249" s="48"/>
      <c r="BD2249" s="48"/>
      <c r="BE2249" s="48"/>
      <c r="BF2249" s="48"/>
      <c r="BG2249" s="48"/>
      <c r="BH2249" s="48"/>
      <c r="BI2249" s="48"/>
      <c r="BJ2249" s="48"/>
      <c r="BK2249" s="48"/>
      <c r="BL2249" s="48"/>
      <c r="BM2249" s="48"/>
      <c r="BN2249" s="48"/>
      <c r="BO2249" s="48"/>
      <c r="BP2249" s="48"/>
      <c r="BQ2249" s="48"/>
      <c r="BR2249" s="48"/>
      <c r="BS2249" s="48"/>
      <c r="BT2249" s="48"/>
      <c r="BU2249" s="48"/>
      <c r="BV2249" s="48"/>
      <c r="BW2249" s="48"/>
      <c r="BX2249" s="48"/>
      <c r="BY2249" s="48"/>
      <c r="BZ2249" s="48"/>
      <c r="CA2249" s="48"/>
      <c r="CB2249" s="48"/>
      <c r="CC2249" s="48"/>
      <c r="CD2249" s="48"/>
      <c r="CE2249" s="48"/>
      <c r="CF2249" s="48"/>
      <c r="CG2249" s="48"/>
      <c r="CH2249" s="48"/>
      <c r="CI2249" s="48"/>
      <c r="CJ2249" s="48"/>
      <c r="CK2249" s="48"/>
      <c r="CL2249" s="48"/>
      <c r="CM2249" s="48"/>
      <c r="CN2249" s="48"/>
      <c r="CO2249" s="48"/>
      <c r="CP2249" s="48"/>
      <c r="CQ2249" s="48"/>
      <c r="CR2249" s="48"/>
      <c r="CS2249" s="48"/>
      <c r="CT2249" s="48"/>
      <c r="CU2249" s="48"/>
      <c r="CV2249" s="48"/>
      <c r="CW2249" s="48"/>
      <c r="CX2249" s="48"/>
      <c r="CY2249" s="48"/>
      <c r="CZ2249" s="48"/>
      <c r="DA2249" s="48"/>
      <c r="DB2249" s="48"/>
      <c r="DC2249" s="48"/>
      <c r="DD2249" s="48"/>
      <c r="DE2249" s="48"/>
      <c r="DF2249" s="48"/>
      <c r="DG2249" s="48"/>
      <c r="DH2249" s="48"/>
      <c r="DI2249" s="48"/>
      <c r="DJ2249" s="48"/>
      <c r="DK2249" s="48"/>
      <c r="DL2249" s="48"/>
      <c r="DM2249" s="48"/>
      <c r="DN2249" s="48"/>
      <c r="DO2249" s="48"/>
      <c r="DP2249" s="48"/>
      <c r="DQ2249" s="48"/>
    </row>
    <row r="2250" spans="1:121" ht="45" customHeight="1" outlineLevel="1" collapsed="1">
      <c r="A2250" s="27" t="s">
        <v>389</v>
      </c>
      <c r="B2250" s="27">
        <v>6</v>
      </c>
      <c r="C2250" s="28" t="s">
        <v>1548</v>
      </c>
      <c r="D2250" s="27" t="s">
        <v>1350</v>
      </c>
      <c r="E2250" s="28" t="s">
        <v>2384</v>
      </c>
      <c r="F2250" s="35" t="s">
        <v>2294</v>
      </c>
      <c r="G2250" s="28"/>
      <c r="H2250" s="28" t="s">
        <v>59</v>
      </c>
      <c r="I2250" s="28"/>
      <c r="J2250" s="76" t="s">
        <v>50</v>
      </c>
      <c r="K2250" s="26" t="s">
        <v>49</v>
      </c>
      <c r="L2250" s="26" t="s">
        <v>49</v>
      </c>
      <c r="M2250" s="3" t="str">
        <f>M2251&amp;" "&amp;O2251&amp;N2251&amp;" "&amp;M2252&amp;" "&amp;O2252&amp;N2252&amp;" "</f>
        <v xml:space="preserve">Ремонт ТМ 2шт Ремонт РУ10-0,4 кВ 1шт </v>
      </c>
      <c r="N2250" s="26"/>
      <c r="O2250" s="26"/>
      <c r="P2250" s="41"/>
      <c r="Q2250" s="88"/>
      <c r="R2250" s="47"/>
      <c r="S2250" s="47"/>
      <c r="T2250" s="47"/>
      <c r="U2250" s="47"/>
      <c r="V2250" s="48"/>
      <c r="W2250" s="48"/>
      <c r="X2250" s="48"/>
      <c r="Y2250" s="48"/>
      <c r="Z2250" s="48"/>
      <c r="AA2250" s="48"/>
      <c r="AB2250" s="48"/>
      <c r="AC2250" s="48"/>
      <c r="AD2250" s="48"/>
      <c r="AE2250" s="48"/>
      <c r="AF2250" s="48"/>
      <c r="AG2250" s="48"/>
      <c r="AH2250" s="48"/>
      <c r="AI2250" s="48"/>
      <c r="AJ2250" s="48"/>
      <c r="AK2250" s="48"/>
      <c r="AL2250" s="48"/>
      <c r="AM2250" s="48"/>
      <c r="AN2250" s="48"/>
      <c r="AO2250" s="48"/>
      <c r="AP2250" s="48"/>
      <c r="AQ2250" s="48"/>
      <c r="AR2250" s="48"/>
      <c r="AS2250" s="48"/>
      <c r="AT2250" s="48"/>
      <c r="AU2250" s="48"/>
      <c r="AV2250" s="48"/>
      <c r="AW2250" s="48"/>
      <c r="AX2250" s="48"/>
      <c r="AY2250" s="48"/>
      <c r="AZ2250" s="48"/>
      <c r="BA2250" s="48"/>
      <c r="BB2250" s="48"/>
      <c r="BC2250" s="48"/>
      <c r="BD2250" s="48"/>
      <c r="BE2250" s="48"/>
      <c r="BF2250" s="48"/>
      <c r="BG2250" s="48"/>
      <c r="BH2250" s="48"/>
      <c r="BI2250" s="48"/>
      <c r="BJ2250" s="48"/>
      <c r="BK2250" s="48"/>
      <c r="BL2250" s="48"/>
      <c r="BM2250" s="48"/>
      <c r="BN2250" s="48"/>
      <c r="BO2250" s="48"/>
      <c r="BP2250" s="48"/>
      <c r="BQ2250" s="48"/>
      <c r="BR2250" s="48"/>
      <c r="BS2250" s="48"/>
      <c r="BT2250" s="48"/>
      <c r="BU2250" s="48"/>
      <c r="BV2250" s="48"/>
      <c r="BW2250" s="48"/>
      <c r="BX2250" s="48"/>
      <c r="BY2250" s="48"/>
      <c r="BZ2250" s="48"/>
      <c r="CA2250" s="48"/>
      <c r="CB2250" s="48"/>
      <c r="CC2250" s="48"/>
      <c r="CD2250" s="48"/>
      <c r="CE2250" s="48"/>
      <c r="CF2250" s="48"/>
      <c r="CG2250" s="48"/>
      <c r="CH2250" s="48"/>
      <c r="CI2250" s="48"/>
      <c r="CJ2250" s="48"/>
      <c r="CK2250" s="48"/>
      <c r="CL2250" s="48"/>
      <c r="CM2250" s="48"/>
      <c r="CN2250" s="48"/>
      <c r="CO2250" s="48"/>
      <c r="CP2250" s="48"/>
      <c r="CQ2250" s="48"/>
      <c r="CR2250" s="48"/>
      <c r="CS2250" s="48"/>
      <c r="CT2250" s="48"/>
      <c r="CU2250" s="48"/>
      <c r="CV2250" s="48"/>
      <c r="CW2250" s="48"/>
      <c r="CX2250" s="48"/>
      <c r="CY2250" s="48"/>
      <c r="CZ2250" s="48"/>
      <c r="DA2250" s="48"/>
      <c r="DB2250" s="48"/>
      <c r="DC2250" s="48"/>
      <c r="DD2250" s="48"/>
      <c r="DE2250" s="48"/>
      <c r="DF2250" s="48"/>
      <c r="DG2250" s="48"/>
      <c r="DH2250" s="48"/>
      <c r="DI2250" s="48"/>
      <c r="DJ2250" s="48"/>
      <c r="DK2250" s="48"/>
      <c r="DL2250" s="48"/>
      <c r="DM2250" s="48"/>
      <c r="DN2250" s="48"/>
      <c r="DO2250" s="48"/>
      <c r="DP2250" s="48"/>
      <c r="DQ2250" s="48"/>
    </row>
    <row r="2251" spans="1:121" ht="12.75" hidden="1" customHeight="1" outlineLevel="2">
      <c r="A2251" s="62"/>
      <c r="B2251" s="40"/>
      <c r="C2251" s="10"/>
      <c r="D2251" s="27"/>
      <c r="E2251" s="28"/>
      <c r="F2251" s="35" t="s">
        <v>2662</v>
      </c>
      <c r="G2251" s="28"/>
      <c r="H2251" s="35"/>
      <c r="I2251" s="35"/>
      <c r="J2251" s="26"/>
      <c r="K2251" s="26"/>
      <c r="L2251" s="26"/>
      <c r="M2251" s="39" t="s">
        <v>2190</v>
      </c>
      <c r="N2251" s="8" t="s">
        <v>54</v>
      </c>
      <c r="O2251" s="26">
        <v>2</v>
      </c>
      <c r="P2251" s="41"/>
      <c r="Q2251" s="88"/>
      <c r="R2251" s="47"/>
      <c r="S2251" s="47"/>
      <c r="T2251" s="47"/>
      <c r="U2251" s="47"/>
      <c r="V2251" s="48"/>
      <c r="W2251" s="48"/>
      <c r="X2251" s="48"/>
      <c r="Y2251" s="48"/>
      <c r="Z2251" s="48"/>
      <c r="AA2251" s="48"/>
      <c r="AB2251" s="48"/>
      <c r="AC2251" s="48"/>
      <c r="AD2251" s="48"/>
      <c r="AE2251" s="48"/>
      <c r="AF2251" s="48"/>
      <c r="AG2251" s="48"/>
      <c r="AH2251" s="48"/>
      <c r="AI2251" s="48"/>
      <c r="AJ2251" s="48"/>
      <c r="AK2251" s="48"/>
      <c r="AL2251" s="48"/>
      <c r="AM2251" s="48"/>
      <c r="AN2251" s="48"/>
      <c r="AO2251" s="48"/>
      <c r="AP2251" s="48"/>
      <c r="AQ2251" s="48"/>
      <c r="AR2251" s="48"/>
      <c r="AS2251" s="48"/>
      <c r="AT2251" s="48"/>
      <c r="AU2251" s="48"/>
      <c r="AV2251" s="48"/>
      <c r="AW2251" s="48"/>
      <c r="AX2251" s="48"/>
      <c r="AY2251" s="48"/>
      <c r="AZ2251" s="48"/>
      <c r="BA2251" s="48"/>
      <c r="BB2251" s="48"/>
      <c r="BC2251" s="48"/>
      <c r="BD2251" s="48"/>
      <c r="BE2251" s="48"/>
      <c r="BF2251" s="48"/>
      <c r="BG2251" s="48"/>
      <c r="BH2251" s="48"/>
      <c r="BI2251" s="48"/>
      <c r="BJ2251" s="48"/>
      <c r="BK2251" s="48"/>
      <c r="BL2251" s="48"/>
      <c r="BM2251" s="48"/>
      <c r="BN2251" s="48"/>
      <c r="BO2251" s="48"/>
      <c r="BP2251" s="48"/>
      <c r="BQ2251" s="48"/>
      <c r="BR2251" s="48"/>
      <c r="BS2251" s="48"/>
      <c r="BT2251" s="48"/>
      <c r="BU2251" s="48"/>
      <c r="BV2251" s="48"/>
      <c r="BW2251" s="48"/>
      <c r="BX2251" s="48"/>
      <c r="BY2251" s="48"/>
      <c r="BZ2251" s="48"/>
      <c r="CA2251" s="48"/>
      <c r="CB2251" s="48"/>
      <c r="CC2251" s="48"/>
      <c r="CD2251" s="48"/>
      <c r="CE2251" s="48"/>
      <c r="CF2251" s="48"/>
      <c r="CG2251" s="48"/>
      <c r="CH2251" s="48"/>
      <c r="CI2251" s="48"/>
      <c r="CJ2251" s="48"/>
      <c r="CK2251" s="48"/>
      <c r="CL2251" s="48"/>
      <c r="CM2251" s="48"/>
      <c r="CN2251" s="48"/>
      <c r="CO2251" s="48"/>
      <c r="CP2251" s="48"/>
      <c r="CQ2251" s="48"/>
      <c r="CR2251" s="48"/>
      <c r="CS2251" s="48"/>
      <c r="CT2251" s="48"/>
      <c r="CU2251" s="48"/>
      <c r="CV2251" s="48"/>
      <c r="CW2251" s="48"/>
      <c r="CX2251" s="48"/>
      <c r="CY2251" s="48"/>
      <c r="CZ2251" s="48"/>
      <c r="DA2251" s="48"/>
      <c r="DB2251" s="48"/>
      <c r="DC2251" s="48"/>
      <c r="DD2251" s="48"/>
      <c r="DE2251" s="48"/>
      <c r="DF2251" s="48"/>
      <c r="DG2251" s="48"/>
      <c r="DH2251" s="48"/>
      <c r="DI2251" s="48"/>
      <c r="DJ2251" s="48"/>
      <c r="DK2251" s="48"/>
      <c r="DL2251" s="48"/>
      <c r="DM2251" s="48"/>
      <c r="DN2251" s="48"/>
      <c r="DO2251" s="48"/>
      <c r="DP2251" s="48"/>
      <c r="DQ2251" s="48"/>
    </row>
    <row r="2252" spans="1:121" ht="33.75" hidden="1" customHeight="1" outlineLevel="2">
      <c r="A2252" s="62"/>
      <c r="B2252" s="40"/>
      <c r="C2252" s="10"/>
      <c r="D2252" s="27"/>
      <c r="E2252" s="28"/>
      <c r="F2252" s="241" t="s">
        <v>2663</v>
      </c>
      <c r="G2252" s="143"/>
      <c r="H2252" s="35"/>
      <c r="I2252" s="35"/>
      <c r="J2252" s="26"/>
      <c r="K2252" s="26"/>
      <c r="L2252" s="26"/>
      <c r="M2252" s="39" t="s">
        <v>351</v>
      </c>
      <c r="N2252" s="33" t="s">
        <v>54</v>
      </c>
      <c r="O2252" s="26">
        <v>1</v>
      </c>
      <c r="P2252" s="41"/>
      <c r="Q2252" s="88"/>
      <c r="R2252" s="47"/>
      <c r="S2252" s="47"/>
      <c r="T2252" s="47"/>
      <c r="U2252" s="47"/>
      <c r="V2252" s="48"/>
      <c r="W2252" s="48"/>
      <c r="X2252" s="48"/>
      <c r="Y2252" s="48"/>
      <c r="Z2252" s="48"/>
      <c r="AA2252" s="48"/>
      <c r="AB2252" s="48"/>
      <c r="AC2252" s="48"/>
      <c r="AD2252" s="48"/>
      <c r="AE2252" s="48"/>
      <c r="AF2252" s="48"/>
      <c r="AG2252" s="48"/>
      <c r="AH2252" s="48"/>
      <c r="AI2252" s="48"/>
      <c r="AJ2252" s="48"/>
      <c r="AK2252" s="48"/>
      <c r="AL2252" s="48"/>
      <c r="AM2252" s="48"/>
      <c r="AN2252" s="48"/>
      <c r="AO2252" s="48"/>
      <c r="AP2252" s="48"/>
      <c r="AQ2252" s="48"/>
      <c r="AR2252" s="48"/>
      <c r="AS2252" s="48"/>
      <c r="AT2252" s="48"/>
      <c r="AU2252" s="48"/>
      <c r="AV2252" s="48"/>
      <c r="AW2252" s="48"/>
      <c r="AX2252" s="48"/>
      <c r="AY2252" s="48"/>
      <c r="AZ2252" s="48"/>
      <c r="BA2252" s="48"/>
      <c r="BB2252" s="48"/>
      <c r="BC2252" s="48"/>
      <c r="BD2252" s="48"/>
      <c r="BE2252" s="48"/>
      <c r="BF2252" s="48"/>
      <c r="BG2252" s="48"/>
      <c r="BH2252" s="48"/>
      <c r="BI2252" s="48"/>
      <c r="BJ2252" s="48"/>
      <c r="BK2252" s="48"/>
      <c r="BL2252" s="48"/>
      <c r="BM2252" s="48"/>
      <c r="BN2252" s="48"/>
      <c r="BO2252" s="48"/>
      <c r="BP2252" s="48"/>
      <c r="BQ2252" s="48"/>
      <c r="BR2252" s="48"/>
      <c r="BS2252" s="48"/>
      <c r="BT2252" s="48"/>
      <c r="BU2252" s="48"/>
      <c r="BV2252" s="48"/>
      <c r="BW2252" s="48"/>
      <c r="BX2252" s="48"/>
      <c r="BY2252" s="48"/>
      <c r="BZ2252" s="48"/>
      <c r="CA2252" s="48"/>
      <c r="CB2252" s="48"/>
      <c r="CC2252" s="48"/>
      <c r="CD2252" s="48"/>
      <c r="CE2252" s="48"/>
      <c r="CF2252" s="48"/>
      <c r="CG2252" s="48"/>
      <c r="CH2252" s="48"/>
      <c r="CI2252" s="48"/>
      <c r="CJ2252" s="48"/>
      <c r="CK2252" s="48"/>
      <c r="CL2252" s="48"/>
      <c r="CM2252" s="48"/>
      <c r="CN2252" s="48"/>
      <c r="CO2252" s="48"/>
      <c r="CP2252" s="48"/>
      <c r="CQ2252" s="48"/>
      <c r="CR2252" s="48"/>
      <c r="CS2252" s="48"/>
      <c r="CT2252" s="48"/>
      <c r="CU2252" s="48"/>
      <c r="CV2252" s="48"/>
      <c r="CW2252" s="48"/>
      <c r="CX2252" s="48"/>
      <c r="CY2252" s="48"/>
      <c r="CZ2252" s="48"/>
      <c r="DA2252" s="48"/>
      <c r="DB2252" s="48"/>
      <c r="DC2252" s="48"/>
      <c r="DD2252" s="48"/>
      <c r="DE2252" s="48"/>
      <c r="DF2252" s="48"/>
      <c r="DG2252" s="48"/>
      <c r="DH2252" s="48"/>
      <c r="DI2252" s="48"/>
      <c r="DJ2252" s="48"/>
      <c r="DK2252" s="48"/>
      <c r="DL2252" s="48"/>
      <c r="DM2252" s="48"/>
      <c r="DN2252" s="48"/>
      <c r="DO2252" s="48"/>
      <c r="DP2252" s="48"/>
      <c r="DQ2252" s="48"/>
    </row>
    <row r="2253" spans="1:121" ht="33.75" customHeight="1" outlineLevel="1" collapsed="1">
      <c r="A2253" s="27" t="s">
        <v>2385</v>
      </c>
      <c r="B2253" s="27">
        <v>10</v>
      </c>
      <c r="C2253" s="28" t="s">
        <v>1548</v>
      </c>
      <c r="D2253" s="27" t="s">
        <v>1350</v>
      </c>
      <c r="E2253" s="28" t="s">
        <v>2386</v>
      </c>
      <c r="F2253" s="35" t="s">
        <v>2321</v>
      </c>
      <c r="G2253" s="28"/>
      <c r="H2253" s="28" t="s">
        <v>59</v>
      </c>
      <c r="I2253" s="28"/>
      <c r="J2253" s="76" t="s">
        <v>50</v>
      </c>
      <c r="K2253" s="26" t="s">
        <v>56</v>
      </c>
      <c r="L2253" s="26" t="s">
        <v>56</v>
      </c>
      <c r="M2253" s="3" t="str">
        <f>M2254&amp;" "&amp;O2254&amp;N2254&amp;" "&amp;M2255&amp;" "&amp;O2255&amp;N2255&amp;" "</f>
        <v xml:space="preserve">Ремонт ТМ 2шт Ремонт РУ10-0,4 кВ 1шт </v>
      </c>
      <c r="N2253" s="26"/>
      <c r="O2253" s="26"/>
      <c r="P2253" s="41"/>
      <c r="Q2253" s="88"/>
      <c r="R2253" s="47"/>
      <c r="S2253" s="47"/>
      <c r="T2253" s="47"/>
      <c r="U2253" s="47"/>
      <c r="V2253" s="48"/>
      <c r="W2253" s="48"/>
      <c r="X2253" s="48"/>
      <c r="Y2253" s="48"/>
      <c r="Z2253" s="48"/>
      <c r="AA2253" s="48"/>
      <c r="AB2253" s="48"/>
      <c r="AC2253" s="48"/>
      <c r="AD2253" s="48"/>
      <c r="AE2253" s="48"/>
      <c r="AF2253" s="48"/>
      <c r="AG2253" s="48"/>
      <c r="AH2253" s="48"/>
      <c r="AI2253" s="48"/>
      <c r="AJ2253" s="48"/>
      <c r="AK2253" s="48"/>
      <c r="AL2253" s="48"/>
      <c r="AM2253" s="48"/>
      <c r="AN2253" s="48"/>
      <c r="AO2253" s="48"/>
      <c r="AP2253" s="48"/>
      <c r="AQ2253" s="48"/>
      <c r="AR2253" s="48"/>
      <c r="AS2253" s="48"/>
      <c r="AT2253" s="48"/>
      <c r="AU2253" s="48"/>
      <c r="AV2253" s="48"/>
      <c r="AW2253" s="48"/>
      <c r="AX2253" s="48"/>
      <c r="AY2253" s="48"/>
      <c r="AZ2253" s="48"/>
      <c r="BA2253" s="48"/>
      <c r="BB2253" s="48"/>
      <c r="BC2253" s="48"/>
      <c r="BD2253" s="48"/>
      <c r="BE2253" s="48"/>
      <c r="BF2253" s="48"/>
      <c r="BG2253" s="48"/>
      <c r="BH2253" s="48"/>
      <c r="BI2253" s="48"/>
      <c r="BJ2253" s="48"/>
      <c r="BK2253" s="48"/>
      <c r="BL2253" s="48"/>
      <c r="BM2253" s="48"/>
      <c r="BN2253" s="48"/>
      <c r="BO2253" s="48"/>
      <c r="BP2253" s="48"/>
      <c r="BQ2253" s="48"/>
      <c r="BR2253" s="48"/>
      <c r="BS2253" s="48"/>
      <c r="BT2253" s="48"/>
      <c r="BU2253" s="48"/>
      <c r="BV2253" s="48"/>
      <c r="BW2253" s="48"/>
      <c r="BX2253" s="48"/>
      <c r="BY2253" s="48"/>
      <c r="BZ2253" s="48"/>
      <c r="CA2253" s="48"/>
      <c r="CB2253" s="48"/>
      <c r="CC2253" s="48"/>
      <c r="CD2253" s="48"/>
      <c r="CE2253" s="48"/>
      <c r="CF2253" s="48"/>
      <c r="CG2253" s="48"/>
      <c r="CH2253" s="48"/>
      <c r="CI2253" s="48"/>
      <c r="CJ2253" s="48"/>
      <c r="CK2253" s="48"/>
      <c r="CL2253" s="48"/>
      <c r="CM2253" s="48"/>
      <c r="CN2253" s="48"/>
      <c r="CO2253" s="48"/>
      <c r="CP2253" s="48"/>
      <c r="CQ2253" s="48"/>
      <c r="CR2253" s="48"/>
      <c r="CS2253" s="48"/>
      <c r="CT2253" s="48"/>
      <c r="CU2253" s="48"/>
      <c r="CV2253" s="48"/>
      <c r="CW2253" s="48"/>
      <c r="CX2253" s="48"/>
      <c r="CY2253" s="48"/>
      <c r="CZ2253" s="48"/>
      <c r="DA2253" s="48"/>
      <c r="DB2253" s="48"/>
      <c r="DC2253" s="48"/>
      <c r="DD2253" s="48"/>
      <c r="DE2253" s="48"/>
      <c r="DF2253" s="48"/>
      <c r="DG2253" s="48"/>
      <c r="DH2253" s="48"/>
      <c r="DI2253" s="48"/>
      <c r="DJ2253" s="48"/>
      <c r="DK2253" s="48"/>
      <c r="DL2253" s="48"/>
      <c r="DM2253" s="48"/>
      <c r="DN2253" s="48"/>
      <c r="DO2253" s="48"/>
      <c r="DP2253" s="48"/>
      <c r="DQ2253" s="48"/>
    </row>
    <row r="2254" spans="1:121" ht="12.75" hidden="1" customHeight="1" outlineLevel="2">
      <c r="A2254" s="62"/>
      <c r="B2254" s="40"/>
      <c r="C2254" s="10"/>
      <c r="D2254" s="27"/>
      <c r="E2254" s="28"/>
      <c r="F2254" s="35" t="s">
        <v>2660</v>
      </c>
      <c r="G2254" s="28"/>
      <c r="H2254" s="35"/>
      <c r="I2254" s="35"/>
      <c r="J2254" s="26"/>
      <c r="K2254" s="26"/>
      <c r="L2254" s="26"/>
      <c r="M2254" s="39" t="s">
        <v>2190</v>
      </c>
      <c r="N2254" s="8" t="s">
        <v>54</v>
      </c>
      <c r="O2254" s="26">
        <v>2</v>
      </c>
      <c r="P2254" s="41"/>
      <c r="Q2254" s="88"/>
      <c r="R2254" s="47"/>
      <c r="S2254" s="47"/>
      <c r="T2254" s="47"/>
      <c r="U2254" s="47"/>
      <c r="V2254" s="48"/>
      <c r="W2254" s="48"/>
      <c r="X2254" s="48"/>
      <c r="Y2254" s="48"/>
      <c r="Z2254" s="48"/>
      <c r="AA2254" s="48"/>
      <c r="AB2254" s="48"/>
      <c r="AC2254" s="48"/>
      <c r="AD2254" s="48"/>
      <c r="AE2254" s="48"/>
      <c r="AF2254" s="48"/>
      <c r="AG2254" s="48"/>
      <c r="AH2254" s="48"/>
      <c r="AI2254" s="48"/>
      <c r="AJ2254" s="48"/>
      <c r="AK2254" s="48"/>
      <c r="AL2254" s="48"/>
      <c r="AM2254" s="48"/>
      <c r="AN2254" s="48"/>
      <c r="AO2254" s="48"/>
      <c r="AP2254" s="48"/>
      <c r="AQ2254" s="48"/>
      <c r="AR2254" s="48"/>
      <c r="AS2254" s="48"/>
      <c r="AT2254" s="48"/>
      <c r="AU2254" s="48"/>
      <c r="AV2254" s="48"/>
      <c r="AW2254" s="48"/>
      <c r="AX2254" s="48"/>
      <c r="AY2254" s="48"/>
      <c r="AZ2254" s="48"/>
      <c r="BA2254" s="48"/>
      <c r="BB2254" s="48"/>
      <c r="BC2254" s="48"/>
      <c r="BD2254" s="48"/>
      <c r="BE2254" s="48"/>
      <c r="BF2254" s="48"/>
      <c r="BG2254" s="48"/>
      <c r="BH2254" s="48"/>
      <c r="BI2254" s="48"/>
      <c r="BJ2254" s="48"/>
      <c r="BK2254" s="48"/>
      <c r="BL2254" s="48"/>
      <c r="BM2254" s="48"/>
      <c r="BN2254" s="48"/>
      <c r="BO2254" s="48"/>
      <c r="BP2254" s="48"/>
      <c r="BQ2254" s="48"/>
      <c r="BR2254" s="48"/>
      <c r="BS2254" s="48"/>
      <c r="BT2254" s="48"/>
      <c r="BU2254" s="48"/>
      <c r="BV2254" s="48"/>
      <c r="BW2254" s="48"/>
      <c r="BX2254" s="48"/>
      <c r="BY2254" s="48"/>
      <c r="BZ2254" s="48"/>
      <c r="CA2254" s="48"/>
      <c r="CB2254" s="48"/>
      <c r="CC2254" s="48"/>
      <c r="CD2254" s="48"/>
      <c r="CE2254" s="48"/>
      <c r="CF2254" s="48"/>
      <c r="CG2254" s="48"/>
      <c r="CH2254" s="48"/>
      <c r="CI2254" s="48"/>
      <c r="CJ2254" s="48"/>
      <c r="CK2254" s="48"/>
      <c r="CL2254" s="48"/>
      <c r="CM2254" s="48"/>
      <c r="CN2254" s="48"/>
      <c r="CO2254" s="48"/>
      <c r="CP2254" s="48"/>
      <c r="CQ2254" s="48"/>
      <c r="CR2254" s="48"/>
      <c r="CS2254" s="48"/>
      <c r="CT2254" s="48"/>
      <c r="CU2254" s="48"/>
      <c r="CV2254" s="48"/>
      <c r="CW2254" s="48"/>
      <c r="CX2254" s="48"/>
      <c r="CY2254" s="48"/>
      <c r="CZ2254" s="48"/>
      <c r="DA2254" s="48"/>
      <c r="DB2254" s="48"/>
      <c r="DC2254" s="48"/>
      <c r="DD2254" s="48"/>
      <c r="DE2254" s="48"/>
      <c r="DF2254" s="48"/>
      <c r="DG2254" s="48"/>
      <c r="DH2254" s="48"/>
      <c r="DI2254" s="48"/>
      <c r="DJ2254" s="48"/>
      <c r="DK2254" s="48"/>
      <c r="DL2254" s="48"/>
      <c r="DM2254" s="48"/>
      <c r="DN2254" s="48"/>
      <c r="DO2254" s="48"/>
      <c r="DP2254" s="48"/>
      <c r="DQ2254" s="48"/>
    </row>
    <row r="2255" spans="1:121" ht="33.75" hidden="1" customHeight="1" outlineLevel="2">
      <c r="A2255" s="62"/>
      <c r="B2255" s="40"/>
      <c r="C2255" s="10"/>
      <c r="D2255" s="27"/>
      <c r="E2255" s="28"/>
      <c r="F2255" s="241" t="s">
        <v>2657</v>
      </c>
      <c r="G2255" s="143"/>
      <c r="H2255" s="35"/>
      <c r="I2255" s="35"/>
      <c r="J2255" s="26"/>
      <c r="K2255" s="26"/>
      <c r="L2255" s="26"/>
      <c r="M2255" s="39" t="s">
        <v>351</v>
      </c>
      <c r="N2255" s="33" t="s">
        <v>54</v>
      </c>
      <c r="O2255" s="26">
        <v>1</v>
      </c>
      <c r="P2255" s="41"/>
      <c r="Q2255" s="88"/>
      <c r="R2255" s="47"/>
      <c r="S2255" s="47"/>
      <c r="T2255" s="47"/>
      <c r="U2255" s="47"/>
      <c r="V2255" s="48"/>
      <c r="W2255" s="48"/>
      <c r="X2255" s="48"/>
      <c r="Y2255" s="48"/>
      <c r="Z2255" s="48"/>
      <c r="AA2255" s="48"/>
      <c r="AB2255" s="48"/>
      <c r="AC2255" s="48"/>
      <c r="AD2255" s="48"/>
      <c r="AE2255" s="48"/>
      <c r="AF2255" s="48"/>
      <c r="AG2255" s="48"/>
      <c r="AH2255" s="48"/>
      <c r="AI2255" s="48"/>
      <c r="AJ2255" s="48"/>
      <c r="AK2255" s="48"/>
      <c r="AL2255" s="48"/>
      <c r="AM2255" s="48"/>
      <c r="AN2255" s="48"/>
      <c r="AO2255" s="48"/>
      <c r="AP2255" s="48"/>
      <c r="AQ2255" s="48"/>
      <c r="AR2255" s="48"/>
      <c r="AS2255" s="48"/>
      <c r="AT2255" s="48"/>
      <c r="AU2255" s="48"/>
      <c r="AV2255" s="48"/>
      <c r="AW2255" s="48"/>
      <c r="AX2255" s="48"/>
      <c r="AY2255" s="48"/>
      <c r="AZ2255" s="48"/>
      <c r="BA2255" s="48"/>
      <c r="BB2255" s="48"/>
      <c r="BC2255" s="48"/>
      <c r="BD2255" s="48"/>
      <c r="BE2255" s="48"/>
      <c r="BF2255" s="48"/>
      <c r="BG2255" s="48"/>
      <c r="BH2255" s="48"/>
      <c r="BI2255" s="48"/>
      <c r="BJ2255" s="48"/>
      <c r="BK2255" s="48"/>
      <c r="BL2255" s="48"/>
      <c r="BM2255" s="48"/>
      <c r="BN2255" s="48"/>
      <c r="BO2255" s="48"/>
      <c r="BP2255" s="48"/>
      <c r="BQ2255" s="48"/>
      <c r="BR2255" s="48"/>
      <c r="BS2255" s="48"/>
      <c r="BT2255" s="48"/>
      <c r="BU2255" s="48"/>
      <c r="BV2255" s="48"/>
      <c r="BW2255" s="48"/>
      <c r="BX2255" s="48"/>
      <c r="BY2255" s="48"/>
      <c r="BZ2255" s="48"/>
      <c r="CA2255" s="48"/>
      <c r="CB2255" s="48"/>
      <c r="CC2255" s="48"/>
      <c r="CD2255" s="48"/>
      <c r="CE2255" s="48"/>
      <c r="CF2255" s="48"/>
      <c r="CG2255" s="48"/>
      <c r="CH2255" s="48"/>
      <c r="CI2255" s="48"/>
      <c r="CJ2255" s="48"/>
      <c r="CK2255" s="48"/>
      <c r="CL2255" s="48"/>
      <c r="CM2255" s="48"/>
      <c r="CN2255" s="48"/>
      <c r="CO2255" s="48"/>
      <c r="CP2255" s="48"/>
      <c r="CQ2255" s="48"/>
      <c r="CR2255" s="48"/>
      <c r="CS2255" s="48"/>
      <c r="CT2255" s="48"/>
      <c r="CU2255" s="48"/>
      <c r="CV2255" s="48"/>
      <c r="CW2255" s="48"/>
      <c r="CX2255" s="48"/>
      <c r="CY2255" s="48"/>
      <c r="CZ2255" s="48"/>
      <c r="DA2255" s="48"/>
      <c r="DB2255" s="48"/>
      <c r="DC2255" s="48"/>
      <c r="DD2255" s="48"/>
      <c r="DE2255" s="48"/>
      <c r="DF2255" s="48"/>
      <c r="DG2255" s="48"/>
      <c r="DH2255" s="48"/>
      <c r="DI2255" s="48"/>
      <c r="DJ2255" s="48"/>
      <c r="DK2255" s="48"/>
      <c r="DL2255" s="48"/>
      <c r="DM2255" s="48"/>
      <c r="DN2255" s="48"/>
      <c r="DO2255" s="48"/>
      <c r="DP2255" s="48"/>
      <c r="DQ2255" s="48"/>
    </row>
    <row r="2256" spans="1:121" ht="22.5" customHeight="1" outlineLevel="1" collapsed="1">
      <c r="A2256" s="27" t="s">
        <v>2387</v>
      </c>
      <c r="B2256" s="36" t="s">
        <v>2388</v>
      </c>
      <c r="C2256" s="28" t="s">
        <v>1548</v>
      </c>
      <c r="D2256" s="27" t="s">
        <v>1350</v>
      </c>
      <c r="E2256" s="28" t="s">
        <v>2389</v>
      </c>
      <c r="F2256" s="35" t="s">
        <v>2324</v>
      </c>
      <c r="G2256" s="28"/>
      <c r="H2256" s="28" t="s">
        <v>59</v>
      </c>
      <c r="I2256" s="28"/>
      <c r="J2256" s="76" t="s">
        <v>50</v>
      </c>
      <c r="K2256" s="26" t="s">
        <v>57</v>
      </c>
      <c r="L2256" s="26" t="s">
        <v>57</v>
      </c>
      <c r="M2256" s="3" t="str">
        <f>M2257&amp;" "&amp;O2257&amp;N2257&amp;" "&amp;M2258&amp;" "&amp;O2258&amp;N2258&amp;" "</f>
        <v xml:space="preserve">Ремонт ТМ 1шт Ремонт РУ10-0,4 кВ 1шт </v>
      </c>
      <c r="N2256" s="26"/>
      <c r="O2256" s="26"/>
      <c r="P2256" s="41"/>
      <c r="Q2256" s="88"/>
      <c r="R2256" s="47"/>
      <c r="S2256" s="47"/>
      <c r="T2256" s="47"/>
      <c r="U2256" s="47"/>
      <c r="V2256" s="48"/>
      <c r="W2256" s="48"/>
      <c r="X2256" s="48"/>
      <c r="Y2256" s="48"/>
      <c r="Z2256" s="48"/>
      <c r="AA2256" s="48"/>
      <c r="AB2256" s="48"/>
      <c r="AC2256" s="48"/>
      <c r="AD2256" s="48"/>
      <c r="AE2256" s="48"/>
      <c r="AF2256" s="48"/>
      <c r="AG2256" s="48"/>
      <c r="AH2256" s="48"/>
      <c r="AI2256" s="48"/>
      <c r="AJ2256" s="48"/>
      <c r="AK2256" s="48"/>
      <c r="AL2256" s="48"/>
      <c r="AM2256" s="48"/>
      <c r="AN2256" s="48"/>
      <c r="AO2256" s="48"/>
      <c r="AP2256" s="48"/>
      <c r="AQ2256" s="48"/>
      <c r="AR2256" s="48"/>
      <c r="AS2256" s="48"/>
      <c r="AT2256" s="48"/>
      <c r="AU2256" s="48"/>
      <c r="AV2256" s="48"/>
      <c r="AW2256" s="48"/>
      <c r="AX2256" s="48"/>
      <c r="AY2256" s="48"/>
      <c r="AZ2256" s="48"/>
      <c r="BA2256" s="48"/>
      <c r="BB2256" s="48"/>
      <c r="BC2256" s="48"/>
      <c r="BD2256" s="48"/>
      <c r="BE2256" s="48"/>
      <c r="BF2256" s="48"/>
      <c r="BG2256" s="48"/>
      <c r="BH2256" s="48"/>
      <c r="BI2256" s="48"/>
      <c r="BJ2256" s="48"/>
      <c r="BK2256" s="48"/>
      <c r="BL2256" s="48"/>
      <c r="BM2256" s="48"/>
      <c r="BN2256" s="48"/>
      <c r="BO2256" s="48"/>
      <c r="BP2256" s="48"/>
      <c r="BQ2256" s="48"/>
      <c r="BR2256" s="48"/>
      <c r="BS2256" s="48"/>
      <c r="BT2256" s="48"/>
      <c r="BU2256" s="48"/>
      <c r="BV2256" s="48"/>
      <c r="BW2256" s="48"/>
      <c r="BX2256" s="48"/>
      <c r="BY2256" s="48"/>
      <c r="BZ2256" s="48"/>
      <c r="CA2256" s="48"/>
      <c r="CB2256" s="48"/>
      <c r="CC2256" s="48"/>
      <c r="CD2256" s="48"/>
      <c r="CE2256" s="48"/>
      <c r="CF2256" s="48"/>
      <c r="CG2256" s="48"/>
      <c r="CH2256" s="48"/>
      <c r="CI2256" s="48"/>
      <c r="CJ2256" s="48"/>
      <c r="CK2256" s="48"/>
      <c r="CL2256" s="48"/>
      <c r="CM2256" s="48"/>
      <c r="CN2256" s="48"/>
      <c r="CO2256" s="48"/>
      <c r="CP2256" s="48"/>
      <c r="CQ2256" s="48"/>
      <c r="CR2256" s="48"/>
      <c r="CS2256" s="48"/>
      <c r="CT2256" s="48"/>
      <c r="CU2256" s="48"/>
      <c r="CV2256" s="48"/>
      <c r="CW2256" s="48"/>
      <c r="CX2256" s="48"/>
      <c r="CY2256" s="48"/>
      <c r="CZ2256" s="48"/>
      <c r="DA2256" s="48"/>
      <c r="DB2256" s="48"/>
      <c r="DC2256" s="48"/>
      <c r="DD2256" s="48"/>
      <c r="DE2256" s="48"/>
      <c r="DF2256" s="48"/>
      <c r="DG2256" s="48"/>
      <c r="DH2256" s="48"/>
      <c r="DI2256" s="48"/>
      <c r="DJ2256" s="48"/>
      <c r="DK2256" s="48"/>
      <c r="DL2256" s="48"/>
      <c r="DM2256" s="48"/>
      <c r="DN2256" s="48"/>
      <c r="DO2256" s="48"/>
      <c r="DP2256" s="48"/>
      <c r="DQ2256" s="48"/>
    </row>
    <row r="2257" spans="1:121" ht="12.75" hidden="1" customHeight="1" outlineLevel="2">
      <c r="A2257" s="62"/>
      <c r="B2257" s="40"/>
      <c r="C2257" s="10"/>
      <c r="D2257" s="27"/>
      <c r="E2257" s="28"/>
      <c r="F2257" s="35" t="s">
        <v>2658</v>
      </c>
      <c r="G2257" s="28"/>
      <c r="H2257" s="35"/>
      <c r="I2257" s="35"/>
      <c r="J2257" s="26"/>
      <c r="K2257" s="26"/>
      <c r="L2257" s="26"/>
      <c r="M2257" s="39" t="s">
        <v>2190</v>
      </c>
      <c r="N2257" s="8" t="s">
        <v>54</v>
      </c>
      <c r="O2257" s="26">
        <v>1</v>
      </c>
      <c r="P2257" s="41"/>
      <c r="Q2257" s="88"/>
      <c r="R2257" s="47"/>
      <c r="S2257" s="47"/>
      <c r="T2257" s="47"/>
      <c r="U2257" s="47"/>
      <c r="V2257" s="48"/>
      <c r="W2257" s="48"/>
      <c r="X2257" s="48"/>
      <c r="Y2257" s="48"/>
      <c r="Z2257" s="48"/>
      <c r="AA2257" s="48"/>
      <c r="AB2257" s="48"/>
      <c r="AC2257" s="48"/>
      <c r="AD2257" s="48"/>
      <c r="AE2257" s="48"/>
      <c r="AF2257" s="48"/>
      <c r="AG2257" s="48"/>
      <c r="AH2257" s="48"/>
      <c r="AI2257" s="48"/>
      <c r="AJ2257" s="48"/>
      <c r="AK2257" s="48"/>
      <c r="AL2257" s="48"/>
      <c r="AM2257" s="48"/>
      <c r="AN2257" s="48"/>
      <c r="AO2257" s="48"/>
      <c r="AP2257" s="48"/>
      <c r="AQ2257" s="48"/>
      <c r="AR2257" s="48"/>
      <c r="AS2257" s="48"/>
      <c r="AT2257" s="48"/>
      <c r="AU2257" s="48"/>
      <c r="AV2257" s="48"/>
      <c r="AW2257" s="48"/>
      <c r="AX2257" s="48"/>
      <c r="AY2257" s="48"/>
      <c r="AZ2257" s="48"/>
      <c r="BA2257" s="48"/>
      <c r="BB2257" s="48"/>
      <c r="BC2257" s="48"/>
      <c r="BD2257" s="48"/>
      <c r="BE2257" s="48"/>
      <c r="BF2257" s="48"/>
      <c r="BG2257" s="48"/>
      <c r="BH2257" s="48"/>
      <c r="BI2257" s="48"/>
      <c r="BJ2257" s="48"/>
      <c r="BK2257" s="48"/>
      <c r="BL2257" s="48"/>
      <c r="BM2257" s="48"/>
      <c r="BN2257" s="48"/>
      <c r="BO2257" s="48"/>
      <c r="BP2257" s="48"/>
      <c r="BQ2257" s="48"/>
      <c r="BR2257" s="48"/>
      <c r="BS2257" s="48"/>
      <c r="BT2257" s="48"/>
      <c r="BU2257" s="48"/>
      <c r="BV2257" s="48"/>
      <c r="BW2257" s="48"/>
      <c r="BX2257" s="48"/>
      <c r="BY2257" s="48"/>
      <c r="BZ2257" s="48"/>
      <c r="CA2257" s="48"/>
      <c r="CB2257" s="48"/>
      <c r="CC2257" s="48"/>
      <c r="CD2257" s="48"/>
      <c r="CE2257" s="48"/>
      <c r="CF2257" s="48"/>
      <c r="CG2257" s="48"/>
      <c r="CH2257" s="48"/>
      <c r="CI2257" s="48"/>
      <c r="CJ2257" s="48"/>
      <c r="CK2257" s="48"/>
      <c r="CL2257" s="48"/>
      <c r="CM2257" s="48"/>
      <c r="CN2257" s="48"/>
      <c r="CO2257" s="48"/>
      <c r="CP2257" s="48"/>
      <c r="CQ2257" s="48"/>
      <c r="CR2257" s="48"/>
      <c r="CS2257" s="48"/>
      <c r="CT2257" s="48"/>
      <c r="CU2257" s="48"/>
      <c r="CV2257" s="48"/>
      <c r="CW2257" s="48"/>
      <c r="CX2257" s="48"/>
      <c r="CY2257" s="48"/>
      <c r="CZ2257" s="48"/>
      <c r="DA2257" s="48"/>
      <c r="DB2257" s="48"/>
      <c r="DC2257" s="48"/>
      <c r="DD2257" s="48"/>
      <c r="DE2257" s="48"/>
      <c r="DF2257" s="48"/>
      <c r="DG2257" s="48"/>
      <c r="DH2257" s="48"/>
      <c r="DI2257" s="48"/>
      <c r="DJ2257" s="48"/>
      <c r="DK2257" s="48"/>
      <c r="DL2257" s="48"/>
      <c r="DM2257" s="48"/>
      <c r="DN2257" s="48"/>
      <c r="DO2257" s="48"/>
      <c r="DP2257" s="48"/>
      <c r="DQ2257" s="48"/>
    </row>
    <row r="2258" spans="1:121" ht="22.5" hidden="1" customHeight="1" outlineLevel="2">
      <c r="A2258" s="62"/>
      <c r="B2258" s="40"/>
      <c r="C2258" s="10"/>
      <c r="D2258" s="27"/>
      <c r="E2258" s="28"/>
      <c r="F2258" s="241" t="s">
        <v>2728</v>
      </c>
      <c r="G2258" s="143"/>
      <c r="H2258" s="35"/>
      <c r="I2258" s="35"/>
      <c r="J2258" s="26"/>
      <c r="K2258" s="26"/>
      <c r="L2258" s="26"/>
      <c r="M2258" s="39" t="s">
        <v>351</v>
      </c>
      <c r="N2258" s="33" t="s">
        <v>54</v>
      </c>
      <c r="O2258" s="26">
        <v>1</v>
      </c>
      <c r="P2258" s="41"/>
      <c r="Q2258" s="88"/>
      <c r="R2258" s="47"/>
      <c r="S2258" s="47"/>
      <c r="T2258" s="47"/>
      <c r="U2258" s="47"/>
      <c r="V2258" s="48"/>
      <c r="W2258" s="48"/>
      <c r="X2258" s="48"/>
      <c r="Y2258" s="48"/>
      <c r="Z2258" s="48"/>
      <c r="AA2258" s="48"/>
      <c r="AB2258" s="48"/>
      <c r="AC2258" s="48"/>
      <c r="AD2258" s="48"/>
      <c r="AE2258" s="48"/>
      <c r="AF2258" s="48"/>
      <c r="AG2258" s="48"/>
      <c r="AH2258" s="48"/>
      <c r="AI2258" s="48"/>
      <c r="AJ2258" s="48"/>
      <c r="AK2258" s="48"/>
      <c r="AL2258" s="48"/>
      <c r="AM2258" s="48"/>
      <c r="AN2258" s="48"/>
      <c r="AO2258" s="48"/>
      <c r="AP2258" s="48"/>
      <c r="AQ2258" s="48"/>
      <c r="AR2258" s="48"/>
      <c r="AS2258" s="48"/>
      <c r="AT2258" s="48"/>
      <c r="AU2258" s="48"/>
      <c r="AV2258" s="48"/>
      <c r="AW2258" s="48"/>
      <c r="AX2258" s="48"/>
      <c r="AY2258" s="48"/>
      <c r="AZ2258" s="48"/>
      <c r="BA2258" s="48"/>
      <c r="BB2258" s="48"/>
      <c r="BC2258" s="48"/>
      <c r="BD2258" s="48"/>
      <c r="BE2258" s="48"/>
      <c r="BF2258" s="48"/>
      <c r="BG2258" s="48"/>
      <c r="BH2258" s="48"/>
      <c r="BI2258" s="48"/>
      <c r="BJ2258" s="48"/>
      <c r="BK2258" s="48"/>
      <c r="BL2258" s="48"/>
      <c r="BM2258" s="48"/>
      <c r="BN2258" s="48"/>
      <c r="BO2258" s="48"/>
      <c r="BP2258" s="48"/>
      <c r="BQ2258" s="48"/>
      <c r="BR2258" s="48"/>
      <c r="BS2258" s="48"/>
      <c r="BT2258" s="48"/>
      <c r="BU2258" s="48"/>
      <c r="BV2258" s="48"/>
      <c r="BW2258" s="48"/>
      <c r="BX2258" s="48"/>
      <c r="BY2258" s="48"/>
      <c r="BZ2258" s="48"/>
      <c r="CA2258" s="48"/>
      <c r="CB2258" s="48"/>
      <c r="CC2258" s="48"/>
      <c r="CD2258" s="48"/>
      <c r="CE2258" s="48"/>
      <c r="CF2258" s="48"/>
      <c r="CG2258" s="48"/>
      <c r="CH2258" s="48"/>
      <c r="CI2258" s="48"/>
      <c r="CJ2258" s="48"/>
      <c r="CK2258" s="48"/>
      <c r="CL2258" s="48"/>
      <c r="CM2258" s="48"/>
      <c r="CN2258" s="48"/>
      <c r="CO2258" s="48"/>
      <c r="CP2258" s="48"/>
      <c r="CQ2258" s="48"/>
      <c r="CR2258" s="48"/>
      <c r="CS2258" s="48"/>
      <c r="CT2258" s="48"/>
      <c r="CU2258" s="48"/>
      <c r="CV2258" s="48"/>
      <c r="CW2258" s="48"/>
      <c r="CX2258" s="48"/>
      <c r="CY2258" s="48"/>
      <c r="CZ2258" s="48"/>
      <c r="DA2258" s="48"/>
      <c r="DB2258" s="48"/>
      <c r="DC2258" s="48"/>
      <c r="DD2258" s="48"/>
      <c r="DE2258" s="48"/>
      <c r="DF2258" s="48"/>
      <c r="DG2258" s="48"/>
      <c r="DH2258" s="48"/>
      <c r="DI2258" s="48"/>
      <c r="DJ2258" s="48"/>
      <c r="DK2258" s="48"/>
      <c r="DL2258" s="48"/>
      <c r="DM2258" s="48"/>
      <c r="DN2258" s="48"/>
      <c r="DO2258" s="48"/>
      <c r="DP2258" s="48"/>
      <c r="DQ2258" s="48"/>
    </row>
    <row r="2259" spans="1:121" ht="12.75" customHeight="1" outlineLevel="1" collapsed="1">
      <c r="A2259" s="27" t="s">
        <v>2390</v>
      </c>
      <c r="B2259" s="27">
        <v>10</v>
      </c>
      <c r="C2259" s="28" t="s">
        <v>1548</v>
      </c>
      <c r="D2259" s="27" t="s">
        <v>1350</v>
      </c>
      <c r="E2259" s="28" t="s">
        <v>2391</v>
      </c>
      <c r="F2259" s="35" t="s">
        <v>2392</v>
      </c>
      <c r="G2259" s="28"/>
      <c r="H2259" s="28" t="s">
        <v>59</v>
      </c>
      <c r="I2259" s="28"/>
      <c r="J2259" s="76" t="s">
        <v>50</v>
      </c>
      <c r="K2259" s="26" t="s">
        <v>316</v>
      </c>
      <c r="L2259" s="26" t="s">
        <v>316</v>
      </c>
      <c r="M2259" s="3" t="str">
        <f>M2260&amp;" "&amp;O2260&amp;N2260&amp;" "</f>
        <v xml:space="preserve">Ремонт РУ10-0,4 кВ 1шт </v>
      </c>
      <c r="N2259" s="26"/>
      <c r="O2259" s="26"/>
      <c r="P2259" s="41"/>
      <c r="Q2259" s="88"/>
      <c r="R2259" s="47"/>
      <c r="S2259" s="47"/>
      <c r="T2259" s="47"/>
      <c r="U2259" s="47"/>
      <c r="V2259" s="48"/>
      <c r="W2259" s="48"/>
      <c r="X2259" s="48"/>
      <c r="Y2259" s="48"/>
      <c r="Z2259" s="48"/>
      <c r="AA2259" s="48"/>
      <c r="AB2259" s="48"/>
      <c r="AC2259" s="48"/>
      <c r="AD2259" s="48"/>
      <c r="AE2259" s="48"/>
      <c r="AF2259" s="48"/>
      <c r="AG2259" s="48"/>
      <c r="AH2259" s="48"/>
      <c r="AI2259" s="48"/>
      <c r="AJ2259" s="48"/>
      <c r="AK2259" s="48"/>
      <c r="AL2259" s="48"/>
      <c r="AM2259" s="48"/>
      <c r="AN2259" s="48"/>
      <c r="AO2259" s="48"/>
      <c r="AP2259" s="48"/>
      <c r="AQ2259" s="48"/>
      <c r="AR2259" s="48"/>
      <c r="AS2259" s="48"/>
      <c r="AT2259" s="48"/>
      <c r="AU2259" s="48"/>
      <c r="AV2259" s="48"/>
      <c r="AW2259" s="48"/>
      <c r="AX2259" s="48"/>
      <c r="AY2259" s="48"/>
      <c r="AZ2259" s="48"/>
      <c r="BA2259" s="48"/>
      <c r="BB2259" s="48"/>
      <c r="BC2259" s="48"/>
      <c r="BD2259" s="48"/>
      <c r="BE2259" s="48"/>
      <c r="BF2259" s="48"/>
      <c r="BG2259" s="48"/>
      <c r="BH2259" s="48"/>
      <c r="BI2259" s="48"/>
      <c r="BJ2259" s="48"/>
      <c r="BK2259" s="48"/>
      <c r="BL2259" s="48"/>
      <c r="BM2259" s="48"/>
      <c r="BN2259" s="48"/>
      <c r="BO2259" s="48"/>
      <c r="BP2259" s="48"/>
      <c r="BQ2259" s="48"/>
      <c r="BR2259" s="48"/>
      <c r="BS2259" s="48"/>
      <c r="BT2259" s="48"/>
      <c r="BU2259" s="48"/>
      <c r="BV2259" s="48"/>
      <c r="BW2259" s="48"/>
      <c r="BX2259" s="48"/>
      <c r="BY2259" s="48"/>
      <c r="BZ2259" s="48"/>
      <c r="CA2259" s="48"/>
      <c r="CB2259" s="48"/>
      <c r="CC2259" s="48"/>
      <c r="CD2259" s="48"/>
      <c r="CE2259" s="48"/>
      <c r="CF2259" s="48"/>
      <c r="CG2259" s="48"/>
      <c r="CH2259" s="48"/>
      <c r="CI2259" s="48"/>
      <c r="CJ2259" s="48"/>
      <c r="CK2259" s="48"/>
      <c r="CL2259" s="48"/>
      <c r="CM2259" s="48"/>
      <c r="CN2259" s="48"/>
      <c r="CO2259" s="48"/>
      <c r="CP2259" s="48"/>
      <c r="CQ2259" s="48"/>
      <c r="CR2259" s="48"/>
      <c r="CS2259" s="48"/>
      <c r="CT2259" s="48"/>
      <c r="CU2259" s="48"/>
      <c r="CV2259" s="48"/>
      <c r="CW2259" s="48"/>
      <c r="CX2259" s="48"/>
      <c r="CY2259" s="48"/>
      <c r="CZ2259" s="48"/>
      <c r="DA2259" s="48"/>
      <c r="DB2259" s="48"/>
      <c r="DC2259" s="48"/>
      <c r="DD2259" s="48"/>
      <c r="DE2259" s="48"/>
      <c r="DF2259" s="48"/>
      <c r="DG2259" s="48"/>
      <c r="DH2259" s="48"/>
      <c r="DI2259" s="48"/>
      <c r="DJ2259" s="48"/>
      <c r="DK2259" s="48"/>
      <c r="DL2259" s="48"/>
      <c r="DM2259" s="48"/>
      <c r="DN2259" s="48"/>
      <c r="DO2259" s="48"/>
      <c r="DP2259" s="48"/>
      <c r="DQ2259" s="48"/>
    </row>
    <row r="2260" spans="1:121" ht="12.75" hidden="1" customHeight="1" outlineLevel="2">
      <c r="A2260" s="62"/>
      <c r="B2260" s="40"/>
      <c r="C2260" s="10"/>
      <c r="D2260" s="27"/>
      <c r="E2260" s="28"/>
      <c r="F2260" s="35" t="s">
        <v>2659</v>
      </c>
      <c r="G2260" s="28"/>
      <c r="H2260" s="35"/>
      <c r="I2260" s="35"/>
      <c r="J2260" s="26"/>
      <c r="K2260" s="26"/>
      <c r="L2260" s="26"/>
      <c r="M2260" s="39" t="s">
        <v>351</v>
      </c>
      <c r="N2260" s="8" t="s">
        <v>54</v>
      </c>
      <c r="O2260" s="26">
        <v>1</v>
      </c>
      <c r="P2260" s="41"/>
      <c r="Q2260" s="88"/>
      <c r="R2260" s="47"/>
      <c r="S2260" s="47"/>
      <c r="T2260" s="47"/>
      <c r="U2260" s="47"/>
      <c r="V2260" s="48"/>
      <c r="W2260" s="48"/>
      <c r="X2260" s="48"/>
      <c r="Y2260" s="48"/>
      <c r="Z2260" s="48"/>
      <c r="AA2260" s="48"/>
      <c r="AB2260" s="48"/>
      <c r="AC2260" s="48"/>
      <c r="AD2260" s="48"/>
      <c r="AE2260" s="48"/>
      <c r="AF2260" s="48"/>
      <c r="AG2260" s="48"/>
      <c r="AH2260" s="48"/>
      <c r="AI2260" s="48"/>
      <c r="AJ2260" s="48"/>
      <c r="AK2260" s="48"/>
      <c r="AL2260" s="48"/>
      <c r="AM2260" s="48"/>
      <c r="AN2260" s="48"/>
      <c r="AO2260" s="48"/>
      <c r="AP2260" s="48"/>
      <c r="AQ2260" s="48"/>
      <c r="AR2260" s="48"/>
      <c r="AS2260" s="48"/>
      <c r="AT2260" s="48"/>
      <c r="AU2260" s="48"/>
      <c r="AV2260" s="48"/>
      <c r="AW2260" s="48"/>
      <c r="AX2260" s="48"/>
      <c r="AY2260" s="48"/>
      <c r="AZ2260" s="48"/>
      <c r="BA2260" s="48"/>
      <c r="BB2260" s="48"/>
      <c r="BC2260" s="48"/>
      <c r="BD2260" s="48"/>
      <c r="BE2260" s="48"/>
      <c r="BF2260" s="48"/>
      <c r="BG2260" s="48"/>
      <c r="BH2260" s="48"/>
      <c r="BI2260" s="48"/>
      <c r="BJ2260" s="48"/>
      <c r="BK2260" s="48"/>
      <c r="BL2260" s="48"/>
      <c r="BM2260" s="48"/>
      <c r="BN2260" s="48"/>
      <c r="BO2260" s="48"/>
      <c r="BP2260" s="48"/>
      <c r="BQ2260" s="48"/>
      <c r="BR2260" s="48"/>
      <c r="BS2260" s="48"/>
      <c r="BT2260" s="48"/>
      <c r="BU2260" s="48"/>
      <c r="BV2260" s="48"/>
      <c r="BW2260" s="48"/>
      <c r="BX2260" s="48"/>
      <c r="BY2260" s="48"/>
      <c r="BZ2260" s="48"/>
      <c r="CA2260" s="48"/>
      <c r="CB2260" s="48"/>
      <c r="CC2260" s="48"/>
      <c r="CD2260" s="48"/>
      <c r="CE2260" s="48"/>
      <c r="CF2260" s="48"/>
      <c r="CG2260" s="48"/>
      <c r="CH2260" s="48"/>
      <c r="CI2260" s="48"/>
      <c r="CJ2260" s="48"/>
      <c r="CK2260" s="48"/>
      <c r="CL2260" s="48"/>
      <c r="CM2260" s="48"/>
      <c r="CN2260" s="48"/>
      <c r="CO2260" s="48"/>
      <c r="CP2260" s="48"/>
      <c r="CQ2260" s="48"/>
      <c r="CR2260" s="48"/>
      <c r="CS2260" s="48"/>
      <c r="CT2260" s="48"/>
      <c r="CU2260" s="48"/>
      <c r="CV2260" s="48"/>
      <c r="CW2260" s="48"/>
      <c r="CX2260" s="48"/>
      <c r="CY2260" s="48"/>
      <c r="CZ2260" s="48"/>
      <c r="DA2260" s="48"/>
      <c r="DB2260" s="48"/>
      <c r="DC2260" s="48"/>
      <c r="DD2260" s="48"/>
      <c r="DE2260" s="48"/>
      <c r="DF2260" s="48"/>
      <c r="DG2260" s="48"/>
      <c r="DH2260" s="48"/>
      <c r="DI2260" s="48"/>
      <c r="DJ2260" s="48"/>
      <c r="DK2260" s="48"/>
      <c r="DL2260" s="48"/>
      <c r="DM2260" s="48"/>
      <c r="DN2260" s="48"/>
      <c r="DO2260" s="48"/>
      <c r="DP2260" s="48"/>
      <c r="DQ2260" s="48"/>
    </row>
    <row r="2261" spans="1:121" ht="45" customHeight="1" outlineLevel="1" collapsed="1">
      <c r="A2261" s="27" t="s">
        <v>2393</v>
      </c>
      <c r="B2261" s="27">
        <v>10</v>
      </c>
      <c r="C2261" s="28" t="s">
        <v>1548</v>
      </c>
      <c r="D2261" s="27" t="s">
        <v>1350</v>
      </c>
      <c r="E2261" s="28" t="s">
        <v>2394</v>
      </c>
      <c r="F2261" s="35" t="s">
        <v>2328</v>
      </c>
      <c r="G2261" s="28"/>
      <c r="H2261" s="28" t="s">
        <v>59</v>
      </c>
      <c r="I2261" s="28"/>
      <c r="J2261" s="76" t="s">
        <v>50</v>
      </c>
      <c r="K2261" s="26" t="s">
        <v>316</v>
      </c>
      <c r="L2261" s="26" t="s">
        <v>316</v>
      </c>
      <c r="M2261" s="3" t="str">
        <f>M2262&amp;" "&amp;O2262&amp;N2262&amp;" "&amp;M2263&amp;" "&amp;O2263&amp;N2263&amp;" "</f>
        <v xml:space="preserve">Ремонт ТМ 2шт Ремонт РУ10-0,4 кВ 1шт </v>
      </c>
      <c r="N2261" s="26"/>
      <c r="O2261" s="26"/>
      <c r="P2261" s="41"/>
      <c r="Q2261" s="88"/>
      <c r="R2261" s="47"/>
      <c r="S2261" s="47"/>
      <c r="T2261" s="47"/>
      <c r="U2261" s="47"/>
      <c r="V2261" s="48"/>
      <c r="W2261" s="48"/>
      <c r="X2261" s="48"/>
      <c r="Y2261" s="48"/>
      <c r="Z2261" s="48"/>
      <c r="AA2261" s="48"/>
      <c r="AB2261" s="48"/>
      <c r="AC2261" s="48"/>
      <c r="AD2261" s="48"/>
      <c r="AE2261" s="48"/>
      <c r="AF2261" s="48"/>
      <c r="AG2261" s="48"/>
      <c r="AH2261" s="48"/>
      <c r="AI2261" s="48"/>
      <c r="AJ2261" s="48"/>
      <c r="AK2261" s="48"/>
      <c r="AL2261" s="48"/>
      <c r="AM2261" s="48"/>
      <c r="AN2261" s="48"/>
      <c r="AO2261" s="48"/>
      <c r="AP2261" s="48"/>
      <c r="AQ2261" s="48"/>
      <c r="AR2261" s="48"/>
      <c r="AS2261" s="48"/>
      <c r="AT2261" s="48"/>
      <c r="AU2261" s="48"/>
      <c r="AV2261" s="48"/>
      <c r="AW2261" s="48"/>
      <c r="AX2261" s="48"/>
      <c r="AY2261" s="48"/>
      <c r="AZ2261" s="48"/>
      <c r="BA2261" s="48"/>
      <c r="BB2261" s="48"/>
      <c r="BC2261" s="48"/>
      <c r="BD2261" s="48"/>
      <c r="BE2261" s="48"/>
      <c r="BF2261" s="48"/>
      <c r="BG2261" s="48"/>
      <c r="BH2261" s="48"/>
      <c r="BI2261" s="48"/>
      <c r="BJ2261" s="48"/>
      <c r="BK2261" s="48"/>
      <c r="BL2261" s="48"/>
      <c r="BM2261" s="48"/>
      <c r="BN2261" s="48"/>
      <c r="BO2261" s="48"/>
      <c r="BP2261" s="48"/>
      <c r="BQ2261" s="48"/>
      <c r="BR2261" s="48"/>
      <c r="BS2261" s="48"/>
      <c r="BT2261" s="48"/>
      <c r="BU2261" s="48"/>
      <c r="BV2261" s="48"/>
      <c r="BW2261" s="48"/>
      <c r="BX2261" s="48"/>
      <c r="BY2261" s="48"/>
      <c r="BZ2261" s="48"/>
      <c r="CA2261" s="48"/>
      <c r="CB2261" s="48"/>
      <c r="CC2261" s="48"/>
      <c r="CD2261" s="48"/>
      <c r="CE2261" s="48"/>
      <c r="CF2261" s="48"/>
      <c r="CG2261" s="48"/>
      <c r="CH2261" s="48"/>
      <c r="CI2261" s="48"/>
      <c r="CJ2261" s="48"/>
      <c r="CK2261" s="48"/>
      <c r="CL2261" s="48"/>
      <c r="CM2261" s="48"/>
      <c r="CN2261" s="48"/>
      <c r="CO2261" s="48"/>
      <c r="CP2261" s="48"/>
      <c r="CQ2261" s="48"/>
      <c r="CR2261" s="48"/>
      <c r="CS2261" s="48"/>
      <c r="CT2261" s="48"/>
      <c r="CU2261" s="48"/>
      <c r="CV2261" s="48"/>
      <c r="CW2261" s="48"/>
      <c r="CX2261" s="48"/>
      <c r="CY2261" s="48"/>
      <c r="CZ2261" s="48"/>
      <c r="DA2261" s="48"/>
      <c r="DB2261" s="48"/>
      <c r="DC2261" s="48"/>
      <c r="DD2261" s="48"/>
      <c r="DE2261" s="48"/>
      <c r="DF2261" s="48"/>
      <c r="DG2261" s="48"/>
      <c r="DH2261" s="48"/>
      <c r="DI2261" s="48"/>
      <c r="DJ2261" s="48"/>
      <c r="DK2261" s="48"/>
      <c r="DL2261" s="48"/>
      <c r="DM2261" s="48"/>
      <c r="DN2261" s="48"/>
      <c r="DO2261" s="48"/>
      <c r="DP2261" s="48"/>
      <c r="DQ2261" s="48"/>
    </row>
    <row r="2262" spans="1:121" ht="12.75" hidden="1" customHeight="1" outlineLevel="2">
      <c r="A2262" s="62"/>
      <c r="B2262" s="40"/>
      <c r="C2262" s="10"/>
      <c r="D2262" s="27"/>
      <c r="E2262" s="28"/>
      <c r="F2262" s="35" t="s">
        <v>2660</v>
      </c>
      <c r="G2262" s="28"/>
      <c r="H2262" s="35"/>
      <c r="I2262" s="35"/>
      <c r="J2262" s="26"/>
      <c r="K2262" s="26"/>
      <c r="L2262" s="26"/>
      <c r="M2262" s="39" t="s">
        <v>2190</v>
      </c>
      <c r="N2262" s="8" t="s">
        <v>54</v>
      </c>
      <c r="O2262" s="26">
        <v>2</v>
      </c>
      <c r="P2262" s="41"/>
      <c r="Q2262" s="88"/>
      <c r="R2262" s="47"/>
      <c r="S2262" s="47"/>
      <c r="T2262" s="47"/>
      <c r="U2262" s="47"/>
      <c r="V2262" s="48"/>
      <c r="W2262" s="48"/>
      <c r="X2262" s="48"/>
      <c r="Y2262" s="48"/>
      <c r="Z2262" s="48"/>
      <c r="AA2262" s="48"/>
      <c r="AB2262" s="48"/>
      <c r="AC2262" s="48"/>
      <c r="AD2262" s="48"/>
      <c r="AE2262" s="48"/>
      <c r="AF2262" s="48"/>
      <c r="AG2262" s="48"/>
      <c r="AH2262" s="48"/>
      <c r="AI2262" s="48"/>
      <c r="AJ2262" s="48"/>
      <c r="AK2262" s="48"/>
      <c r="AL2262" s="48"/>
      <c r="AM2262" s="48"/>
      <c r="AN2262" s="48"/>
      <c r="AO2262" s="48"/>
      <c r="AP2262" s="48"/>
      <c r="AQ2262" s="48"/>
      <c r="AR2262" s="48"/>
      <c r="AS2262" s="48"/>
      <c r="AT2262" s="48"/>
      <c r="AU2262" s="48"/>
      <c r="AV2262" s="48"/>
      <c r="AW2262" s="48"/>
      <c r="AX2262" s="48"/>
      <c r="AY2262" s="48"/>
      <c r="AZ2262" s="48"/>
      <c r="BA2262" s="48"/>
      <c r="BB2262" s="48"/>
      <c r="BC2262" s="48"/>
      <c r="BD2262" s="48"/>
      <c r="BE2262" s="48"/>
      <c r="BF2262" s="48"/>
      <c r="BG2262" s="48"/>
      <c r="BH2262" s="48"/>
      <c r="BI2262" s="48"/>
      <c r="BJ2262" s="48"/>
      <c r="BK2262" s="48"/>
      <c r="BL2262" s="48"/>
      <c r="BM2262" s="48"/>
      <c r="BN2262" s="48"/>
      <c r="BO2262" s="48"/>
      <c r="BP2262" s="48"/>
      <c r="BQ2262" s="48"/>
      <c r="BR2262" s="48"/>
      <c r="BS2262" s="48"/>
      <c r="BT2262" s="48"/>
      <c r="BU2262" s="48"/>
      <c r="BV2262" s="48"/>
      <c r="BW2262" s="48"/>
      <c r="BX2262" s="48"/>
      <c r="BY2262" s="48"/>
      <c r="BZ2262" s="48"/>
      <c r="CA2262" s="48"/>
      <c r="CB2262" s="48"/>
      <c r="CC2262" s="48"/>
      <c r="CD2262" s="48"/>
      <c r="CE2262" s="48"/>
      <c r="CF2262" s="48"/>
      <c r="CG2262" s="48"/>
      <c r="CH2262" s="48"/>
      <c r="CI2262" s="48"/>
      <c r="CJ2262" s="48"/>
      <c r="CK2262" s="48"/>
      <c r="CL2262" s="48"/>
      <c r="CM2262" s="48"/>
      <c r="CN2262" s="48"/>
      <c r="CO2262" s="48"/>
      <c r="CP2262" s="48"/>
      <c r="CQ2262" s="48"/>
      <c r="CR2262" s="48"/>
      <c r="CS2262" s="48"/>
      <c r="CT2262" s="48"/>
      <c r="CU2262" s="48"/>
      <c r="CV2262" s="48"/>
      <c r="CW2262" s="48"/>
      <c r="CX2262" s="48"/>
      <c r="CY2262" s="48"/>
      <c r="CZ2262" s="48"/>
      <c r="DA2262" s="48"/>
      <c r="DB2262" s="48"/>
      <c r="DC2262" s="48"/>
      <c r="DD2262" s="48"/>
      <c r="DE2262" s="48"/>
      <c r="DF2262" s="48"/>
      <c r="DG2262" s="48"/>
      <c r="DH2262" s="48"/>
      <c r="DI2262" s="48"/>
      <c r="DJ2262" s="48"/>
      <c r="DK2262" s="48"/>
      <c r="DL2262" s="48"/>
      <c r="DM2262" s="48"/>
      <c r="DN2262" s="48"/>
      <c r="DO2262" s="48"/>
      <c r="DP2262" s="48"/>
      <c r="DQ2262" s="48"/>
    </row>
    <row r="2263" spans="1:121" ht="45" hidden="1" customHeight="1" outlineLevel="2">
      <c r="A2263" s="62"/>
      <c r="B2263" s="40"/>
      <c r="C2263" s="10"/>
      <c r="D2263" s="27"/>
      <c r="E2263" s="28"/>
      <c r="F2263" s="241" t="s">
        <v>2661</v>
      </c>
      <c r="G2263" s="143"/>
      <c r="H2263" s="35"/>
      <c r="I2263" s="35"/>
      <c r="J2263" s="26"/>
      <c r="K2263" s="26"/>
      <c r="L2263" s="26"/>
      <c r="M2263" s="39" t="s">
        <v>351</v>
      </c>
      <c r="N2263" s="33" t="s">
        <v>54</v>
      </c>
      <c r="O2263" s="26">
        <v>1</v>
      </c>
      <c r="P2263" s="41"/>
      <c r="Q2263" s="88"/>
      <c r="R2263" s="47"/>
      <c r="S2263" s="47"/>
      <c r="T2263" s="47"/>
      <c r="U2263" s="47"/>
      <c r="V2263" s="48"/>
      <c r="W2263" s="48"/>
      <c r="X2263" s="48"/>
      <c r="Y2263" s="48"/>
      <c r="Z2263" s="48"/>
      <c r="AA2263" s="48"/>
      <c r="AB2263" s="48"/>
      <c r="AC2263" s="48"/>
      <c r="AD2263" s="48"/>
      <c r="AE2263" s="48"/>
      <c r="AF2263" s="48"/>
      <c r="AG2263" s="48"/>
      <c r="AH2263" s="48"/>
      <c r="AI2263" s="48"/>
      <c r="AJ2263" s="48"/>
      <c r="AK2263" s="48"/>
      <c r="AL2263" s="48"/>
      <c r="AM2263" s="48"/>
      <c r="AN2263" s="48"/>
      <c r="AO2263" s="48"/>
      <c r="AP2263" s="48"/>
      <c r="AQ2263" s="48"/>
      <c r="AR2263" s="48"/>
      <c r="AS2263" s="48"/>
      <c r="AT2263" s="48"/>
      <c r="AU2263" s="48"/>
      <c r="AV2263" s="48"/>
      <c r="AW2263" s="48"/>
      <c r="AX2263" s="48"/>
      <c r="AY2263" s="48"/>
      <c r="AZ2263" s="48"/>
      <c r="BA2263" s="48"/>
      <c r="BB2263" s="48"/>
      <c r="BC2263" s="48"/>
      <c r="BD2263" s="48"/>
      <c r="BE2263" s="48"/>
      <c r="BF2263" s="48"/>
      <c r="BG2263" s="48"/>
      <c r="BH2263" s="48"/>
      <c r="BI2263" s="48"/>
      <c r="BJ2263" s="48"/>
      <c r="BK2263" s="48"/>
      <c r="BL2263" s="48"/>
      <c r="BM2263" s="48"/>
      <c r="BN2263" s="48"/>
      <c r="BO2263" s="48"/>
      <c r="BP2263" s="48"/>
      <c r="BQ2263" s="48"/>
      <c r="BR2263" s="48"/>
      <c r="BS2263" s="48"/>
      <c r="BT2263" s="48"/>
      <c r="BU2263" s="48"/>
      <c r="BV2263" s="48"/>
      <c r="BW2263" s="48"/>
      <c r="BX2263" s="48"/>
      <c r="BY2263" s="48"/>
      <c r="BZ2263" s="48"/>
      <c r="CA2263" s="48"/>
      <c r="CB2263" s="48"/>
      <c r="CC2263" s="48"/>
      <c r="CD2263" s="48"/>
      <c r="CE2263" s="48"/>
      <c r="CF2263" s="48"/>
      <c r="CG2263" s="48"/>
      <c r="CH2263" s="48"/>
      <c r="CI2263" s="48"/>
      <c r="CJ2263" s="48"/>
      <c r="CK2263" s="48"/>
      <c r="CL2263" s="48"/>
      <c r="CM2263" s="48"/>
      <c r="CN2263" s="48"/>
      <c r="CO2263" s="48"/>
      <c r="CP2263" s="48"/>
      <c r="CQ2263" s="48"/>
      <c r="CR2263" s="48"/>
      <c r="CS2263" s="48"/>
      <c r="CT2263" s="48"/>
      <c r="CU2263" s="48"/>
      <c r="CV2263" s="48"/>
      <c r="CW2263" s="48"/>
      <c r="CX2263" s="48"/>
      <c r="CY2263" s="48"/>
      <c r="CZ2263" s="48"/>
      <c r="DA2263" s="48"/>
      <c r="DB2263" s="48"/>
      <c r="DC2263" s="48"/>
      <c r="DD2263" s="48"/>
      <c r="DE2263" s="48"/>
      <c r="DF2263" s="48"/>
      <c r="DG2263" s="48"/>
      <c r="DH2263" s="48"/>
      <c r="DI2263" s="48"/>
      <c r="DJ2263" s="48"/>
      <c r="DK2263" s="48"/>
      <c r="DL2263" s="48"/>
      <c r="DM2263" s="48"/>
      <c r="DN2263" s="48"/>
      <c r="DO2263" s="48"/>
      <c r="DP2263" s="48"/>
      <c r="DQ2263" s="48"/>
    </row>
    <row r="2264" spans="1:121" ht="22.5" customHeight="1" outlineLevel="1" collapsed="1">
      <c r="A2264" s="27" t="s">
        <v>2395</v>
      </c>
      <c r="B2264" s="27">
        <v>10</v>
      </c>
      <c r="C2264" s="28" t="s">
        <v>1548</v>
      </c>
      <c r="D2264" s="27" t="s">
        <v>1350</v>
      </c>
      <c r="E2264" s="28" t="s">
        <v>2396</v>
      </c>
      <c r="F2264" s="35" t="s">
        <v>2331</v>
      </c>
      <c r="G2264" s="28"/>
      <c r="H2264" s="28" t="s">
        <v>59</v>
      </c>
      <c r="I2264" s="28"/>
      <c r="J2264" s="76" t="s">
        <v>50</v>
      </c>
      <c r="K2264" s="26" t="s">
        <v>53</v>
      </c>
      <c r="L2264" s="26" t="s">
        <v>53</v>
      </c>
      <c r="M2264" s="3" t="str">
        <f>M2265&amp;" "&amp;O2265&amp;N2265&amp;" "&amp;M2266&amp;" "&amp;O2266&amp;N2266&amp;" "</f>
        <v xml:space="preserve">Ремонт ТМ 1шт Ремонт РУ10-0,4 кВ 1шт </v>
      </c>
      <c r="N2264" s="26"/>
      <c r="O2264" s="26"/>
      <c r="P2264" s="41"/>
      <c r="Q2264" s="88"/>
      <c r="R2264" s="47"/>
      <c r="S2264" s="47"/>
      <c r="T2264" s="47"/>
      <c r="U2264" s="47"/>
      <c r="V2264" s="48"/>
      <c r="W2264" s="48"/>
      <c r="X2264" s="48"/>
      <c r="Y2264" s="48"/>
      <c r="Z2264" s="48"/>
      <c r="AA2264" s="48"/>
      <c r="AB2264" s="48"/>
      <c r="AC2264" s="48"/>
      <c r="AD2264" s="48"/>
      <c r="AE2264" s="48"/>
      <c r="AF2264" s="48"/>
      <c r="AG2264" s="48"/>
      <c r="AH2264" s="48"/>
      <c r="AI2264" s="48"/>
      <c r="AJ2264" s="48"/>
      <c r="AK2264" s="48"/>
      <c r="AL2264" s="48"/>
      <c r="AM2264" s="48"/>
      <c r="AN2264" s="48"/>
      <c r="AO2264" s="48"/>
      <c r="AP2264" s="48"/>
      <c r="AQ2264" s="48"/>
      <c r="AR2264" s="48"/>
      <c r="AS2264" s="48"/>
      <c r="AT2264" s="48"/>
      <c r="AU2264" s="48"/>
      <c r="AV2264" s="48"/>
      <c r="AW2264" s="48"/>
      <c r="AX2264" s="48"/>
      <c r="AY2264" s="48"/>
      <c r="AZ2264" s="48"/>
      <c r="BA2264" s="48"/>
      <c r="BB2264" s="48"/>
      <c r="BC2264" s="48"/>
      <c r="BD2264" s="48"/>
      <c r="BE2264" s="48"/>
      <c r="BF2264" s="48"/>
      <c r="BG2264" s="48"/>
      <c r="BH2264" s="48"/>
      <c r="BI2264" s="48"/>
      <c r="BJ2264" s="48"/>
      <c r="BK2264" s="48"/>
      <c r="BL2264" s="48"/>
      <c r="BM2264" s="48"/>
      <c r="BN2264" s="48"/>
      <c r="BO2264" s="48"/>
      <c r="BP2264" s="48"/>
      <c r="BQ2264" s="48"/>
      <c r="BR2264" s="48"/>
      <c r="BS2264" s="48"/>
      <c r="BT2264" s="48"/>
      <c r="BU2264" s="48"/>
      <c r="BV2264" s="48"/>
      <c r="BW2264" s="48"/>
      <c r="BX2264" s="48"/>
      <c r="BY2264" s="48"/>
      <c r="BZ2264" s="48"/>
      <c r="CA2264" s="48"/>
      <c r="CB2264" s="48"/>
      <c r="CC2264" s="48"/>
      <c r="CD2264" s="48"/>
      <c r="CE2264" s="48"/>
      <c r="CF2264" s="48"/>
      <c r="CG2264" s="48"/>
      <c r="CH2264" s="48"/>
      <c r="CI2264" s="48"/>
      <c r="CJ2264" s="48"/>
      <c r="CK2264" s="48"/>
      <c r="CL2264" s="48"/>
      <c r="CM2264" s="48"/>
      <c r="CN2264" s="48"/>
      <c r="CO2264" s="48"/>
      <c r="CP2264" s="48"/>
      <c r="CQ2264" s="48"/>
      <c r="CR2264" s="48"/>
      <c r="CS2264" s="48"/>
      <c r="CT2264" s="48"/>
      <c r="CU2264" s="48"/>
      <c r="CV2264" s="48"/>
      <c r="CW2264" s="48"/>
      <c r="CX2264" s="48"/>
      <c r="CY2264" s="48"/>
      <c r="CZ2264" s="48"/>
      <c r="DA2264" s="48"/>
      <c r="DB2264" s="48"/>
      <c r="DC2264" s="48"/>
      <c r="DD2264" s="48"/>
      <c r="DE2264" s="48"/>
      <c r="DF2264" s="48"/>
      <c r="DG2264" s="48"/>
      <c r="DH2264" s="48"/>
      <c r="DI2264" s="48"/>
      <c r="DJ2264" s="48"/>
      <c r="DK2264" s="48"/>
      <c r="DL2264" s="48"/>
      <c r="DM2264" s="48"/>
      <c r="DN2264" s="48"/>
      <c r="DO2264" s="48"/>
      <c r="DP2264" s="48"/>
      <c r="DQ2264" s="48"/>
    </row>
    <row r="2265" spans="1:121" ht="12.75" hidden="1" customHeight="1" outlineLevel="2">
      <c r="A2265" s="62"/>
      <c r="B2265" s="40"/>
      <c r="C2265" s="10"/>
      <c r="D2265" s="27"/>
      <c r="E2265" s="28"/>
      <c r="F2265" s="35"/>
      <c r="G2265" s="28"/>
      <c r="H2265" s="35"/>
      <c r="I2265" s="35"/>
      <c r="J2265" s="26"/>
      <c r="K2265" s="26"/>
      <c r="L2265" s="26"/>
      <c r="M2265" s="39" t="s">
        <v>2190</v>
      </c>
      <c r="N2265" s="8" t="s">
        <v>54</v>
      </c>
      <c r="O2265" s="26">
        <v>1</v>
      </c>
      <c r="P2265" s="41"/>
      <c r="Q2265" s="88"/>
      <c r="R2265" s="47"/>
      <c r="S2265" s="47"/>
      <c r="T2265" s="47"/>
      <c r="U2265" s="47"/>
      <c r="V2265" s="48"/>
      <c r="W2265" s="48"/>
      <c r="X2265" s="48"/>
      <c r="Y2265" s="48"/>
      <c r="Z2265" s="48"/>
      <c r="AA2265" s="48"/>
      <c r="AB2265" s="48"/>
      <c r="AC2265" s="48"/>
      <c r="AD2265" s="48"/>
      <c r="AE2265" s="48"/>
      <c r="AF2265" s="48"/>
      <c r="AG2265" s="48"/>
      <c r="AH2265" s="48"/>
      <c r="AI2265" s="48"/>
      <c r="AJ2265" s="48"/>
      <c r="AK2265" s="48"/>
      <c r="AL2265" s="48"/>
      <c r="AM2265" s="48"/>
      <c r="AN2265" s="48"/>
      <c r="AO2265" s="48"/>
      <c r="AP2265" s="48"/>
      <c r="AQ2265" s="48"/>
      <c r="AR2265" s="48"/>
      <c r="AS2265" s="48"/>
      <c r="AT2265" s="48"/>
      <c r="AU2265" s="48"/>
      <c r="AV2265" s="48"/>
      <c r="AW2265" s="48"/>
      <c r="AX2265" s="48"/>
      <c r="AY2265" s="48"/>
      <c r="AZ2265" s="48"/>
      <c r="BA2265" s="48"/>
      <c r="BB2265" s="48"/>
      <c r="BC2265" s="48"/>
      <c r="BD2265" s="48"/>
      <c r="BE2265" s="48"/>
      <c r="BF2265" s="48"/>
      <c r="BG2265" s="48"/>
      <c r="BH2265" s="48"/>
      <c r="BI2265" s="48"/>
      <c r="BJ2265" s="48"/>
      <c r="BK2265" s="48"/>
      <c r="BL2265" s="48"/>
      <c r="BM2265" s="48"/>
      <c r="BN2265" s="48"/>
      <c r="BO2265" s="48"/>
      <c r="BP2265" s="48"/>
      <c r="BQ2265" s="48"/>
      <c r="BR2265" s="48"/>
      <c r="BS2265" s="48"/>
      <c r="BT2265" s="48"/>
      <c r="BU2265" s="48"/>
      <c r="BV2265" s="48"/>
      <c r="BW2265" s="48"/>
      <c r="BX2265" s="48"/>
      <c r="BY2265" s="48"/>
      <c r="BZ2265" s="48"/>
      <c r="CA2265" s="48"/>
      <c r="CB2265" s="48"/>
      <c r="CC2265" s="48"/>
      <c r="CD2265" s="48"/>
      <c r="CE2265" s="48"/>
      <c r="CF2265" s="48"/>
      <c r="CG2265" s="48"/>
      <c r="CH2265" s="48"/>
      <c r="CI2265" s="48"/>
      <c r="CJ2265" s="48"/>
      <c r="CK2265" s="48"/>
      <c r="CL2265" s="48"/>
      <c r="CM2265" s="48"/>
      <c r="CN2265" s="48"/>
      <c r="CO2265" s="48"/>
      <c r="CP2265" s="48"/>
      <c r="CQ2265" s="48"/>
      <c r="CR2265" s="48"/>
      <c r="CS2265" s="48"/>
      <c r="CT2265" s="48"/>
      <c r="CU2265" s="48"/>
      <c r="CV2265" s="48"/>
      <c r="CW2265" s="48"/>
      <c r="CX2265" s="48"/>
      <c r="CY2265" s="48"/>
      <c r="CZ2265" s="48"/>
      <c r="DA2265" s="48"/>
      <c r="DB2265" s="48"/>
      <c r="DC2265" s="48"/>
      <c r="DD2265" s="48"/>
      <c r="DE2265" s="48"/>
      <c r="DF2265" s="48"/>
      <c r="DG2265" s="48"/>
      <c r="DH2265" s="48"/>
      <c r="DI2265" s="48"/>
      <c r="DJ2265" s="48"/>
      <c r="DK2265" s="48"/>
      <c r="DL2265" s="48"/>
      <c r="DM2265" s="48"/>
      <c r="DN2265" s="48"/>
      <c r="DO2265" s="48"/>
      <c r="DP2265" s="48"/>
      <c r="DQ2265" s="48"/>
    </row>
    <row r="2266" spans="1:121" ht="12.75" hidden="1" customHeight="1" outlineLevel="2">
      <c r="A2266" s="62"/>
      <c r="B2266" s="40"/>
      <c r="C2266" s="10"/>
      <c r="D2266" s="27"/>
      <c r="E2266" s="28"/>
      <c r="F2266" s="35"/>
      <c r="G2266" s="28"/>
      <c r="H2266" s="35"/>
      <c r="I2266" s="35"/>
      <c r="J2266" s="26"/>
      <c r="K2266" s="26"/>
      <c r="L2266" s="26"/>
      <c r="M2266" s="39" t="s">
        <v>351</v>
      </c>
      <c r="N2266" s="33" t="s">
        <v>54</v>
      </c>
      <c r="O2266" s="26">
        <v>1</v>
      </c>
      <c r="P2266" s="41"/>
      <c r="Q2266" s="88"/>
      <c r="R2266" s="47"/>
      <c r="S2266" s="47"/>
      <c r="T2266" s="47"/>
      <c r="U2266" s="47"/>
      <c r="V2266" s="48"/>
      <c r="W2266" s="48"/>
      <c r="X2266" s="48"/>
      <c r="Y2266" s="48"/>
      <c r="Z2266" s="48"/>
      <c r="AA2266" s="48"/>
      <c r="AB2266" s="48"/>
      <c r="AC2266" s="48"/>
      <c r="AD2266" s="48"/>
      <c r="AE2266" s="48"/>
      <c r="AF2266" s="48"/>
      <c r="AG2266" s="48"/>
      <c r="AH2266" s="48"/>
      <c r="AI2266" s="48"/>
      <c r="AJ2266" s="48"/>
      <c r="AK2266" s="48"/>
      <c r="AL2266" s="48"/>
      <c r="AM2266" s="48"/>
      <c r="AN2266" s="48"/>
      <c r="AO2266" s="48"/>
      <c r="AP2266" s="48"/>
      <c r="AQ2266" s="48"/>
      <c r="AR2266" s="48"/>
      <c r="AS2266" s="48"/>
      <c r="AT2266" s="48"/>
      <c r="AU2266" s="48"/>
      <c r="AV2266" s="48"/>
      <c r="AW2266" s="48"/>
      <c r="AX2266" s="48"/>
      <c r="AY2266" s="48"/>
      <c r="AZ2266" s="48"/>
      <c r="BA2266" s="48"/>
      <c r="BB2266" s="48"/>
      <c r="BC2266" s="48"/>
      <c r="BD2266" s="48"/>
      <c r="BE2266" s="48"/>
      <c r="BF2266" s="48"/>
      <c r="BG2266" s="48"/>
      <c r="BH2266" s="48"/>
      <c r="BI2266" s="48"/>
      <c r="BJ2266" s="48"/>
      <c r="BK2266" s="48"/>
      <c r="BL2266" s="48"/>
      <c r="BM2266" s="48"/>
      <c r="BN2266" s="48"/>
      <c r="BO2266" s="48"/>
      <c r="BP2266" s="48"/>
      <c r="BQ2266" s="48"/>
      <c r="BR2266" s="48"/>
      <c r="BS2266" s="48"/>
      <c r="BT2266" s="48"/>
      <c r="BU2266" s="48"/>
      <c r="BV2266" s="48"/>
      <c r="BW2266" s="48"/>
      <c r="BX2266" s="48"/>
      <c r="BY2266" s="48"/>
      <c r="BZ2266" s="48"/>
      <c r="CA2266" s="48"/>
      <c r="CB2266" s="48"/>
      <c r="CC2266" s="48"/>
      <c r="CD2266" s="48"/>
      <c r="CE2266" s="48"/>
      <c r="CF2266" s="48"/>
      <c r="CG2266" s="48"/>
      <c r="CH2266" s="48"/>
      <c r="CI2266" s="48"/>
      <c r="CJ2266" s="48"/>
      <c r="CK2266" s="48"/>
      <c r="CL2266" s="48"/>
      <c r="CM2266" s="48"/>
      <c r="CN2266" s="48"/>
      <c r="CO2266" s="48"/>
      <c r="CP2266" s="48"/>
      <c r="CQ2266" s="48"/>
      <c r="CR2266" s="48"/>
      <c r="CS2266" s="48"/>
      <c r="CT2266" s="48"/>
      <c r="CU2266" s="48"/>
      <c r="CV2266" s="48"/>
      <c r="CW2266" s="48"/>
      <c r="CX2266" s="48"/>
      <c r="CY2266" s="48"/>
      <c r="CZ2266" s="48"/>
      <c r="DA2266" s="48"/>
      <c r="DB2266" s="48"/>
      <c r="DC2266" s="48"/>
      <c r="DD2266" s="48"/>
      <c r="DE2266" s="48"/>
      <c r="DF2266" s="48"/>
      <c r="DG2266" s="48"/>
      <c r="DH2266" s="48"/>
      <c r="DI2266" s="48"/>
      <c r="DJ2266" s="48"/>
      <c r="DK2266" s="48"/>
      <c r="DL2266" s="48"/>
      <c r="DM2266" s="48"/>
      <c r="DN2266" s="48"/>
      <c r="DO2266" s="48"/>
      <c r="DP2266" s="48"/>
      <c r="DQ2266" s="48"/>
    </row>
    <row r="2267" spans="1:121" ht="12.75" customHeight="1" outlineLevel="1" collapsed="1">
      <c r="A2267" s="27"/>
      <c r="B2267" s="27"/>
      <c r="C2267" s="28"/>
      <c r="D2267" s="27"/>
      <c r="E2267" s="28"/>
      <c r="F2267" s="35"/>
      <c r="G2267" s="28"/>
      <c r="H2267" s="28"/>
      <c r="I2267" s="28"/>
      <c r="J2267" s="76"/>
      <c r="K2267" s="26"/>
      <c r="L2267" s="26"/>
      <c r="M2267" s="3"/>
      <c r="N2267" s="26"/>
      <c r="O2267" s="26"/>
      <c r="P2267" s="41"/>
      <c r="Q2267" s="88"/>
      <c r="R2267" s="47"/>
      <c r="S2267" s="47"/>
      <c r="T2267" s="47"/>
      <c r="U2267" s="47"/>
      <c r="V2267" s="48"/>
      <c r="W2267" s="48"/>
      <c r="X2267" s="48"/>
      <c r="Y2267" s="48"/>
      <c r="Z2267" s="48"/>
      <c r="AA2267" s="48"/>
      <c r="AB2267" s="48"/>
      <c r="AC2267" s="48"/>
      <c r="AD2267" s="48"/>
      <c r="AE2267" s="48"/>
      <c r="AF2267" s="48"/>
      <c r="AG2267" s="48"/>
      <c r="AH2267" s="48"/>
      <c r="AI2267" s="48"/>
      <c r="AJ2267" s="48"/>
      <c r="AK2267" s="48"/>
      <c r="AL2267" s="48"/>
      <c r="AM2267" s="48"/>
      <c r="AN2267" s="48"/>
      <c r="AO2267" s="48"/>
      <c r="AP2267" s="48"/>
      <c r="AQ2267" s="48"/>
      <c r="AR2267" s="48"/>
      <c r="AS2267" s="48"/>
      <c r="AT2267" s="48"/>
      <c r="AU2267" s="48"/>
      <c r="AV2267" s="48"/>
      <c r="AW2267" s="48"/>
      <c r="AX2267" s="48"/>
      <c r="AY2267" s="48"/>
      <c r="AZ2267" s="48"/>
      <c r="BA2267" s="48"/>
      <c r="BB2267" s="48"/>
      <c r="BC2267" s="48"/>
      <c r="BD2267" s="48"/>
      <c r="BE2267" s="48"/>
      <c r="BF2267" s="48"/>
      <c r="BG2267" s="48"/>
      <c r="BH2267" s="48"/>
      <c r="BI2267" s="48"/>
      <c r="BJ2267" s="48"/>
      <c r="BK2267" s="48"/>
      <c r="BL2267" s="48"/>
      <c r="BM2267" s="48"/>
      <c r="BN2267" s="48"/>
      <c r="BO2267" s="48"/>
      <c r="BP2267" s="48"/>
      <c r="BQ2267" s="48"/>
      <c r="BR2267" s="48"/>
      <c r="BS2267" s="48"/>
      <c r="BT2267" s="48"/>
      <c r="BU2267" s="48"/>
      <c r="BV2267" s="48"/>
      <c r="BW2267" s="48"/>
      <c r="BX2267" s="48"/>
      <c r="BY2267" s="48"/>
      <c r="BZ2267" s="48"/>
      <c r="CA2267" s="48"/>
      <c r="CB2267" s="48"/>
      <c r="CC2267" s="48"/>
      <c r="CD2267" s="48"/>
      <c r="CE2267" s="48"/>
      <c r="CF2267" s="48"/>
      <c r="CG2267" s="48"/>
      <c r="CH2267" s="48"/>
      <c r="CI2267" s="48"/>
      <c r="CJ2267" s="48"/>
      <c r="CK2267" s="48"/>
      <c r="CL2267" s="48"/>
      <c r="CM2267" s="48"/>
      <c r="CN2267" s="48"/>
      <c r="CO2267" s="48"/>
      <c r="CP2267" s="48"/>
      <c r="CQ2267" s="48"/>
      <c r="CR2267" s="48"/>
      <c r="CS2267" s="48"/>
      <c r="CT2267" s="48"/>
      <c r="CU2267" s="48"/>
      <c r="CV2267" s="48"/>
      <c r="CW2267" s="48"/>
      <c r="CX2267" s="48"/>
      <c r="CY2267" s="48"/>
      <c r="CZ2267" s="48"/>
      <c r="DA2267" s="48"/>
      <c r="DB2267" s="48"/>
      <c r="DC2267" s="48"/>
      <c r="DD2267" s="48"/>
      <c r="DE2267" s="48"/>
      <c r="DF2267" s="48"/>
      <c r="DG2267" s="48"/>
      <c r="DH2267" s="48"/>
      <c r="DI2267" s="48"/>
      <c r="DJ2267" s="48"/>
      <c r="DK2267" s="48"/>
      <c r="DL2267" s="48"/>
      <c r="DM2267" s="48"/>
      <c r="DN2267" s="48"/>
      <c r="DO2267" s="48"/>
      <c r="DP2267" s="48"/>
      <c r="DQ2267" s="48"/>
    </row>
    <row r="2268" spans="1:121">
      <c r="A2268" s="152" t="s">
        <v>5</v>
      </c>
      <c r="B2268" s="152"/>
      <c r="C2268" s="18"/>
      <c r="D2268" s="152"/>
      <c r="E2268" s="18"/>
      <c r="F2268" s="17" t="s">
        <v>6</v>
      </c>
      <c r="G2268" s="18"/>
      <c r="H2268" s="18"/>
      <c r="I2268" s="18"/>
      <c r="J2268" s="26"/>
      <c r="K2268" s="26"/>
      <c r="L2268" s="26"/>
      <c r="M2268" s="213"/>
      <c r="N2268" s="165"/>
      <c r="O2268" s="165"/>
      <c r="P2268" s="41"/>
      <c r="Q2268" s="88"/>
      <c r="R2268" s="47"/>
      <c r="S2268" s="47"/>
      <c r="T2268" s="47"/>
      <c r="U2268" s="47"/>
      <c r="V2268" s="47"/>
      <c r="W2268" s="47"/>
      <c r="X2268" s="47"/>
      <c r="Y2268" s="47"/>
      <c r="Z2268" s="47"/>
      <c r="AA2268" s="48"/>
      <c r="AB2268" s="48"/>
      <c r="AC2268" s="48"/>
      <c r="AD2268" s="48"/>
      <c r="AE2268" s="48"/>
      <c r="AF2268" s="48"/>
      <c r="AG2268" s="48"/>
      <c r="AH2268" s="48"/>
      <c r="AI2268" s="48"/>
      <c r="AJ2268" s="48"/>
      <c r="AK2268" s="48"/>
      <c r="AL2268" s="48"/>
      <c r="AM2268" s="48"/>
      <c r="AN2268" s="48"/>
      <c r="AO2268" s="48"/>
      <c r="AP2268" s="48"/>
      <c r="AQ2268" s="48"/>
      <c r="AR2268" s="48"/>
      <c r="AS2268" s="48"/>
      <c r="AT2268" s="48"/>
      <c r="AU2268" s="48"/>
      <c r="AV2268" s="48"/>
      <c r="AW2268" s="48"/>
      <c r="AX2268" s="48"/>
      <c r="AY2268" s="48"/>
      <c r="AZ2268" s="48"/>
      <c r="BA2268" s="48"/>
      <c r="BB2268" s="48"/>
      <c r="BC2268" s="48"/>
      <c r="BD2268" s="48"/>
      <c r="BE2268" s="48"/>
      <c r="BF2268" s="48"/>
      <c r="BG2268" s="48"/>
      <c r="BH2268" s="48"/>
      <c r="BI2268" s="48"/>
      <c r="BJ2268" s="48"/>
      <c r="BK2268" s="48"/>
      <c r="BL2268" s="48"/>
      <c r="BM2268" s="48"/>
      <c r="BN2268" s="48"/>
      <c r="BO2268" s="48"/>
      <c r="BP2268" s="48"/>
      <c r="BQ2268" s="48"/>
      <c r="BR2268" s="48"/>
      <c r="BS2268" s="48"/>
      <c r="BT2268" s="48"/>
      <c r="BU2268" s="48"/>
      <c r="BV2268" s="48"/>
      <c r="BW2268" s="48"/>
      <c r="BX2268" s="48"/>
      <c r="BY2268" s="48"/>
      <c r="BZ2268" s="48"/>
      <c r="CA2268" s="48"/>
      <c r="CB2268" s="48"/>
      <c r="CC2268" s="48"/>
      <c r="CD2268" s="48"/>
      <c r="CE2268" s="48"/>
      <c r="CF2268" s="48"/>
      <c r="CG2268" s="48"/>
      <c r="CH2268" s="48"/>
      <c r="CI2268" s="48"/>
      <c r="CJ2268" s="48"/>
      <c r="CK2268" s="48"/>
      <c r="CL2268" s="48"/>
      <c r="CM2268" s="48"/>
      <c r="CN2268" s="48"/>
      <c r="CO2268" s="48"/>
      <c r="CP2268" s="48"/>
      <c r="CQ2268" s="48"/>
      <c r="CR2268" s="48"/>
      <c r="CS2268" s="48"/>
      <c r="CT2268" s="48"/>
      <c r="CU2268" s="48"/>
      <c r="CV2268" s="48"/>
      <c r="CW2268" s="48"/>
      <c r="CX2268" s="48"/>
      <c r="CY2268" s="48"/>
      <c r="CZ2268" s="48"/>
      <c r="DA2268" s="48"/>
      <c r="DB2268" s="48"/>
      <c r="DC2268" s="48"/>
      <c r="DD2268" s="48"/>
      <c r="DE2268" s="48"/>
      <c r="DF2268" s="48"/>
      <c r="DG2268" s="48"/>
      <c r="DH2268" s="48"/>
      <c r="DI2268" s="48"/>
      <c r="DJ2268" s="48"/>
      <c r="DK2268" s="48"/>
      <c r="DL2268" s="48"/>
      <c r="DM2268" s="48"/>
      <c r="DN2268" s="48"/>
      <c r="DO2268" s="48"/>
      <c r="DP2268" s="48"/>
      <c r="DQ2268" s="48"/>
    </row>
    <row r="2269" spans="1:121" ht="45" customHeight="1" outlineLevel="1">
      <c r="A2269" s="27" t="s">
        <v>110</v>
      </c>
      <c r="B2269" s="27"/>
      <c r="C2269" s="27" t="s">
        <v>1529</v>
      </c>
      <c r="D2269" s="27" t="s">
        <v>1350</v>
      </c>
      <c r="E2269" s="28" t="s">
        <v>1998</v>
      </c>
      <c r="F2269" s="35" t="s">
        <v>1999</v>
      </c>
      <c r="G2269" s="28"/>
      <c r="H2269" s="28" t="s">
        <v>2397</v>
      </c>
      <c r="I2269" s="28" t="s">
        <v>2398</v>
      </c>
      <c r="J2269" s="27" t="s">
        <v>33</v>
      </c>
      <c r="K2269" s="26" t="s">
        <v>55</v>
      </c>
      <c r="L2269" s="26" t="s">
        <v>56</v>
      </c>
      <c r="M2269" s="3" t="str">
        <f>M2270&amp;" "&amp;O2270&amp;N2270&amp;" "</f>
        <v xml:space="preserve">Ремонт маслоприемника  1шт </v>
      </c>
      <c r="N2269" s="26"/>
      <c r="O2269" s="26"/>
      <c r="P2269" s="41"/>
      <c r="Q2269" s="47"/>
      <c r="R2269" s="47"/>
      <c r="S2269" s="47"/>
      <c r="T2269" s="48"/>
      <c r="U2269" s="48"/>
      <c r="V2269" s="48"/>
      <c r="W2269" s="48"/>
      <c r="X2269" s="48"/>
      <c r="Y2269" s="48"/>
      <c r="Z2269" s="48"/>
      <c r="AA2269" s="48"/>
      <c r="AB2269" s="48"/>
      <c r="AC2269" s="48"/>
      <c r="AD2269" s="48"/>
      <c r="AE2269" s="48"/>
      <c r="AF2269" s="48"/>
      <c r="AG2269" s="48"/>
      <c r="AH2269" s="48"/>
      <c r="AI2269" s="48"/>
      <c r="AJ2269" s="48"/>
      <c r="AK2269" s="48"/>
      <c r="AL2269" s="48"/>
      <c r="AM2269" s="48"/>
      <c r="AN2269" s="48"/>
      <c r="AO2269" s="48"/>
      <c r="AP2269" s="48"/>
      <c r="AQ2269" s="48"/>
      <c r="AR2269" s="48"/>
      <c r="AS2269" s="48"/>
      <c r="AT2269" s="48"/>
      <c r="AU2269" s="48"/>
      <c r="AV2269" s="48"/>
      <c r="AW2269" s="48"/>
      <c r="AX2269" s="48"/>
      <c r="AY2269" s="48"/>
      <c r="AZ2269" s="48"/>
      <c r="BA2269" s="48"/>
      <c r="BB2269" s="48"/>
      <c r="BC2269" s="48"/>
      <c r="BD2269" s="48"/>
      <c r="BE2269" s="48"/>
      <c r="BF2269" s="48"/>
      <c r="BG2269" s="48"/>
      <c r="BH2269" s="48"/>
      <c r="BI2269" s="48"/>
      <c r="BJ2269" s="48"/>
      <c r="BK2269" s="48"/>
      <c r="BL2269" s="48"/>
      <c r="BM2269" s="48"/>
      <c r="BN2269" s="48"/>
      <c r="BO2269" s="48"/>
      <c r="BP2269" s="48"/>
      <c r="BQ2269" s="48"/>
      <c r="BR2269" s="48"/>
      <c r="BS2269" s="48"/>
      <c r="BT2269" s="48"/>
      <c r="BU2269" s="48"/>
      <c r="BV2269" s="48"/>
      <c r="BW2269" s="48"/>
      <c r="BX2269" s="48"/>
      <c r="BY2269" s="48"/>
      <c r="BZ2269" s="48"/>
      <c r="CA2269" s="48"/>
      <c r="CB2269" s="48"/>
      <c r="CC2269" s="48"/>
      <c r="CD2269" s="48"/>
      <c r="CE2269" s="48"/>
      <c r="CF2269" s="48"/>
      <c r="CG2269" s="48"/>
      <c r="CH2269" s="48"/>
      <c r="CI2269" s="48"/>
      <c r="CJ2269" s="48"/>
      <c r="CK2269" s="48"/>
      <c r="CL2269" s="48"/>
      <c r="CM2269" s="48"/>
      <c r="CN2269" s="48"/>
      <c r="CO2269" s="48"/>
      <c r="CP2269" s="48"/>
      <c r="CQ2269" s="48"/>
      <c r="CR2269" s="48"/>
      <c r="CS2269" s="48"/>
      <c r="CT2269" s="48"/>
      <c r="CU2269" s="48"/>
      <c r="CV2269" s="48"/>
      <c r="CW2269" s="48"/>
      <c r="CX2269" s="48"/>
      <c r="CY2269" s="48"/>
      <c r="CZ2269" s="48"/>
      <c r="DA2269" s="48"/>
      <c r="DB2269" s="48"/>
      <c r="DC2269" s="48"/>
      <c r="DD2269" s="48"/>
      <c r="DE2269" s="48"/>
      <c r="DF2269" s="48"/>
      <c r="DG2269" s="48"/>
      <c r="DH2269" s="48"/>
      <c r="DI2269" s="48"/>
      <c r="DJ2269" s="48"/>
      <c r="DK2269" s="48"/>
      <c r="DL2269" s="48"/>
      <c r="DM2269" s="48"/>
      <c r="DN2269" s="48"/>
      <c r="DO2269" s="48"/>
    </row>
    <row r="2270" spans="1:121" ht="12.75" hidden="1" customHeight="1" outlineLevel="2">
      <c r="A2270" s="62"/>
      <c r="B2270" s="40"/>
      <c r="C2270" s="27"/>
      <c r="D2270" s="27"/>
      <c r="E2270" s="28"/>
      <c r="F2270" s="35" t="s">
        <v>2727</v>
      </c>
      <c r="G2270" s="28"/>
      <c r="H2270" s="75"/>
      <c r="I2270" s="35"/>
      <c r="J2270" s="26"/>
      <c r="K2270" s="26"/>
      <c r="L2270" s="26"/>
      <c r="M2270" s="39" t="s">
        <v>2399</v>
      </c>
      <c r="N2270" s="8" t="s">
        <v>54</v>
      </c>
      <c r="O2270" s="26">
        <v>1</v>
      </c>
      <c r="P2270" s="41"/>
      <c r="Q2270" s="47"/>
      <c r="R2270" s="47"/>
      <c r="S2270" s="47"/>
      <c r="T2270" s="48"/>
      <c r="U2270" s="48"/>
      <c r="V2270" s="48"/>
      <c r="W2270" s="48"/>
      <c r="X2270" s="48"/>
      <c r="Y2270" s="48"/>
      <c r="Z2270" s="48"/>
      <c r="AA2270" s="48"/>
      <c r="AB2270" s="48"/>
      <c r="AC2270" s="48"/>
      <c r="AD2270" s="48"/>
      <c r="AE2270" s="48"/>
      <c r="AF2270" s="48"/>
      <c r="AG2270" s="48"/>
      <c r="AH2270" s="48"/>
      <c r="AI2270" s="48"/>
      <c r="AJ2270" s="48"/>
      <c r="AK2270" s="48"/>
      <c r="AL2270" s="48"/>
      <c r="AM2270" s="48"/>
      <c r="AN2270" s="48"/>
      <c r="AO2270" s="48"/>
      <c r="AP2270" s="48"/>
      <c r="AQ2270" s="48"/>
      <c r="AR2270" s="48"/>
      <c r="AS2270" s="48"/>
      <c r="AT2270" s="48"/>
      <c r="AU2270" s="48"/>
      <c r="AV2270" s="48"/>
      <c r="AW2270" s="48"/>
      <c r="AX2270" s="48"/>
      <c r="AY2270" s="48"/>
      <c r="AZ2270" s="48"/>
      <c r="BA2270" s="48"/>
      <c r="BB2270" s="48"/>
      <c r="BC2270" s="48"/>
      <c r="BD2270" s="48"/>
      <c r="BE2270" s="48"/>
      <c r="BF2270" s="48"/>
      <c r="BG2270" s="48"/>
      <c r="BH2270" s="48"/>
      <c r="BI2270" s="48"/>
      <c r="BJ2270" s="48"/>
      <c r="BK2270" s="48"/>
      <c r="BL2270" s="48"/>
      <c r="BM2270" s="48"/>
      <c r="BN2270" s="48"/>
      <c r="BO2270" s="48"/>
      <c r="BP2270" s="48"/>
      <c r="BQ2270" s="48"/>
      <c r="BR2270" s="48"/>
      <c r="BS2270" s="48"/>
      <c r="BT2270" s="48"/>
      <c r="BU2270" s="48"/>
      <c r="BV2270" s="48"/>
      <c r="BW2270" s="48"/>
      <c r="BX2270" s="48"/>
      <c r="BY2270" s="48"/>
      <c r="BZ2270" s="48"/>
      <c r="CA2270" s="48"/>
      <c r="CB2270" s="48"/>
      <c r="CC2270" s="48"/>
      <c r="CD2270" s="48"/>
      <c r="CE2270" s="48"/>
      <c r="CF2270" s="48"/>
      <c r="CG2270" s="48"/>
      <c r="CH2270" s="48"/>
      <c r="CI2270" s="48"/>
      <c r="CJ2270" s="48"/>
      <c r="CK2270" s="48"/>
      <c r="CL2270" s="48"/>
      <c r="CM2270" s="48"/>
      <c r="CN2270" s="48"/>
      <c r="CO2270" s="48"/>
      <c r="CP2270" s="48"/>
      <c r="CQ2270" s="48"/>
      <c r="CR2270" s="48"/>
      <c r="CS2270" s="48"/>
      <c r="CT2270" s="48"/>
      <c r="CU2270" s="48"/>
      <c r="CV2270" s="48"/>
      <c r="CW2270" s="48"/>
      <c r="CX2270" s="48"/>
      <c r="CY2270" s="48"/>
      <c r="CZ2270" s="48"/>
      <c r="DA2270" s="48"/>
      <c r="DB2270" s="48"/>
      <c r="DC2270" s="48"/>
      <c r="DD2270" s="48"/>
      <c r="DE2270" s="48"/>
      <c r="DF2270" s="48"/>
      <c r="DG2270" s="48"/>
      <c r="DH2270" s="48"/>
      <c r="DI2270" s="48"/>
      <c r="DJ2270" s="48"/>
      <c r="DK2270" s="48"/>
      <c r="DL2270" s="48"/>
      <c r="DM2270" s="48"/>
      <c r="DN2270" s="48"/>
      <c r="DO2270" s="48"/>
    </row>
    <row r="2271" spans="1:121" ht="22.5" customHeight="1" outlineLevel="1" collapsed="1">
      <c r="A2271" s="36" t="s">
        <v>903</v>
      </c>
      <c r="B2271" s="78">
        <v>35</v>
      </c>
      <c r="C2271" s="27" t="s">
        <v>1548</v>
      </c>
      <c r="D2271" s="27" t="s">
        <v>1350</v>
      </c>
      <c r="E2271" s="28" t="s">
        <v>2400</v>
      </c>
      <c r="F2271" s="35" t="s">
        <v>1823</v>
      </c>
      <c r="G2271" s="28"/>
      <c r="H2271" s="28" t="s">
        <v>2397</v>
      </c>
      <c r="I2271" s="28" t="s">
        <v>2401</v>
      </c>
      <c r="J2271" s="27" t="s">
        <v>33</v>
      </c>
      <c r="K2271" s="80" t="s">
        <v>55</v>
      </c>
      <c r="L2271" s="80" t="s">
        <v>56</v>
      </c>
      <c r="M2271" s="35" t="str">
        <f>M2272&amp;" "&amp;O2272&amp;N2272&amp;""</f>
        <v>Ремонт маслоприемника 1шт</v>
      </c>
      <c r="N2271" s="28"/>
      <c r="O2271" s="7"/>
      <c r="P2271" s="41"/>
      <c r="Q2271" s="47"/>
      <c r="R2271" s="47"/>
      <c r="S2271" s="47"/>
      <c r="T2271" s="47"/>
      <c r="U2271" s="47"/>
      <c r="V2271" s="47"/>
      <c r="W2271" s="47"/>
      <c r="X2271" s="48"/>
      <c r="Y2271" s="48"/>
      <c r="Z2271" s="48"/>
      <c r="AA2271" s="48"/>
      <c r="AB2271" s="48"/>
      <c r="AC2271" s="48"/>
      <c r="AD2271" s="48"/>
      <c r="AE2271" s="48"/>
      <c r="AF2271" s="48"/>
      <c r="AG2271" s="48"/>
      <c r="AH2271" s="48"/>
      <c r="AI2271" s="48"/>
      <c r="AJ2271" s="48"/>
      <c r="AK2271" s="48"/>
      <c r="AL2271" s="48"/>
      <c r="AM2271" s="48"/>
      <c r="AN2271" s="48"/>
      <c r="AO2271" s="48"/>
      <c r="AP2271" s="48"/>
      <c r="AQ2271" s="48"/>
      <c r="AR2271" s="48"/>
      <c r="AS2271" s="48"/>
      <c r="AT2271" s="48"/>
      <c r="AU2271" s="48"/>
      <c r="AV2271" s="48"/>
      <c r="AW2271" s="48"/>
      <c r="AX2271" s="48"/>
      <c r="AY2271" s="48"/>
      <c r="AZ2271" s="48"/>
      <c r="BA2271" s="48"/>
      <c r="BB2271" s="48"/>
      <c r="BC2271" s="48"/>
      <c r="BD2271" s="48"/>
      <c r="BE2271" s="48"/>
      <c r="BF2271" s="48"/>
      <c r="BG2271" s="48"/>
      <c r="BH2271" s="48"/>
      <c r="BI2271" s="48"/>
      <c r="BJ2271" s="48"/>
      <c r="BK2271" s="48"/>
      <c r="BL2271" s="48"/>
      <c r="BM2271" s="48"/>
      <c r="BN2271" s="48"/>
      <c r="BO2271" s="48"/>
      <c r="BP2271" s="48"/>
      <c r="BQ2271" s="48"/>
      <c r="BR2271" s="48"/>
      <c r="BS2271" s="48"/>
      <c r="BT2271" s="48"/>
      <c r="BU2271" s="48"/>
      <c r="BV2271" s="48"/>
      <c r="BW2271" s="48"/>
      <c r="BX2271" s="48"/>
      <c r="BY2271" s="48"/>
      <c r="BZ2271" s="48"/>
      <c r="CA2271" s="48"/>
      <c r="CB2271" s="48"/>
      <c r="CC2271" s="48"/>
      <c r="CD2271" s="48"/>
      <c r="CE2271" s="48"/>
      <c r="CF2271" s="48"/>
      <c r="CG2271" s="48"/>
      <c r="CH2271" s="48"/>
      <c r="CI2271" s="48"/>
      <c r="CJ2271" s="48"/>
      <c r="CK2271" s="48"/>
      <c r="CL2271" s="48"/>
      <c r="CM2271" s="48"/>
      <c r="CN2271" s="48"/>
      <c r="CO2271" s="48"/>
      <c r="CP2271" s="48"/>
      <c r="CQ2271" s="48"/>
      <c r="CR2271" s="48"/>
      <c r="CS2271" s="48"/>
      <c r="CT2271" s="48"/>
      <c r="CU2271" s="48"/>
      <c r="CV2271" s="48"/>
      <c r="CW2271" s="48"/>
      <c r="CX2271" s="48"/>
      <c r="CY2271" s="48"/>
      <c r="CZ2271" s="48"/>
      <c r="DA2271" s="48"/>
      <c r="DB2271" s="48"/>
      <c r="DC2271" s="48"/>
      <c r="DD2271" s="48"/>
      <c r="DE2271" s="48"/>
      <c r="DF2271" s="48"/>
      <c r="DG2271" s="48"/>
      <c r="DH2271" s="48"/>
      <c r="DI2271" s="48"/>
      <c r="DJ2271" s="48"/>
      <c r="DK2271" s="48"/>
      <c r="DL2271" s="48"/>
      <c r="DM2271" s="48"/>
      <c r="DN2271" s="48"/>
      <c r="DO2271" s="48"/>
    </row>
    <row r="2272" spans="1:121" ht="12.75" hidden="1" customHeight="1" outlineLevel="2">
      <c r="A2272" s="36"/>
      <c r="B2272" s="36"/>
      <c r="C2272" s="6"/>
      <c r="D2272" s="6"/>
      <c r="E2272" s="36"/>
      <c r="F2272" s="292"/>
      <c r="G2272" s="293"/>
      <c r="H2272" s="152"/>
      <c r="I2272" s="28"/>
      <c r="J2272" s="27"/>
      <c r="K2272" s="80"/>
      <c r="L2272" s="80"/>
      <c r="M2272" s="292" t="s">
        <v>2402</v>
      </c>
      <c r="N2272" s="28" t="s">
        <v>54</v>
      </c>
      <c r="O2272" s="7">
        <v>1</v>
      </c>
      <c r="P2272" s="41"/>
      <c r="Q2272" s="47"/>
      <c r="R2272" s="47"/>
      <c r="S2272" s="47"/>
      <c r="T2272" s="47"/>
      <c r="U2272" s="47"/>
      <c r="V2272" s="47"/>
      <c r="W2272" s="47"/>
      <c r="X2272" s="48"/>
      <c r="Y2272" s="48"/>
      <c r="Z2272" s="48"/>
      <c r="AA2272" s="48"/>
      <c r="AB2272" s="48"/>
      <c r="AC2272" s="48"/>
      <c r="AD2272" s="48"/>
      <c r="AE2272" s="48"/>
      <c r="AF2272" s="48"/>
      <c r="AG2272" s="48"/>
      <c r="AH2272" s="48"/>
      <c r="AI2272" s="48"/>
      <c r="AJ2272" s="48"/>
      <c r="AK2272" s="48"/>
      <c r="AL2272" s="48"/>
      <c r="AM2272" s="48"/>
      <c r="AN2272" s="48"/>
      <c r="AO2272" s="48"/>
      <c r="AP2272" s="48"/>
      <c r="AQ2272" s="48"/>
      <c r="AR2272" s="48"/>
      <c r="AS2272" s="48"/>
      <c r="AT2272" s="48"/>
      <c r="AU2272" s="48"/>
      <c r="AV2272" s="48"/>
      <c r="AW2272" s="48"/>
      <c r="AX2272" s="48"/>
      <c r="AY2272" s="48"/>
      <c r="AZ2272" s="48"/>
      <c r="BA2272" s="48"/>
      <c r="BB2272" s="48"/>
      <c r="BC2272" s="48"/>
      <c r="BD2272" s="48"/>
      <c r="BE2272" s="48"/>
      <c r="BF2272" s="48"/>
      <c r="BG2272" s="48"/>
      <c r="BH2272" s="48"/>
      <c r="BI2272" s="48"/>
      <c r="BJ2272" s="48"/>
      <c r="BK2272" s="48"/>
      <c r="BL2272" s="48"/>
      <c r="BM2272" s="48"/>
      <c r="BN2272" s="48"/>
      <c r="BO2272" s="48"/>
      <c r="BP2272" s="48"/>
      <c r="BQ2272" s="48"/>
      <c r="BR2272" s="48"/>
      <c r="BS2272" s="48"/>
      <c r="BT2272" s="48"/>
      <c r="BU2272" s="48"/>
      <c r="BV2272" s="48"/>
      <c r="BW2272" s="48"/>
      <c r="BX2272" s="48"/>
      <c r="BY2272" s="48"/>
      <c r="BZ2272" s="48"/>
      <c r="CA2272" s="48"/>
      <c r="CB2272" s="48"/>
      <c r="CC2272" s="48"/>
      <c r="CD2272" s="48"/>
      <c r="CE2272" s="48"/>
      <c r="CF2272" s="48"/>
      <c r="CG2272" s="48"/>
      <c r="CH2272" s="48"/>
      <c r="CI2272" s="48"/>
      <c r="CJ2272" s="48"/>
      <c r="CK2272" s="48"/>
      <c r="CL2272" s="48"/>
      <c r="CM2272" s="48"/>
      <c r="CN2272" s="48"/>
      <c r="CO2272" s="48"/>
      <c r="CP2272" s="48"/>
      <c r="CQ2272" s="48"/>
      <c r="CR2272" s="48"/>
      <c r="CS2272" s="48"/>
      <c r="CT2272" s="48"/>
      <c r="CU2272" s="48"/>
      <c r="CV2272" s="48"/>
      <c r="CW2272" s="48"/>
      <c r="CX2272" s="48"/>
      <c r="CY2272" s="48"/>
      <c r="CZ2272" s="48"/>
      <c r="DA2272" s="48"/>
      <c r="DB2272" s="48"/>
      <c r="DC2272" s="48"/>
      <c r="DD2272" s="48"/>
      <c r="DE2272" s="48"/>
      <c r="DF2272" s="48"/>
      <c r="DG2272" s="48"/>
      <c r="DH2272" s="48"/>
      <c r="DI2272" s="48"/>
      <c r="DJ2272" s="48"/>
      <c r="DK2272" s="48"/>
      <c r="DL2272" s="48"/>
      <c r="DM2272" s="48"/>
      <c r="DN2272" s="48"/>
      <c r="DO2272" s="48"/>
    </row>
    <row r="2273" spans="1:119" ht="22.5" customHeight="1" outlineLevel="1" collapsed="1">
      <c r="A2273" s="36" t="s">
        <v>992</v>
      </c>
      <c r="B2273" s="78">
        <v>35</v>
      </c>
      <c r="C2273" s="27" t="s">
        <v>1548</v>
      </c>
      <c r="D2273" s="27" t="s">
        <v>1350</v>
      </c>
      <c r="E2273" s="28" t="s">
        <v>2403</v>
      </c>
      <c r="F2273" s="35" t="s">
        <v>2173</v>
      </c>
      <c r="G2273" s="28"/>
      <c r="H2273" s="28" t="s">
        <v>2397</v>
      </c>
      <c r="I2273" s="28" t="s">
        <v>2401</v>
      </c>
      <c r="J2273" s="27" t="s">
        <v>33</v>
      </c>
      <c r="K2273" s="80" t="s">
        <v>55</v>
      </c>
      <c r="L2273" s="80" t="s">
        <v>56</v>
      </c>
      <c r="M2273" s="35" t="str">
        <f>M2274&amp;" "&amp;O2274&amp;N2274&amp;""</f>
        <v>Ремонт маслоприемника 1шт</v>
      </c>
      <c r="N2273" s="28"/>
      <c r="O2273" s="7"/>
      <c r="P2273" s="41"/>
      <c r="Q2273" s="47"/>
      <c r="R2273" s="47"/>
      <c r="S2273" s="47"/>
      <c r="T2273" s="47"/>
      <c r="U2273" s="47"/>
      <c r="V2273" s="47"/>
      <c r="W2273" s="47"/>
      <c r="X2273" s="48"/>
      <c r="Y2273" s="48"/>
      <c r="Z2273" s="48"/>
      <c r="AA2273" s="48"/>
      <c r="AB2273" s="48"/>
      <c r="AC2273" s="48"/>
      <c r="AD2273" s="48"/>
      <c r="AE2273" s="48"/>
      <c r="AF2273" s="48"/>
      <c r="AG2273" s="48"/>
      <c r="AH2273" s="48"/>
      <c r="AI2273" s="48"/>
      <c r="AJ2273" s="48"/>
      <c r="AK2273" s="48"/>
      <c r="AL2273" s="48"/>
      <c r="AM2273" s="48"/>
      <c r="AN2273" s="48"/>
      <c r="AO2273" s="48"/>
      <c r="AP2273" s="48"/>
      <c r="AQ2273" s="48"/>
      <c r="AR2273" s="48"/>
      <c r="AS2273" s="48"/>
      <c r="AT2273" s="48"/>
      <c r="AU2273" s="48"/>
      <c r="AV2273" s="48"/>
      <c r="AW2273" s="48"/>
      <c r="AX2273" s="48"/>
      <c r="AY2273" s="48"/>
      <c r="AZ2273" s="48"/>
      <c r="BA2273" s="48"/>
      <c r="BB2273" s="48"/>
      <c r="BC2273" s="48"/>
      <c r="BD2273" s="48"/>
      <c r="BE2273" s="48"/>
      <c r="BF2273" s="48"/>
      <c r="BG2273" s="48"/>
      <c r="BH2273" s="48"/>
      <c r="BI2273" s="48"/>
      <c r="BJ2273" s="48"/>
      <c r="BK2273" s="48"/>
      <c r="BL2273" s="48"/>
      <c r="BM2273" s="48"/>
      <c r="BN2273" s="48"/>
      <c r="BO2273" s="48"/>
      <c r="BP2273" s="48"/>
      <c r="BQ2273" s="48"/>
      <c r="BR2273" s="48"/>
      <c r="BS2273" s="48"/>
      <c r="BT2273" s="48"/>
      <c r="BU2273" s="48"/>
      <c r="BV2273" s="48"/>
      <c r="BW2273" s="48"/>
      <c r="BX2273" s="48"/>
      <c r="BY2273" s="48"/>
      <c r="BZ2273" s="48"/>
      <c r="CA2273" s="48"/>
      <c r="CB2273" s="48"/>
      <c r="CC2273" s="48"/>
      <c r="CD2273" s="48"/>
      <c r="CE2273" s="48"/>
      <c r="CF2273" s="48"/>
      <c r="CG2273" s="48"/>
      <c r="CH2273" s="48"/>
      <c r="CI2273" s="48"/>
      <c r="CJ2273" s="48"/>
      <c r="CK2273" s="48"/>
      <c r="CL2273" s="48"/>
      <c r="CM2273" s="48"/>
      <c r="CN2273" s="48"/>
      <c r="CO2273" s="48"/>
      <c r="CP2273" s="48"/>
      <c r="CQ2273" s="48"/>
      <c r="CR2273" s="48"/>
      <c r="CS2273" s="48"/>
      <c r="CT2273" s="48"/>
      <c r="CU2273" s="48"/>
      <c r="CV2273" s="48"/>
      <c r="CW2273" s="48"/>
      <c r="CX2273" s="48"/>
      <c r="CY2273" s="48"/>
      <c r="CZ2273" s="48"/>
      <c r="DA2273" s="48"/>
      <c r="DB2273" s="48"/>
      <c r="DC2273" s="48"/>
      <c r="DD2273" s="48"/>
      <c r="DE2273" s="48"/>
      <c r="DF2273" s="48"/>
      <c r="DG2273" s="48"/>
      <c r="DH2273" s="48"/>
      <c r="DI2273" s="48"/>
      <c r="DJ2273" s="48"/>
      <c r="DK2273" s="48"/>
      <c r="DL2273" s="48"/>
      <c r="DM2273" s="48"/>
      <c r="DN2273" s="48"/>
      <c r="DO2273" s="48"/>
    </row>
    <row r="2274" spans="1:119" ht="12.75" hidden="1" customHeight="1" outlineLevel="2">
      <c r="A2274" s="36"/>
      <c r="B2274" s="36"/>
      <c r="C2274" s="6"/>
      <c r="D2274" s="6"/>
      <c r="E2274" s="36"/>
      <c r="F2274" s="292"/>
      <c r="G2274" s="293"/>
      <c r="H2274" s="152"/>
      <c r="I2274" s="28"/>
      <c r="J2274" s="27"/>
      <c r="K2274" s="80"/>
      <c r="L2274" s="80"/>
      <c r="M2274" s="292" t="s">
        <v>2402</v>
      </c>
      <c r="N2274" s="28" t="s">
        <v>54</v>
      </c>
      <c r="O2274" s="7">
        <v>1</v>
      </c>
      <c r="P2274" s="41"/>
      <c r="Q2274" s="47"/>
      <c r="R2274" s="47"/>
      <c r="S2274" s="47"/>
      <c r="T2274" s="47"/>
      <c r="U2274" s="47"/>
      <c r="V2274" s="47"/>
      <c r="W2274" s="47"/>
      <c r="X2274" s="48"/>
      <c r="Y2274" s="48"/>
      <c r="Z2274" s="48"/>
      <c r="AA2274" s="48"/>
      <c r="AB2274" s="48"/>
      <c r="AC2274" s="48"/>
      <c r="AD2274" s="48"/>
      <c r="AE2274" s="48"/>
      <c r="AF2274" s="48"/>
      <c r="AG2274" s="48"/>
      <c r="AH2274" s="48"/>
      <c r="AI2274" s="48"/>
      <c r="AJ2274" s="48"/>
      <c r="AK2274" s="48"/>
      <c r="AL2274" s="48"/>
      <c r="AM2274" s="48"/>
      <c r="AN2274" s="48"/>
      <c r="AO2274" s="48"/>
      <c r="AP2274" s="48"/>
      <c r="AQ2274" s="48"/>
      <c r="AR2274" s="48"/>
      <c r="AS2274" s="48"/>
      <c r="AT2274" s="48"/>
      <c r="AU2274" s="48"/>
      <c r="AV2274" s="48"/>
      <c r="AW2274" s="48"/>
      <c r="AX2274" s="48"/>
      <c r="AY2274" s="48"/>
      <c r="AZ2274" s="48"/>
      <c r="BA2274" s="48"/>
      <c r="BB2274" s="48"/>
      <c r="BC2274" s="48"/>
      <c r="BD2274" s="48"/>
      <c r="BE2274" s="48"/>
      <c r="BF2274" s="48"/>
      <c r="BG2274" s="48"/>
      <c r="BH2274" s="48"/>
      <c r="BI2274" s="48"/>
      <c r="BJ2274" s="48"/>
      <c r="BK2274" s="48"/>
      <c r="BL2274" s="48"/>
      <c r="BM2274" s="48"/>
      <c r="BN2274" s="48"/>
      <c r="BO2274" s="48"/>
      <c r="BP2274" s="48"/>
      <c r="BQ2274" s="48"/>
      <c r="BR2274" s="48"/>
      <c r="BS2274" s="48"/>
      <c r="BT2274" s="48"/>
      <c r="BU2274" s="48"/>
      <c r="BV2274" s="48"/>
      <c r="BW2274" s="48"/>
      <c r="BX2274" s="48"/>
      <c r="BY2274" s="48"/>
      <c r="BZ2274" s="48"/>
      <c r="CA2274" s="48"/>
      <c r="CB2274" s="48"/>
      <c r="CC2274" s="48"/>
      <c r="CD2274" s="48"/>
      <c r="CE2274" s="48"/>
      <c r="CF2274" s="48"/>
      <c r="CG2274" s="48"/>
      <c r="CH2274" s="48"/>
      <c r="CI2274" s="48"/>
      <c r="CJ2274" s="48"/>
      <c r="CK2274" s="48"/>
      <c r="CL2274" s="48"/>
      <c r="CM2274" s="48"/>
      <c r="CN2274" s="48"/>
      <c r="CO2274" s="48"/>
      <c r="CP2274" s="48"/>
      <c r="CQ2274" s="48"/>
      <c r="CR2274" s="48"/>
      <c r="CS2274" s="48"/>
      <c r="CT2274" s="48"/>
      <c r="CU2274" s="48"/>
      <c r="CV2274" s="48"/>
      <c r="CW2274" s="48"/>
      <c r="CX2274" s="48"/>
      <c r="CY2274" s="48"/>
      <c r="CZ2274" s="48"/>
      <c r="DA2274" s="48"/>
      <c r="DB2274" s="48"/>
      <c r="DC2274" s="48"/>
      <c r="DD2274" s="48"/>
      <c r="DE2274" s="48"/>
      <c r="DF2274" s="48"/>
      <c r="DG2274" s="48"/>
      <c r="DH2274" s="48"/>
      <c r="DI2274" s="48"/>
      <c r="DJ2274" s="48"/>
      <c r="DK2274" s="48"/>
      <c r="DL2274" s="48"/>
      <c r="DM2274" s="48"/>
      <c r="DN2274" s="48"/>
      <c r="DO2274" s="48"/>
    </row>
    <row r="2275" spans="1:119" ht="12.75" customHeight="1" outlineLevel="1" collapsed="1">
      <c r="A2275" s="36" t="s">
        <v>993</v>
      </c>
      <c r="B2275" s="36"/>
      <c r="C2275" s="27" t="s">
        <v>2404</v>
      </c>
      <c r="D2275" s="27" t="s">
        <v>1350</v>
      </c>
      <c r="E2275" s="28" t="s">
        <v>2405</v>
      </c>
      <c r="F2275" s="35" t="s">
        <v>2406</v>
      </c>
      <c r="G2275" s="28"/>
      <c r="H2275" s="28" t="s">
        <v>59</v>
      </c>
      <c r="I2275" s="28"/>
      <c r="J2275" s="27" t="s">
        <v>33</v>
      </c>
      <c r="K2275" s="26" t="s">
        <v>53</v>
      </c>
      <c r="L2275" s="26" t="s">
        <v>56</v>
      </c>
      <c r="M2275" s="35" t="str">
        <f>M2276&amp;" "&amp;O2276&amp;N2276&amp;""</f>
        <v>Ремонт кровли  106м2</v>
      </c>
      <c r="N2275" s="26"/>
      <c r="O2275" s="26"/>
      <c r="P2275" s="41"/>
      <c r="Q2275" s="47"/>
      <c r="R2275" s="47"/>
      <c r="S2275" s="47"/>
      <c r="T2275" s="47"/>
      <c r="U2275" s="47"/>
      <c r="V2275" s="47"/>
      <c r="W2275" s="47"/>
      <c r="X2275" s="48"/>
      <c r="Y2275" s="48"/>
      <c r="Z2275" s="48"/>
      <c r="AA2275" s="48"/>
      <c r="AB2275" s="48"/>
      <c r="AC2275" s="48"/>
      <c r="AD2275" s="48"/>
      <c r="AE2275" s="48"/>
      <c r="AF2275" s="48"/>
      <c r="AG2275" s="48"/>
      <c r="AH2275" s="48"/>
      <c r="AI2275" s="48"/>
      <c r="AJ2275" s="48"/>
      <c r="AK2275" s="48"/>
      <c r="AL2275" s="48"/>
      <c r="AM2275" s="48"/>
      <c r="AN2275" s="48"/>
      <c r="AO2275" s="48"/>
      <c r="AP2275" s="48"/>
      <c r="AQ2275" s="48"/>
      <c r="AR2275" s="48"/>
      <c r="AS2275" s="48"/>
      <c r="AT2275" s="48"/>
      <c r="AU2275" s="48"/>
      <c r="AV2275" s="48"/>
      <c r="AW2275" s="48"/>
      <c r="AX2275" s="48"/>
      <c r="AY2275" s="48"/>
      <c r="AZ2275" s="48"/>
      <c r="BA2275" s="48"/>
      <c r="BB2275" s="48"/>
      <c r="BC2275" s="48"/>
      <c r="BD2275" s="48"/>
      <c r="BE2275" s="48"/>
      <c r="BF2275" s="48"/>
      <c r="BG2275" s="48"/>
      <c r="BH2275" s="48"/>
      <c r="BI2275" s="48"/>
      <c r="BJ2275" s="48"/>
      <c r="BK2275" s="48"/>
      <c r="BL2275" s="48"/>
      <c r="BM2275" s="48"/>
      <c r="BN2275" s="48"/>
      <c r="BO2275" s="48"/>
      <c r="BP2275" s="48"/>
      <c r="BQ2275" s="48"/>
      <c r="BR2275" s="48"/>
      <c r="BS2275" s="48"/>
      <c r="BT2275" s="48"/>
      <c r="BU2275" s="48"/>
      <c r="BV2275" s="48"/>
      <c r="BW2275" s="48"/>
      <c r="BX2275" s="48"/>
      <c r="BY2275" s="48"/>
      <c r="BZ2275" s="48"/>
      <c r="CA2275" s="48"/>
      <c r="CB2275" s="48"/>
      <c r="CC2275" s="48"/>
      <c r="CD2275" s="48"/>
      <c r="CE2275" s="48"/>
      <c r="CF2275" s="48"/>
      <c r="CG2275" s="48"/>
      <c r="CH2275" s="48"/>
      <c r="CI2275" s="48"/>
      <c r="CJ2275" s="48"/>
      <c r="CK2275" s="48"/>
      <c r="CL2275" s="48"/>
      <c r="CM2275" s="48"/>
      <c r="CN2275" s="48"/>
      <c r="CO2275" s="48"/>
      <c r="CP2275" s="48"/>
      <c r="CQ2275" s="48"/>
      <c r="CR2275" s="48"/>
      <c r="CS2275" s="48"/>
      <c r="CT2275" s="48"/>
      <c r="CU2275" s="48"/>
      <c r="CV2275" s="48"/>
      <c r="CW2275" s="48"/>
      <c r="CX2275" s="48"/>
      <c r="CY2275" s="48"/>
      <c r="CZ2275" s="48"/>
      <c r="DA2275" s="48"/>
      <c r="DB2275" s="48"/>
      <c r="DC2275" s="48"/>
      <c r="DD2275" s="48"/>
      <c r="DE2275" s="48"/>
      <c r="DF2275" s="48"/>
      <c r="DG2275" s="48"/>
      <c r="DH2275" s="48"/>
      <c r="DI2275" s="48"/>
      <c r="DJ2275" s="48"/>
      <c r="DK2275" s="48"/>
      <c r="DL2275" s="48"/>
      <c r="DM2275" s="48"/>
      <c r="DN2275" s="48"/>
      <c r="DO2275" s="48"/>
    </row>
    <row r="2276" spans="1:119" ht="12.75" hidden="1" customHeight="1" outlineLevel="2">
      <c r="A2276" s="36"/>
      <c r="B2276" s="36"/>
      <c r="C2276" s="6"/>
      <c r="D2276" s="6"/>
      <c r="E2276" s="36"/>
      <c r="F2276" s="292"/>
      <c r="G2276" s="293"/>
      <c r="H2276" s="152"/>
      <c r="I2276" s="28"/>
      <c r="J2276" s="27"/>
      <c r="K2276" s="80"/>
      <c r="L2276" s="80"/>
      <c r="M2276" s="292" t="s">
        <v>2407</v>
      </c>
      <c r="N2276" s="28" t="s">
        <v>785</v>
      </c>
      <c r="O2276" s="7">
        <v>106</v>
      </c>
      <c r="P2276" s="41"/>
      <c r="Q2276" s="47"/>
      <c r="R2276" s="47"/>
      <c r="S2276" s="47"/>
      <c r="T2276" s="47"/>
      <c r="U2276" s="47"/>
      <c r="V2276" s="47"/>
      <c r="W2276" s="47"/>
      <c r="X2276" s="48"/>
      <c r="Y2276" s="48"/>
      <c r="Z2276" s="48"/>
      <c r="AA2276" s="48"/>
      <c r="AB2276" s="48"/>
      <c r="AC2276" s="48"/>
      <c r="AD2276" s="48"/>
      <c r="AE2276" s="48"/>
      <c r="AF2276" s="48"/>
      <c r="AG2276" s="48"/>
      <c r="AH2276" s="48"/>
      <c r="AI2276" s="48"/>
      <c r="AJ2276" s="48"/>
      <c r="AK2276" s="48"/>
      <c r="AL2276" s="48"/>
      <c r="AM2276" s="48"/>
      <c r="AN2276" s="48"/>
      <c r="AO2276" s="48"/>
      <c r="AP2276" s="48"/>
      <c r="AQ2276" s="48"/>
      <c r="AR2276" s="48"/>
      <c r="AS2276" s="48"/>
      <c r="AT2276" s="48"/>
      <c r="AU2276" s="48"/>
      <c r="AV2276" s="48"/>
      <c r="AW2276" s="48"/>
      <c r="AX2276" s="48"/>
      <c r="AY2276" s="48"/>
      <c r="AZ2276" s="48"/>
      <c r="BA2276" s="48"/>
      <c r="BB2276" s="48"/>
      <c r="BC2276" s="48"/>
      <c r="BD2276" s="48"/>
      <c r="BE2276" s="48"/>
      <c r="BF2276" s="48"/>
      <c r="BG2276" s="48"/>
      <c r="BH2276" s="48"/>
      <c r="BI2276" s="48"/>
      <c r="BJ2276" s="48"/>
      <c r="BK2276" s="48"/>
      <c r="BL2276" s="48"/>
      <c r="BM2276" s="48"/>
      <c r="BN2276" s="48"/>
      <c r="BO2276" s="48"/>
      <c r="BP2276" s="48"/>
      <c r="BQ2276" s="48"/>
      <c r="BR2276" s="48"/>
      <c r="BS2276" s="48"/>
      <c r="BT2276" s="48"/>
      <c r="BU2276" s="48"/>
      <c r="BV2276" s="48"/>
      <c r="BW2276" s="48"/>
      <c r="BX2276" s="48"/>
      <c r="BY2276" s="48"/>
      <c r="BZ2276" s="48"/>
      <c r="CA2276" s="48"/>
      <c r="CB2276" s="48"/>
      <c r="CC2276" s="48"/>
      <c r="CD2276" s="48"/>
      <c r="CE2276" s="48"/>
      <c r="CF2276" s="48"/>
      <c r="CG2276" s="48"/>
      <c r="CH2276" s="48"/>
      <c r="CI2276" s="48"/>
      <c r="CJ2276" s="48"/>
      <c r="CK2276" s="48"/>
      <c r="CL2276" s="48"/>
      <c r="CM2276" s="48"/>
      <c r="CN2276" s="48"/>
      <c r="CO2276" s="48"/>
      <c r="CP2276" s="48"/>
      <c r="CQ2276" s="48"/>
      <c r="CR2276" s="48"/>
      <c r="CS2276" s="48"/>
      <c r="CT2276" s="48"/>
      <c r="CU2276" s="48"/>
      <c r="CV2276" s="48"/>
      <c r="CW2276" s="48"/>
      <c r="CX2276" s="48"/>
      <c r="CY2276" s="48"/>
      <c r="CZ2276" s="48"/>
      <c r="DA2276" s="48"/>
      <c r="DB2276" s="48"/>
      <c r="DC2276" s="48"/>
      <c r="DD2276" s="48"/>
      <c r="DE2276" s="48"/>
      <c r="DF2276" s="48"/>
      <c r="DG2276" s="48"/>
      <c r="DH2276" s="48"/>
      <c r="DI2276" s="48"/>
      <c r="DJ2276" s="48"/>
      <c r="DK2276" s="48"/>
      <c r="DL2276" s="48"/>
      <c r="DM2276" s="48"/>
      <c r="DN2276" s="48"/>
      <c r="DO2276" s="48"/>
    </row>
    <row r="2277" spans="1:119" ht="45" customHeight="1" outlineLevel="1" collapsed="1">
      <c r="A2277" s="36" t="s">
        <v>995</v>
      </c>
      <c r="B2277" s="36"/>
      <c r="C2277" s="27" t="s">
        <v>1349</v>
      </c>
      <c r="D2277" s="27" t="s">
        <v>1350</v>
      </c>
      <c r="E2277" s="27" t="s">
        <v>2408</v>
      </c>
      <c r="F2277" s="35" t="s">
        <v>2409</v>
      </c>
      <c r="G2277" s="28"/>
      <c r="H2277" s="28" t="s">
        <v>2397</v>
      </c>
      <c r="I2277" s="28" t="s">
        <v>2410</v>
      </c>
      <c r="J2277" s="27" t="s">
        <v>33</v>
      </c>
      <c r="K2277" s="26" t="s">
        <v>53</v>
      </c>
      <c r="L2277" s="26" t="s">
        <v>55</v>
      </c>
      <c r="M2277" s="3" t="str">
        <f>M2278&amp;" "&amp;O2278&amp;N2278&amp;" "&amp;M2279&amp;" "&amp;O2279&amp;N2279&amp;" "&amp;M2281&amp;" "&amp;O2281&amp;N2281&amp;" "</f>
        <v xml:space="preserve">Ремонт кровли 32м2 Ремонт отмостки 25м2 Ремонт полов 10м2 </v>
      </c>
      <c r="N2277" s="26"/>
      <c r="O2277" s="26"/>
      <c r="P2277" s="41"/>
      <c r="Q2277" s="47"/>
      <c r="R2277" s="47"/>
      <c r="S2277" s="47"/>
      <c r="T2277" s="47"/>
      <c r="U2277" s="47"/>
      <c r="V2277" s="47"/>
      <c r="W2277" s="47"/>
      <c r="X2277" s="48"/>
      <c r="Y2277" s="48"/>
      <c r="Z2277" s="48"/>
      <c r="AA2277" s="48"/>
      <c r="AB2277" s="48"/>
      <c r="AC2277" s="48"/>
      <c r="AD2277" s="48"/>
      <c r="AE2277" s="48"/>
      <c r="AF2277" s="48"/>
      <c r="AG2277" s="48"/>
      <c r="AH2277" s="48"/>
      <c r="AI2277" s="48"/>
      <c r="AJ2277" s="48"/>
      <c r="AK2277" s="48"/>
      <c r="AL2277" s="48"/>
      <c r="AM2277" s="48"/>
      <c r="AN2277" s="48"/>
      <c r="AO2277" s="48"/>
      <c r="AP2277" s="48"/>
      <c r="AQ2277" s="48"/>
      <c r="AR2277" s="48"/>
      <c r="AS2277" s="48"/>
      <c r="AT2277" s="48"/>
      <c r="AU2277" s="48"/>
      <c r="AV2277" s="48"/>
      <c r="AW2277" s="48"/>
      <c r="AX2277" s="48"/>
      <c r="AY2277" s="48"/>
      <c r="AZ2277" s="48"/>
      <c r="BA2277" s="48"/>
      <c r="BB2277" s="48"/>
      <c r="BC2277" s="48"/>
      <c r="BD2277" s="48"/>
      <c r="BE2277" s="48"/>
      <c r="BF2277" s="48"/>
      <c r="BG2277" s="48"/>
      <c r="BH2277" s="48"/>
      <c r="BI2277" s="48"/>
      <c r="BJ2277" s="48"/>
      <c r="BK2277" s="48"/>
      <c r="BL2277" s="48"/>
      <c r="BM2277" s="48"/>
      <c r="BN2277" s="48"/>
      <c r="BO2277" s="48"/>
      <c r="BP2277" s="48"/>
      <c r="BQ2277" s="48"/>
      <c r="BR2277" s="48"/>
      <c r="BS2277" s="48"/>
      <c r="BT2277" s="48"/>
      <c r="BU2277" s="48"/>
      <c r="BV2277" s="48"/>
      <c r="BW2277" s="48"/>
      <c r="BX2277" s="48"/>
      <c r="BY2277" s="48"/>
      <c r="BZ2277" s="48"/>
      <c r="CA2277" s="48"/>
      <c r="CB2277" s="48"/>
      <c r="CC2277" s="48"/>
      <c r="CD2277" s="48"/>
      <c r="CE2277" s="48"/>
      <c r="CF2277" s="48"/>
      <c r="CG2277" s="48"/>
      <c r="CH2277" s="48"/>
      <c r="CI2277" s="48"/>
      <c r="CJ2277" s="48"/>
      <c r="CK2277" s="48"/>
      <c r="CL2277" s="48"/>
      <c r="CM2277" s="48"/>
      <c r="CN2277" s="48"/>
      <c r="CO2277" s="48"/>
      <c r="CP2277" s="48"/>
      <c r="CQ2277" s="48"/>
      <c r="CR2277" s="48"/>
      <c r="CS2277" s="48"/>
      <c r="CT2277" s="48"/>
      <c r="CU2277" s="48"/>
      <c r="CV2277" s="48"/>
      <c r="CW2277" s="48"/>
      <c r="CX2277" s="48"/>
      <c r="CY2277" s="48"/>
      <c r="CZ2277" s="48"/>
      <c r="DA2277" s="48"/>
      <c r="DB2277" s="48"/>
      <c r="DC2277" s="48"/>
      <c r="DD2277" s="48"/>
      <c r="DE2277" s="48"/>
      <c r="DF2277" s="48"/>
      <c r="DG2277" s="48"/>
      <c r="DH2277" s="48"/>
      <c r="DI2277" s="48"/>
      <c r="DJ2277" s="48"/>
      <c r="DK2277" s="48"/>
      <c r="DL2277" s="48"/>
      <c r="DM2277" s="48"/>
      <c r="DN2277" s="48"/>
      <c r="DO2277" s="48"/>
    </row>
    <row r="2278" spans="1:119" ht="12.75" hidden="1" customHeight="1" outlineLevel="2">
      <c r="A2278" s="36"/>
      <c r="B2278" s="36"/>
      <c r="C2278" s="6"/>
      <c r="D2278" s="6"/>
      <c r="E2278" s="36"/>
      <c r="F2278" s="292"/>
      <c r="G2278" s="293"/>
      <c r="H2278" s="152"/>
      <c r="I2278" s="28"/>
      <c r="J2278" s="27"/>
      <c r="K2278" s="80"/>
      <c r="L2278" s="80"/>
      <c r="M2278" s="292" t="s">
        <v>788</v>
      </c>
      <c r="N2278" s="28" t="s">
        <v>785</v>
      </c>
      <c r="O2278" s="7">
        <v>32</v>
      </c>
      <c r="P2278" s="41"/>
      <c r="Q2278" s="47"/>
      <c r="R2278" s="47"/>
      <c r="S2278" s="47"/>
      <c r="T2278" s="47"/>
      <c r="U2278" s="47"/>
      <c r="V2278" s="47"/>
      <c r="W2278" s="47"/>
      <c r="X2278" s="48"/>
      <c r="Y2278" s="48"/>
      <c r="Z2278" s="48"/>
      <c r="AA2278" s="48"/>
      <c r="AB2278" s="48"/>
      <c r="AC2278" s="48"/>
      <c r="AD2278" s="48"/>
      <c r="AE2278" s="48"/>
      <c r="AF2278" s="48"/>
      <c r="AG2278" s="48"/>
      <c r="AH2278" s="48"/>
      <c r="AI2278" s="48"/>
      <c r="AJ2278" s="48"/>
      <c r="AK2278" s="48"/>
      <c r="AL2278" s="48"/>
      <c r="AM2278" s="48"/>
      <c r="AN2278" s="48"/>
      <c r="AO2278" s="48"/>
      <c r="AP2278" s="48"/>
      <c r="AQ2278" s="48"/>
      <c r="AR2278" s="48"/>
      <c r="AS2278" s="48"/>
      <c r="AT2278" s="48"/>
      <c r="AU2278" s="48"/>
      <c r="AV2278" s="48"/>
      <c r="AW2278" s="48"/>
      <c r="AX2278" s="48"/>
      <c r="AY2278" s="48"/>
      <c r="AZ2278" s="48"/>
      <c r="BA2278" s="48"/>
      <c r="BB2278" s="48"/>
      <c r="BC2278" s="48"/>
      <c r="BD2278" s="48"/>
      <c r="BE2278" s="48"/>
      <c r="BF2278" s="48"/>
      <c r="BG2278" s="48"/>
      <c r="BH2278" s="48"/>
      <c r="BI2278" s="48"/>
      <c r="BJ2278" s="48"/>
      <c r="BK2278" s="48"/>
      <c r="BL2278" s="48"/>
      <c r="BM2278" s="48"/>
      <c r="BN2278" s="48"/>
      <c r="BO2278" s="48"/>
      <c r="BP2278" s="48"/>
      <c r="BQ2278" s="48"/>
      <c r="BR2278" s="48"/>
      <c r="BS2278" s="48"/>
      <c r="BT2278" s="48"/>
      <c r="BU2278" s="48"/>
      <c r="BV2278" s="48"/>
      <c r="BW2278" s="48"/>
      <c r="BX2278" s="48"/>
      <c r="BY2278" s="48"/>
      <c r="BZ2278" s="48"/>
      <c r="CA2278" s="48"/>
      <c r="CB2278" s="48"/>
      <c r="CC2278" s="48"/>
      <c r="CD2278" s="48"/>
      <c r="CE2278" s="48"/>
      <c r="CF2278" s="48"/>
      <c r="CG2278" s="48"/>
      <c r="CH2278" s="48"/>
      <c r="CI2278" s="48"/>
      <c r="CJ2278" s="48"/>
      <c r="CK2278" s="48"/>
      <c r="CL2278" s="48"/>
      <c r="CM2278" s="48"/>
      <c r="CN2278" s="48"/>
      <c r="CO2278" s="48"/>
      <c r="CP2278" s="48"/>
      <c r="CQ2278" s="48"/>
      <c r="CR2278" s="48"/>
      <c r="CS2278" s="48"/>
      <c r="CT2278" s="48"/>
      <c r="CU2278" s="48"/>
      <c r="CV2278" s="48"/>
      <c r="CW2278" s="48"/>
      <c r="CX2278" s="48"/>
      <c r="CY2278" s="48"/>
      <c r="CZ2278" s="48"/>
      <c r="DA2278" s="48"/>
      <c r="DB2278" s="48"/>
      <c r="DC2278" s="48"/>
      <c r="DD2278" s="48"/>
      <c r="DE2278" s="48"/>
      <c r="DF2278" s="48"/>
      <c r="DG2278" s="48"/>
      <c r="DH2278" s="48"/>
      <c r="DI2278" s="48"/>
      <c r="DJ2278" s="48"/>
      <c r="DK2278" s="48"/>
      <c r="DL2278" s="48"/>
      <c r="DM2278" s="48"/>
      <c r="DN2278" s="48"/>
      <c r="DO2278" s="48"/>
    </row>
    <row r="2279" spans="1:119" ht="12.75" hidden="1" customHeight="1" outlineLevel="2">
      <c r="A2279" s="36"/>
      <c r="B2279" s="36"/>
      <c r="C2279" s="6"/>
      <c r="D2279" s="6"/>
      <c r="E2279" s="36"/>
      <c r="F2279" s="292"/>
      <c r="G2279" s="293"/>
      <c r="H2279" s="152"/>
      <c r="I2279" s="28"/>
      <c r="J2279" s="27"/>
      <c r="K2279" s="80"/>
      <c r="L2279" s="80"/>
      <c r="M2279" s="292" t="s">
        <v>1016</v>
      </c>
      <c r="N2279" s="28" t="s">
        <v>785</v>
      </c>
      <c r="O2279" s="7">
        <v>25</v>
      </c>
      <c r="P2279" s="41"/>
      <c r="Q2279" s="47"/>
      <c r="R2279" s="47"/>
      <c r="S2279" s="47"/>
      <c r="T2279" s="47"/>
      <c r="U2279" s="47"/>
      <c r="V2279" s="47"/>
      <c r="W2279" s="47"/>
      <c r="X2279" s="48"/>
      <c r="Y2279" s="48"/>
      <c r="Z2279" s="48"/>
      <c r="AA2279" s="48"/>
      <c r="AB2279" s="48"/>
      <c r="AC2279" s="48"/>
      <c r="AD2279" s="48"/>
      <c r="AE2279" s="48"/>
      <c r="AF2279" s="48"/>
      <c r="AG2279" s="48"/>
      <c r="AH2279" s="48"/>
      <c r="AI2279" s="48"/>
      <c r="AJ2279" s="48"/>
      <c r="AK2279" s="48"/>
      <c r="AL2279" s="48"/>
      <c r="AM2279" s="48"/>
      <c r="AN2279" s="48"/>
      <c r="AO2279" s="48"/>
      <c r="AP2279" s="48"/>
      <c r="AQ2279" s="48"/>
      <c r="AR2279" s="48"/>
      <c r="AS2279" s="48"/>
      <c r="AT2279" s="48"/>
      <c r="AU2279" s="48"/>
      <c r="AV2279" s="48"/>
      <c r="AW2279" s="48"/>
      <c r="AX2279" s="48"/>
      <c r="AY2279" s="48"/>
      <c r="AZ2279" s="48"/>
      <c r="BA2279" s="48"/>
      <c r="BB2279" s="48"/>
      <c r="BC2279" s="48"/>
      <c r="BD2279" s="48"/>
      <c r="BE2279" s="48"/>
      <c r="BF2279" s="48"/>
      <c r="BG2279" s="48"/>
      <c r="BH2279" s="48"/>
      <c r="BI2279" s="48"/>
      <c r="BJ2279" s="48"/>
      <c r="BK2279" s="48"/>
      <c r="BL2279" s="48"/>
      <c r="BM2279" s="48"/>
      <c r="BN2279" s="48"/>
      <c r="BO2279" s="48"/>
      <c r="BP2279" s="48"/>
      <c r="BQ2279" s="48"/>
      <c r="BR2279" s="48"/>
      <c r="BS2279" s="48"/>
      <c r="BT2279" s="48"/>
      <c r="BU2279" s="48"/>
      <c r="BV2279" s="48"/>
      <c r="BW2279" s="48"/>
      <c r="BX2279" s="48"/>
      <c r="BY2279" s="48"/>
      <c r="BZ2279" s="48"/>
      <c r="CA2279" s="48"/>
      <c r="CB2279" s="48"/>
      <c r="CC2279" s="48"/>
      <c r="CD2279" s="48"/>
      <c r="CE2279" s="48"/>
      <c r="CF2279" s="48"/>
      <c r="CG2279" s="48"/>
      <c r="CH2279" s="48"/>
      <c r="CI2279" s="48"/>
      <c r="CJ2279" s="48"/>
      <c r="CK2279" s="48"/>
      <c r="CL2279" s="48"/>
      <c r="CM2279" s="48"/>
      <c r="CN2279" s="48"/>
      <c r="CO2279" s="48"/>
      <c r="CP2279" s="48"/>
      <c r="CQ2279" s="48"/>
      <c r="CR2279" s="48"/>
      <c r="CS2279" s="48"/>
      <c r="CT2279" s="48"/>
      <c r="CU2279" s="48"/>
      <c r="CV2279" s="48"/>
      <c r="CW2279" s="48"/>
      <c r="CX2279" s="48"/>
      <c r="CY2279" s="48"/>
      <c r="CZ2279" s="48"/>
      <c r="DA2279" s="48"/>
      <c r="DB2279" s="48"/>
      <c r="DC2279" s="48"/>
      <c r="DD2279" s="48"/>
      <c r="DE2279" s="48"/>
      <c r="DF2279" s="48"/>
      <c r="DG2279" s="48"/>
      <c r="DH2279" s="48"/>
      <c r="DI2279" s="48"/>
      <c r="DJ2279" s="48"/>
      <c r="DK2279" s="48"/>
      <c r="DL2279" s="48"/>
      <c r="DM2279" s="48"/>
      <c r="DN2279" s="48"/>
      <c r="DO2279" s="48"/>
    </row>
    <row r="2280" spans="1:119" ht="12.75" hidden="1" customHeight="1" outlineLevel="2">
      <c r="A2280" s="36"/>
      <c r="B2280" s="36"/>
      <c r="C2280" s="6"/>
      <c r="D2280" s="6"/>
      <c r="E2280" s="36"/>
      <c r="F2280" s="292"/>
      <c r="G2280" s="293"/>
      <c r="H2280" s="152"/>
      <c r="I2280" s="28"/>
      <c r="J2280" s="27"/>
      <c r="K2280" s="80"/>
      <c r="L2280" s="80"/>
      <c r="M2280" s="292" t="s">
        <v>2411</v>
      </c>
      <c r="N2280" s="28" t="s">
        <v>830</v>
      </c>
      <c r="O2280" s="7">
        <v>2.5</v>
      </c>
      <c r="P2280" s="41"/>
      <c r="Q2280" s="47"/>
      <c r="R2280" s="47"/>
      <c r="S2280" s="47"/>
      <c r="T2280" s="47"/>
      <c r="U2280" s="47"/>
      <c r="V2280" s="47"/>
      <c r="W2280" s="47"/>
      <c r="X2280" s="48"/>
      <c r="Y2280" s="48"/>
      <c r="Z2280" s="48"/>
      <c r="AA2280" s="48"/>
      <c r="AB2280" s="48"/>
      <c r="AC2280" s="48"/>
      <c r="AD2280" s="48"/>
      <c r="AE2280" s="48"/>
      <c r="AF2280" s="48"/>
      <c r="AG2280" s="48"/>
      <c r="AH2280" s="48"/>
      <c r="AI2280" s="48"/>
      <c r="AJ2280" s="48"/>
      <c r="AK2280" s="48"/>
      <c r="AL2280" s="48"/>
      <c r="AM2280" s="48"/>
      <c r="AN2280" s="48"/>
      <c r="AO2280" s="48"/>
      <c r="AP2280" s="48"/>
      <c r="AQ2280" s="48"/>
      <c r="AR2280" s="48"/>
      <c r="AS2280" s="48"/>
      <c r="AT2280" s="48"/>
      <c r="AU2280" s="48"/>
      <c r="AV2280" s="48"/>
      <c r="AW2280" s="48"/>
      <c r="AX2280" s="48"/>
      <c r="AY2280" s="48"/>
      <c r="AZ2280" s="48"/>
      <c r="BA2280" s="48"/>
      <c r="BB2280" s="48"/>
      <c r="BC2280" s="48"/>
      <c r="BD2280" s="48"/>
      <c r="BE2280" s="48"/>
      <c r="BF2280" s="48"/>
      <c r="BG2280" s="48"/>
      <c r="BH2280" s="48"/>
      <c r="BI2280" s="48"/>
      <c r="BJ2280" s="48"/>
      <c r="BK2280" s="48"/>
      <c r="BL2280" s="48"/>
      <c r="BM2280" s="48"/>
      <c r="BN2280" s="48"/>
      <c r="BO2280" s="48"/>
      <c r="BP2280" s="48"/>
      <c r="BQ2280" s="48"/>
      <c r="BR2280" s="48"/>
      <c r="BS2280" s="48"/>
      <c r="BT2280" s="48"/>
      <c r="BU2280" s="48"/>
      <c r="BV2280" s="48"/>
      <c r="BW2280" s="48"/>
      <c r="BX2280" s="48"/>
      <c r="BY2280" s="48"/>
      <c r="BZ2280" s="48"/>
      <c r="CA2280" s="48"/>
      <c r="CB2280" s="48"/>
      <c r="CC2280" s="48"/>
      <c r="CD2280" s="48"/>
      <c r="CE2280" s="48"/>
      <c r="CF2280" s="48"/>
      <c r="CG2280" s="48"/>
      <c r="CH2280" s="48"/>
      <c r="CI2280" s="48"/>
      <c r="CJ2280" s="48"/>
      <c r="CK2280" s="48"/>
      <c r="CL2280" s="48"/>
      <c r="CM2280" s="48"/>
      <c r="CN2280" s="48"/>
      <c r="CO2280" s="48"/>
      <c r="CP2280" s="48"/>
      <c r="CQ2280" s="48"/>
      <c r="CR2280" s="48"/>
      <c r="CS2280" s="48"/>
      <c r="CT2280" s="48"/>
      <c r="CU2280" s="48"/>
      <c r="CV2280" s="48"/>
      <c r="CW2280" s="48"/>
      <c r="CX2280" s="48"/>
      <c r="CY2280" s="48"/>
      <c r="CZ2280" s="48"/>
      <c r="DA2280" s="48"/>
      <c r="DB2280" s="48"/>
      <c r="DC2280" s="48"/>
      <c r="DD2280" s="48"/>
      <c r="DE2280" s="48"/>
      <c r="DF2280" s="48"/>
      <c r="DG2280" s="48"/>
      <c r="DH2280" s="48"/>
      <c r="DI2280" s="48"/>
      <c r="DJ2280" s="48"/>
      <c r="DK2280" s="48"/>
      <c r="DL2280" s="48"/>
      <c r="DM2280" s="48"/>
      <c r="DN2280" s="48"/>
      <c r="DO2280" s="48"/>
    </row>
    <row r="2281" spans="1:119" ht="12.75" hidden="1" customHeight="1" outlineLevel="2">
      <c r="A2281" s="36"/>
      <c r="B2281" s="36"/>
      <c r="C2281" s="6"/>
      <c r="D2281" s="6"/>
      <c r="E2281" s="36"/>
      <c r="F2281" s="292"/>
      <c r="G2281" s="293"/>
      <c r="H2281" s="152"/>
      <c r="I2281" s="28"/>
      <c r="J2281" s="27"/>
      <c r="K2281" s="80"/>
      <c r="L2281" s="80"/>
      <c r="M2281" s="292" t="s">
        <v>2412</v>
      </c>
      <c r="N2281" s="28" t="s">
        <v>785</v>
      </c>
      <c r="O2281" s="7">
        <v>10</v>
      </c>
      <c r="P2281" s="41"/>
      <c r="Q2281" s="47"/>
      <c r="R2281" s="47"/>
      <c r="S2281" s="47"/>
      <c r="T2281" s="47"/>
      <c r="U2281" s="47"/>
      <c r="V2281" s="47"/>
      <c r="W2281" s="47"/>
      <c r="X2281" s="48"/>
      <c r="Y2281" s="48"/>
      <c r="Z2281" s="48"/>
      <c r="AA2281" s="48"/>
      <c r="AB2281" s="48"/>
      <c r="AC2281" s="48"/>
      <c r="AD2281" s="48"/>
      <c r="AE2281" s="48"/>
      <c r="AF2281" s="48"/>
      <c r="AG2281" s="48"/>
      <c r="AH2281" s="48"/>
      <c r="AI2281" s="48"/>
      <c r="AJ2281" s="48"/>
      <c r="AK2281" s="48"/>
      <c r="AL2281" s="48"/>
      <c r="AM2281" s="48"/>
      <c r="AN2281" s="48"/>
      <c r="AO2281" s="48"/>
      <c r="AP2281" s="48"/>
      <c r="AQ2281" s="48"/>
      <c r="AR2281" s="48"/>
      <c r="AS2281" s="48"/>
      <c r="AT2281" s="48"/>
      <c r="AU2281" s="48"/>
      <c r="AV2281" s="48"/>
      <c r="AW2281" s="48"/>
      <c r="AX2281" s="48"/>
      <c r="AY2281" s="48"/>
      <c r="AZ2281" s="48"/>
      <c r="BA2281" s="48"/>
      <c r="BB2281" s="48"/>
      <c r="BC2281" s="48"/>
      <c r="BD2281" s="48"/>
      <c r="BE2281" s="48"/>
      <c r="BF2281" s="48"/>
      <c r="BG2281" s="48"/>
      <c r="BH2281" s="48"/>
      <c r="BI2281" s="48"/>
      <c r="BJ2281" s="48"/>
      <c r="BK2281" s="48"/>
      <c r="BL2281" s="48"/>
      <c r="BM2281" s="48"/>
      <c r="BN2281" s="48"/>
      <c r="BO2281" s="48"/>
      <c r="BP2281" s="48"/>
      <c r="BQ2281" s="48"/>
      <c r="BR2281" s="48"/>
      <c r="BS2281" s="48"/>
      <c r="BT2281" s="48"/>
      <c r="BU2281" s="48"/>
      <c r="BV2281" s="48"/>
      <c r="BW2281" s="48"/>
      <c r="BX2281" s="48"/>
      <c r="BY2281" s="48"/>
      <c r="BZ2281" s="48"/>
      <c r="CA2281" s="48"/>
      <c r="CB2281" s="48"/>
      <c r="CC2281" s="48"/>
      <c r="CD2281" s="48"/>
      <c r="CE2281" s="48"/>
      <c r="CF2281" s="48"/>
      <c r="CG2281" s="48"/>
      <c r="CH2281" s="48"/>
      <c r="CI2281" s="48"/>
      <c r="CJ2281" s="48"/>
      <c r="CK2281" s="48"/>
      <c r="CL2281" s="48"/>
      <c r="CM2281" s="48"/>
      <c r="CN2281" s="48"/>
      <c r="CO2281" s="48"/>
      <c r="CP2281" s="48"/>
      <c r="CQ2281" s="48"/>
      <c r="CR2281" s="48"/>
      <c r="CS2281" s="48"/>
      <c r="CT2281" s="48"/>
      <c r="CU2281" s="48"/>
      <c r="CV2281" s="48"/>
      <c r="CW2281" s="48"/>
      <c r="CX2281" s="48"/>
      <c r="CY2281" s="48"/>
      <c r="CZ2281" s="48"/>
      <c r="DA2281" s="48"/>
      <c r="DB2281" s="48"/>
      <c r="DC2281" s="48"/>
      <c r="DD2281" s="48"/>
      <c r="DE2281" s="48"/>
      <c r="DF2281" s="48"/>
      <c r="DG2281" s="48"/>
      <c r="DH2281" s="48"/>
      <c r="DI2281" s="48"/>
      <c r="DJ2281" s="48"/>
      <c r="DK2281" s="48"/>
      <c r="DL2281" s="48"/>
      <c r="DM2281" s="48"/>
      <c r="DN2281" s="48"/>
      <c r="DO2281" s="48"/>
    </row>
    <row r="2282" spans="1:119" ht="45" customHeight="1" outlineLevel="1" collapsed="1">
      <c r="A2282" s="36" t="s">
        <v>1001</v>
      </c>
      <c r="B2282" s="36"/>
      <c r="C2282" s="27" t="s">
        <v>1349</v>
      </c>
      <c r="D2282" s="27" t="s">
        <v>1350</v>
      </c>
      <c r="E2282" s="27" t="s">
        <v>2413</v>
      </c>
      <c r="F2282" s="35" t="s">
        <v>2414</v>
      </c>
      <c r="G2282" s="28"/>
      <c r="H2282" s="28" t="s">
        <v>2397</v>
      </c>
      <c r="I2282" s="28" t="s">
        <v>2410</v>
      </c>
      <c r="J2282" s="27" t="s">
        <v>33</v>
      </c>
      <c r="K2282" s="26" t="s">
        <v>53</v>
      </c>
      <c r="L2282" s="26" t="s">
        <v>55</v>
      </c>
      <c r="M2282" s="3" t="str">
        <f>M2283&amp;" "&amp;O2283&amp;N2283&amp;" "&amp;M2284&amp;" "&amp;O2284&amp;N2284&amp;" "</f>
        <v xml:space="preserve">Ремонт кровли 73,2м2 Ремонт отмостки 39,1м2 </v>
      </c>
      <c r="N2282" s="26"/>
      <c r="O2282" s="26"/>
      <c r="P2282" s="41"/>
      <c r="Q2282" s="47"/>
      <c r="R2282" s="47"/>
      <c r="S2282" s="47"/>
      <c r="T2282" s="47"/>
      <c r="U2282" s="47"/>
      <c r="V2282" s="47"/>
      <c r="W2282" s="47"/>
      <c r="X2282" s="48"/>
      <c r="Y2282" s="48"/>
      <c r="Z2282" s="48"/>
      <c r="AA2282" s="48"/>
      <c r="AB2282" s="48"/>
      <c r="AC2282" s="48"/>
      <c r="AD2282" s="48"/>
      <c r="AE2282" s="48"/>
      <c r="AF2282" s="48"/>
      <c r="AG2282" s="48"/>
      <c r="AH2282" s="48"/>
      <c r="AI2282" s="48"/>
      <c r="AJ2282" s="48"/>
      <c r="AK2282" s="48"/>
      <c r="AL2282" s="48"/>
      <c r="AM2282" s="48"/>
      <c r="AN2282" s="48"/>
      <c r="AO2282" s="48"/>
      <c r="AP2282" s="48"/>
      <c r="AQ2282" s="48"/>
      <c r="AR2282" s="48"/>
      <c r="AS2282" s="48"/>
      <c r="AT2282" s="48"/>
      <c r="AU2282" s="48"/>
      <c r="AV2282" s="48"/>
      <c r="AW2282" s="48"/>
      <c r="AX2282" s="48"/>
      <c r="AY2282" s="48"/>
      <c r="AZ2282" s="48"/>
      <c r="BA2282" s="48"/>
      <c r="BB2282" s="48"/>
      <c r="BC2282" s="48"/>
      <c r="BD2282" s="48"/>
      <c r="BE2282" s="48"/>
      <c r="BF2282" s="48"/>
      <c r="BG2282" s="48"/>
      <c r="BH2282" s="48"/>
      <c r="BI2282" s="48"/>
      <c r="BJ2282" s="48"/>
      <c r="BK2282" s="48"/>
      <c r="BL2282" s="48"/>
      <c r="BM2282" s="48"/>
      <c r="BN2282" s="48"/>
      <c r="BO2282" s="48"/>
      <c r="BP2282" s="48"/>
      <c r="BQ2282" s="48"/>
      <c r="BR2282" s="48"/>
      <c r="BS2282" s="48"/>
      <c r="BT2282" s="48"/>
      <c r="BU2282" s="48"/>
      <c r="BV2282" s="48"/>
      <c r="BW2282" s="48"/>
      <c r="BX2282" s="48"/>
      <c r="BY2282" s="48"/>
      <c r="BZ2282" s="48"/>
      <c r="CA2282" s="48"/>
      <c r="CB2282" s="48"/>
      <c r="CC2282" s="48"/>
      <c r="CD2282" s="48"/>
      <c r="CE2282" s="48"/>
      <c r="CF2282" s="48"/>
      <c r="CG2282" s="48"/>
      <c r="CH2282" s="48"/>
      <c r="CI2282" s="48"/>
      <c r="CJ2282" s="48"/>
      <c r="CK2282" s="48"/>
      <c r="CL2282" s="48"/>
      <c r="CM2282" s="48"/>
      <c r="CN2282" s="48"/>
      <c r="CO2282" s="48"/>
      <c r="CP2282" s="48"/>
      <c r="CQ2282" s="48"/>
      <c r="CR2282" s="48"/>
      <c r="CS2282" s="48"/>
      <c r="CT2282" s="48"/>
      <c r="CU2282" s="48"/>
      <c r="CV2282" s="48"/>
      <c r="CW2282" s="48"/>
      <c r="CX2282" s="48"/>
      <c r="CY2282" s="48"/>
      <c r="CZ2282" s="48"/>
      <c r="DA2282" s="48"/>
      <c r="DB2282" s="48"/>
      <c r="DC2282" s="48"/>
      <c r="DD2282" s="48"/>
      <c r="DE2282" s="48"/>
      <c r="DF2282" s="48"/>
      <c r="DG2282" s="48"/>
      <c r="DH2282" s="48"/>
      <c r="DI2282" s="48"/>
      <c r="DJ2282" s="48"/>
      <c r="DK2282" s="48"/>
      <c r="DL2282" s="48"/>
      <c r="DM2282" s="48"/>
      <c r="DN2282" s="48"/>
      <c r="DO2282" s="48"/>
    </row>
    <row r="2283" spans="1:119" ht="12.75" hidden="1" customHeight="1" outlineLevel="2">
      <c r="A2283" s="36"/>
      <c r="B2283" s="36"/>
      <c r="C2283" s="6"/>
      <c r="D2283" s="6"/>
      <c r="E2283" s="36"/>
      <c r="F2283" s="292"/>
      <c r="G2283" s="293"/>
      <c r="H2283" s="152"/>
      <c r="I2283" s="28"/>
      <c r="J2283" s="27"/>
      <c r="K2283" s="80"/>
      <c r="L2283" s="80"/>
      <c r="M2283" s="292" t="s">
        <v>788</v>
      </c>
      <c r="N2283" s="28" t="s">
        <v>785</v>
      </c>
      <c r="O2283" s="7">
        <v>73.2</v>
      </c>
      <c r="P2283" s="41"/>
      <c r="Q2283" s="47"/>
      <c r="R2283" s="47"/>
      <c r="S2283" s="47"/>
      <c r="T2283" s="47"/>
      <c r="U2283" s="47"/>
      <c r="V2283" s="47"/>
      <c r="W2283" s="47"/>
      <c r="X2283" s="48"/>
      <c r="Y2283" s="48"/>
      <c r="Z2283" s="48"/>
      <c r="AA2283" s="48"/>
      <c r="AB2283" s="48"/>
      <c r="AC2283" s="48"/>
      <c r="AD2283" s="48"/>
      <c r="AE2283" s="48"/>
      <c r="AF2283" s="48"/>
      <c r="AG2283" s="48"/>
      <c r="AH2283" s="48"/>
      <c r="AI2283" s="48"/>
      <c r="AJ2283" s="48"/>
      <c r="AK2283" s="48"/>
      <c r="AL2283" s="48"/>
      <c r="AM2283" s="48"/>
      <c r="AN2283" s="48"/>
      <c r="AO2283" s="48"/>
      <c r="AP2283" s="48"/>
      <c r="AQ2283" s="48"/>
      <c r="AR2283" s="48"/>
      <c r="AS2283" s="48"/>
      <c r="AT2283" s="48"/>
      <c r="AU2283" s="48"/>
      <c r="AV2283" s="48"/>
      <c r="AW2283" s="48"/>
      <c r="AX2283" s="48"/>
      <c r="AY2283" s="48"/>
      <c r="AZ2283" s="48"/>
      <c r="BA2283" s="48"/>
      <c r="BB2283" s="48"/>
      <c r="BC2283" s="48"/>
      <c r="BD2283" s="48"/>
      <c r="BE2283" s="48"/>
      <c r="BF2283" s="48"/>
      <c r="BG2283" s="48"/>
      <c r="BH2283" s="48"/>
      <c r="BI2283" s="48"/>
      <c r="BJ2283" s="48"/>
      <c r="BK2283" s="48"/>
      <c r="BL2283" s="48"/>
      <c r="BM2283" s="48"/>
      <c r="BN2283" s="48"/>
      <c r="BO2283" s="48"/>
      <c r="BP2283" s="48"/>
      <c r="BQ2283" s="48"/>
      <c r="BR2283" s="48"/>
      <c r="BS2283" s="48"/>
      <c r="BT2283" s="48"/>
      <c r="BU2283" s="48"/>
      <c r="BV2283" s="48"/>
      <c r="BW2283" s="48"/>
      <c r="BX2283" s="48"/>
      <c r="BY2283" s="48"/>
      <c r="BZ2283" s="48"/>
      <c r="CA2283" s="48"/>
      <c r="CB2283" s="48"/>
      <c r="CC2283" s="48"/>
      <c r="CD2283" s="48"/>
      <c r="CE2283" s="48"/>
      <c r="CF2283" s="48"/>
      <c r="CG2283" s="48"/>
      <c r="CH2283" s="48"/>
      <c r="CI2283" s="48"/>
      <c r="CJ2283" s="48"/>
      <c r="CK2283" s="48"/>
      <c r="CL2283" s="48"/>
      <c r="CM2283" s="48"/>
      <c r="CN2283" s="48"/>
      <c r="CO2283" s="48"/>
      <c r="CP2283" s="48"/>
      <c r="CQ2283" s="48"/>
      <c r="CR2283" s="48"/>
      <c r="CS2283" s="48"/>
      <c r="CT2283" s="48"/>
      <c r="CU2283" s="48"/>
      <c r="CV2283" s="48"/>
      <c r="CW2283" s="48"/>
      <c r="CX2283" s="48"/>
      <c r="CY2283" s="48"/>
      <c r="CZ2283" s="48"/>
      <c r="DA2283" s="48"/>
      <c r="DB2283" s="48"/>
      <c r="DC2283" s="48"/>
      <c r="DD2283" s="48"/>
      <c r="DE2283" s="48"/>
      <c r="DF2283" s="48"/>
      <c r="DG2283" s="48"/>
      <c r="DH2283" s="48"/>
      <c r="DI2283" s="48"/>
      <c r="DJ2283" s="48"/>
      <c r="DK2283" s="48"/>
      <c r="DL2283" s="48"/>
      <c r="DM2283" s="48"/>
      <c r="DN2283" s="48"/>
      <c r="DO2283" s="48"/>
    </row>
    <row r="2284" spans="1:119" ht="12.75" hidden="1" customHeight="1" outlineLevel="2">
      <c r="A2284" s="36"/>
      <c r="B2284" s="36"/>
      <c r="C2284" s="6"/>
      <c r="D2284" s="6"/>
      <c r="E2284" s="36"/>
      <c r="F2284" s="292"/>
      <c r="G2284" s="293"/>
      <c r="H2284" s="152"/>
      <c r="I2284" s="28"/>
      <c r="J2284" s="27"/>
      <c r="K2284" s="80"/>
      <c r="L2284" s="80"/>
      <c r="M2284" s="292" t="s">
        <v>1016</v>
      </c>
      <c r="N2284" s="28" t="s">
        <v>785</v>
      </c>
      <c r="O2284" s="7">
        <v>39.1</v>
      </c>
      <c r="P2284" s="41"/>
      <c r="Q2284" s="47"/>
      <c r="R2284" s="47"/>
      <c r="S2284" s="47"/>
      <c r="T2284" s="47"/>
      <c r="U2284" s="47"/>
      <c r="V2284" s="47"/>
      <c r="W2284" s="47"/>
      <c r="X2284" s="48"/>
      <c r="Y2284" s="48"/>
      <c r="Z2284" s="48"/>
      <c r="AA2284" s="48"/>
      <c r="AB2284" s="48"/>
      <c r="AC2284" s="48"/>
      <c r="AD2284" s="48"/>
      <c r="AE2284" s="48"/>
      <c r="AF2284" s="48"/>
      <c r="AG2284" s="48"/>
      <c r="AH2284" s="48"/>
      <c r="AI2284" s="48"/>
      <c r="AJ2284" s="48"/>
      <c r="AK2284" s="48"/>
      <c r="AL2284" s="48"/>
      <c r="AM2284" s="48"/>
      <c r="AN2284" s="48"/>
      <c r="AO2284" s="48"/>
      <c r="AP2284" s="48"/>
      <c r="AQ2284" s="48"/>
      <c r="AR2284" s="48"/>
      <c r="AS2284" s="48"/>
      <c r="AT2284" s="48"/>
      <c r="AU2284" s="48"/>
      <c r="AV2284" s="48"/>
      <c r="AW2284" s="48"/>
      <c r="AX2284" s="48"/>
      <c r="AY2284" s="48"/>
      <c r="AZ2284" s="48"/>
      <c r="BA2284" s="48"/>
      <c r="BB2284" s="48"/>
      <c r="BC2284" s="48"/>
      <c r="BD2284" s="48"/>
      <c r="BE2284" s="48"/>
      <c r="BF2284" s="48"/>
      <c r="BG2284" s="48"/>
      <c r="BH2284" s="48"/>
      <c r="BI2284" s="48"/>
      <c r="BJ2284" s="48"/>
      <c r="BK2284" s="48"/>
      <c r="BL2284" s="48"/>
      <c r="BM2284" s="48"/>
      <c r="BN2284" s="48"/>
      <c r="BO2284" s="48"/>
      <c r="BP2284" s="48"/>
      <c r="BQ2284" s="48"/>
      <c r="BR2284" s="48"/>
      <c r="BS2284" s="48"/>
      <c r="BT2284" s="48"/>
      <c r="BU2284" s="48"/>
      <c r="BV2284" s="48"/>
      <c r="BW2284" s="48"/>
      <c r="BX2284" s="48"/>
      <c r="BY2284" s="48"/>
      <c r="BZ2284" s="48"/>
      <c r="CA2284" s="48"/>
      <c r="CB2284" s="48"/>
      <c r="CC2284" s="48"/>
      <c r="CD2284" s="48"/>
      <c r="CE2284" s="48"/>
      <c r="CF2284" s="48"/>
      <c r="CG2284" s="48"/>
      <c r="CH2284" s="48"/>
      <c r="CI2284" s="48"/>
      <c r="CJ2284" s="48"/>
      <c r="CK2284" s="48"/>
      <c r="CL2284" s="48"/>
      <c r="CM2284" s="48"/>
      <c r="CN2284" s="48"/>
      <c r="CO2284" s="48"/>
      <c r="CP2284" s="48"/>
      <c r="CQ2284" s="48"/>
      <c r="CR2284" s="48"/>
      <c r="CS2284" s="48"/>
      <c r="CT2284" s="48"/>
      <c r="CU2284" s="48"/>
      <c r="CV2284" s="48"/>
      <c r="CW2284" s="48"/>
      <c r="CX2284" s="48"/>
      <c r="CY2284" s="48"/>
      <c r="CZ2284" s="48"/>
      <c r="DA2284" s="48"/>
      <c r="DB2284" s="48"/>
      <c r="DC2284" s="48"/>
      <c r="DD2284" s="48"/>
      <c r="DE2284" s="48"/>
      <c r="DF2284" s="48"/>
      <c r="DG2284" s="48"/>
      <c r="DH2284" s="48"/>
      <c r="DI2284" s="48"/>
      <c r="DJ2284" s="48"/>
      <c r="DK2284" s="48"/>
      <c r="DL2284" s="48"/>
      <c r="DM2284" s="48"/>
      <c r="DN2284" s="48"/>
      <c r="DO2284" s="48"/>
    </row>
    <row r="2285" spans="1:119" ht="33.75" customHeight="1" outlineLevel="1" collapsed="1">
      <c r="A2285" s="36" t="s">
        <v>1002</v>
      </c>
      <c r="B2285" s="78">
        <v>110</v>
      </c>
      <c r="C2285" s="27" t="s">
        <v>1624</v>
      </c>
      <c r="D2285" s="27" t="s">
        <v>1350</v>
      </c>
      <c r="E2285" s="27" t="s">
        <v>2415</v>
      </c>
      <c r="F2285" s="10" t="s">
        <v>1840</v>
      </c>
      <c r="G2285" s="27"/>
      <c r="H2285" s="28" t="s">
        <v>2397</v>
      </c>
      <c r="I2285" s="28" t="s">
        <v>2416</v>
      </c>
      <c r="J2285" s="27" t="s">
        <v>33</v>
      </c>
      <c r="K2285" s="26"/>
      <c r="L2285" s="26"/>
      <c r="M2285" s="3" t="str">
        <f>M2286&amp;" "&amp;O2286&amp;N2286&amp;" "&amp;M2287&amp;" "&amp;O2287&amp;N2287&amp;" "&amp;M2288&amp;" "&amp;O2288&amp;N2288&amp;" "</f>
        <v xml:space="preserve">Рремонт ограждения  125м.п Устройство ворот (размер- 4,85м) 2шт Устройство калитки (размер-1м) 1шт </v>
      </c>
      <c r="N2285" s="26"/>
      <c r="O2285" s="26"/>
      <c r="P2285" s="41"/>
      <c r="Q2285" s="47"/>
      <c r="R2285" s="47"/>
      <c r="S2285" s="47"/>
      <c r="T2285" s="47"/>
      <c r="U2285" s="47"/>
      <c r="V2285" s="47"/>
      <c r="W2285" s="47"/>
      <c r="X2285" s="48"/>
      <c r="Y2285" s="48"/>
      <c r="Z2285" s="48"/>
      <c r="AA2285" s="48"/>
      <c r="AB2285" s="48"/>
      <c r="AC2285" s="48"/>
      <c r="AD2285" s="48"/>
      <c r="AE2285" s="48"/>
      <c r="AF2285" s="48"/>
      <c r="AG2285" s="48"/>
      <c r="AH2285" s="48"/>
      <c r="AI2285" s="48"/>
      <c r="AJ2285" s="48"/>
      <c r="AK2285" s="48"/>
      <c r="AL2285" s="48"/>
      <c r="AM2285" s="48"/>
      <c r="AN2285" s="48"/>
      <c r="AO2285" s="48"/>
      <c r="AP2285" s="48"/>
      <c r="AQ2285" s="48"/>
      <c r="AR2285" s="48"/>
      <c r="AS2285" s="48"/>
      <c r="AT2285" s="48"/>
      <c r="AU2285" s="48"/>
      <c r="AV2285" s="48"/>
      <c r="AW2285" s="48"/>
      <c r="AX2285" s="48"/>
      <c r="AY2285" s="48"/>
      <c r="AZ2285" s="48"/>
      <c r="BA2285" s="48"/>
      <c r="BB2285" s="48"/>
      <c r="BC2285" s="48"/>
      <c r="BD2285" s="48"/>
      <c r="BE2285" s="48"/>
      <c r="BF2285" s="48"/>
      <c r="BG2285" s="48"/>
      <c r="BH2285" s="48"/>
      <c r="BI2285" s="48"/>
      <c r="BJ2285" s="48"/>
      <c r="BK2285" s="48"/>
      <c r="BL2285" s="48"/>
      <c r="BM2285" s="48"/>
      <c r="BN2285" s="48"/>
      <c r="BO2285" s="48"/>
      <c r="BP2285" s="48"/>
      <c r="BQ2285" s="48"/>
      <c r="BR2285" s="48"/>
      <c r="BS2285" s="48"/>
      <c r="BT2285" s="48"/>
      <c r="BU2285" s="48"/>
      <c r="BV2285" s="48"/>
      <c r="BW2285" s="48"/>
      <c r="BX2285" s="48"/>
      <c r="BY2285" s="48"/>
      <c r="BZ2285" s="48"/>
      <c r="CA2285" s="48"/>
      <c r="CB2285" s="48"/>
      <c r="CC2285" s="48"/>
      <c r="CD2285" s="48"/>
      <c r="CE2285" s="48"/>
      <c r="CF2285" s="48"/>
      <c r="CG2285" s="48"/>
      <c r="CH2285" s="48"/>
      <c r="CI2285" s="48"/>
      <c r="CJ2285" s="48"/>
      <c r="CK2285" s="48"/>
      <c r="CL2285" s="48"/>
      <c r="CM2285" s="48"/>
      <c r="CN2285" s="48"/>
      <c r="CO2285" s="48"/>
      <c r="CP2285" s="48"/>
      <c r="CQ2285" s="48"/>
      <c r="CR2285" s="48"/>
      <c r="CS2285" s="48"/>
      <c r="CT2285" s="48"/>
      <c r="CU2285" s="48"/>
      <c r="CV2285" s="48"/>
      <c r="CW2285" s="48"/>
      <c r="CX2285" s="48"/>
      <c r="CY2285" s="48"/>
      <c r="CZ2285" s="48"/>
      <c r="DA2285" s="48"/>
      <c r="DB2285" s="48"/>
      <c r="DC2285" s="48"/>
      <c r="DD2285" s="48"/>
      <c r="DE2285" s="48"/>
      <c r="DF2285" s="48"/>
      <c r="DG2285" s="48"/>
      <c r="DH2285" s="48"/>
      <c r="DI2285" s="48"/>
      <c r="DJ2285" s="48"/>
      <c r="DK2285" s="48"/>
      <c r="DL2285" s="48"/>
      <c r="DM2285" s="48"/>
      <c r="DN2285" s="48"/>
      <c r="DO2285" s="48"/>
    </row>
    <row r="2286" spans="1:119" ht="12.75" hidden="1" customHeight="1" outlineLevel="2">
      <c r="A2286" s="36"/>
      <c r="B2286" s="36"/>
      <c r="C2286" s="6"/>
      <c r="D2286" s="6"/>
      <c r="E2286" s="27"/>
      <c r="F2286" s="292"/>
      <c r="G2286" s="293"/>
      <c r="H2286" s="152"/>
      <c r="I2286" s="28"/>
      <c r="J2286" s="27"/>
      <c r="K2286" s="80"/>
      <c r="L2286" s="80"/>
      <c r="M2286" s="292" t="s">
        <v>2417</v>
      </c>
      <c r="N2286" s="28" t="s">
        <v>2418</v>
      </c>
      <c r="O2286" s="7">
        <v>125</v>
      </c>
      <c r="P2286" s="41"/>
      <c r="Q2286" s="47"/>
      <c r="R2286" s="47"/>
      <c r="S2286" s="47"/>
      <c r="T2286" s="47"/>
      <c r="U2286" s="47"/>
      <c r="V2286" s="47"/>
      <c r="W2286" s="47"/>
      <c r="X2286" s="48"/>
      <c r="Y2286" s="48"/>
      <c r="Z2286" s="48"/>
      <c r="AA2286" s="48"/>
      <c r="AB2286" s="48"/>
      <c r="AC2286" s="48"/>
      <c r="AD2286" s="48"/>
      <c r="AE2286" s="48"/>
      <c r="AF2286" s="48"/>
      <c r="AG2286" s="48"/>
      <c r="AH2286" s="48"/>
      <c r="AI2286" s="48"/>
      <c r="AJ2286" s="48"/>
      <c r="AK2286" s="48"/>
      <c r="AL2286" s="48"/>
      <c r="AM2286" s="48"/>
      <c r="AN2286" s="48"/>
      <c r="AO2286" s="48"/>
      <c r="AP2286" s="48"/>
      <c r="AQ2286" s="48"/>
      <c r="AR2286" s="48"/>
      <c r="AS2286" s="48"/>
      <c r="AT2286" s="48"/>
      <c r="AU2286" s="48"/>
      <c r="AV2286" s="48"/>
      <c r="AW2286" s="48"/>
      <c r="AX2286" s="48"/>
      <c r="AY2286" s="48"/>
      <c r="AZ2286" s="48"/>
      <c r="BA2286" s="48"/>
      <c r="BB2286" s="48"/>
      <c r="BC2286" s="48"/>
      <c r="BD2286" s="48"/>
      <c r="BE2286" s="48"/>
      <c r="BF2286" s="48"/>
      <c r="BG2286" s="48"/>
      <c r="BH2286" s="48"/>
      <c r="BI2286" s="48"/>
      <c r="BJ2286" s="48"/>
      <c r="BK2286" s="48"/>
      <c r="BL2286" s="48"/>
      <c r="BM2286" s="48"/>
      <c r="BN2286" s="48"/>
      <c r="BO2286" s="48"/>
      <c r="BP2286" s="48"/>
      <c r="BQ2286" s="48"/>
      <c r="BR2286" s="48"/>
      <c r="BS2286" s="48"/>
      <c r="BT2286" s="48"/>
      <c r="BU2286" s="48"/>
      <c r="BV2286" s="48"/>
      <c r="BW2286" s="48"/>
      <c r="BX2286" s="48"/>
      <c r="BY2286" s="48"/>
      <c r="BZ2286" s="48"/>
      <c r="CA2286" s="48"/>
      <c r="CB2286" s="48"/>
      <c r="CC2286" s="48"/>
      <c r="CD2286" s="48"/>
      <c r="CE2286" s="48"/>
      <c r="CF2286" s="48"/>
      <c r="CG2286" s="48"/>
      <c r="CH2286" s="48"/>
      <c r="CI2286" s="48"/>
      <c r="CJ2286" s="48"/>
      <c r="CK2286" s="48"/>
      <c r="CL2286" s="48"/>
      <c r="CM2286" s="48"/>
      <c r="CN2286" s="48"/>
      <c r="CO2286" s="48"/>
      <c r="CP2286" s="48"/>
      <c r="CQ2286" s="48"/>
      <c r="CR2286" s="48"/>
      <c r="CS2286" s="48"/>
      <c r="CT2286" s="48"/>
      <c r="CU2286" s="48"/>
      <c r="CV2286" s="48"/>
      <c r="CW2286" s="48"/>
      <c r="CX2286" s="48"/>
      <c r="CY2286" s="48"/>
      <c r="CZ2286" s="48"/>
      <c r="DA2286" s="48"/>
      <c r="DB2286" s="48"/>
      <c r="DC2286" s="48"/>
      <c r="DD2286" s="48"/>
      <c r="DE2286" s="48"/>
      <c r="DF2286" s="48"/>
      <c r="DG2286" s="48"/>
      <c r="DH2286" s="48"/>
      <c r="DI2286" s="48"/>
      <c r="DJ2286" s="48"/>
      <c r="DK2286" s="48"/>
      <c r="DL2286" s="48"/>
      <c r="DM2286" s="48"/>
      <c r="DN2286" s="48"/>
      <c r="DO2286" s="48"/>
    </row>
    <row r="2287" spans="1:119" ht="12.75" hidden="1" customHeight="1" outlineLevel="2">
      <c r="A2287" s="36"/>
      <c r="B2287" s="36"/>
      <c r="C2287" s="6"/>
      <c r="D2287" s="6"/>
      <c r="E2287" s="27"/>
      <c r="F2287" s="292"/>
      <c r="G2287" s="293"/>
      <c r="H2287" s="152"/>
      <c r="I2287" s="28"/>
      <c r="J2287" s="27"/>
      <c r="K2287" s="80"/>
      <c r="L2287" s="80"/>
      <c r="M2287" s="285" t="s">
        <v>2674</v>
      </c>
      <c r="N2287" s="28" t="s">
        <v>54</v>
      </c>
      <c r="O2287" s="7">
        <v>2</v>
      </c>
      <c r="P2287" s="41"/>
      <c r="Q2287" s="47"/>
      <c r="R2287" s="47"/>
      <c r="S2287" s="47"/>
      <c r="T2287" s="47"/>
      <c r="U2287" s="47"/>
      <c r="V2287" s="47"/>
      <c r="W2287" s="47"/>
      <c r="X2287" s="48"/>
      <c r="Y2287" s="48"/>
      <c r="Z2287" s="48"/>
      <c r="AA2287" s="48"/>
      <c r="AB2287" s="48"/>
      <c r="AC2287" s="48"/>
      <c r="AD2287" s="48"/>
      <c r="AE2287" s="48"/>
      <c r="AF2287" s="48"/>
      <c r="AG2287" s="48"/>
      <c r="AH2287" s="48"/>
      <c r="AI2287" s="48"/>
      <c r="AJ2287" s="48"/>
      <c r="AK2287" s="48"/>
      <c r="AL2287" s="48"/>
      <c r="AM2287" s="48"/>
      <c r="AN2287" s="48"/>
      <c r="AO2287" s="48"/>
      <c r="AP2287" s="48"/>
      <c r="AQ2287" s="48"/>
      <c r="AR2287" s="48"/>
      <c r="AS2287" s="48"/>
      <c r="AT2287" s="48"/>
      <c r="AU2287" s="48"/>
      <c r="AV2287" s="48"/>
      <c r="AW2287" s="48"/>
      <c r="AX2287" s="48"/>
      <c r="AY2287" s="48"/>
      <c r="AZ2287" s="48"/>
      <c r="BA2287" s="48"/>
      <c r="BB2287" s="48"/>
      <c r="BC2287" s="48"/>
      <c r="BD2287" s="48"/>
      <c r="BE2287" s="48"/>
      <c r="BF2287" s="48"/>
      <c r="BG2287" s="48"/>
      <c r="BH2287" s="48"/>
      <c r="BI2287" s="48"/>
      <c r="BJ2287" s="48"/>
      <c r="BK2287" s="48"/>
      <c r="BL2287" s="48"/>
      <c r="BM2287" s="48"/>
      <c r="BN2287" s="48"/>
      <c r="BO2287" s="48"/>
      <c r="BP2287" s="48"/>
      <c r="BQ2287" s="48"/>
      <c r="BR2287" s="48"/>
      <c r="BS2287" s="48"/>
      <c r="BT2287" s="48"/>
      <c r="BU2287" s="48"/>
      <c r="BV2287" s="48"/>
      <c r="BW2287" s="48"/>
      <c r="BX2287" s="48"/>
      <c r="BY2287" s="48"/>
      <c r="BZ2287" s="48"/>
      <c r="CA2287" s="48"/>
      <c r="CB2287" s="48"/>
      <c r="CC2287" s="48"/>
      <c r="CD2287" s="48"/>
      <c r="CE2287" s="48"/>
      <c r="CF2287" s="48"/>
      <c r="CG2287" s="48"/>
      <c r="CH2287" s="48"/>
      <c r="CI2287" s="48"/>
      <c r="CJ2287" s="48"/>
      <c r="CK2287" s="48"/>
      <c r="CL2287" s="48"/>
      <c r="CM2287" s="48"/>
      <c r="CN2287" s="48"/>
      <c r="CO2287" s="48"/>
      <c r="CP2287" s="48"/>
      <c r="CQ2287" s="48"/>
      <c r="CR2287" s="48"/>
      <c r="CS2287" s="48"/>
      <c r="CT2287" s="48"/>
      <c r="CU2287" s="48"/>
      <c r="CV2287" s="48"/>
      <c r="CW2287" s="48"/>
      <c r="CX2287" s="48"/>
      <c r="CY2287" s="48"/>
      <c r="CZ2287" s="48"/>
      <c r="DA2287" s="48"/>
      <c r="DB2287" s="48"/>
      <c r="DC2287" s="48"/>
      <c r="DD2287" s="48"/>
      <c r="DE2287" s="48"/>
      <c r="DF2287" s="48"/>
      <c r="DG2287" s="48"/>
      <c r="DH2287" s="48"/>
      <c r="DI2287" s="48"/>
      <c r="DJ2287" s="48"/>
      <c r="DK2287" s="48"/>
      <c r="DL2287" s="48"/>
      <c r="DM2287" s="48"/>
      <c r="DN2287" s="48"/>
      <c r="DO2287" s="48"/>
    </row>
    <row r="2288" spans="1:119" ht="12.75" hidden="1" customHeight="1" outlineLevel="2">
      <c r="A2288" s="36"/>
      <c r="B2288" s="36"/>
      <c r="C2288" s="6"/>
      <c r="D2288" s="6"/>
      <c r="E2288" s="27"/>
      <c r="F2288" s="292"/>
      <c r="G2288" s="293"/>
      <c r="H2288" s="152"/>
      <c r="I2288" s="28"/>
      <c r="J2288" s="27"/>
      <c r="K2288" s="80"/>
      <c r="L2288" s="80"/>
      <c r="M2288" s="285" t="s">
        <v>2675</v>
      </c>
      <c r="N2288" s="28" t="s">
        <v>54</v>
      </c>
      <c r="O2288" s="7">
        <v>1</v>
      </c>
      <c r="P2288" s="41"/>
      <c r="Q2288" s="47"/>
      <c r="R2288" s="47"/>
      <c r="S2288" s="47"/>
      <c r="T2288" s="47"/>
      <c r="U2288" s="47"/>
      <c r="V2288" s="47"/>
      <c r="W2288" s="47"/>
      <c r="X2288" s="48"/>
      <c r="Y2288" s="48"/>
      <c r="Z2288" s="48"/>
      <c r="AA2288" s="48"/>
      <c r="AB2288" s="48"/>
      <c r="AC2288" s="48"/>
      <c r="AD2288" s="48"/>
      <c r="AE2288" s="48"/>
      <c r="AF2288" s="48"/>
      <c r="AG2288" s="48"/>
      <c r="AH2288" s="48"/>
      <c r="AI2288" s="48"/>
      <c r="AJ2288" s="48"/>
      <c r="AK2288" s="48"/>
      <c r="AL2288" s="48"/>
      <c r="AM2288" s="48"/>
      <c r="AN2288" s="48"/>
      <c r="AO2288" s="48"/>
      <c r="AP2288" s="48"/>
      <c r="AQ2288" s="48"/>
      <c r="AR2288" s="48"/>
      <c r="AS2288" s="48"/>
      <c r="AT2288" s="48"/>
      <c r="AU2288" s="48"/>
      <c r="AV2288" s="48"/>
      <c r="AW2288" s="48"/>
      <c r="AX2288" s="48"/>
      <c r="AY2288" s="48"/>
      <c r="AZ2288" s="48"/>
      <c r="BA2288" s="48"/>
      <c r="BB2288" s="48"/>
      <c r="BC2288" s="48"/>
      <c r="BD2288" s="48"/>
      <c r="BE2288" s="48"/>
      <c r="BF2288" s="48"/>
      <c r="BG2288" s="48"/>
      <c r="BH2288" s="48"/>
      <c r="BI2288" s="48"/>
      <c r="BJ2288" s="48"/>
      <c r="BK2288" s="48"/>
      <c r="BL2288" s="48"/>
      <c r="BM2288" s="48"/>
      <c r="BN2288" s="48"/>
      <c r="BO2288" s="48"/>
      <c r="BP2288" s="48"/>
      <c r="BQ2288" s="48"/>
      <c r="BR2288" s="48"/>
      <c r="BS2288" s="48"/>
      <c r="BT2288" s="48"/>
      <c r="BU2288" s="48"/>
      <c r="BV2288" s="48"/>
      <c r="BW2288" s="48"/>
      <c r="BX2288" s="48"/>
      <c r="BY2288" s="48"/>
      <c r="BZ2288" s="48"/>
      <c r="CA2288" s="48"/>
      <c r="CB2288" s="48"/>
      <c r="CC2288" s="48"/>
      <c r="CD2288" s="48"/>
      <c r="CE2288" s="48"/>
      <c r="CF2288" s="48"/>
      <c r="CG2288" s="48"/>
      <c r="CH2288" s="48"/>
      <c r="CI2288" s="48"/>
      <c r="CJ2288" s="48"/>
      <c r="CK2288" s="48"/>
      <c r="CL2288" s="48"/>
      <c r="CM2288" s="48"/>
      <c r="CN2288" s="48"/>
      <c r="CO2288" s="48"/>
      <c r="CP2288" s="48"/>
      <c r="CQ2288" s="48"/>
      <c r="CR2288" s="48"/>
      <c r="CS2288" s="48"/>
      <c r="CT2288" s="48"/>
      <c r="CU2288" s="48"/>
      <c r="CV2288" s="48"/>
      <c r="CW2288" s="48"/>
      <c r="CX2288" s="48"/>
      <c r="CY2288" s="48"/>
      <c r="CZ2288" s="48"/>
      <c r="DA2288" s="48"/>
      <c r="DB2288" s="48"/>
      <c r="DC2288" s="48"/>
      <c r="DD2288" s="48"/>
      <c r="DE2288" s="48"/>
      <c r="DF2288" s="48"/>
      <c r="DG2288" s="48"/>
      <c r="DH2288" s="48"/>
      <c r="DI2288" s="48"/>
      <c r="DJ2288" s="48"/>
      <c r="DK2288" s="48"/>
      <c r="DL2288" s="48"/>
      <c r="DM2288" s="48"/>
      <c r="DN2288" s="48"/>
      <c r="DO2288" s="48"/>
    </row>
    <row r="2289" spans="1:119" s="25" customFormat="1" ht="45" customHeight="1" outlineLevel="1" collapsed="1">
      <c r="A2289" s="36" t="s">
        <v>1004</v>
      </c>
      <c r="B2289" s="78">
        <v>35</v>
      </c>
      <c r="C2289" s="6" t="s">
        <v>1529</v>
      </c>
      <c r="D2289" s="36" t="s">
        <v>1350</v>
      </c>
      <c r="E2289" s="37" t="s">
        <v>2419</v>
      </c>
      <c r="F2289" s="285" t="s">
        <v>1992</v>
      </c>
      <c r="G2289" s="286"/>
      <c r="H2289" s="76" t="s">
        <v>2397</v>
      </c>
      <c r="I2289" s="28" t="s">
        <v>2420</v>
      </c>
      <c r="J2289" s="27" t="s">
        <v>33</v>
      </c>
      <c r="K2289" s="80" t="s">
        <v>55</v>
      </c>
      <c r="L2289" s="80" t="s">
        <v>56</v>
      </c>
      <c r="M2289" s="35" t="str">
        <f>M2290&amp;" "&amp;O2290&amp;N2290&amp;" "</f>
        <v xml:space="preserve">Ремонт ограждения 256м </v>
      </c>
      <c r="N2289" s="28"/>
      <c r="O2289" s="7"/>
      <c r="P2289" s="87"/>
      <c r="Q2289" s="37"/>
      <c r="R2289" s="37"/>
      <c r="S2289" s="37"/>
      <c r="T2289" s="37"/>
      <c r="U2289" s="37"/>
      <c r="V2289" s="37"/>
      <c r="W2289" s="37"/>
      <c r="X2289" s="37"/>
      <c r="Y2289" s="37"/>
      <c r="Z2289" s="37"/>
      <c r="AA2289" s="82"/>
      <c r="AB2289" s="82"/>
      <c r="AC2289" s="82"/>
      <c r="AD2289" s="82"/>
      <c r="AE2289" s="82"/>
      <c r="AF2289" s="82"/>
      <c r="AG2289" s="82"/>
      <c r="AH2289" s="82"/>
      <c r="AI2289" s="82"/>
      <c r="AJ2289" s="82"/>
      <c r="AK2289" s="82"/>
      <c r="AL2289" s="82"/>
      <c r="AM2289" s="82"/>
      <c r="AN2289" s="82"/>
      <c r="AO2289" s="82"/>
      <c r="AP2289" s="82"/>
      <c r="AQ2289" s="82"/>
      <c r="AR2289" s="82"/>
      <c r="AS2289" s="82"/>
      <c r="AT2289" s="82"/>
      <c r="AU2289" s="82"/>
      <c r="AV2289" s="82"/>
      <c r="AW2289" s="82"/>
      <c r="AX2289" s="82"/>
      <c r="AY2289" s="82"/>
      <c r="AZ2289" s="82"/>
      <c r="BA2289" s="82"/>
      <c r="BB2289" s="82"/>
      <c r="BC2289" s="82"/>
      <c r="BD2289" s="82"/>
      <c r="BE2289" s="82"/>
      <c r="BF2289" s="82"/>
      <c r="BG2289" s="82"/>
      <c r="BH2289" s="82"/>
      <c r="BI2289" s="82"/>
      <c r="BJ2289" s="82"/>
      <c r="BK2289" s="82"/>
      <c r="BL2289" s="82"/>
      <c r="BM2289" s="82"/>
      <c r="BN2289" s="82"/>
      <c r="BO2289" s="82"/>
      <c r="BP2289" s="82"/>
      <c r="BQ2289" s="82"/>
      <c r="BR2289" s="82"/>
      <c r="BS2289" s="82"/>
      <c r="BT2289" s="82"/>
      <c r="BU2289" s="82"/>
      <c r="BV2289" s="82"/>
      <c r="BW2289" s="82"/>
      <c r="BX2289" s="82"/>
      <c r="BY2289" s="82"/>
      <c r="BZ2289" s="82"/>
      <c r="CA2289" s="82"/>
      <c r="CB2289" s="82"/>
      <c r="CC2289" s="82"/>
      <c r="CD2289" s="82"/>
      <c r="CE2289" s="82"/>
      <c r="CF2289" s="82"/>
      <c r="CG2289" s="82"/>
      <c r="CH2289" s="82"/>
      <c r="CI2289" s="82"/>
      <c r="CJ2289" s="82"/>
      <c r="CK2289" s="82"/>
      <c r="CL2289" s="82"/>
      <c r="CM2289" s="82"/>
      <c r="CN2289" s="82"/>
      <c r="CO2289" s="82"/>
      <c r="CP2289" s="82"/>
      <c r="CQ2289" s="82"/>
      <c r="CR2289" s="82"/>
      <c r="CS2289" s="82"/>
      <c r="CT2289" s="82"/>
      <c r="CU2289" s="82"/>
      <c r="CV2289" s="82"/>
      <c r="CW2289" s="82"/>
      <c r="CX2289" s="82"/>
      <c r="CY2289" s="82"/>
      <c r="CZ2289" s="82"/>
      <c r="DA2289" s="82"/>
      <c r="DB2289" s="82"/>
      <c r="DC2289" s="82"/>
      <c r="DD2289" s="82"/>
      <c r="DE2289" s="82"/>
      <c r="DF2289" s="82"/>
      <c r="DG2289" s="82"/>
      <c r="DH2289" s="82"/>
      <c r="DI2289" s="82"/>
      <c r="DJ2289" s="82"/>
      <c r="DK2289" s="82"/>
      <c r="DL2289" s="82"/>
      <c r="DM2289" s="82"/>
      <c r="DN2289" s="82"/>
      <c r="DO2289" s="82"/>
    </row>
    <row r="2290" spans="1:119" s="25" customFormat="1" ht="45" hidden="1" customHeight="1" outlineLevel="2">
      <c r="A2290" s="36"/>
      <c r="B2290" s="36"/>
      <c r="C2290" s="6"/>
      <c r="D2290" s="36"/>
      <c r="E2290" s="36"/>
      <c r="F2290" s="35"/>
      <c r="G2290" s="28"/>
      <c r="H2290" s="28" t="s">
        <v>2421</v>
      </c>
      <c r="I2290" s="28"/>
      <c r="J2290" s="27"/>
      <c r="K2290" s="80" t="s">
        <v>55</v>
      </c>
      <c r="L2290" s="80" t="s">
        <v>56</v>
      </c>
      <c r="M2290" s="3" t="s">
        <v>797</v>
      </c>
      <c r="N2290" s="28" t="s">
        <v>798</v>
      </c>
      <c r="O2290" s="7">
        <v>256</v>
      </c>
      <c r="P2290" s="87"/>
      <c r="Q2290" s="37"/>
      <c r="R2290" s="37"/>
      <c r="S2290" s="37"/>
      <c r="T2290" s="37"/>
      <c r="U2290" s="37"/>
      <c r="V2290" s="37"/>
      <c r="W2290" s="37"/>
      <c r="X2290" s="37"/>
      <c r="Y2290" s="37"/>
      <c r="Z2290" s="37"/>
      <c r="AA2290" s="82"/>
      <c r="AB2290" s="82"/>
      <c r="AC2290" s="82"/>
      <c r="AD2290" s="82"/>
      <c r="AE2290" s="82"/>
      <c r="AF2290" s="82"/>
      <c r="AG2290" s="82"/>
      <c r="AH2290" s="82"/>
      <c r="AI2290" s="82"/>
      <c r="AJ2290" s="82"/>
      <c r="AK2290" s="82"/>
      <c r="AL2290" s="82"/>
      <c r="AM2290" s="82"/>
      <c r="AN2290" s="82"/>
      <c r="AO2290" s="82"/>
      <c r="AP2290" s="82"/>
      <c r="AQ2290" s="82"/>
      <c r="AR2290" s="82"/>
      <c r="AS2290" s="82"/>
      <c r="AT2290" s="82"/>
      <c r="AU2290" s="82"/>
      <c r="AV2290" s="82"/>
      <c r="AW2290" s="82"/>
      <c r="AX2290" s="82"/>
      <c r="AY2290" s="82"/>
      <c r="AZ2290" s="82"/>
      <c r="BA2290" s="82"/>
      <c r="BB2290" s="82"/>
      <c r="BC2290" s="82"/>
      <c r="BD2290" s="82"/>
      <c r="BE2290" s="82"/>
      <c r="BF2290" s="82"/>
      <c r="BG2290" s="82"/>
      <c r="BH2290" s="82"/>
      <c r="BI2290" s="82"/>
      <c r="BJ2290" s="82"/>
      <c r="BK2290" s="82"/>
      <c r="BL2290" s="82"/>
      <c r="BM2290" s="82"/>
      <c r="BN2290" s="82"/>
      <c r="BO2290" s="82"/>
      <c r="BP2290" s="82"/>
      <c r="BQ2290" s="82"/>
      <c r="BR2290" s="82"/>
      <c r="BS2290" s="82"/>
      <c r="BT2290" s="82"/>
      <c r="BU2290" s="82"/>
      <c r="BV2290" s="82"/>
      <c r="BW2290" s="82"/>
      <c r="BX2290" s="82"/>
      <c r="BY2290" s="82"/>
      <c r="BZ2290" s="82"/>
      <c r="CA2290" s="82"/>
      <c r="CB2290" s="82"/>
      <c r="CC2290" s="82"/>
      <c r="CD2290" s="82"/>
      <c r="CE2290" s="82"/>
      <c r="CF2290" s="82"/>
      <c r="CG2290" s="82"/>
      <c r="CH2290" s="82"/>
      <c r="CI2290" s="82"/>
      <c r="CJ2290" s="82"/>
      <c r="CK2290" s="82"/>
      <c r="CL2290" s="82"/>
      <c r="CM2290" s="82"/>
      <c r="CN2290" s="82"/>
      <c r="CO2290" s="82"/>
      <c r="CP2290" s="82"/>
      <c r="CQ2290" s="82"/>
      <c r="CR2290" s="82"/>
      <c r="CS2290" s="82"/>
      <c r="CT2290" s="82"/>
      <c r="CU2290" s="82"/>
      <c r="CV2290" s="82"/>
      <c r="CW2290" s="82"/>
      <c r="CX2290" s="82"/>
      <c r="CY2290" s="82"/>
      <c r="CZ2290" s="82"/>
      <c r="DA2290" s="82"/>
      <c r="DB2290" s="82"/>
      <c r="DC2290" s="82"/>
      <c r="DD2290" s="82"/>
      <c r="DE2290" s="82"/>
      <c r="DF2290" s="82"/>
      <c r="DG2290" s="82"/>
      <c r="DH2290" s="82"/>
      <c r="DI2290" s="82"/>
      <c r="DJ2290" s="82"/>
      <c r="DK2290" s="82"/>
      <c r="DL2290" s="82"/>
      <c r="DM2290" s="82"/>
      <c r="DN2290" s="82"/>
      <c r="DO2290" s="82"/>
    </row>
    <row r="2291" spans="1:119" s="25" customFormat="1" ht="45" customHeight="1" outlineLevel="1" collapsed="1">
      <c r="A2291" s="36" t="s">
        <v>1005</v>
      </c>
      <c r="B2291" s="78">
        <v>35</v>
      </c>
      <c r="C2291" s="6" t="s">
        <v>1529</v>
      </c>
      <c r="D2291" s="36" t="s">
        <v>1350</v>
      </c>
      <c r="E2291" s="28" t="s">
        <v>1998</v>
      </c>
      <c r="F2291" s="35" t="s">
        <v>2422</v>
      </c>
      <c r="G2291" s="28"/>
      <c r="H2291" s="76" t="s">
        <v>2397</v>
      </c>
      <c r="I2291" s="28" t="s">
        <v>2420</v>
      </c>
      <c r="J2291" s="27" t="s">
        <v>33</v>
      </c>
      <c r="K2291" s="80" t="s">
        <v>55</v>
      </c>
      <c r="L2291" s="80" t="s">
        <v>56</v>
      </c>
      <c r="M2291" s="35" t="str">
        <f>M2292&amp;" "&amp;O2292&amp;N2292&amp;" "</f>
        <v xml:space="preserve">Ремонт ограждения 312м </v>
      </c>
      <c r="N2291" s="28"/>
      <c r="O2291" s="7"/>
      <c r="P2291" s="87"/>
      <c r="Q2291" s="37"/>
      <c r="R2291" s="37"/>
      <c r="S2291" s="37"/>
      <c r="T2291" s="37"/>
      <c r="U2291" s="37"/>
      <c r="V2291" s="37"/>
      <c r="W2291" s="37"/>
      <c r="X2291" s="37"/>
      <c r="Y2291" s="37"/>
      <c r="Z2291" s="37"/>
      <c r="AA2291" s="82"/>
      <c r="AB2291" s="82"/>
      <c r="AC2291" s="82"/>
      <c r="AD2291" s="82"/>
      <c r="AE2291" s="82"/>
      <c r="AF2291" s="82"/>
      <c r="AG2291" s="82"/>
      <c r="AH2291" s="82"/>
      <c r="AI2291" s="82"/>
      <c r="AJ2291" s="82"/>
      <c r="AK2291" s="82"/>
      <c r="AL2291" s="82"/>
      <c r="AM2291" s="82"/>
      <c r="AN2291" s="82"/>
      <c r="AO2291" s="82"/>
      <c r="AP2291" s="82"/>
      <c r="AQ2291" s="82"/>
      <c r="AR2291" s="82"/>
      <c r="AS2291" s="82"/>
      <c r="AT2291" s="82"/>
      <c r="AU2291" s="82"/>
      <c r="AV2291" s="82"/>
      <c r="AW2291" s="82"/>
      <c r="AX2291" s="82"/>
      <c r="AY2291" s="82"/>
      <c r="AZ2291" s="82"/>
      <c r="BA2291" s="82"/>
      <c r="BB2291" s="82"/>
      <c r="BC2291" s="82"/>
      <c r="BD2291" s="82"/>
      <c r="BE2291" s="82"/>
      <c r="BF2291" s="82"/>
      <c r="BG2291" s="82"/>
      <c r="BH2291" s="82"/>
      <c r="BI2291" s="82"/>
      <c r="BJ2291" s="82"/>
      <c r="BK2291" s="82"/>
      <c r="BL2291" s="82"/>
      <c r="BM2291" s="82"/>
      <c r="BN2291" s="82"/>
      <c r="BO2291" s="82"/>
      <c r="BP2291" s="82"/>
      <c r="BQ2291" s="82"/>
      <c r="BR2291" s="82"/>
      <c r="BS2291" s="82"/>
      <c r="BT2291" s="82"/>
      <c r="BU2291" s="82"/>
      <c r="BV2291" s="82"/>
      <c r="BW2291" s="82"/>
      <c r="BX2291" s="82"/>
      <c r="BY2291" s="82"/>
      <c r="BZ2291" s="82"/>
      <c r="CA2291" s="82"/>
      <c r="CB2291" s="82"/>
      <c r="CC2291" s="82"/>
      <c r="CD2291" s="82"/>
      <c r="CE2291" s="82"/>
      <c r="CF2291" s="82"/>
      <c r="CG2291" s="82"/>
      <c r="CH2291" s="82"/>
      <c r="CI2291" s="82"/>
      <c r="CJ2291" s="82"/>
      <c r="CK2291" s="82"/>
      <c r="CL2291" s="82"/>
      <c r="CM2291" s="82"/>
      <c r="CN2291" s="82"/>
      <c r="CO2291" s="82"/>
      <c r="CP2291" s="82"/>
      <c r="CQ2291" s="82"/>
      <c r="CR2291" s="82"/>
      <c r="CS2291" s="82"/>
      <c r="CT2291" s="82"/>
      <c r="CU2291" s="82"/>
      <c r="CV2291" s="82"/>
      <c r="CW2291" s="82"/>
      <c r="CX2291" s="82"/>
      <c r="CY2291" s="82"/>
      <c r="CZ2291" s="82"/>
      <c r="DA2291" s="82"/>
      <c r="DB2291" s="82"/>
      <c r="DC2291" s="82"/>
      <c r="DD2291" s="82"/>
      <c r="DE2291" s="82"/>
      <c r="DF2291" s="82"/>
      <c r="DG2291" s="82"/>
      <c r="DH2291" s="82"/>
      <c r="DI2291" s="82"/>
      <c r="DJ2291" s="82"/>
      <c r="DK2291" s="82"/>
      <c r="DL2291" s="82"/>
      <c r="DM2291" s="82"/>
      <c r="DN2291" s="82"/>
      <c r="DO2291" s="82"/>
    </row>
    <row r="2292" spans="1:119" s="25" customFormat="1" ht="11.25" hidden="1" customHeight="1" outlineLevel="2">
      <c r="A2292" s="36"/>
      <c r="B2292" s="36"/>
      <c r="C2292" s="6"/>
      <c r="D2292" s="36"/>
      <c r="E2292" s="36"/>
      <c r="F2292" s="35"/>
      <c r="G2292" s="28"/>
      <c r="H2292" s="27"/>
      <c r="I2292" s="28"/>
      <c r="J2292" s="27"/>
      <c r="K2292" s="80" t="s">
        <v>55</v>
      </c>
      <c r="L2292" s="80" t="s">
        <v>56</v>
      </c>
      <c r="M2292" s="3" t="s">
        <v>797</v>
      </c>
      <c r="N2292" s="28" t="s">
        <v>798</v>
      </c>
      <c r="O2292" s="7">
        <v>312</v>
      </c>
      <c r="P2292" s="87"/>
      <c r="Q2292" s="37"/>
      <c r="R2292" s="37"/>
      <c r="S2292" s="37"/>
      <c r="T2292" s="37"/>
      <c r="U2292" s="37"/>
      <c r="V2292" s="37"/>
      <c r="W2292" s="37"/>
      <c r="X2292" s="37"/>
      <c r="Y2292" s="37"/>
      <c r="Z2292" s="37"/>
      <c r="AA2292" s="82"/>
      <c r="AB2292" s="82"/>
      <c r="AC2292" s="82"/>
      <c r="AD2292" s="82"/>
      <c r="AE2292" s="82"/>
      <c r="AF2292" s="82"/>
      <c r="AG2292" s="82"/>
      <c r="AH2292" s="82"/>
      <c r="AI2292" s="82"/>
      <c r="AJ2292" s="82"/>
      <c r="AK2292" s="82"/>
      <c r="AL2292" s="82"/>
      <c r="AM2292" s="82"/>
      <c r="AN2292" s="82"/>
      <c r="AO2292" s="82"/>
      <c r="AP2292" s="82"/>
      <c r="AQ2292" s="82"/>
      <c r="AR2292" s="82"/>
      <c r="AS2292" s="82"/>
      <c r="AT2292" s="82"/>
      <c r="AU2292" s="82"/>
      <c r="AV2292" s="82"/>
      <c r="AW2292" s="82"/>
      <c r="AX2292" s="82"/>
      <c r="AY2292" s="82"/>
      <c r="AZ2292" s="82"/>
      <c r="BA2292" s="82"/>
      <c r="BB2292" s="82"/>
      <c r="BC2292" s="82"/>
      <c r="BD2292" s="82"/>
      <c r="BE2292" s="82"/>
      <c r="BF2292" s="82"/>
      <c r="BG2292" s="82"/>
      <c r="BH2292" s="82"/>
      <c r="BI2292" s="82"/>
      <c r="BJ2292" s="82"/>
      <c r="BK2292" s="82"/>
      <c r="BL2292" s="82"/>
      <c r="BM2292" s="82"/>
      <c r="BN2292" s="82"/>
      <c r="BO2292" s="82"/>
      <c r="BP2292" s="82"/>
      <c r="BQ2292" s="82"/>
      <c r="BR2292" s="82"/>
      <c r="BS2292" s="82"/>
      <c r="BT2292" s="82"/>
      <c r="BU2292" s="82"/>
      <c r="BV2292" s="82"/>
      <c r="BW2292" s="82"/>
      <c r="BX2292" s="82"/>
      <c r="BY2292" s="82"/>
      <c r="BZ2292" s="82"/>
      <c r="CA2292" s="82"/>
      <c r="CB2292" s="82"/>
      <c r="CC2292" s="82"/>
      <c r="CD2292" s="82"/>
      <c r="CE2292" s="82"/>
      <c r="CF2292" s="82"/>
      <c r="CG2292" s="82"/>
      <c r="CH2292" s="82"/>
      <c r="CI2292" s="82"/>
      <c r="CJ2292" s="82"/>
      <c r="CK2292" s="82"/>
      <c r="CL2292" s="82"/>
      <c r="CM2292" s="82"/>
      <c r="CN2292" s="82"/>
      <c r="CO2292" s="82"/>
      <c r="CP2292" s="82"/>
      <c r="CQ2292" s="82"/>
      <c r="CR2292" s="82"/>
      <c r="CS2292" s="82"/>
      <c r="CT2292" s="82"/>
      <c r="CU2292" s="82"/>
      <c r="CV2292" s="82"/>
      <c r="CW2292" s="82"/>
      <c r="CX2292" s="82"/>
      <c r="CY2292" s="82"/>
      <c r="CZ2292" s="82"/>
      <c r="DA2292" s="82"/>
      <c r="DB2292" s="82"/>
      <c r="DC2292" s="82"/>
      <c r="DD2292" s="82"/>
      <c r="DE2292" s="82"/>
      <c r="DF2292" s="82"/>
      <c r="DG2292" s="82"/>
      <c r="DH2292" s="82"/>
      <c r="DI2292" s="82"/>
      <c r="DJ2292" s="82"/>
      <c r="DK2292" s="82"/>
      <c r="DL2292" s="82"/>
      <c r="DM2292" s="82"/>
      <c r="DN2292" s="82"/>
      <c r="DO2292" s="82"/>
    </row>
    <row r="2293" spans="1:119" ht="12.75" customHeight="1" outlineLevel="1" collapsed="1">
      <c r="A2293" s="36" t="s">
        <v>1006</v>
      </c>
      <c r="B2293" s="78">
        <v>110</v>
      </c>
      <c r="C2293" s="27" t="s">
        <v>1543</v>
      </c>
      <c r="D2293" s="6" t="s">
        <v>1350</v>
      </c>
      <c r="E2293" s="36" t="s">
        <v>2423</v>
      </c>
      <c r="F2293" s="35" t="s">
        <v>1897</v>
      </c>
      <c r="G2293" s="28"/>
      <c r="H2293" s="28" t="s">
        <v>59</v>
      </c>
      <c r="I2293" s="28"/>
      <c r="J2293" s="27" t="s">
        <v>33</v>
      </c>
      <c r="K2293" s="80" t="s">
        <v>51</v>
      </c>
      <c r="L2293" s="80" t="s">
        <v>490</v>
      </c>
      <c r="M2293" s="35" t="str">
        <f>M2294&amp;" "&amp;O2294&amp;N2294&amp;" "&amp;M2295&amp;" "&amp;O2295&amp;N2295&amp;" "</f>
        <v xml:space="preserve">Ремонт освещения 1шт Ремонт отопления 1шт </v>
      </c>
      <c r="N2293" s="28"/>
      <c r="O2293" s="7"/>
      <c r="P2293" s="41"/>
      <c r="Q2293" s="47"/>
      <c r="R2293" s="47"/>
      <c r="S2293" s="47"/>
      <c r="T2293" s="47"/>
      <c r="U2293" s="47"/>
      <c r="V2293" s="47"/>
      <c r="W2293" s="47"/>
      <c r="X2293" s="48"/>
      <c r="Y2293" s="48"/>
      <c r="Z2293" s="48"/>
      <c r="AA2293" s="48"/>
      <c r="AB2293" s="48"/>
      <c r="AC2293" s="48"/>
      <c r="AD2293" s="48"/>
      <c r="AE2293" s="48"/>
      <c r="AF2293" s="48"/>
      <c r="AG2293" s="48"/>
      <c r="AH2293" s="48"/>
      <c r="AI2293" s="48"/>
      <c r="AJ2293" s="48"/>
      <c r="AK2293" s="48"/>
      <c r="AL2293" s="48"/>
      <c r="AM2293" s="48"/>
      <c r="AN2293" s="48"/>
      <c r="AO2293" s="48"/>
      <c r="AP2293" s="48"/>
      <c r="AQ2293" s="48"/>
      <c r="AR2293" s="48"/>
      <c r="AS2293" s="48"/>
      <c r="AT2293" s="48"/>
      <c r="AU2293" s="48"/>
      <c r="AV2293" s="48"/>
      <c r="AW2293" s="48"/>
      <c r="AX2293" s="48"/>
      <c r="AY2293" s="48"/>
      <c r="AZ2293" s="48"/>
      <c r="BA2293" s="48"/>
      <c r="BB2293" s="48"/>
      <c r="BC2293" s="48"/>
      <c r="BD2293" s="48"/>
      <c r="BE2293" s="48"/>
      <c r="BF2293" s="48"/>
      <c r="BG2293" s="48"/>
      <c r="BH2293" s="48"/>
      <c r="BI2293" s="48"/>
      <c r="BJ2293" s="48"/>
      <c r="BK2293" s="48"/>
      <c r="BL2293" s="48"/>
      <c r="BM2293" s="48"/>
      <c r="BN2293" s="48"/>
      <c r="BO2293" s="48"/>
      <c r="BP2293" s="48"/>
      <c r="BQ2293" s="48"/>
      <c r="BR2293" s="48"/>
      <c r="BS2293" s="48"/>
      <c r="BT2293" s="48"/>
      <c r="BU2293" s="48"/>
      <c r="BV2293" s="48"/>
      <c r="BW2293" s="48"/>
      <c r="BX2293" s="48"/>
      <c r="BY2293" s="48"/>
      <c r="BZ2293" s="48"/>
      <c r="CA2293" s="48"/>
      <c r="CB2293" s="48"/>
      <c r="CC2293" s="48"/>
      <c r="CD2293" s="48"/>
      <c r="CE2293" s="48"/>
      <c r="CF2293" s="48"/>
      <c r="CG2293" s="48"/>
      <c r="CH2293" s="48"/>
      <c r="CI2293" s="48"/>
      <c r="CJ2293" s="48"/>
      <c r="CK2293" s="48"/>
      <c r="CL2293" s="48"/>
      <c r="CM2293" s="48"/>
      <c r="CN2293" s="48"/>
      <c r="CO2293" s="48"/>
      <c r="CP2293" s="48"/>
      <c r="CQ2293" s="48"/>
      <c r="CR2293" s="48"/>
      <c r="CS2293" s="48"/>
      <c r="CT2293" s="48"/>
      <c r="CU2293" s="48"/>
      <c r="CV2293" s="48"/>
      <c r="CW2293" s="48"/>
      <c r="CX2293" s="48"/>
      <c r="CY2293" s="48"/>
      <c r="CZ2293" s="48"/>
      <c r="DA2293" s="48"/>
      <c r="DB2293" s="48"/>
      <c r="DC2293" s="48"/>
      <c r="DD2293" s="48"/>
      <c r="DE2293" s="48"/>
      <c r="DF2293" s="48"/>
      <c r="DG2293" s="48"/>
      <c r="DH2293" s="48"/>
      <c r="DI2293" s="48"/>
      <c r="DJ2293" s="48"/>
      <c r="DK2293" s="48"/>
      <c r="DL2293" s="48"/>
      <c r="DM2293" s="48"/>
      <c r="DN2293" s="48"/>
      <c r="DO2293" s="48"/>
    </row>
    <row r="2294" spans="1:119" ht="22.5" hidden="1" customHeight="1" outlineLevel="2">
      <c r="A2294" s="36"/>
      <c r="B2294" s="36"/>
      <c r="C2294" s="6"/>
      <c r="D2294" s="6"/>
      <c r="E2294" s="36"/>
      <c r="F2294" s="35" t="s">
        <v>2424</v>
      </c>
      <c r="G2294" s="28"/>
      <c r="H2294" s="152"/>
      <c r="I2294" s="28"/>
      <c r="J2294" s="27"/>
      <c r="K2294" s="80"/>
      <c r="L2294" s="80"/>
      <c r="M2294" s="3" t="s">
        <v>604</v>
      </c>
      <c r="N2294" s="28" t="s">
        <v>54</v>
      </c>
      <c r="O2294" s="7">
        <v>1</v>
      </c>
      <c r="P2294" s="41"/>
      <c r="Q2294" s="47"/>
      <c r="R2294" s="47"/>
      <c r="S2294" s="47"/>
      <c r="T2294" s="47"/>
      <c r="U2294" s="47"/>
      <c r="V2294" s="47"/>
      <c r="W2294" s="47"/>
      <c r="X2294" s="48"/>
      <c r="Y2294" s="48"/>
      <c r="Z2294" s="48"/>
      <c r="AA2294" s="48"/>
      <c r="AB2294" s="48"/>
      <c r="AC2294" s="48"/>
      <c r="AD2294" s="48"/>
      <c r="AE2294" s="48"/>
      <c r="AF2294" s="48"/>
      <c r="AG2294" s="48"/>
      <c r="AH2294" s="48"/>
      <c r="AI2294" s="48"/>
      <c r="AJ2294" s="48"/>
      <c r="AK2294" s="48"/>
      <c r="AL2294" s="48"/>
      <c r="AM2294" s="48"/>
      <c r="AN2294" s="48"/>
      <c r="AO2294" s="48"/>
      <c r="AP2294" s="48"/>
      <c r="AQ2294" s="48"/>
      <c r="AR2294" s="48"/>
      <c r="AS2294" s="48"/>
      <c r="AT2294" s="48"/>
      <c r="AU2294" s="48"/>
      <c r="AV2294" s="48"/>
      <c r="AW2294" s="48"/>
      <c r="AX2294" s="48"/>
      <c r="AY2294" s="48"/>
      <c r="AZ2294" s="48"/>
      <c r="BA2294" s="48"/>
      <c r="BB2294" s="48"/>
      <c r="BC2294" s="48"/>
      <c r="BD2294" s="48"/>
      <c r="BE2294" s="48"/>
      <c r="BF2294" s="48"/>
      <c r="BG2294" s="48"/>
      <c r="BH2294" s="48"/>
      <c r="BI2294" s="48"/>
      <c r="BJ2294" s="48"/>
      <c r="BK2294" s="48"/>
      <c r="BL2294" s="48"/>
      <c r="BM2294" s="48"/>
      <c r="BN2294" s="48"/>
      <c r="BO2294" s="48"/>
      <c r="BP2294" s="48"/>
      <c r="BQ2294" s="48"/>
      <c r="BR2294" s="48"/>
      <c r="BS2294" s="48"/>
      <c r="BT2294" s="48"/>
      <c r="BU2294" s="48"/>
      <c r="BV2294" s="48"/>
      <c r="BW2294" s="48"/>
      <c r="BX2294" s="48"/>
      <c r="BY2294" s="48"/>
      <c r="BZ2294" s="48"/>
      <c r="CA2294" s="48"/>
      <c r="CB2294" s="48"/>
      <c r="CC2294" s="48"/>
      <c r="CD2294" s="48"/>
      <c r="CE2294" s="48"/>
      <c r="CF2294" s="48"/>
      <c r="CG2294" s="48"/>
      <c r="CH2294" s="48"/>
      <c r="CI2294" s="48"/>
      <c r="CJ2294" s="48"/>
      <c r="CK2294" s="48"/>
      <c r="CL2294" s="48"/>
      <c r="CM2294" s="48"/>
      <c r="CN2294" s="48"/>
      <c r="CO2294" s="48"/>
      <c r="CP2294" s="48"/>
      <c r="CQ2294" s="48"/>
      <c r="CR2294" s="48"/>
      <c r="CS2294" s="48"/>
      <c r="CT2294" s="48"/>
      <c r="CU2294" s="48"/>
      <c r="CV2294" s="48"/>
      <c r="CW2294" s="48"/>
      <c r="CX2294" s="48"/>
      <c r="CY2294" s="48"/>
      <c r="CZ2294" s="48"/>
      <c r="DA2294" s="48"/>
      <c r="DB2294" s="48"/>
      <c r="DC2294" s="48"/>
      <c r="DD2294" s="48"/>
      <c r="DE2294" s="48"/>
      <c r="DF2294" s="48"/>
      <c r="DG2294" s="48"/>
      <c r="DH2294" s="48"/>
      <c r="DI2294" s="48"/>
      <c r="DJ2294" s="48"/>
      <c r="DK2294" s="48"/>
      <c r="DL2294" s="48"/>
      <c r="DM2294" s="48"/>
      <c r="DN2294" s="48"/>
      <c r="DO2294" s="48"/>
    </row>
    <row r="2295" spans="1:119" ht="22.5" hidden="1" customHeight="1" outlineLevel="2">
      <c r="A2295" s="36"/>
      <c r="B2295" s="36"/>
      <c r="C2295" s="28"/>
      <c r="D2295" s="28"/>
      <c r="E2295" s="36"/>
      <c r="F2295" s="35" t="s">
        <v>2425</v>
      </c>
      <c r="G2295" s="28"/>
      <c r="H2295" s="76"/>
      <c r="I2295" s="28"/>
      <c r="J2295" s="31"/>
      <c r="K2295" s="80"/>
      <c r="L2295" s="80"/>
      <c r="M2295" s="32" t="s">
        <v>668</v>
      </c>
      <c r="N2295" s="28" t="s">
        <v>54</v>
      </c>
      <c r="O2295" s="7">
        <v>1</v>
      </c>
      <c r="P2295" s="41"/>
      <c r="Q2295" s="47"/>
      <c r="R2295" s="47"/>
      <c r="S2295" s="47"/>
      <c r="T2295" s="48"/>
      <c r="U2295" s="48"/>
      <c r="V2295" s="48"/>
      <c r="W2295" s="48"/>
      <c r="X2295" s="48"/>
      <c r="Y2295" s="48"/>
      <c r="Z2295" s="48"/>
      <c r="AA2295" s="48"/>
      <c r="AB2295" s="48"/>
      <c r="AC2295" s="48"/>
      <c r="AD2295" s="48"/>
      <c r="AE2295" s="48"/>
      <c r="AF2295" s="48"/>
      <c r="AG2295" s="48"/>
      <c r="AH2295" s="48"/>
      <c r="AI2295" s="48"/>
      <c r="AJ2295" s="48"/>
      <c r="AK2295" s="48"/>
      <c r="AL2295" s="48"/>
      <c r="AM2295" s="48"/>
      <c r="AN2295" s="48"/>
      <c r="AO2295" s="48"/>
      <c r="AP2295" s="48"/>
      <c r="AQ2295" s="48"/>
      <c r="AR2295" s="48"/>
      <c r="AS2295" s="48"/>
      <c r="AT2295" s="48"/>
      <c r="AU2295" s="48"/>
      <c r="AV2295" s="48"/>
      <c r="AW2295" s="48"/>
      <c r="AX2295" s="48"/>
      <c r="AY2295" s="48"/>
      <c r="AZ2295" s="48"/>
      <c r="BA2295" s="48"/>
      <c r="BB2295" s="48"/>
      <c r="BC2295" s="48"/>
      <c r="BD2295" s="48"/>
      <c r="BE2295" s="48"/>
      <c r="BF2295" s="48"/>
      <c r="BG2295" s="48"/>
      <c r="BH2295" s="48"/>
      <c r="BI2295" s="48"/>
      <c r="BJ2295" s="48"/>
      <c r="BK2295" s="48"/>
      <c r="BL2295" s="48"/>
      <c r="BM2295" s="48"/>
      <c r="BN2295" s="48"/>
      <c r="BO2295" s="48"/>
      <c r="BP2295" s="48"/>
      <c r="BQ2295" s="48"/>
      <c r="BR2295" s="48"/>
      <c r="BS2295" s="48"/>
      <c r="BT2295" s="48"/>
      <c r="BU2295" s="48"/>
      <c r="BV2295" s="48"/>
      <c r="BW2295" s="48"/>
      <c r="BX2295" s="48"/>
      <c r="BY2295" s="48"/>
      <c r="BZ2295" s="48"/>
      <c r="CA2295" s="48"/>
      <c r="CB2295" s="48"/>
      <c r="CC2295" s="48"/>
      <c r="CD2295" s="48"/>
      <c r="CE2295" s="48"/>
      <c r="CF2295" s="48"/>
      <c r="CG2295" s="48"/>
      <c r="CH2295" s="48"/>
      <c r="CI2295" s="48"/>
      <c r="CJ2295" s="48"/>
      <c r="CK2295" s="48"/>
      <c r="CL2295" s="48"/>
      <c r="CM2295" s="48"/>
      <c r="CN2295" s="48"/>
      <c r="CO2295" s="48"/>
      <c r="CP2295" s="48"/>
      <c r="CQ2295" s="48"/>
      <c r="CR2295" s="48"/>
      <c r="CS2295" s="48"/>
      <c r="CT2295" s="48"/>
      <c r="CU2295" s="48"/>
      <c r="CV2295" s="48"/>
      <c r="CW2295" s="48"/>
      <c r="CX2295" s="48"/>
      <c r="CY2295" s="48"/>
      <c r="CZ2295" s="48"/>
      <c r="DA2295" s="48"/>
      <c r="DB2295" s="48"/>
      <c r="DC2295" s="48"/>
      <c r="DD2295" s="48"/>
      <c r="DE2295" s="48"/>
      <c r="DF2295" s="48"/>
      <c r="DG2295" s="48"/>
      <c r="DH2295" s="48"/>
      <c r="DI2295" s="48"/>
      <c r="DJ2295" s="48"/>
      <c r="DK2295" s="48"/>
      <c r="DL2295" s="48"/>
      <c r="DM2295" s="48"/>
      <c r="DN2295" s="48"/>
      <c r="DO2295" s="48"/>
    </row>
    <row r="2296" spans="1:119" ht="12.75" customHeight="1" outlineLevel="1" collapsed="1">
      <c r="A2296" s="36" t="s">
        <v>1009</v>
      </c>
      <c r="B2296" s="78">
        <v>35</v>
      </c>
      <c r="C2296" s="27" t="s">
        <v>1543</v>
      </c>
      <c r="D2296" s="6" t="s">
        <v>1350</v>
      </c>
      <c r="E2296" s="36" t="s">
        <v>2426</v>
      </c>
      <c r="F2296" s="35" t="s">
        <v>2427</v>
      </c>
      <c r="G2296" s="28"/>
      <c r="H2296" s="28" t="s">
        <v>59</v>
      </c>
      <c r="I2296" s="28"/>
      <c r="J2296" s="27" t="s">
        <v>33</v>
      </c>
      <c r="K2296" s="80" t="s">
        <v>55</v>
      </c>
      <c r="L2296" s="80" t="s">
        <v>55</v>
      </c>
      <c r="M2296" s="35" t="str">
        <f>M2297&amp;" "&amp;O2297&amp;N2297&amp;" "</f>
        <v xml:space="preserve">Ремонт освещения 1шт </v>
      </c>
      <c r="N2296" s="28"/>
      <c r="O2296" s="7"/>
      <c r="P2296" s="41"/>
      <c r="Q2296" s="47"/>
      <c r="R2296" s="47"/>
      <c r="S2296" s="47"/>
      <c r="T2296" s="47"/>
      <c r="U2296" s="47"/>
      <c r="V2296" s="47"/>
      <c r="W2296" s="47"/>
      <c r="X2296" s="48"/>
      <c r="Y2296" s="48"/>
      <c r="Z2296" s="48"/>
      <c r="AA2296" s="48"/>
      <c r="AB2296" s="48"/>
      <c r="AC2296" s="48"/>
      <c r="AD2296" s="48"/>
      <c r="AE2296" s="48"/>
      <c r="AF2296" s="48"/>
      <c r="AG2296" s="48"/>
      <c r="AH2296" s="48"/>
      <c r="AI2296" s="48"/>
      <c r="AJ2296" s="48"/>
      <c r="AK2296" s="48"/>
      <c r="AL2296" s="48"/>
      <c r="AM2296" s="48"/>
      <c r="AN2296" s="48"/>
      <c r="AO2296" s="48"/>
      <c r="AP2296" s="48"/>
      <c r="AQ2296" s="48"/>
      <c r="AR2296" s="48"/>
      <c r="AS2296" s="48"/>
      <c r="AT2296" s="48"/>
      <c r="AU2296" s="48"/>
      <c r="AV2296" s="48"/>
      <c r="AW2296" s="48"/>
      <c r="AX2296" s="48"/>
      <c r="AY2296" s="48"/>
      <c r="AZ2296" s="48"/>
      <c r="BA2296" s="48"/>
      <c r="BB2296" s="48"/>
      <c r="BC2296" s="48"/>
      <c r="BD2296" s="48"/>
      <c r="BE2296" s="48"/>
      <c r="BF2296" s="48"/>
      <c r="BG2296" s="48"/>
      <c r="BH2296" s="48"/>
      <c r="BI2296" s="48"/>
      <c r="BJ2296" s="48"/>
      <c r="BK2296" s="48"/>
      <c r="BL2296" s="48"/>
      <c r="BM2296" s="48"/>
      <c r="BN2296" s="48"/>
      <c r="BO2296" s="48"/>
      <c r="BP2296" s="48"/>
      <c r="BQ2296" s="48"/>
      <c r="BR2296" s="48"/>
      <c r="BS2296" s="48"/>
      <c r="BT2296" s="48"/>
      <c r="BU2296" s="48"/>
      <c r="BV2296" s="48"/>
      <c r="BW2296" s="48"/>
      <c r="BX2296" s="48"/>
      <c r="BY2296" s="48"/>
      <c r="BZ2296" s="48"/>
      <c r="CA2296" s="48"/>
      <c r="CB2296" s="48"/>
      <c r="CC2296" s="48"/>
      <c r="CD2296" s="48"/>
      <c r="CE2296" s="48"/>
      <c r="CF2296" s="48"/>
      <c r="CG2296" s="48"/>
      <c r="CH2296" s="48"/>
      <c r="CI2296" s="48"/>
      <c r="CJ2296" s="48"/>
      <c r="CK2296" s="48"/>
      <c r="CL2296" s="48"/>
      <c r="CM2296" s="48"/>
      <c r="CN2296" s="48"/>
      <c r="CO2296" s="48"/>
      <c r="CP2296" s="48"/>
      <c r="CQ2296" s="48"/>
      <c r="CR2296" s="48"/>
      <c r="CS2296" s="48"/>
      <c r="CT2296" s="48"/>
      <c r="CU2296" s="48"/>
      <c r="CV2296" s="48"/>
      <c r="CW2296" s="48"/>
      <c r="CX2296" s="48"/>
      <c r="CY2296" s="48"/>
      <c r="CZ2296" s="48"/>
      <c r="DA2296" s="48"/>
      <c r="DB2296" s="48"/>
      <c r="DC2296" s="48"/>
      <c r="DD2296" s="48"/>
      <c r="DE2296" s="48"/>
      <c r="DF2296" s="48"/>
      <c r="DG2296" s="48"/>
      <c r="DH2296" s="48"/>
      <c r="DI2296" s="48"/>
      <c r="DJ2296" s="48"/>
      <c r="DK2296" s="48"/>
      <c r="DL2296" s="48"/>
      <c r="DM2296" s="48"/>
      <c r="DN2296" s="48"/>
      <c r="DO2296" s="48"/>
    </row>
    <row r="2297" spans="1:119" ht="22.5" hidden="1" customHeight="1" outlineLevel="2">
      <c r="A2297" s="36"/>
      <c r="B2297" s="36"/>
      <c r="C2297" s="6"/>
      <c r="D2297" s="6"/>
      <c r="E2297" s="36"/>
      <c r="F2297" s="35" t="s">
        <v>2428</v>
      </c>
      <c r="G2297" s="28"/>
      <c r="H2297" s="152"/>
      <c r="I2297" s="28"/>
      <c r="J2297" s="27"/>
      <c r="K2297" s="80"/>
      <c r="L2297" s="80"/>
      <c r="M2297" s="3" t="s">
        <v>604</v>
      </c>
      <c r="N2297" s="28" t="s">
        <v>54</v>
      </c>
      <c r="O2297" s="7">
        <v>1</v>
      </c>
      <c r="P2297" s="41"/>
      <c r="Q2297" s="47"/>
      <c r="R2297" s="47"/>
      <c r="S2297" s="47"/>
      <c r="T2297" s="47"/>
      <c r="U2297" s="47"/>
      <c r="V2297" s="47"/>
      <c r="W2297" s="47"/>
      <c r="X2297" s="48"/>
      <c r="Y2297" s="48"/>
      <c r="Z2297" s="48"/>
      <c r="AA2297" s="48"/>
      <c r="AB2297" s="48"/>
      <c r="AC2297" s="48"/>
      <c r="AD2297" s="48"/>
      <c r="AE2297" s="48"/>
      <c r="AF2297" s="48"/>
      <c r="AG2297" s="48"/>
      <c r="AH2297" s="48"/>
      <c r="AI2297" s="48"/>
      <c r="AJ2297" s="48"/>
      <c r="AK2297" s="48"/>
      <c r="AL2297" s="48"/>
      <c r="AM2297" s="48"/>
      <c r="AN2297" s="48"/>
      <c r="AO2297" s="48"/>
      <c r="AP2297" s="48"/>
      <c r="AQ2297" s="48"/>
      <c r="AR2297" s="48"/>
      <c r="AS2297" s="48"/>
      <c r="AT2297" s="48"/>
      <c r="AU2297" s="48"/>
      <c r="AV2297" s="48"/>
      <c r="AW2297" s="48"/>
      <c r="AX2297" s="48"/>
      <c r="AY2297" s="48"/>
      <c r="AZ2297" s="48"/>
      <c r="BA2297" s="48"/>
      <c r="BB2297" s="48"/>
      <c r="BC2297" s="48"/>
      <c r="BD2297" s="48"/>
      <c r="BE2297" s="48"/>
      <c r="BF2297" s="48"/>
      <c r="BG2297" s="48"/>
      <c r="BH2297" s="48"/>
      <c r="BI2297" s="48"/>
      <c r="BJ2297" s="48"/>
      <c r="BK2297" s="48"/>
      <c r="BL2297" s="48"/>
      <c r="BM2297" s="48"/>
      <c r="BN2297" s="48"/>
      <c r="BO2297" s="48"/>
      <c r="BP2297" s="48"/>
      <c r="BQ2297" s="48"/>
      <c r="BR2297" s="48"/>
      <c r="BS2297" s="48"/>
      <c r="BT2297" s="48"/>
      <c r="BU2297" s="48"/>
      <c r="BV2297" s="48"/>
      <c r="BW2297" s="48"/>
      <c r="BX2297" s="48"/>
      <c r="BY2297" s="48"/>
      <c r="BZ2297" s="48"/>
      <c r="CA2297" s="48"/>
      <c r="CB2297" s="48"/>
      <c r="CC2297" s="48"/>
      <c r="CD2297" s="48"/>
      <c r="CE2297" s="48"/>
      <c r="CF2297" s="48"/>
      <c r="CG2297" s="48"/>
      <c r="CH2297" s="48"/>
      <c r="CI2297" s="48"/>
      <c r="CJ2297" s="48"/>
      <c r="CK2297" s="48"/>
      <c r="CL2297" s="48"/>
      <c r="CM2297" s="48"/>
      <c r="CN2297" s="48"/>
      <c r="CO2297" s="48"/>
      <c r="CP2297" s="48"/>
      <c r="CQ2297" s="48"/>
      <c r="CR2297" s="48"/>
      <c r="CS2297" s="48"/>
      <c r="CT2297" s="48"/>
      <c r="CU2297" s="48"/>
      <c r="CV2297" s="48"/>
      <c r="CW2297" s="48"/>
      <c r="CX2297" s="48"/>
      <c r="CY2297" s="48"/>
      <c r="CZ2297" s="48"/>
      <c r="DA2297" s="48"/>
      <c r="DB2297" s="48"/>
      <c r="DC2297" s="48"/>
      <c r="DD2297" s="48"/>
      <c r="DE2297" s="48"/>
      <c r="DF2297" s="48"/>
      <c r="DG2297" s="48"/>
      <c r="DH2297" s="48"/>
      <c r="DI2297" s="48"/>
      <c r="DJ2297" s="48"/>
      <c r="DK2297" s="48"/>
      <c r="DL2297" s="48"/>
      <c r="DM2297" s="48"/>
      <c r="DN2297" s="48"/>
      <c r="DO2297" s="48"/>
    </row>
    <row r="2298" spans="1:119" ht="12.75" customHeight="1" outlineLevel="1" collapsed="1">
      <c r="A2298" s="36" t="s">
        <v>1010</v>
      </c>
      <c r="B2298" s="78">
        <v>35</v>
      </c>
      <c r="C2298" s="27" t="s">
        <v>1543</v>
      </c>
      <c r="D2298" s="6" t="s">
        <v>1350</v>
      </c>
      <c r="E2298" s="36" t="s">
        <v>2429</v>
      </c>
      <c r="F2298" s="35" t="s">
        <v>2146</v>
      </c>
      <c r="G2298" s="28"/>
      <c r="H2298" s="28" t="s">
        <v>59</v>
      </c>
      <c r="I2298" s="28"/>
      <c r="J2298" s="27" t="s">
        <v>33</v>
      </c>
      <c r="K2298" s="80" t="s">
        <v>53</v>
      </c>
      <c r="L2298" s="80" t="s">
        <v>53</v>
      </c>
      <c r="M2298" s="35" t="str">
        <f>M2299&amp;" "&amp;O2299&amp;N2299&amp;""</f>
        <v>Ремонт освещения 1шт</v>
      </c>
      <c r="N2298" s="28"/>
      <c r="O2298" s="7"/>
      <c r="P2298" s="41"/>
      <c r="Q2298" s="47"/>
      <c r="R2298" s="47"/>
      <c r="S2298" s="47"/>
      <c r="T2298" s="47"/>
      <c r="U2298" s="47"/>
      <c r="V2298" s="47"/>
      <c r="W2298" s="47"/>
      <c r="X2298" s="48"/>
      <c r="Y2298" s="48"/>
      <c r="Z2298" s="48"/>
      <c r="AA2298" s="48"/>
      <c r="AB2298" s="48"/>
      <c r="AC2298" s="48"/>
      <c r="AD2298" s="48"/>
      <c r="AE2298" s="48"/>
      <c r="AF2298" s="48"/>
      <c r="AG2298" s="48"/>
      <c r="AH2298" s="48"/>
      <c r="AI2298" s="48"/>
      <c r="AJ2298" s="48"/>
      <c r="AK2298" s="48"/>
      <c r="AL2298" s="48"/>
      <c r="AM2298" s="48"/>
      <c r="AN2298" s="48"/>
      <c r="AO2298" s="48"/>
      <c r="AP2298" s="48"/>
      <c r="AQ2298" s="48"/>
      <c r="AR2298" s="48"/>
      <c r="AS2298" s="48"/>
      <c r="AT2298" s="48"/>
      <c r="AU2298" s="48"/>
      <c r="AV2298" s="48"/>
      <c r="AW2298" s="48"/>
      <c r="AX2298" s="48"/>
      <c r="AY2298" s="48"/>
      <c r="AZ2298" s="48"/>
      <c r="BA2298" s="48"/>
      <c r="BB2298" s="48"/>
      <c r="BC2298" s="48"/>
      <c r="BD2298" s="48"/>
      <c r="BE2298" s="48"/>
      <c r="BF2298" s="48"/>
      <c r="BG2298" s="48"/>
      <c r="BH2298" s="48"/>
      <c r="BI2298" s="48"/>
      <c r="BJ2298" s="48"/>
      <c r="BK2298" s="48"/>
      <c r="BL2298" s="48"/>
      <c r="BM2298" s="48"/>
      <c r="BN2298" s="48"/>
      <c r="BO2298" s="48"/>
      <c r="BP2298" s="48"/>
      <c r="BQ2298" s="48"/>
      <c r="BR2298" s="48"/>
      <c r="BS2298" s="48"/>
      <c r="BT2298" s="48"/>
      <c r="BU2298" s="48"/>
      <c r="BV2298" s="48"/>
      <c r="BW2298" s="48"/>
      <c r="BX2298" s="48"/>
      <c r="BY2298" s="48"/>
      <c r="BZ2298" s="48"/>
      <c r="CA2298" s="48"/>
      <c r="CB2298" s="48"/>
      <c r="CC2298" s="48"/>
      <c r="CD2298" s="48"/>
      <c r="CE2298" s="48"/>
      <c r="CF2298" s="48"/>
      <c r="CG2298" s="48"/>
      <c r="CH2298" s="48"/>
      <c r="CI2298" s="48"/>
      <c r="CJ2298" s="48"/>
      <c r="CK2298" s="48"/>
      <c r="CL2298" s="48"/>
      <c r="CM2298" s="48"/>
      <c r="CN2298" s="48"/>
      <c r="CO2298" s="48"/>
      <c r="CP2298" s="48"/>
      <c r="CQ2298" s="48"/>
      <c r="CR2298" s="48"/>
      <c r="CS2298" s="48"/>
      <c r="CT2298" s="48"/>
      <c r="CU2298" s="48"/>
      <c r="CV2298" s="48"/>
      <c r="CW2298" s="48"/>
      <c r="CX2298" s="48"/>
      <c r="CY2298" s="48"/>
      <c r="CZ2298" s="48"/>
      <c r="DA2298" s="48"/>
      <c r="DB2298" s="48"/>
      <c r="DC2298" s="48"/>
      <c r="DD2298" s="48"/>
      <c r="DE2298" s="48"/>
      <c r="DF2298" s="48"/>
      <c r="DG2298" s="48"/>
      <c r="DH2298" s="48"/>
      <c r="DI2298" s="48"/>
      <c r="DJ2298" s="48"/>
      <c r="DK2298" s="48"/>
      <c r="DL2298" s="48"/>
      <c r="DM2298" s="48"/>
      <c r="DN2298" s="48"/>
      <c r="DO2298" s="48"/>
    </row>
    <row r="2299" spans="1:119" ht="22.5" hidden="1" customHeight="1" outlineLevel="2">
      <c r="A2299" s="36"/>
      <c r="B2299" s="36"/>
      <c r="C2299" s="6"/>
      <c r="D2299" s="6"/>
      <c r="E2299" s="36"/>
      <c r="F2299" s="292" t="s">
        <v>2430</v>
      </c>
      <c r="G2299" s="293"/>
      <c r="H2299" s="152"/>
      <c r="I2299" s="28"/>
      <c r="J2299" s="27"/>
      <c r="K2299" s="80"/>
      <c r="L2299" s="80"/>
      <c r="M2299" s="292" t="s">
        <v>604</v>
      </c>
      <c r="N2299" s="28" t="s">
        <v>54</v>
      </c>
      <c r="O2299" s="7">
        <v>1</v>
      </c>
      <c r="P2299" s="41"/>
      <c r="Q2299" s="47"/>
      <c r="R2299" s="47"/>
      <c r="S2299" s="47"/>
      <c r="T2299" s="47"/>
      <c r="U2299" s="47"/>
      <c r="V2299" s="47"/>
      <c r="W2299" s="47"/>
      <c r="X2299" s="48"/>
      <c r="Y2299" s="48"/>
      <c r="Z2299" s="48"/>
      <c r="AA2299" s="48"/>
      <c r="AB2299" s="48"/>
      <c r="AC2299" s="48"/>
      <c r="AD2299" s="48"/>
      <c r="AE2299" s="48"/>
      <c r="AF2299" s="48"/>
      <c r="AG2299" s="48"/>
      <c r="AH2299" s="48"/>
      <c r="AI2299" s="48"/>
      <c r="AJ2299" s="48"/>
      <c r="AK2299" s="48"/>
      <c r="AL2299" s="48"/>
      <c r="AM2299" s="48"/>
      <c r="AN2299" s="48"/>
      <c r="AO2299" s="48"/>
      <c r="AP2299" s="48"/>
      <c r="AQ2299" s="48"/>
      <c r="AR2299" s="48"/>
      <c r="AS2299" s="48"/>
      <c r="AT2299" s="48"/>
      <c r="AU2299" s="48"/>
      <c r="AV2299" s="48"/>
      <c r="AW2299" s="48"/>
      <c r="AX2299" s="48"/>
      <c r="AY2299" s="48"/>
      <c r="AZ2299" s="48"/>
      <c r="BA2299" s="48"/>
      <c r="BB2299" s="48"/>
      <c r="BC2299" s="48"/>
      <c r="BD2299" s="48"/>
      <c r="BE2299" s="48"/>
      <c r="BF2299" s="48"/>
      <c r="BG2299" s="48"/>
      <c r="BH2299" s="48"/>
      <c r="BI2299" s="48"/>
      <c r="BJ2299" s="48"/>
      <c r="BK2299" s="48"/>
      <c r="BL2299" s="48"/>
      <c r="BM2299" s="48"/>
      <c r="BN2299" s="48"/>
      <c r="BO2299" s="48"/>
      <c r="BP2299" s="48"/>
      <c r="BQ2299" s="48"/>
      <c r="BR2299" s="48"/>
      <c r="BS2299" s="48"/>
      <c r="BT2299" s="48"/>
      <c r="BU2299" s="48"/>
      <c r="BV2299" s="48"/>
      <c r="BW2299" s="48"/>
      <c r="BX2299" s="48"/>
      <c r="BY2299" s="48"/>
      <c r="BZ2299" s="48"/>
      <c r="CA2299" s="48"/>
      <c r="CB2299" s="48"/>
      <c r="CC2299" s="48"/>
      <c r="CD2299" s="48"/>
      <c r="CE2299" s="48"/>
      <c r="CF2299" s="48"/>
      <c r="CG2299" s="48"/>
      <c r="CH2299" s="48"/>
      <c r="CI2299" s="48"/>
      <c r="CJ2299" s="48"/>
      <c r="CK2299" s="48"/>
      <c r="CL2299" s="48"/>
      <c r="CM2299" s="48"/>
      <c r="CN2299" s="48"/>
      <c r="CO2299" s="48"/>
      <c r="CP2299" s="48"/>
      <c r="CQ2299" s="48"/>
      <c r="CR2299" s="48"/>
      <c r="CS2299" s="48"/>
      <c r="CT2299" s="48"/>
      <c r="CU2299" s="48"/>
      <c r="CV2299" s="48"/>
      <c r="CW2299" s="48"/>
      <c r="CX2299" s="48"/>
      <c r="CY2299" s="48"/>
      <c r="CZ2299" s="48"/>
      <c r="DA2299" s="48"/>
      <c r="DB2299" s="48"/>
      <c r="DC2299" s="48"/>
      <c r="DD2299" s="48"/>
      <c r="DE2299" s="48"/>
      <c r="DF2299" s="48"/>
      <c r="DG2299" s="48"/>
      <c r="DH2299" s="48"/>
      <c r="DI2299" s="48"/>
      <c r="DJ2299" s="48"/>
      <c r="DK2299" s="48"/>
      <c r="DL2299" s="48"/>
      <c r="DM2299" s="48"/>
      <c r="DN2299" s="48"/>
      <c r="DO2299" s="48"/>
    </row>
    <row r="2300" spans="1:119" ht="22.5" customHeight="1" outlineLevel="1" collapsed="1">
      <c r="A2300" s="36" t="s">
        <v>1011</v>
      </c>
      <c r="B2300" s="78">
        <v>110</v>
      </c>
      <c r="C2300" s="28" t="s">
        <v>2431</v>
      </c>
      <c r="D2300" s="27" t="s">
        <v>1350</v>
      </c>
      <c r="E2300" s="27" t="s">
        <v>2432</v>
      </c>
      <c r="F2300" s="10" t="s">
        <v>2433</v>
      </c>
      <c r="G2300" s="27"/>
      <c r="H2300" s="28" t="s">
        <v>59</v>
      </c>
      <c r="I2300" s="28"/>
      <c r="J2300" s="27" t="s">
        <v>33</v>
      </c>
      <c r="K2300" s="80" t="s">
        <v>53</v>
      </c>
      <c r="L2300" s="80" t="s">
        <v>57</v>
      </c>
      <c r="M2300" s="3" t="str">
        <f>M2301&amp;" "&amp;O2301&amp;N2301&amp;" "</f>
        <v xml:space="preserve">Ремонт системы отопления 1шт </v>
      </c>
      <c r="N2300" s="26"/>
      <c r="O2300" s="26"/>
      <c r="P2300" s="41"/>
      <c r="Q2300" s="47"/>
      <c r="R2300" s="47"/>
      <c r="S2300" s="47"/>
      <c r="T2300" s="47"/>
      <c r="U2300" s="47"/>
      <c r="V2300" s="47"/>
      <c r="W2300" s="47"/>
      <c r="X2300" s="48"/>
      <c r="Y2300" s="48"/>
      <c r="Z2300" s="48"/>
      <c r="AA2300" s="48"/>
      <c r="AB2300" s="48"/>
      <c r="AC2300" s="48"/>
      <c r="AD2300" s="48"/>
      <c r="AE2300" s="48"/>
      <c r="AF2300" s="48"/>
      <c r="AG2300" s="48"/>
      <c r="AH2300" s="48"/>
      <c r="AI2300" s="48"/>
      <c r="AJ2300" s="48"/>
      <c r="AK2300" s="48"/>
      <c r="AL2300" s="48"/>
      <c r="AM2300" s="48"/>
      <c r="AN2300" s="48"/>
      <c r="AO2300" s="48"/>
      <c r="AP2300" s="48"/>
      <c r="AQ2300" s="48"/>
      <c r="AR2300" s="48"/>
      <c r="AS2300" s="48"/>
      <c r="AT2300" s="48"/>
      <c r="AU2300" s="48"/>
      <c r="AV2300" s="48"/>
      <c r="AW2300" s="48"/>
      <c r="AX2300" s="48"/>
      <c r="AY2300" s="48"/>
      <c r="AZ2300" s="48"/>
      <c r="BA2300" s="48"/>
      <c r="BB2300" s="48"/>
      <c r="BC2300" s="48"/>
      <c r="BD2300" s="48"/>
      <c r="BE2300" s="48"/>
      <c r="BF2300" s="48"/>
      <c r="BG2300" s="48"/>
      <c r="BH2300" s="48"/>
      <c r="BI2300" s="48"/>
      <c r="BJ2300" s="48"/>
      <c r="BK2300" s="48"/>
      <c r="BL2300" s="48"/>
      <c r="BM2300" s="48"/>
      <c r="BN2300" s="48"/>
      <c r="BO2300" s="48"/>
      <c r="BP2300" s="48"/>
      <c r="BQ2300" s="48"/>
      <c r="BR2300" s="48"/>
      <c r="BS2300" s="48"/>
      <c r="BT2300" s="48"/>
      <c r="BU2300" s="48"/>
      <c r="BV2300" s="48"/>
      <c r="BW2300" s="48"/>
      <c r="BX2300" s="48"/>
      <c r="BY2300" s="48"/>
      <c r="BZ2300" s="48"/>
      <c r="CA2300" s="48"/>
      <c r="CB2300" s="48"/>
      <c r="CC2300" s="48"/>
      <c r="CD2300" s="48"/>
      <c r="CE2300" s="48"/>
      <c r="CF2300" s="48"/>
      <c r="CG2300" s="48"/>
      <c r="CH2300" s="48"/>
      <c r="CI2300" s="48"/>
      <c r="CJ2300" s="48"/>
      <c r="CK2300" s="48"/>
      <c r="CL2300" s="48"/>
      <c r="CM2300" s="48"/>
      <c r="CN2300" s="48"/>
      <c r="CO2300" s="48"/>
      <c r="CP2300" s="48"/>
      <c r="CQ2300" s="48"/>
      <c r="CR2300" s="48"/>
      <c r="CS2300" s="48"/>
      <c r="CT2300" s="48"/>
      <c r="CU2300" s="48"/>
      <c r="CV2300" s="48"/>
      <c r="CW2300" s="48"/>
      <c r="CX2300" s="48"/>
      <c r="CY2300" s="48"/>
      <c r="CZ2300" s="48"/>
      <c r="DA2300" s="48"/>
      <c r="DB2300" s="48"/>
      <c r="DC2300" s="48"/>
      <c r="DD2300" s="48"/>
      <c r="DE2300" s="48"/>
      <c r="DF2300" s="48"/>
      <c r="DG2300" s="48"/>
      <c r="DH2300" s="48"/>
      <c r="DI2300" s="48"/>
      <c r="DJ2300" s="48"/>
      <c r="DK2300" s="48"/>
      <c r="DL2300" s="48"/>
      <c r="DM2300" s="48"/>
      <c r="DN2300" s="48"/>
      <c r="DO2300" s="48"/>
    </row>
    <row r="2301" spans="1:119" ht="12.75" hidden="1" customHeight="1" outlineLevel="2">
      <c r="A2301" s="36"/>
      <c r="B2301" s="36"/>
      <c r="C2301" s="6"/>
      <c r="D2301" s="6"/>
      <c r="E2301" s="36"/>
      <c r="F2301" s="292"/>
      <c r="G2301" s="293"/>
      <c r="H2301" s="152"/>
      <c r="I2301" s="28"/>
      <c r="J2301" s="27"/>
      <c r="K2301" s="80"/>
      <c r="L2301" s="80"/>
      <c r="M2301" s="292" t="s">
        <v>2784</v>
      </c>
      <c r="N2301" s="28" t="s">
        <v>54</v>
      </c>
      <c r="O2301" s="7">
        <v>1</v>
      </c>
      <c r="P2301" s="41"/>
      <c r="Q2301" s="47"/>
      <c r="R2301" s="47"/>
      <c r="S2301" s="47"/>
      <c r="T2301" s="47"/>
      <c r="U2301" s="47"/>
      <c r="V2301" s="47"/>
      <c r="W2301" s="47"/>
      <c r="X2301" s="48"/>
      <c r="Y2301" s="48"/>
      <c r="Z2301" s="48"/>
      <c r="AA2301" s="48"/>
      <c r="AB2301" s="48"/>
      <c r="AC2301" s="48"/>
      <c r="AD2301" s="48"/>
      <c r="AE2301" s="48"/>
      <c r="AF2301" s="48"/>
      <c r="AG2301" s="48"/>
      <c r="AH2301" s="48"/>
      <c r="AI2301" s="48"/>
      <c r="AJ2301" s="48"/>
      <c r="AK2301" s="48"/>
      <c r="AL2301" s="48"/>
      <c r="AM2301" s="48"/>
      <c r="AN2301" s="48"/>
      <c r="AO2301" s="48"/>
      <c r="AP2301" s="48"/>
      <c r="AQ2301" s="48"/>
      <c r="AR2301" s="48"/>
      <c r="AS2301" s="48"/>
      <c r="AT2301" s="48"/>
      <c r="AU2301" s="48"/>
      <c r="AV2301" s="48"/>
      <c r="AW2301" s="48"/>
      <c r="AX2301" s="48"/>
      <c r="AY2301" s="48"/>
      <c r="AZ2301" s="48"/>
      <c r="BA2301" s="48"/>
      <c r="BB2301" s="48"/>
      <c r="BC2301" s="48"/>
      <c r="BD2301" s="48"/>
      <c r="BE2301" s="48"/>
      <c r="BF2301" s="48"/>
      <c r="BG2301" s="48"/>
      <c r="BH2301" s="48"/>
      <c r="BI2301" s="48"/>
      <c r="BJ2301" s="48"/>
      <c r="BK2301" s="48"/>
      <c r="BL2301" s="48"/>
      <c r="BM2301" s="48"/>
      <c r="BN2301" s="48"/>
      <c r="BO2301" s="48"/>
      <c r="BP2301" s="48"/>
      <c r="BQ2301" s="48"/>
      <c r="BR2301" s="48"/>
      <c r="BS2301" s="48"/>
      <c r="BT2301" s="48"/>
      <c r="BU2301" s="48"/>
      <c r="BV2301" s="48"/>
      <c r="BW2301" s="48"/>
      <c r="BX2301" s="48"/>
      <c r="BY2301" s="48"/>
      <c r="BZ2301" s="48"/>
      <c r="CA2301" s="48"/>
      <c r="CB2301" s="48"/>
      <c r="CC2301" s="48"/>
      <c r="CD2301" s="48"/>
      <c r="CE2301" s="48"/>
      <c r="CF2301" s="48"/>
      <c r="CG2301" s="48"/>
      <c r="CH2301" s="48"/>
      <c r="CI2301" s="48"/>
      <c r="CJ2301" s="48"/>
      <c r="CK2301" s="48"/>
      <c r="CL2301" s="48"/>
      <c r="CM2301" s="48"/>
      <c r="CN2301" s="48"/>
      <c r="CO2301" s="48"/>
      <c r="CP2301" s="48"/>
      <c r="CQ2301" s="48"/>
      <c r="CR2301" s="48"/>
      <c r="CS2301" s="48"/>
      <c r="CT2301" s="48"/>
      <c r="CU2301" s="48"/>
      <c r="CV2301" s="48"/>
      <c r="CW2301" s="48"/>
      <c r="CX2301" s="48"/>
      <c r="CY2301" s="48"/>
      <c r="CZ2301" s="48"/>
      <c r="DA2301" s="48"/>
      <c r="DB2301" s="48"/>
      <c r="DC2301" s="48"/>
      <c r="DD2301" s="48"/>
      <c r="DE2301" s="48"/>
      <c r="DF2301" s="48"/>
      <c r="DG2301" s="48"/>
      <c r="DH2301" s="48"/>
      <c r="DI2301" s="48"/>
      <c r="DJ2301" s="48"/>
      <c r="DK2301" s="48"/>
      <c r="DL2301" s="48"/>
      <c r="DM2301" s="48"/>
      <c r="DN2301" s="48"/>
      <c r="DO2301" s="48"/>
    </row>
    <row r="2302" spans="1:119" ht="12.75" customHeight="1" outlineLevel="1" collapsed="1">
      <c r="A2302" s="36" t="s">
        <v>1013</v>
      </c>
      <c r="B2302" s="36">
        <v>110</v>
      </c>
      <c r="C2302" s="27" t="s">
        <v>1624</v>
      </c>
      <c r="D2302" s="27" t="s">
        <v>1350</v>
      </c>
      <c r="E2302" s="27" t="s">
        <v>2434</v>
      </c>
      <c r="F2302" s="39" t="s">
        <v>2435</v>
      </c>
      <c r="G2302" s="27"/>
      <c r="H2302" s="28" t="s">
        <v>59</v>
      </c>
      <c r="I2302" s="28"/>
      <c r="J2302" s="27" t="s">
        <v>33</v>
      </c>
      <c r="K2302" s="80" t="s">
        <v>53</v>
      </c>
      <c r="L2302" s="80" t="s">
        <v>57</v>
      </c>
      <c r="M2302" s="3" t="str">
        <f>M2303&amp;" "&amp;O2303&amp;N2303&amp;" "</f>
        <v xml:space="preserve">Ремонт системы отопления 1шт </v>
      </c>
      <c r="N2302" s="26"/>
      <c r="O2302" s="26"/>
      <c r="P2302" s="41"/>
      <c r="Q2302" s="47"/>
      <c r="R2302" s="47"/>
      <c r="S2302" s="47"/>
      <c r="T2302" s="47"/>
      <c r="U2302" s="47"/>
      <c r="V2302" s="47"/>
      <c r="W2302" s="47"/>
      <c r="X2302" s="48"/>
      <c r="Y2302" s="48"/>
      <c r="Z2302" s="48"/>
      <c r="AA2302" s="48"/>
      <c r="AB2302" s="48"/>
      <c r="AC2302" s="48"/>
      <c r="AD2302" s="48"/>
      <c r="AE2302" s="48"/>
      <c r="AF2302" s="48"/>
      <c r="AG2302" s="48"/>
      <c r="AH2302" s="48"/>
      <c r="AI2302" s="48"/>
      <c r="AJ2302" s="48"/>
      <c r="AK2302" s="48"/>
      <c r="AL2302" s="48"/>
      <c r="AM2302" s="48"/>
      <c r="AN2302" s="48"/>
      <c r="AO2302" s="48"/>
      <c r="AP2302" s="48"/>
      <c r="AQ2302" s="48"/>
      <c r="AR2302" s="48"/>
      <c r="AS2302" s="48"/>
      <c r="AT2302" s="48"/>
      <c r="AU2302" s="48"/>
      <c r="AV2302" s="48"/>
      <c r="AW2302" s="48"/>
      <c r="AX2302" s="48"/>
      <c r="AY2302" s="48"/>
      <c r="AZ2302" s="48"/>
      <c r="BA2302" s="48"/>
      <c r="BB2302" s="48"/>
      <c r="BC2302" s="48"/>
      <c r="BD2302" s="48"/>
      <c r="BE2302" s="48"/>
      <c r="BF2302" s="48"/>
      <c r="BG2302" s="48"/>
      <c r="BH2302" s="48"/>
      <c r="BI2302" s="48"/>
      <c r="BJ2302" s="48"/>
      <c r="BK2302" s="48"/>
      <c r="BL2302" s="48"/>
      <c r="BM2302" s="48"/>
      <c r="BN2302" s="48"/>
      <c r="BO2302" s="48"/>
      <c r="BP2302" s="48"/>
      <c r="BQ2302" s="48"/>
      <c r="BR2302" s="48"/>
      <c r="BS2302" s="48"/>
      <c r="BT2302" s="48"/>
      <c r="BU2302" s="48"/>
      <c r="BV2302" s="48"/>
      <c r="BW2302" s="48"/>
      <c r="BX2302" s="48"/>
      <c r="BY2302" s="48"/>
      <c r="BZ2302" s="48"/>
      <c r="CA2302" s="48"/>
      <c r="CB2302" s="48"/>
      <c r="CC2302" s="48"/>
      <c r="CD2302" s="48"/>
      <c r="CE2302" s="48"/>
      <c r="CF2302" s="48"/>
      <c r="CG2302" s="48"/>
      <c r="CH2302" s="48"/>
      <c r="CI2302" s="48"/>
      <c r="CJ2302" s="48"/>
      <c r="CK2302" s="48"/>
      <c r="CL2302" s="48"/>
      <c r="CM2302" s="48"/>
      <c r="CN2302" s="48"/>
      <c r="CO2302" s="48"/>
      <c r="CP2302" s="48"/>
      <c r="CQ2302" s="48"/>
      <c r="CR2302" s="48"/>
      <c r="CS2302" s="48"/>
      <c r="CT2302" s="48"/>
      <c r="CU2302" s="48"/>
      <c r="CV2302" s="48"/>
      <c r="CW2302" s="48"/>
      <c r="CX2302" s="48"/>
      <c r="CY2302" s="48"/>
      <c r="CZ2302" s="48"/>
      <c r="DA2302" s="48"/>
      <c r="DB2302" s="48"/>
      <c r="DC2302" s="48"/>
      <c r="DD2302" s="48"/>
      <c r="DE2302" s="48"/>
      <c r="DF2302" s="48"/>
      <c r="DG2302" s="48"/>
      <c r="DH2302" s="48"/>
      <c r="DI2302" s="48"/>
      <c r="DJ2302" s="48"/>
      <c r="DK2302" s="48"/>
      <c r="DL2302" s="48"/>
      <c r="DM2302" s="48"/>
      <c r="DN2302" s="48"/>
      <c r="DO2302" s="48"/>
    </row>
    <row r="2303" spans="1:119" ht="12.75" hidden="1" customHeight="1" outlineLevel="2">
      <c r="A2303" s="36"/>
      <c r="B2303" s="36"/>
      <c r="C2303" s="6"/>
      <c r="D2303" s="6"/>
      <c r="E2303" s="36"/>
      <c r="F2303" s="292"/>
      <c r="G2303" s="293"/>
      <c r="H2303" s="152"/>
      <c r="I2303" s="28"/>
      <c r="J2303" s="27"/>
      <c r="K2303" s="80"/>
      <c r="L2303" s="80"/>
      <c r="M2303" s="292" t="s">
        <v>2784</v>
      </c>
      <c r="N2303" s="28" t="s">
        <v>54</v>
      </c>
      <c r="O2303" s="7">
        <v>1</v>
      </c>
      <c r="P2303" s="41"/>
      <c r="Q2303" s="47"/>
      <c r="R2303" s="47"/>
      <c r="S2303" s="47"/>
      <c r="T2303" s="47"/>
      <c r="U2303" s="47"/>
      <c r="V2303" s="47"/>
      <c r="W2303" s="47"/>
      <c r="X2303" s="48"/>
      <c r="Y2303" s="48"/>
      <c r="Z2303" s="48"/>
      <c r="AA2303" s="48"/>
      <c r="AB2303" s="48"/>
      <c r="AC2303" s="48"/>
      <c r="AD2303" s="48"/>
      <c r="AE2303" s="48"/>
      <c r="AF2303" s="48"/>
      <c r="AG2303" s="48"/>
      <c r="AH2303" s="48"/>
      <c r="AI2303" s="48"/>
      <c r="AJ2303" s="48"/>
      <c r="AK2303" s="48"/>
      <c r="AL2303" s="48"/>
      <c r="AM2303" s="48"/>
      <c r="AN2303" s="48"/>
      <c r="AO2303" s="48"/>
      <c r="AP2303" s="48"/>
      <c r="AQ2303" s="48"/>
      <c r="AR2303" s="48"/>
      <c r="AS2303" s="48"/>
      <c r="AT2303" s="48"/>
      <c r="AU2303" s="48"/>
      <c r="AV2303" s="48"/>
      <c r="AW2303" s="48"/>
      <c r="AX2303" s="48"/>
      <c r="AY2303" s="48"/>
      <c r="AZ2303" s="48"/>
      <c r="BA2303" s="48"/>
      <c r="BB2303" s="48"/>
      <c r="BC2303" s="48"/>
      <c r="BD2303" s="48"/>
      <c r="BE2303" s="48"/>
      <c r="BF2303" s="48"/>
      <c r="BG2303" s="48"/>
      <c r="BH2303" s="48"/>
      <c r="BI2303" s="48"/>
      <c r="BJ2303" s="48"/>
      <c r="BK2303" s="48"/>
      <c r="BL2303" s="48"/>
      <c r="BM2303" s="48"/>
      <c r="BN2303" s="48"/>
      <c r="BO2303" s="48"/>
      <c r="BP2303" s="48"/>
      <c r="BQ2303" s="48"/>
      <c r="BR2303" s="48"/>
      <c r="BS2303" s="48"/>
      <c r="BT2303" s="48"/>
      <c r="BU2303" s="48"/>
      <c r="BV2303" s="48"/>
      <c r="BW2303" s="48"/>
      <c r="BX2303" s="48"/>
      <c r="BY2303" s="48"/>
      <c r="BZ2303" s="48"/>
      <c r="CA2303" s="48"/>
      <c r="CB2303" s="48"/>
      <c r="CC2303" s="48"/>
      <c r="CD2303" s="48"/>
      <c r="CE2303" s="48"/>
      <c r="CF2303" s="48"/>
      <c r="CG2303" s="48"/>
      <c r="CH2303" s="48"/>
      <c r="CI2303" s="48"/>
      <c r="CJ2303" s="48"/>
      <c r="CK2303" s="48"/>
      <c r="CL2303" s="48"/>
      <c r="CM2303" s="48"/>
      <c r="CN2303" s="48"/>
      <c r="CO2303" s="48"/>
      <c r="CP2303" s="48"/>
      <c r="CQ2303" s="48"/>
      <c r="CR2303" s="48"/>
      <c r="CS2303" s="48"/>
      <c r="CT2303" s="48"/>
      <c r="CU2303" s="48"/>
      <c r="CV2303" s="48"/>
      <c r="CW2303" s="48"/>
      <c r="CX2303" s="48"/>
      <c r="CY2303" s="48"/>
      <c r="CZ2303" s="48"/>
      <c r="DA2303" s="48"/>
      <c r="DB2303" s="48"/>
      <c r="DC2303" s="48"/>
      <c r="DD2303" s="48"/>
      <c r="DE2303" s="48"/>
      <c r="DF2303" s="48"/>
      <c r="DG2303" s="48"/>
      <c r="DH2303" s="48"/>
      <c r="DI2303" s="48"/>
      <c r="DJ2303" s="48"/>
      <c r="DK2303" s="48"/>
      <c r="DL2303" s="48"/>
      <c r="DM2303" s="48"/>
      <c r="DN2303" s="48"/>
      <c r="DO2303" s="48"/>
    </row>
    <row r="2304" spans="1:119" ht="22.5" customHeight="1" outlineLevel="1" collapsed="1">
      <c r="A2304" s="36" t="s">
        <v>1031</v>
      </c>
      <c r="B2304" s="36">
        <v>110</v>
      </c>
      <c r="C2304" s="28" t="s">
        <v>2431</v>
      </c>
      <c r="D2304" s="27" t="s">
        <v>1350</v>
      </c>
      <c r="E2304" s="109" t="s">
        <v>2436</v>
      </c>
      <c r="F2304" s="35" t="s">
        <v>2014</v>
      </c>
      <c r="G2304" s="28"/>
      <c r="H2304" s="28" t="s">
        <v>59</v>
      </c>
      <c r="I2304" s="28"/>
      <c r="J2304" s="27" t="s">
        <v>33</v>
      </c>
      <c r="K2304" s="80" t="s">
        <v>53</v>
      </c>
      <c r="L2304" s="80" t="s">
        <v>57</v>
      </c>
      <c r="M2304" s="3" t="str">
        <f>M2305&amp;" "&amp;O2305&amp;N2305&amp;" "</f>
        <v xml:space="preserve">Замена светильников  15шт </v>
      </c>
      <c r="N2304" s="26"/>
      <c r="O2304" s="26"/>
      <c r="P2304" s="41"/>
      <c r="Q2304" s="47"/>
      <c r="R2304" s="47"/>
      <c r="S2304" s="47"/>
      <c r="T2304" s="47"/>
      <c r="U2304" s="47"/>
      <c r="V2304" s="47"/>
      <c r="W2304" s="47"/>
      <c r="X2304" s="48"/>
      <c r="Y2304" s="48"/>
      <c r="Z2304" s="48"/>
      <c r="AA2304" s="48"/>
      <c r="AB2304" s="48"/>
      <c r="AC2304" s="48"/>
      <c r="AD2304" s="48"/>
      <c r="AE2304" s="48"/>
      <c r="AF2304" s="48"/>
      <c r="AG2304" s="48"/>
      <c r="AH2304" s="48"/>
      <c r="AI2304" s="48"/>
      <c r="AJ2304" s="48"/>
      <c r="AK2304" s="48"/>
      <c r="AL2304" s="48"/>
      <c r="AM2304" s="48"/>
      <c r="AN2304" s="48"/>
      <c r="AO2304" s="48"/>
      <c r="AP2304" s="48"/>
      <c r="AQ2304" s="48"/>
      <c r="AR2304" s="48"/>
      <c r="AS2304" s="48"/>
      <c r="AT2304" s="48"/>
      <c r="AU2304" s="48"/>
      <c r="AV2304" s="48"/>
      <c r="AW2304" s="48"/>
      <c r="AX2304" s="48"/>
      <c r="AY2304" s="48"/>
      <c r="AZ2304" s="48"/>
      <c r="BA2304" s="48"/>
      <c r="BB2304" s="48"/>
      <c r="BC2304" s="48"/>
      <c r="BD2304" s="48"/>
      <c r="BE2304" s="48"/>
      <c r="BF2304" s="48"/>
      <c r="BG2304" s="48"/>
      <c r="BH2304" s="48"/>
      <c r="BI2304" s="48"/>
      <c r="BJ2304" s="48"/>
      <c r="BK2304" s="48"/>
      <c r="BL2304" s="48"/>
      <c r="BM2304" s="48"/>
      <c r="BN2304" s="48"/>
      <c r="BO2304" s="48"/>
      <c r="BP2304" s="48"/>
      <c r="BQ2304" s="48"/>
      <c r="BR2304" s="48"/>
      <c r="BS2304" s="48"/>
      <c r="BT2304" s="48"/>
      <c r="BU2304" s="48"/>
      <c r="BV2304" s="48"/>
      <c r="BW2304" s="48"/>
      <c r="BX2304" s="48"/>
      <c r="BY2304" s="48"/>
      <c r="BZ2304" s="48"/>
      <c r="CA2304" s="48"/>
      <c r="CB2304" s="48"/>
      <c r="CC2304" s="48"/>
      <c r="CD2304" s="48"/>
      <c r="CE2304" s="48"/>
      <c r="CF2304" s="48"/>
      <c r="CG2304" s="48"/>
      <c r="CH2304" s="48"/>
      <c r="CI2304" s="48"/>
      <c r="CJ2304" s="48"/>
      <c r="CK2304" s="48"/>
      <c r="CL2304" s="48"/>
      <c r="CM2304" s="48"/>
      <c r="CN2304" s="48"/>
      <c r="CO2304" s="48"/>
      <c r="CP2304" s="48"/>
      <c r="CQ2304" s="48"/>
      <c r="CR2304" s="48"/>
      <c r="CS2304" s="48"/>
      <c r="CT2304" s="48"/>
      <c r="CU2304" s="48"/>
      <c r="CV2304" s="48"/>
      <c r="CW2304" s="48"/>
      <c r="CX2304" s="48"/>
      <c r="CY2304" s="48"/>
      <c r="CZ2304" s="48"/>
      <c r="DA2304" s="48"/>
      <c r="DB2304" s="48"/>
      <c r="DC2304" s="48"/>
      <c r="DD2304" s="48"/>
      <c r="DE2304" s="48"/>
      <c r="DF2304" s="48"/>
      <c r="DG2304" s="48"/>
      <c r="DH2304" s="48"/>
      <c r="DI2304" s="48"/>
      <c r="DJ2304" s="48"/>
      <c r="DK2304" s="48"/>
      <c r="DL2304" s="48"/>
      <c r="DM2304" s="48"/>
      <c r="DN2304" s="48"/>
      <c r="DO2304" s="48"/>
    </row>
    <row r="2305" spans="1:119" ht="12.75" hidden="1" customHeight="1" outlineLevel="2">
      <c r="A2305" s="36"/>
      <c r="B2305" s="36"/>
      <c r="C2305" s="6"/>
      <c r="D2305" s="6"/>
      <c r="E2305" s="6"/>
      <c r="F2305" s="292" t="s">
        <v>2437</v>
      </c>
      <c r="G2305" s="293"/>
      <c r="H2305" s="152"/>
      <c r="I2305" s="28"/>
      <c r="J2305" s="27"/>
      <c r="K2305" s="80"/>
      <c r="L2305" s="80"/>
      <c r="M2305" s="292" t="s">
        <v>2438</v>
      </c>
      <c r="N2305" s="28" t="s">
        <v>54</v>
      </c>
      <c r="O2305" s="7">
        <v>15</v>
      </c>
      <c r="P2305" s="41"/>
      <c r="Q2305" s="47"/>
      <c r="R2305" s="47"/>
      <c r="S2305" s="47"/>
      <c r="T2305" s="47"/>
      <c r="U2305" s="47"/>
      <c r="V2305" s="47"/>
      <c r="W2305" s="47"/>
      <c r="X2305" s="48"/>
      <c r="Y2305" s="48"/>
      <c r="Z2305" s="48"/>
      <c r="AA2305" s="48"/>
      <c r="AB2305" s="48"/>
      <c r="AC2305" s="48"/>
      <c r="AD2305" s="48"/>
      <c r="AE2305" s="48"/>
      <c r="AF2305" s="48"/>
      <c r="AG2305" s="48"/>
      <c r="AH2305" s="48"/>
      <c r="AI2305" s="48"/>
      <c r="AJ2305" s="48"/>
      <c r="AK2305" s="48"/>
      <c r="AL2305" s="48"/>
      <c r="AM2305" s="48"/>
      <c r="AN2305" s="48"/>
      <c r="AO2305" s="48"/>
      <c r="AP2305" s="48"/>
      <c r="AQ2305" s="48"/>
      <c r="AR2305" s="48"/>
      <c r="AS2305" s="48"/>
      <c r="AT2305" s="48"/>
      <c r="AU2305" s="48"/>
      <c r="AV2305" s="48"/>
      <c r="AW2305" s="48"/>
      <c r="AX2305" s="48"/>
      <c r="AY2305" s="48"/>
      <c r="AZ2305" s="48"/>
      <c r="BA2305" s="48"/>
      <c r="BB2305" s="48"/>
      <c r="BC2305" s="48"/>
      <c r="BD2305" s="48"/>
      <c r="BE2305" s="48"/>
      <c r="BF2305" s="48"/>
      <c r="BG2305" s="48"/>
      <c r="BH2305" s="48"/>
      <c r="BI2305" s="48"/>
      <c r="BJ2305" s="48"/>
      <c r="BK2305" s="48"/>
      <c r="BL2305" s="48"/>
      <c r="BM2305" s="48"/>
      <c r="BN2305" s="48"/>
      <c r="BO2305" s="48"/>
      <c r="BP2305" s="48"/>
      <c r="BQ2305" s="48"/>
      <c r="BR2305" s="48"/>
      <c r="BS2305" s="48"/>
      <c r="BT2305" s="48"/>
      <c r="BU2305" s="48"/>
      <c r="BV2305" s="48"/>
      <c r="BW2305" s="48"/>
      <c r="BX2305" s="48"/>
      <c r="BY2305" s="48"/>
      <c r="BZ2305" s="48"/>
      <c r="CA2305" s="48"/>
      <c r="CB2305" s="48"/>
      <c r="CC2305" s="48"/>
      <c r="CD2305" s="48"/>
      <c r="CE2305" s="48"/>
      <c r="CF2305" s="48"/>
      <c r="CG2305" s="48"/>
      <c r="CH2305" s="48"/>
      <c r="CI2305" s="48"/>
      <c r="CJ2305" s="48"/>
      <c r="CK2305" s="48"/>
      <c r="CL2305" s="48"/>
      <c r="CM2305" s="48"/>
      <c r="CN2305" s="48"/>
      <c r="CO2305" s="48"/>
      <c r="CP2305" s="48"/>
      <c r="CQ2305" s="48"/>
      <c r="CR2305" s="48"/>
      <c r="CS2305" s="48"/>
      <c r="CT2305" s="48"/>
      <c r="CU2305" s="48"/>
      <c r="CV2305" s="48"/>
      <c r="CW2305" s="48"/>
      <c r="CX2305" s="48"/>
      <c r="CY2305" s="48"/>
      <c r="CZ2305" s="48"/>
      <c r="DA2305" s="48"/>
      <c r="DB2305" s="48"/>
      <c r="DC2305" s="48"/>
      <c r="DD2305" s="48"/>
      <c r="DE2305" s="48"/>
      <c r="DF2305" s="48"/>
      <c r="DG2305" s="48"/>
      <c r="DH2305" s="48"/>
      <c r="DI2305" s="48"/>
      <c r="DJ2305" s="48"/>
      <c r="DK2305" s="48"/>
      <c r="DL2305" s="48"/>
      <c r="DM2305" s="48"/>
      <c r="DN2305" s="48"/>
      <c r="DO2305" s="48"/>
    </row>
    <row r="2306" spans="1:119" ht="22.5" customHeight="1" outlineLevel="1" collapsed="1">
      <c r="A2306" s="36" t="s">
        <v>1032</v>
      </c>
      <c r="B2306" s="36">
        <v>110</v>
      </c>
      <c r="C2306" s="28" t="s">
        <v>2431</v>
      </c>
      <c r="D2306" s="27" t="s">
        <v>1350</v>
      </c>
      <c r="E2306" s="28" t="s">
        <v>1860</v>
      </c>
      <c r="F2306" s="307" t="s">
        <v>1861</v>
      </c>
      <c r="G2306" s="109"/>
      <c r="H2306" s="28" t="s">
        <v>59</v>
      </c>
      <c r="I2306" s="28"/>
      <c r="J2306" s="27" t="s">
        <v>33</v>
      </c>
      <c r="K2306" s="80" t="s">
        <v>53</v>
      </c>
      <c r="L2306" s="80" t="s">
        <v>57</v>
      </c>
      <c r="M2306" s="3" t="str">
        <f>M2307&amp;" "&amp;O2307&amp;N2307&amp;" "</f>
        <v xml:space="preserve">Замена светильников 12шт </v>
      </c>
      <c r="N2306" s="26"/>
      <c r="O2306" s="26"/>
      <c r="P2306" s="41"/>
      <c r="Q2306" s="47"/>
      <c r="R2306" s="47"/>
      <c r="S2306" s="47"/>
      <c r="T2306" s="47"/>
      <c r="U2306" s="47"/>
      <c r="V2306" s="47"/>
      <c r="W2306" s="47"/>
      <c r="X2306" s="48"/>
      <c r="Y2306" s="48"/>
      <c r="Z2306" s="48"/>
      <c r="AA2306" s="48"/>
      <c r="AB2306" s="48"/>
      <c r="AC2306" s="48"/>
      <c r="AD2306" s="48"/>
      <c r="AE2306" s="48"/>
      <c r="AF2306" s="48"/>
      <c r="AG2306" s="48"/>
      <c r="AH2306" s="48"/>
      <c r="AI2306" s="48"/>
      <c r="AJ2306" s="48"/>
      <c r="AK2306" s="48"/>
      <c r="AL2306" s="48"/>
      <c r="AM2306" s="48"/>
      <c r="AN2306" s="48"/>
      <c r="AO2306" s="48"/>
      <c r="AP2306" s="48"/>
      <c r="AQ2306" s="48"/>
      <c r="AR2306" s="48"/>
      <c r="AS2306" s="48"/>
      <c r="AT2306" s="48"/>
      <c r="AU2306" s="48"/>
      <c r="AV2306" s="48"/>
      <c r="AW2306" s="48"/>
      <c r="AX2306" s="48"/>
      <c r="AY2306" s="48"/>
      <c r="AZ2306" s="48"/>
      <c r="BA2306" s="48"/>
      <c r="BB2306" s="48"/>
      <c r="BC2306" s="48"/>
      <c r="BD2306" s="48"/>
      <c r="BE2306" s="48"/>
      <c r="BF2306" s="48"/>
      <c r="BG2306" s="48"/>
      <c r="BH2306" s="48"/>
      <c r="BI2306" s="48"/>
      <c r="BJ2306" s="48"/>
      <c r="BK2306" s="48"/>
      <c r="BL2306" s="48"/>
      <c r="BM2306" s="48"/>
      <c r="BN2306" s="48"/>
      <c r="BO2306" s="48"/>
      <c r="BP2306" s="48"/>
      <c r="BQ2306" s="48"/>
      <c r="BR2306" s="48"/>
      <c r="BS2306" s="48"/>
      <c r="BT2306" s="48"/>
      <c r="BU2306" s="48"/>
      <c r="BV2306" s="48"/>
      <c r="BW2306" s="48"/>
      <c r="BX2306" s="48"/>
      <c r="BY2306" s="48"/>
      <c r="BZ2306" s="48"/>
      <c r="CA2306" s="48"/>
      <c r="CB2306" s="48"/>
      <c r="CC2306" s="48"/>
      <c r="CD2306" s="48"/>
      <c r="CE2306" s="48"/>
      <c r="CF2306" s="48"/>
      <c r="CG2306" s="48"/>
      <c r="CH2306" s="48"/>
      <c r="CI2306" s="48"/>
      <c r="CJ2306" s="48"/>
      <c r="CK2306" s="48"/>
      <c r="CL2306" s="48"/>
      <c r="CM2306" s="48"/>
      <c r="CN2306" s="48"/>
      <c r="CO2306" s="48"/>
      <c r="CP2306" s="48"/>
      <c r="CQ2306" s="48"/>
      <c r="CR2306" s="48"/>
      <c r="CS2306" s="48"/>
      <c r="CT2306" s="48"/>
      <c r="CU2306" s="48"/>
      <c r="CV2306" s="48"/>
      <c r="CW2306" s="48"/>
      <c r="CX2306" s="48"/>
      <c r="CY2306" s="48"/>
      <c r="CZ2306" s="48"/>
      <c r="DA2306" s="48"/>
      <c r="DB2306" s="48"/>
      <c r="DC2306" s="48"/>
      <c r="DD2306" s="48"/>
      <c r="DE2306" s="48"/>
      <c r="DF2306" s="48"/>
      <c r="DG2306" s="48"/>
      <c r="DH2306" s="48"/>
      <c r="DI2306" s="48"/>
      <c r="DJ2306" s="48"/>
      <c r="DK2306" s="48"/>
      <c r="DL2306" s="48"/>
      <c r="DM2306" s="48"/>
      <c r="DN2306" s="48"/>
      <c r="DO2306" s="48"/>
    </row>
    <row r="2307" spans="1:119" ht="12.75" hidden="1" customHeight="1" outlineLevel="2">
      <c r="A2307" s="36"/>
      <c r="B2307" s="36"/>
      <c r="C2307" s="6"/>
      <c r="D2307" s="6"/>
      <c r="E2307" s="6"/>
      <c r="F2307" s="292" t="s">
        <v>2437</v>
      </c>
      <c r="G2307" s="293"/>
      <c r="H2307" s="152"/>
      <c r="I2307" s="28"/>
      <c r="J2307" s="27"/>
      <c r="K2307" s="80"/>
      <c r="L2307" s="80"/>
      <c r="M2307" s="292" t="s">
        <v>2439</v>
      </c>
      <c r="N2307" s="28" t="s">
        <v>54</v>
      </c>
      <c r="O2307" s="7">
        <v>12</v>
      </c>
      <c r="P2307" s="41"/>
      <c r="Q2307" s="47"/>
      <c r="R2307" s="47"/>
      <c r="S2307" s="47"/>
      <c r="T2307" s="47"/>
      <c r="U2307" s="47"/>
      <c r="V2307" s="47"/>
      <c r="W2307" s="47"/>
      <c r="X2307" s="48"/>
      <c r="Y2307" s="48"/>
      <c r="Z2307" s="48"/>
      <c r="AA2307" s="48"/>
      <c r="AB2307" s="48"/>
      <c r="AC2307" s="48"/>
      <c r="AD2307" s="48"/>
      <c r="AE2307" s="48"/>
      <c r="AF2307" s="48"/>
      <c r="AG2307" s="48"/>
      <c r="AH2307" s="48"/>
      <c r="AI2307" s="48"/>
      <c r="AJ2307" s="48"/>
      <c r="AK2307" s="48"/>
      <c r="AL2307" s="48"/>
      <c r="AM2307" s="48"/>
      <c r="AN2307" s="48"/>
      <c r="AO2307" s="48"/>
      <c r="AP2307" s="48"/>
      <c r="AQ2307" s="48"/>
      <c r="AR2307" s="48"/>
      <c r="AS2307" s="48"/>
      <c r="AT2307" s="48"/>
      <c r="AU2307" s="48"/>
      <c r="AV2307" s="48"/>
      <c r="AW2307" s="48"/>
      <c r="AX2307" s="48"/>
      <c r="AY2307" s="48"/>
      <c r="AZ2307" s="48"/>
      <c r="BA2307" s="48"/>
      <c r="BB2307" s="48"/>
      <c r="BC2307" s="48"/>
      <c r="BD2307" s="48"/>
      <c r="BE2307" s="48"/>
      <c r="BF2307" s="48"/>
      <c r="BG2307" s="48"/>
      <c r="BH2307" s="48"/>
      <c r="BI2307" s="48"/>
      <c r="BJ2307" s="48"/>
      <c r="BK2307" s="48"/>
      <c r="BL2307" s="48"/>
      <c r="BM2307" s="48"/>
      <c r="BN2307" s="48"/>
      <c r="BO2307" s="48"/>
      <c r="BP2307" s="48"/>
      <c r="BQ2307" s="48"/>
      <c r="BR2307" s="48"/>
      <c r="BS2307" s="48"/>
      <c r="BT2307" s="48"/>
      <c r="BU2307" s="48"/>
      <c r="BV2307" s="48"/>
      <c r="BW2307" s="48"/>
      <c r="BX2307" s="48"/>
      <c r="BY2307" s="48"/>
      <c r="BZ2307" s="48"/>
      <c r="CA2307" s="48"/>
      <c r="CB2307" s="48"/>
      <c r="CC2307" s="48"/>
      <c r="CD2307" s="48"/>
      <c r="CE2307" s="48"/>
      <c r="CF2307" s="48"/>
      <c r="CG2307" s="48"/>
      <c r="CH2307" s="48"/>
      <c r="CI2307" s="48"/>
      <c r="CJ2307" s="48"/>
      <c r="CK2307" s="48"/>
      <c r="CL2307" s="48"/>
      <c r="CM2307" s="48"/>
      <c r="CN2307" s="48"/>
      <c r="CO2307" s="48"/>
      <c r="CP2307" s="48"/>
      <c r="CQ2307" s="48"/>
      <c r="CR2307" s="48"/>
      <c r="CS2307" s="48"/>
      <c r="CT2307" s="48"/>
      <c r="CU2307" s="48"/>
      <c r="CV2307" s="48"/>
      <c r="CW2307" s="48"/>
      <c r="CX2307" s="48"/>
      <c r="CY2307" s="48"/>
      <c r="CZ2307" s="48"/>
      <c r="DA2307" s="48"/>
      <c r="DB2307" s="48"/>
      <c r="DC2307" s="48"/>
      <c r="DD2307" s="48"/>
      <c r="DE2307" s="48"/>
      <c r="DF2307" s="48"/>
      <c r="DG2307" s="48"/>
      <c r="DH2307" s="48"/>
      <c r="DI2307" s="48"/>
      <c r="DJ2307" s="48"/>
      <c r="DK2307" s="48"/>
      <c r="DL2307" s="48"/>
      <c r="DM2307" s="48"/>
      <c r="DN2307" s="48"/>
      <c r="DO2307" s="48"/>
    </row>
    <row r="2308" spans="1:119" ht="22.5" customHeight="1" outlineLevel="1" collapsed="1">
      <c r="A2308" s="36" t="s">
        <v>1033</v>
      </c>
      <c r="B2308" s="36">
        <v>110</v>
      </c>
      <c r="C2308" s="28" t="s">
        <v>2431</v>
      </c>
      <c r="D2308" s="27" t="s">
        <v>1350</v>
      </c>
      <c r="E2308" s="28" t="s">
        <v>2440</v>
      </c>
      <c r="F2308" s="3" t="s">
        <v>2441</v>
      </c>
      <c r="G2308" s="28"/>
      <c r="H2308" s="28" t="s">
        <v>59</v>
      </c>
      <c r="I2308" s="28"/>
      <c r="J2308" s="27" t="s">
        <v>33</v>
      </c>
      <c r="K2308" s="80" t="s">
        <v>53</v>
      </c>
      <c r="L2308" s="80" t="s">
        <v>57</v>
      </c>
      <c r="M2308" s="3" t="str">
        <f>M2309&amp;" "&amp;O2309&amp;N2309&amp;" "</f>
        <v xml:space="preserve">Замена светильников 12шт </v>
      </c>
      <c r="N2308" s="26"/>
      <c r="O2308" s="26"/>
      <c r="P2308" s="41"/>
      <c r="Q2308" s="47"/>
      <c r="R2308" s="47"/>
      <c r="S2308" s="47"/>
      <c r="T2308" s="47"/>
      <c r="U2308" s="47"/>
      <c r="V2308" s="47"/>
      <c r="W2308" s="47"/>
      <c r="X2308" s="48"/>
      <c r="Y2308" s="48"/>
      <c r="Z2308" s="48"/>
      <c r="AA2308" s="48"/>
      <c r="AB2308" s="48"/>
      <c r="AC2308" s="48"/>
      <c r="AD2308" s="48"/>
      <c r="AE2308" s="48"/>
      <c r="AF2308" s="48"/>
      <c r="AG2308" s="48"/>
      <c r="AH2308" s="48"/>
      <c r="AI2308" s="48"/>
      <c r="AJ2308" s="48"/>
      <c r="AK2308" s="48"/>
      <c r="AL2308" s="48"/>
      <c r="AM2308" s="48"/>
      <c r="AN2308" s="48"/>
      <c r="AO2308" s="48"/>
      <c r="AP2308" s="48"/>
      <c r="AQ2308" s="48"/>
      <c r="AR2308" s="48"/>
      <c r="AS2308" s="48"/>
      <c r="AT2308" s="48"/>
      <c r="AU2308" s="48"/>
      <c r="AV2308" s="48"/>
      <c r="AW2308" s="48"/>
      <c r="AX2308" s="48"/>
      <c r="AY2308" s="48"/>
      <c r="AZ2308" s="48"/>
      <c r="BA2308" s="48"/>
      <c r="BB2308" s="48"/>
      <c r="BC2308" s="48"/>
      <c r="BD2308" s="48"/>
      <c r="BE2308" s="48"/>
      <c r="BF2308" s="48"/>
      <c r="BG2308" s="48"/>
      <c r="BH2308" s="48"/>
      <c r="BI2308" s="48"/>
      <c r="BJ2308" s="48"/>
      <c r="BK2308" s="48"/>
      <c r="BL2308" s="48"/>
      <c r="BM2308" s="48"/>
      <c r="BN2308" s="48"/>
      <c r="BO2308" s="48"/>
      <c r="BP2308" s="48"/>
      <c r="BQ2308" s="48"/>
      <c r="BR2308" s="48"/>
      <c r="BS2308" s="48"/>
      <c r="BT2308" s="48"/>
      <c r="BU2308" s="48"/>
      <c r="BV2308" s="48"/>
      <c r="BW2308" s="48"/>
      <c r="BX2308" s="48"/>
      <c r="BY2308" s="48"/>
      <c r="BZ2308" s="48"/>
      <c r="CA2308" s="48"/>
      <c r="CB2308" s="48"/>
      <c r="CC2308" s="48"/>
      <c r="CD2308" s="48"/>
      <c r="CE2308" s="48"/>
      <c r="CF2308" s="48"/>
      <c r="CG2308" s="48"/>
      <c r="CH2308" s="48"/>
      <c r="CI2308" s="48"/>
      <c r="CJ2308" s="48"/>
      <c r="CK2308" s="48"/>
      <c r="CL2308" s="48"/>
      <c r="CM2308" s="48"/>
      <c r="CN2308" s="48"/>
      <c r="CO2308" s="48"/>
      <c r="CP2308" s="48"/>
      <c r="CQ2308" s="48"/>
      <c r="CR2308" s="48"/>
      <c r="CS2308" s="48"/>
      <c r="CT2308" s="48"/>
      <c r="CU2308" s="48"/>
      <c r="CV2308" s="48"/>
      <c r="CW2308" s="48"/>
      <c r="CX2308" s="48"/>
      <c r="CY2308" s="48"/>
      <c r="CZ2308" s="48"/>
      <c r="DA2308" s="48"/>
      <c r="DB2308" s="48"/>
      <c r="DC2308" s="48"/>
      <c r="DD2308" s="48"/>
      <c r="DE2308" s="48"/>
      <c r="DF2308" s="48"/>
      <c r="DG2308" s="48"/>
      <c r="DH2308" s="48"/>
      <c r="DI2308" s="48"/>
      <c r="DJ2308" s="48"/>
      <c r="DK2308" s="48"/>
      <c r="DL2308" s="48"/>
      <c r="DM2308" s="48"/>
      <c r="DN2308" s="48"/>
      <c r="DO2308" s="48"/>
    </row>
    <row r="2309" spans="1:119" ht="12.75" hidden="1" customHeight="1" outlineLevel="2">
      <c r="A2309" s="36"/>
      <c r="B2309" s="36"/>
      <c r="C2309" s="6"/>
      <c r="D2309" s="6"/>
      <c r="E2309" s="6"/>
      <c r="F2309" s="292" t="s">
        <v>2437</v>
      </c>
      <c r="G2309" s="293"/>
      <c r="H2309" s="152"/>
      <c r="I2309" s="28"/>
      <c r="J2309" s="27"/>
      <c r="K2309" s="80"/>
      <c r="L2309" s="80"/>
      <c r="M2309" s="292" t="s">
        <v>2439</v>
      </c>
      <c r="N2309" s="28" t="s">
        <v>54</v>
      </c>
      <c r="O2309" s="7">
        <v>12</v>
      </c>
      <c r="P2309" s="41"/>
      <c r="Q2309" s="47"/>
      <c r="R2309" s="47"/>
      <c r="S2309" s="47"/>
      <c r="T2309" s="47"/>
      <c r="U2309" s="47"/>
      <c r="V2309" s="47"/>
      <c r="W2309" s="47"/>
      <c r="X2309" s="48"/>
      <c r="Y2309" s="48"/>
      <c r="Z2309" s="48"/>
      <c r="AA2309" s="48"/>
      <c r="AB2309" s="48"/>
      <c r="AC2309" s="48"/>
      <c r="AD2309" s="48"/>
      <c r="AE2309" s="48"/>
      <c r="AF2309" s="48"/>
      <c r="AG2309" s="48"/>
      <c r="AH2309" s="48"/>
      <c r="AI2309" s="48"/>
      <c r="AJ2309" s="48"/>
      <c r="AK2309" s="48"/>
      <c r="AL2309" s="48"/>
      <c r="AM2309" s="48"/>
      <c r="AN2309" s="48"/>
      <c r="AO2309" s="48"/>
      <c r="AP2309" s="48"/>
      <c r="AQ2309" s="48"/>
      <c r="AR2309" s="48"/>
      <c r="AS2309" s="48"/>
      <c r="AT2309" s="48"/>
      <c r="AU2309" s="48"/>
      <c r="AV2309" s="48"/>
      <c r="AW2309" s="48"/>
      <c r="AX2309" s="48"/>
      <c r="AY2309" s="48"/>
      <c r="AZ2309" s="48"/>
      <c r="BA2309" s="48"/>
      <c r="BB2309" s="48"/>
      <c r="BC2309" s="48"/>
      <c r="BD2309" s="48"/>
      <c r="BE2309" s="48"/>
      <c r="BF2309" s="48"/>
      <c r="BG2309" s="48"/>
      <c r="BH2309" s="48"/>
      <c r="BI2309" s="48"/>
      <c r="BJ2309" s="48"/>
      <c r="BK2309" s="48"/>
      <c r="BL2309" s="48"/>
      <c r="BM2309" s="48"/>
      <c r="BN2309" s="48"/>
      <c r="BO2309" s="48"/>
      <c r="BP2309" s="48"/>
      <c r="BQ2309" s="48"/>
      <c r="BR2309" s="48"/>
      <c r="BS2309" s="48"/>
      <c r="BT2309" s="48"/>
      <c r="BU2309" s="48"/>
      <c r="BV2309" s="48"/>
      <c r="BW2309" s="48"/>
      <c r="BX2309" s="48"/>
      <c r="BY2309" s="48"/>
      <c r="BZ2309" s="48"/>
      <c r="CA2309" s="48"/>
      <c r="CB2309" s="48"/>
      <c r="CC2309" s="48"/>
      <c r="CD2309" s="48"/>
      <c r="CE2309" s="48"/>
      <c r="CF2309" s="48"/>
      <c r="CG2309" s="48"/>
      <c r="CH2309" s="48"/>
      <c r="CI2309" s="48"/>
      <c r="CJ2309" s="48"/>
      <c r="CK2309" s="48"/>
      <c r="CL2309" s="48"/>
      <c r="CM2309" s="48"/>
      <c r="CN2309" s="48"/>
      <c r="CO2309" s="48"/>
      <c r="CP2309" s="48"/>
      <c r="CQ2309" s="48"/>
      <c r="CR2309" s="48"/>
      <c r="CS2309" s="48"/>
      <c r="CT2309" s="48"/>
      <c r="CU2309" s="48"/>
      <c r="CV2309" s="48"/>
      <c r="CW2309" s="48"/>
      <c r="CX2309" s="48"/>
      <c r="CY2309" s="48"/>
      <c r="CZ2309" s="48"/>
      <c r="DA2309" s="48"/>
      <c r="DB2309" s="48"/>
      <c r="DC2309" s="48"/>
      <c r="DD2309" s="48"/>
      <c r="DE2309" s="48"/>
      <c r="DF2309" s="48"/>
      <c r="DG2309" s="48"/>
      <c r="DH2309" s="48"/>
      <c r="DI2309" s="48"/>
      <c r="DJ2309" s="48"/>
      <c r="DK2309" s="48"/>
      <c r="DL2309" s="48"/>
      <c r="DM2309" s="48"/>
      <c r="DN2309" s="48"/>
      <c r="DO2309" s="48"/>
    </row>
    <row r="2310" spans="1:119" ht="22.5" customHeight="1" outlineLevel="1" collapsed="1">
      <c r="A2310" s="36" t="s">
        <v>1034</v>
      </c>
      <c r="B2310" s="36">
        <v>110</v>
      </c>
      <c r="C2310" s="28" t="s">
        <v>2431</v>
      </c>
      <c r="D2310" s="27" t="s">
        <v>1350</v>
      </c>
      <c r="E2310" s="28" t="s">
        <v>2442</v>
      </c>
      <c r="F2310" s="3" t="s">
        <v>1867</v>
      </c>
      <c r="G2310" s="28"/>
      <c r="H2310" s="28" t="s">
        <v>59</v>
      </c>
      <c r="I2310" s="28"/>
      <c r="J2310" s="27" t="s">
        <v>33</v>
      </c>
      <c r="K2310" s="80" t="s">
        <v>53</v>
      </c>
      <c r="L2310" s="80" t="s">
        <v>57</v>
      </c>
      <c r="M2310" s="3" t="str">
        <f>M2311&amp;" "&amp;O2311&amp;N2311&amp;" "</f>
        <v xml:space="preserve">Замена светильников 15шт </v>
      </c>
      <c r="N2310" s="26"/>
      <c r="O2310" s="26"/>
      <c r="P2310" s="41"/>
      <c r="Q2310" s="47"/>
      <c r="R2310" s="47"/>
      <c r="S2310" s="47"/>
      <c r="T2310" s="47"/>
      <c r="U2310" s="47"/>
      <c r="V2310" s="47"/>
      <c r="W2310" s="47"/>
      <c r="X2310" s="48"/>
      <c r="Y2310" s="48"/>
      <c r="Z2310" s="48"/>
      <c r="AA2310" s="48"/>
      <c r="AB2310" s="48"/>
      <c r="AC2310" s="48"/>
      <c r="AD2310" s="48"/>
      <c r="AE2310" s="48"/>
      <c r="AF2310" s="48"/>
      <c r="AG2310" s="48"/>
      <c r="AH2310" s="48"/>
      <c r="AI2310" s="48"/>
      <c r="AJ2310" s="48"/>
      <c r="AK2310" s="48"/>
      <c r="AL2310" s="48"/>
      <c r="AM2310" s="48"/>
      <c r="AN2310" s="48"/>
      <c r="AO2310" s="48"/>
      <c r="AP2310" s="48"/>
      <c r="AQ2310" s="48"/>
      <c r="AR2310" s="48"/>
      <c r="AS2310" s="48"/>
      <c r="AT2310" s="48"/>
      <c r="AU2310" s="48"/>
      <c r="AV2310" s="48"/>
      <c r="AW2310" s="48"/>
      <c r="AX2310" s="48"/>
      <c r="AY2310" s="48"/>
      <c r="AZ2310" s="48"/>
      <c r="BA2310" s="48"/>
      <c r="BB2310" s="48"/>
      <c r="BC2310" s="48"/>
      <c r="BD2310" s="48"/>
      <c r="BE2310" s="48"/>
      <c r="BF2310" s="48"/>
      <c r="BG2310" s="48"/>
      <c r="BH2310" s="48"/>
      <c r="BI2310" s="48"/>
      <c r="BJ2310" s="48"/>
      <c r="BK2310" s="48"/>
      <c r="BL2310" s="48"/>
      <c r="BM2310" s="48"/>
      <c r="BN2310" s="48"/>
      <c r="BO2310" s="48"/>
      <c r="BP2310" s="48"/>
      <c r="BQ2310" s="48"/>
      <c r="BR2310" s="48"/>
      <c r="BS2310" s="48"/>
      <c r="BT2310" s="48"/>
      <c r="BU2310" s="48"/>
      <c r="BV2310" s="48"/>
      <c r="BW2310" s="48"/>
      <c r="BX2310" s="48"/>
      <c r="BY2310" s="48"/>
      <c r="BZ2310" s="48"/>
      <c r="CA2310" s="48"/>
      <c r="CB2310" s="48"/>
      <c r="CC2310" s="48"/>
      <c r="CD2310" s="48"/>
      <c r="CE2310" s="48"/>
      <c r="CF2310" s="48"/>
      <c r="CG2310" s="48"/>
      <c r="CH2310" s="48"/>
      <c r="CI2310" s="48"/>
      <c r="CJ2310" s="48"/>
      <c r="CK2310" s="48"/>
      <c r="CL2310" s="48"/>
      <c r="CM2310" s="48"/>
      <c r="CN2310" s="48"/>
      <c r="CO2310" s="48"/>
      <c r="CP2310" s="48"/>
      <c r="CQ2310" s="48"/>
      <c r="CR2310" s="48"/>
      <c r="CS2310" s="48"/>
      <c r="CT2310" s="48"/>
      <c r="CU2310" s="48"/>
      <c r="CV2310" s="48"/>
      <c r="CW2310" s="48"/>
      <c r="CX2310" s="48"/>
      <c r="CY2310" s="48"/>
      <c r="CZ2310" s="48"/>
      <c r="DA2310" s="48"/>
      <c r="DB2310" s="48"/>
      <c r="DC2310" s="48"/>
      <c r="DD2310" s="48"/>
      <c r="DE2310" s="48"/>
      <c r="DF2310" s="48"/>
      <c r="DG2310" s="48"/>
      <c r="DH2310" s="48"/>
      <c r="DI2310" s="48"/>
      <c r="DJ2310" s="48"/>
      <c r="DK2310" s="48"/>
      <c r="DL2310" s="48"/>
      <c r="DM2310" s="48"/>
      <c r="DN2310" s="48"/>
      <c r="DO2310" s="48"/>
    </row>
    <row r="2311" spans="1:119" ht="12.75" hidden="1" customHeight="1" outlineLevel="2">
      <c r="A2311" s="36"/>
      <c r="B2311" s="36"/>
      <c r="C2311" s="6"/>
      <c r="D2311" s="6"/>
      <c r="E2311" s="6"/>
      <c r="F2311" s="292" t="s">
        <v>2437</v>
      </c>
      <c r="G2311" s="293"/>
      <c r="H2311" s="152"/>
      <c r="I2311" s="28"/>
      <c r="J2311" s="27"/>
      <c r="K2311" s="80"/>
      <c r="L2311" s="80"/>
      <c r="M2311" s="292" t="s">
        <v>2439</v>
      </c>
      <c r="N2311" s="28" t="s">
        <v>54</v>
      </c>
      <c r="O2311" s="7">
        <v>15</v>
      </c>
      <c r="P2311" s="41"/>
      <c r="Q2311" s="47"/>
      <c r="R2311" s="47"/>
      <c r="S2311" s="47"/>
      <c r="T2311" s="47"/>
      <c r="U2311" s="47"/>
      <c r="V2311" s="47"/>
      <c r="W2311" s="47"/>
      <c r="X2311" s="48"/>
      <c r="Y2311" s="48"/>
      <c r="Z2311" s="48"/>
      <c r="AA2311" s="48"/>
      <c r="AB2311" s="48"/>
      <c r="AC2311" s="48"/>
      <c r="AD2311" s="48"/>
      <c r="AE2311" s="48"/>
      <c r="AF2311" s="48"/>
      <c r="AG2311" s="48"/>
      <c r="AH2311" s="48"/>
      <c r="AI2311" s="48"/>
      <c r="AJ2311" s="48"/>
      <c r="AK2311" s="48"/>
      <c r="AL2311" s="48"/>
      <c r="AM2311" s="48"/>
      <c r="AN2311" s="48"/>
      <c r="AO2311" s="48"/>
      <c r="AP2311" s="48"/>
      <c r="AQ2311" s="48"/>
      <c r="AR2311" s="48"/>
      <c r="AS2311" s="48"/>
      <c r="AT2311" s="48"/>
      <c r="AU2311" s="48"/>
      <c r="AV2311" s="48"/>
      <c r="AW2311" s="48"/>
      <c r="AX2311" s="48"/>
      <c r="AY2311" s="48"/>
      <c r="AZ2311" s="48"/>
      <c r="BA2311" s="48"/>
      <c r="BB2311" s="48"/>
      <c r="BC2311" s="48"/>
      <c r="BD2311" s="48"/>
      <c r="BE2311" s="48"/>
      <c r="BF2311" s="48"/>
      <c r="BG2311" s="48"/>
      <c r="BH2311" s="48"/>
      <c r="BI2311" s="48"/>
      <c r="BJ2311" s="48"/>
      <c r="BK2311" s="48"/>
      <c r="BL2311" s="48"/>
      <c r="BM2311" s="48"/>
      <c r="BN2311" s="48"/>
      <c r="BO2311" s="48"/>
      <c r="BP2311" s="48"/>
      <c r="BQ2311" s="48"/>
      <c r="BR2311" s="48"/>
      <c r="BS2311" s="48"/>
      <c r="BT2311" s="48"/>
      <c r="BU2311" s="48"/>
      <c r="BV2311" s="48"/>
      <c r="BW2311" s="48"/>
      <c r="BX2311" s="48"/>
      <c r="BY2311" s="48"/>
      <c r="BZ2311" s="48"/>
      <c r="CA2311" s="48"/>
      <c r="CB2311" s="48"/>
      <c r="CC2311" s="48"/>
      <c r="CD2311" s="48"/>
      <c r="CE2311" s="48"/>
      <c r="CF2311" s="48"/>
      <c r="CG2311" s="48"/>
      <c r="CH2311" s="48"/>
      <c r="CI2311" s="48"/>
      <c r="CJ2311" s="48"/>
      <c r="CK2311" s="48"/>
      <c r="CL2311" s="48"/>
      <c r="CM2311" s="48"/>
      <c r="CN2311" s="48"/>
      <c r="CO2311" s="48"/>
      <c r="CP2311" s="48"/>
      <c r="CQ2311" s="48"/>
      <c r="CR2311" s="48"/>
      <c r="CS2311" s="48"/>
      <c r="CT2311" s="48"/>
      <c r="CU2311" s="48"/>
      <c r="CV2311" s="48"/>
      <c r="CW2311" s="48"/>
      <c r="CX2311" s="48"/>
      <c r="CY2311" s="48"/>
      <c r="CZ2311" s="48"/>
      <c r="DA2311" s="48"/>
      <c r="DB2311" s="48"/>
      <c r="DC2311" s="48"/>
      <c r="DD2311" s="48"/>
      <c r="DE2311" s="48"/>
      <c r="DF2311" s="48"/>
      <c r="DG2311" s="48"/>
      <c r="DH2311" s="48"/>
      <c r="DI2311" s="48"/>
      <c r="DJ2311" s="48"/>
      <c r="DK2311" s="48"/>
      <c r="DL2311" s="48"/>
      <c r="DM2311" s="48"/>
      <c r="DN2311" s="48"/>
      <c r="DO2311" s="48"/>
    </row>
    <row r="2312" spans="1:119" ht="22.5" customHeight="1" outlineLevel="1" collapsed="1">
      <c r="A2312" s="36" t="s">
        <v>1035</v>
      </c>
      <c r="B2312" s="36"/>
      <c r="C2312" s="28" t="s">
        <v>2431</v>
      </c>
      <c r="D2312" s="27" t="s">
        <v>1350</v>
      </c>
      <c r="E2312" s="27" t="s">
        <v>2443</v>
      </c>
      <c r="F2312" s="30" t="s">
        <v>2444</v>
      </c>
      <c r="G2312" s="37"/>
      <c r="H2312" s="28" t="s">
        <v>59</v>
      </c>
      <c r="I2312" s="28"/>
      <c r="J2312" s="27" t="s">
        <v>33</v>
      </c>
      <c r="K2312" s="80" t="s">
        <v>53</v>
      </c>
      <c r="L2312" s="80" t="s">
        <v>57</v>
      </c>
      <c r="M2312" s="3" t="str">
        <f>M2313&amp;" "&amp;O2313&amp;N2313&amp;" "</f>
        <v xml:space="preserve">Облицовка ограждения профлистом  16пог.м. </v>
      </c>
      <c r="N2312" s="26"/>
      <c r="O2312" s="26"/>
      <c r="P2312" s="41"/>
      <c r="Q2312" s="47"/>
      <c r="R2312" s="47"/>
      <c r="S2312" s="47"/>
      <c r="T2312" s="47"/>
      <c r="U2312" s="47"/>
      <c r="V2312" s="47"/>
      <c r="W2312" s="47"/>
      <c r="X2312" s="48"/>
      <c r="Y2312" s="48"/>
      <c r="Z2312" s="48"/>
      <c r="AA2312" s="48"/>
      <c r="AB2312" s="48"/>
      <c r="AC2312" s="48"/>
      <c r="AD2312" s="48"/>
      <c r="AE2312" s="48"/>
      <c r="AF2312" s="48"/>
      <c r="AG2312" s="48"/>
      <c r="AH2312" s="48"/>
      <c r="AI2312" s="48"/>
      <c r="AJ2312" s="48"/>
      <c r="AK2312" s="48"/>
      <c r="AL2312" s="48"/>
      <c r="AM2312" s="48"/>
      <c r="AN2312" s="48"/>
      <c r="AO2312" s="48"/>
      <c r="AP2312" s="48"/>
      <c r="AQ2312" s="48"/>
      <c r="AR2312" s="48"/>
      <c r="AS2312" s="48"/>
      <c r="AT2312" s="48"/>
      <c r="AU2312" s="48"/>
      <c r="AV2312" s="48"/>
      <c r="AW2312" s="48"/>
      <c r="AX2312" s="48"/>
      <c r="AY2312" s="48"/>
      <c r="AZ2312" s="48"/>
      <c r="BA2312" s="48"/>
      <c r="BB2312" s="48"/>
      <c r="BC2312" s="48"/>
      <c r="BD2312" s="48"/>
      <c r="BE2312" s="48"/>
      <c r="BF2312" s="48"/>
      <c r="BG2312" s="48"/>
      <c r="BH2312" s="48"/>
      <c r="BI2312" s="48"/>
      <c r="BJ2312" s="48"/>
      <c r="BK2312" s="48"/>
      <c r="BL2312" s="48"/>
      <c r="BM2312" s="48"/>
      <c r="BN2312" s="48"/>
      <c r="BO2312" s="48"/>
      <c r="BP2312" s="48"/>
      <c r="BQ2312" s="48"/>
      <c r="BR2312" s="48"/>
      <c r="BS2312" s="48"/>
      <c r="BT2312" s="48"/>
      <c r="BU2312" s="48"/>
      <c r="BV2312" s="48"/>
      <c r="BW2312" s="48"/>
      <c r="BX2312" s="48"/>
      <c r="BY2312" s="48"/>
      <c r="BZ2312" s="48"/>
      <c r="CA2312" s="48"/>
      <c r="CB2312" s="48"/>
      <c r="CC2312" s="48"/>
      <c r="CD2312" s="48"/>
      <c r="CE2312" s="48"/>
      <c r="CF2312" s="48"/>
      <c r="CG2312" s="48"/>
      <c r="CH2312" s="48"/>
      <c r="CI2312" s="48"/>
      <c r="CJ2312" s="48"/>
      <c r="CK2312" s="48"/>
      <c r="CL2312" s="48"/>
      <c r="CM2312" s="48"/>
      <c r="CN2312" s="48"/>
      <c r="CO2312" s="48"/>
      <c r="CP2312" s="48"/>
      <c r="CQ2312" s="48"/>
      <c r="CR2312" s="48"/>
      <c r="CS2312" s="48"/>
      <c r="CT2312" s="48"/>
      <c r="CU2312" s="48"/>
      <c r="CV2312" s="48"/>
      <c r="CW2312" s="48"/>
      <c r="CX2312" s="48"/>
      <c r="CY2312" s="48"/>
      <c r="CZ2312" s="48"/>
      <c r="DA2312" s="48"/>
      <c r="DB2312" s="48"/>
      <c r="DC2312" s="48"/>
      <c r="DD2312" s="48"/>
      <c r="DE2312" s="48"/>
      <c r="DF2312" s="48"/>
      <c r="DG2312" s="48"/>
      <c r="DH2312" s="48"/>
      <c r="DI2312" s="48"/>
      <c r="DJ2312" s="48"/>
      <c r="DK2312" s="48"/>
      <c r="DL2312" s="48"/>
      <c r="DM2312" s="48"/>
      <c r="DN2312" s="48"/>
      <c r="DO2312" s="48"/>
    </row>
    <row r="2313" spans="1:119" ht="12.75" hidden="1" customHeight="1" outlineLevel="2">
      <c r="A2313" s="36"/>
      <c r="B2313" s="36"/>
      <c r="C2313" s="6"/>
      <c r="D2313" s="6"/>
      <c r="E2313" s="36"/>
      <c r="F2313" s="292"/>
      <c r="G2313" s="293"/>
      <c r="H2313" s="152"/>
      <c r="I2313" s="28"/>
      <c r="J2313" s="27"/>
      <c r="K2313" s="80"/>
      <c r="L2313" s="80"/>
      <c r="M2313" s="292" t="s">
        <v>2445</v>
      </c>
      <c r="N2313" s="28" t="s">
        <v>2446</v>
      </c>
      <c r="O2313" s="7">
        <v>16</v>
      </c>
      <c r="P2313" s="41"/>
      <c r="Q2313" s="47"/>
      <c r="R2313" s="47"/>
      <c r="S2313" s="47"/>
      <c r="T2313" s="47"/>
      <c r="U2313" s="47"/>
      <c r="V2313" s="47"/>
      <c r="W2313" s="47"/>
      <c r="X2313" s="48"/>
      <c r="Y2313" s="48"/>
      <c r="Z2313" s="48"/>
      <c r="AA2313" s="48"/>
      <c r="AB2313" s="48"/>
      <c r="AC2313" s="48"/>
      <c r="AD2313" s="48"/>
      <c r="AE2313" s="48"/>
      <c r="AF2313" s="48"/>
      <c r="AG2313" s="48"/>
      <c r="AH2313" s="48"/>
      <c r="AI2313" s="48"/>
      <c r="AJ2313" s="48"/>
      <c r="AK2313" s="48"/>
      <c r="AL2313" s="48"/>
      <c r="AM2313" s="48"/>
      <c r="AN2313" s="48"/>
      <c r="AO2313" s="48"/>
      <c r="AP2313" s="48"/>
      <c r="AQ2313" s="48"/>
      <c r="AR2313" s="48"/>
      <c r="AS2313" s="48"/>
      <c r="AT2313" s="48"/>
      <c r="AU2313" s="48"/>
      <c r="AV2313" s="48"/>
      <c r="AW2313" s="48"/>
      <c r="AX2313" s="48"/>
      <c r="AY2313" s="48"/>
      <c r="AZ2313" s="48"/>
      <c r="BA2313" s="48"/>
      <c r="BB2313" s="48"/>
      <c r="BC2313" s="48"/>
      <c r="BD2313" s="48"/>
      <c r="BE2313" s="48"/>
      <c r="BF2313" s="48"/>
      <c r="BG2313" s="48"/>
      <c r="BH2313" s="48"/>
      <c r="BI2313" s="48"/>
      <c r="BJ2313" s="48"/>
      <c r="BK2313" s="48"/>
      <c r="BL2313" s="48"/>
      <c r="BM2313" s="48"/>
      <c r="BN2313" s="48"/>
      <c r="BO2313" s="48"/>
      <c r="BP2313" s="48"/>
      <c r="BQ2313" s="48"/>
      <c r="BR2313" s="48"/>
      <c r="BS2313" s="48"/>
      <c r="BT2313" s="48"/>
      <c r="BU2313" s="48"/>
      <c r="BV2313" s="48"/>
      <c r="BW2313" s="48"/>
      <c r="BX2313" s="48"/>
      <c r="BY2313" s="48"/>
      <c r="BZ2313" s="48"/>
      <c r="CA2313" s="48"/>
      <c r="CB2313" s="48"/>
      <c r="CC2313" s="48"/>
      <c r="CD2313" s="48"/>
      <c r="CE2313" s="48"/>
      <c r="CF2313" s="48"/>
      <c r="CG2313" s="48"/>
      <c r="CH2313" s="48"/>
      <c r="CI2313" s="48"/>
      <c r="CJ2313" s="48"/>
      <c r="CK2313" s="48"/>
      <c r="CL2313" s="48"/>
      <c r="CM2313" s="48"/>
      <c r="CN2313" s="48"/>
      <c r="CO2313" s="48"/>
      <c r="CP2313" s="48"/>
      <c r="CQ2313" s="48"/>
      <c r="CR2313" s="48"/>
      <c r="CS2313" s="48"/>
      <c r="CT2313" s="48"/>
      <c r="CU2313" s="48"/>
      <c r="CV2313" s="48"/>
      <c r="CW2313" s="48"/>
      <c r="CX2313" s="48"/>
      <c r="CY2313" s="48"/>
      <c r="CZ2313" s="48"/>
      <c r="DA2313" s="48"/>
      <c r="DB2313" s="48"/>
      <c r="DC2313" s="48"/>
      <c r="DD2313" s="48"/>
      <c r="DE2313" s="48"/>
      <c r="DF2313" s="48"/>
      <c r="DG2313" s="48"/>
      <c r="DH2313" s="48"/>
      <c r="DI2313" s="48"/>
      <c r="DJ2313" s="48"/>
      <c r="DK2313" s="48"/>
      <c r="DL2313" s="48"/>
      <c r="DM2313" s="48"/>
      <c r="DN2313" s="48"/>
      <c r="DO2313" s="48"/>
    </row>
    <row r="2314" spans="1:119" ht="22.5" customHeight="1" outlineLevel="1" collapsed="1">
      <c r="A2314" s="36" t="s">
        <v>1036</v>
      </c>
      <c r="B2314" s="36"/>
      <c r="C2314" s="28" t="s">
        <v>2431</v>
      </c>
      <c r="D2314" s="27" t="s">
        <v>1350</v>
      </c>
      <c r="E2314" s="27" t="s">
        <v>2447</v>
      </c>
      <c r="F2314" s="39" t="s">
        <v>2448</v>
      </c>
      <c r="G2314" s="27"/>
      <c r="H2314" s="28" t="s">
        <v>59</v>
      </c>
      <c r="I2314" s="28"/>
      <c r="J2314" s="27" t="s">
        <v>33</v>
      </c>
      <c r="K2314" s="80" t="s">
        <v>53</v>
      </c>
      <c r="L2314" s="80" t="s">
        <v>57</v>
      </c>
      <c r="M2314" s="3" t="str">
        <f>M2315&amp;" "&amp;O2315&amp;N2315&amp;" "</f>
        <v xml:space="preserve">Облицовка ограждения профлистом  16пог.м. </v>
      </c>
      <c r="N2314" s="26"/>
      <c r="O2314" s="26"/>
      <c r="P2314" s="41"/>
      <c r="Q2314" s="47"/>
      <c r="R2314" s="47"/>
      <c r="S2314" s="47"/>
      <c r="T2314" s="47"/>
      <c r="U2314" s="47"/>
      <c r="V2314" s="47"/>
      <c r="W2314" s="47"/>
      <c r="X2314" s="48"/>
      <c r="Y2314" s="48"/>
      <c r="Z2314" s="48"/>
      <c r="AA2314" s="48"/>
      <c r="AB2314" s="48"/>
      <c r="AC2314" s="48"/>
      <c r="AD2314" s="48"/>
      <c r="AE2314" s="48"/>
      <c r="AF2314" s="48"/>
      <c r="AG2314" s="48"/>
      <c r="AH2314" s="48"/>
      <c r="AI2314" s="48"/>
      <c r="AJ2314" s="48"/>
      <c r="AK2314" s="48"/>
      <c r="AL2314" s="48"/>
      <c r="AM2314" s="48"/>
      <c r="AN2314" s="48"/>
      <c r="AO2314" s="48"/>
      <c r="AP2314" s="48"/>
      <c r="AQ2314" s="48"/>
      <c r="AR2314" s="48"/>
      <c r="AS2314" s="48"/>
      <c r="AT2314" s="48"/>
      <c r="AU2314" s="48"/>
      <c r="AV2314" s="48"/>
      <c r="AW2314" s="48"/>
      <c r="AX2314" s="48"/>
      <c r="AY2314" s="48"/>
      <c r="AZ2314" s="48"/>
      <c r="BA2314" s="48"/>
      <c r="BB2314" s="48"/>
      <c r="BC2314" s="48"/>
      <c r="BD2314" s="48"/>
      <c r="BE2314" s="48"/>
      <c r="BF2314" s="48"/>
      <c r="BG2314" s="48"/>
      <c r="BH2314" s="48"/>
      <c r="BI2314" s="48"/>
      <c r="BJ2314" s="48"/>
      <c r="BK2314" s="48"/>
      <c r="BL2314" s="48"/>
      <c r="BM2314" s="48"/>
      <c r="BN2314" s="48"/>
      <c r="BO2314" s="48"/>
      <c r="BP2314" s="48"/>
      <c r="BQ2314" s="48"/>
      <c r="BR2314" s="48"/>
      <c r="BS2314" s="48"/>
      <c r="BT2314" s="48"/>
      <c r="BU2314" s="48"/>
      <c r="BV2314" s="48"/>
      <c r="BW2314" s="48"/>
      <c r="BX2314" s="48"/>
      <c r="BY2314" s="48"/>
      <c r="BZ2314" s="48"/>
      <c r="CA2314" s="48"/>
      <c r="CB2314" s="48"/>
      <c r="CC2314" s="48"/>
      <c r="CD2314" s="48"/>
      <c r="CE2314" s="48"/>
      <c r="CF2314" s="48"/>
      <c r="CG2314" s="48"/>
      <c r="CH2314" s="48"/>
      <c r="CI2314" s="48"/>
      <c r="CJ2314" s="48"/>
      <c r="CK2314" s="48"/>
      <c r="CL2314" s="48"/>
      <c r="CM2314" s="48"/>
      <c r="CN2314" s="48"/>
      <c r="CO2314" s="48"/>
      <c r="CP2314" s="48"/>
      <c r="CQ2314" s="48"/>
      <c r="CR2314" s="48"/>
      <c r="CS2314" s="48"/>
      <c r="CT2314" s="48"/>
      <c r="CU2314" s="48"/>
      <c r="CV2314" s="48"/>
      <c r="CW2314" s="48"/>
      <c r="CX2314" s="48"/>
      <c r="CY2314" s="48"/>
      <c r="CZ2314" s="48"/>
      <c r="DA2314" s="48"/>
      <c r="DB2314" s="48"/>
      <c r="DC2314" s="48"/>
      <c r="DD2314" s="48"/>
      <c r="DE2314" s="48"/>
      <c r="DF2314" s="48"/>
      <c r="DG2314" s="48"/>
      <c r="DH2314" s="48"/>
      <c r="DI2314" s="48"/>
      <c r="DJ2314" s="48"/>
      <c r="DK2314" s="48"/>
      <c r="DL2314" s="48"/>
      <c r="DM2314" s="48"/>
      <c r="DN2314" s="48"/>
      <c r="DO2314" s="48"/>
    </row>
    <row r="2315" spans="1:119" ht="12.75" hidden="1" customHeight="1" outlineLevel="2">
      <c r="A2315" s="36"/>
      <c r="B2315" s="36"/>
      <c r="C2315" s="6"/>
      <c r="D2315" s="6"/>
      <c r="E2315" s="36"/>
      <c r="F2315" s="292"/>
      <c r="G2315" s="293"/>
      <c r="H2315" s="152"/>
      <c r="I2315" s="28"/>
      <c r="J2315" s="27"/>
      <c r="K2315" s="80"/>
      <c r="L2315" s="80"/>
      <c r="M2315" s="292" t="s">
        <v>2445</v>
      </c>
      <c r="N2315" s="28" t="s">
        <v>2446</v>
      </c>
      <c r="O2315" s="7">
        <v>16</v>
      </c>
      <c r="P2315" s="41"/>
      <c r="Q2315" s="47"/>
      <c r="R2315" s="47"/>
      <c r="S2315" s="47"/>
      <c r="T2315" s="47"/>
      <c r="U2315" s="47"/>
      <c r="V2315" s="47"/>
      <c r="W2315" s="47"/>
      <c r="X2315" s="48"/>
      <c r="Y2315" s="48"/>
      <c r="Z2315" s="48"/>
      <c r="AA2315" s="48"/>
      <c r="AB2315" s="48"/>
      <c r="AC2315" s="48"/>
      <c r="AD2315" s="48"/>
      <c r="AE2315" s="48"/>
      <c r="AF2315" s="48"/>
      <c r="AG2315" s="48"/>
      <c r="AH2315" s="48"/>
      <c r="AI2315" s="48"/>
      <c r="AJ2315" s="48"/>
      <c r="AK2315" s="48"/>
      <c r="AL2315" s="48"/>
      <c r="AM2315" s="48"/>
      <c r="AN2315" s="48"/>
      <c r="AO2315" s="48"/>
      <c r="AP2315" s="48"/>
      <c r="AQ2315" s="48"/>
      <c r="AR2315" s="48"/>
      <c r="AS2315" s="48"/>
      <c r="AT2315" s="48"/>
      <c r="AU2315" s="48"/>
      <c r="AV2315" s="48"/>
      <c r="AW2315" s="48"/>
      <c r="AX2315" s="48"/>
      <c r="AY2315" s="48"/>
      <c r="AZ2315" s="48"/>
      <c r="BA2315" s="48"/>
      <c r="BB2315" s="48"/>
      <c r="BC2315" s="48"/>
      <c r="BD2315" s="48"/>
      <c r="BE2315" s="48"/>
      <c r="BF2315" s="48"/>
      <c r="BG2315" s="48"/>
      <c r="BH2315" s="48"/>
      <c r="BI2315" s="48"/>
      <c r="BJ2315" s="48"/>
      <c r="BK2315" s="48"/>
      <c r="BL2315" s="48"/>
      <c r="BM2315" s="48"/>
      <c r="BN2315" s="48"/>
      <c r="BO2315" s="48"/>
      <c r="BP2315" s="48"/>
      <c r="BQ2315" s="48"/>
      <c r="BR2315" s="48"/>
      <c r="BS2315" s="48"/>
      <c r="BT2315" s="48"/>
      <c r="BU2315" s="48"/>
      <c r="BV2315" s="48"/>
      <c r="BW2315" s="48"/>
      <c r="BX2315" s="48"/>
      <c r="BY2315" s="48"/>
      <c r="BZ2315" s="48"/>
      <c r="CA2315" s="48"/>
      <c r="CB2315" s="48"/>
      <c r="CC2315" s="48"/>
      <c r="CD2315" s="48"/>
      <c r="CE2315" s="48"/>
      <c r="CF2315" s="48"/>
      <c r="CG2315" s="48"/>
      <c r="CH2315" s="48"/>
      <c r="CI2315" s="48"/>
      <c r="CJ2315" s="48"/>
      <c r="CK2315" s="48"/>
      <c r="CL2315" s="48"/>
      <c r="CM2315" s="48"/>
      <c r="CN2315" s="48"/>
      <c r="CO2315" s="48"/>
      <c r="CP2315" s="48"/>
      <c r="CQ2315" s="48"/>
      <c r="CR2315" s="48"/>
      <c r="CS2315" s="48"/>
      <c r="CT2315" s="48"/>
      <c r="CU2315" s="48"/>
      <c r="CV2315" s="48"/>
      <c r="CW2315" s="48"/>
      <c r="CX2315" s="48"/>
      <c r="CY2315" s="48"/>
      <c r="CZ2315" s="48"/>
      <c r="DA2315" s="48"/>
      <c r="DB2315" s="48"/>
      <c r="DC2315" s="48"/>
      <c r="DD2315" s="48"/>
      <c r="DE2315" s="48"/>
      <c r="DF2315" s="48"/>
      <c r="DG2315" s="48"/>
      <c r="DH2315" s="48"/>
      <c r="DI2315" s="48"/>
      <c r="DJ2315" s="48"/>
      <c r="DK2315" s="48"/>
      <c r="DL2315" s="48"/>
      <c r="DM2315" s="48"/>
      <c r="DN2315" s="48"/>
      <c r="DO2315" s="48"/>
    </row>
    <row r="2316" spans="1:119" ht="22.5" customHeight="1" outlineLevel="1" collapsed="1">
      <c r="A2316" s="36" t="s">
        <v>1037</v>
      </c>
      <c r="B2316" s="36"/>
      <c r="C2316" s="28" t="s">
        <v>2431</v>
      </c>
      <c r="D2316" s="27" t="s">
        <v>1350</v>
      </c>
      <c r="E2316" s="27" t="s">
        <v>2449</v>
      </c>
      <c r="F2316" s="39" t="s">
        <v>2450</v>
      </c>
      <c r="G2316" s="27"/>
      <c r="H2316" s="28" t="s">
        <v>59</v>
      </c>
      <c r="I2316" s="28"/>
      <c r="J2316" s="27" t="s">
        <v>33</v>
      </c>
      <c r="K2316" s="80" t="s">
        <v>53</v>
      </c>
      <c r="L2316" s="80" t="s">
        <v>57</v>
      </c>
      <c r="M2316" s="3" t="str">
        <f>M2317&amp;" "&amp;O2317&amp;N2317&amp;" "</f>
        <v xml:space="preserve">Облицовка ограждения профлистом  16пог.м. </v>
      </c>
      <c r="N2316" s="26"/>
      <c r="O2316" s="26"/>
      <c r="P2316" s="41"/>
      <c r="Q2316" s="47"/>
      <c r="R2316" s="47"/>
      <c r="S2316" s="47"/>
      <c r="T2316" s="47"/>
      <c r="U2316" s="47"/>
      <c r="V2316" s="47"/>
      <c r="W2316" s="47"/>
      <c r="X2316" s="48"/>
      <c r="Y2316" s="48"/>
      <c r="Z2316" s="48"/>
      <c r="AA2316" s="48"/>
      <c r="AB2316" s="48"/>
      <c r="AC2316" s="48"/>
      <c r="AD2316" s="48"/>
      <c r="AE2316" s="48"/>
      <c r="AF2316" s="48"/>
      <c r="AG2316" s="48"/>
      <c r="AH2316" s="48"/>
      <c r="AI2316" s="48"/>
      <c r="AJ2316" s="48"/>
      <c r="AK2316" s="48"/>
      <c r="AL2316" s="48"/>
      <c r="AM2316" s="48"/>
      <c r="AN2316" s="48"/>
      <c r="AO2316" s="48"/>
      <c r="AP2316" s="48"/>
      <c r="AQ2316" s="48"/>
      <c r="AR2316" s="48"/>
      <c r="AS2316" s="48"/>
      <c r="AT2316" s="48"/>
      <c r="AU2316" s="48"/>
      <c r="AV2316" s="48"/>
      <c r="AW2316" s="48"/>
      <c r="AX2316" s="48"/>
      <c r="AY2316" s="48"/>
      <c r="AZ2316" s="48"/>
      <c r="BA2316" s="48"/>
      <c r="BB2316" s="48"/>
      <c r="BC2316" s="48"/>
      <c r="BD2316" s="48"/>
      <c r="BE2316" s="48"/>
      <c r="BF2316" s="48"/>
      <c r="BG2316" s="48"/>
      <c r="BH2316" s="48"/>
      <c r="BI2316" s="48"/>
      <c r="BJ2316" s="48"/>
      <c r="BK2316" s="48"/>
      <c r="BL2316" s="48"/>
      <c r="BM2316" s="48"/>
      <c r="BN2316" s="48"/>
      <c r="BO2316" s="48"/>
      <c r="BP2316" s="48"/>
      <c r="BQ2316" s="48"/>
      <c r="BR2316" s="48"/>
      <c r="BS2316" s="48"/>
      <c r="BT2316" s="48"/>
      <c r="BU2316" s="48"/>
      <c r="BV2316" s="48"/>
      <c r="BW2316" s="48"/>
      <c r="BX2316" s="48"/>
      <c r="BY2316" s="48"/>
      <c r="BZ2316" s="48"/>
      <c r="CA2316" s="48"/>
      <c r="CB2316" s="48"/>
      <c r="CC2316" s="48"/>
      <c r="CD2316" s="48"/>
      <c r="CE2316" s="48"/>
      <c r="CF2316" s="48"/>
      <c r="CG2316" s="48"/>
      <c r="CH2316" s="48"/>
      <c r="CI2316" s="48"/>
      <c r="CJ2316" s="48"/>
      <c r="CK2316" s="48"/>
      <c r="CL2316" s="48"/>
      <c r="CM2316" s="48"/>
      <c r="CN2316" s="48"/>
      <c r="CO2316" s="48"/>
      <c r="CP2316" s="48"/>
      <c r="CQ2316" s="48"/>
      <c r="CR2316" s="48"/>
      <c r="CS2316" s="48"/>
      <c r="CT2316" s="48"/>
      <c r="CU2316" s="48"/>
      <c r="CV2316" s="48"/>
      <c r="CW2316" s="48"/>
      <c r="CX2316" s="48"/>
      <c r="CY2316" s="48"/>
      <c r="CZ2316" s="48"/>
      <c r="DA2316" s="48"/>
      <c r="DB2316" s="48"/>
      <c r="DC2316" s="48"/>
      <c r="DD2316" s="48"/>
      <c r="DE2316" s="48"/>
      <c r="DF2316" s="48"/>
      <c r="DG2316" s="48"/>
      <c r="DH2316" s="48"/>
      <c r="DI2316" s="48"/>
      <c r="DJ2316" s="48"/>
      <c r="DK2316" s="48"/>
      <c r="DL2316" s="48"/>
      <c r="DM2316" s="48"/>
      <c r="DN2316" s="48"/>
      <c r="DO2316" s="48"/>
    </row>
    <row r="2317" spans="1:119" ht="12.75" hidden="1" customHeight="1" outlineLevel="2">
      <c r="A2317" s="36"/>
      <c r="B2317" s="36"/>
      <c r="C2317" s="6"/>
      <c r="D2317" s="6"/>
      <c r="E2317" s="36"/>
      <c r="F2317" s="292"/>
      <c r="G2317" s="293"/>
      <c r="H2317" s="152"/>
      <c r="I2317" s="28"/>
      <c r="J2317" s="27"/>
      <c r="K2317" s="80"/>
      <c r="L2317" s="80"/>
      <c r="M2317" s="292" t="s">
        <v>2445</v>
      </c>
      <c r="N2317" s="28" t="s">
        <v>2446</v>
      </c>
      <c r="O2317" s="7">
        <v>16</v>
      </c>
      <c r="P2317" s="41"/>
      <c r="Q2317" s="47"/>
      <c r="R2317" s="47"/>
      <c r="S2317" s="47"/>
      <c r="T2317" s="47"/>
      <c r="U2317" s="47"/>
      <c r="V2317" s="47"/>
      <c r="W2317" s="47"/>
      <c r="X2317" s="48"/>
      <c r="Y2317" s="48"/>
      <c r="Z2317" s="48"/>
      <c r="AA2317" s="48"/>
      <c r="AB2317" s="48"/>
      <c r="AC2317" s="48"/>
      <c r="AD2317" s="48"/>
      <c r="AE2317" s="48"/>
      <c r="AF2317" s="48"/>
      <c r="AG2317" s="48"/>
      <c r="AH2317" s="48"/>
      <c r="AI2317" s="48"/>
      <c r="AJ2317" s="48"/>
      <c r="AK2317" s="48"/>
      <c r="AL2317" s="48"/>
      <c r="AM2317" s="48"/>
      <c r="AN2317" s="48"/>
      <c r="AO2317" s="48"/>
      <c r="AP2317" s="48"/>
      <c r="AQ2317" s="48"/>
      <c r="AR2317" s="48"/>
      <c r="AS2317" s="48"/>
      <c r="AT2317" s="48"/>
      <c r="AU2317" s="48"/>
      <c r="AV2317" s="48"/>
      <c r="AW2317" s="48"/>
      <c r="AX2317" s="48"/>
      <c r="AY2317" s="48"/>
      <c r="AZ2317" s="48"/>
      <c r="BA2317" s="48"/>
      <c r="BB2317" s="48"/>
      <c r="BC2317" s="48"/>
      <c r="BD2317" s="48"/>
      <c r="BE2317" s="48"/>
      <c r="BF2317" s="48"/>
      <c r="BG2317" s="48"/>
      <c r="BH2317" s="48"/>
      <c r="BI2317" s="48"/>
      <c r="BJ2317" s="48"/>
      <c r="BK2317" s="48"/>
      <c r="BL2317" s="48"/>
      <c r="BM2317" s="48"/>
      <c r="BN2317" s="48"/>
      <c r="BO2317" s="48"/>
      <c r="BP2317" s="48"/>
      <c r="BQ2317" s="48"/>
      <c r="BR2317" s="48"/>
      <c r="BS2317" s="48"/>
      <c r="BT2317" s="48"/>
      <c r="BU2317" s="48"/>
      <c r="BV2317" s="48"/>
      <c r="BW2317" s="48"/>
      <c r="BX2317" s="48"/>
      <c r="BY2317" s="48"/>
      <c r="BZ2317" s="48"/>
      <c r="CA2317" s="48"/>
      <c r="CB2317" s="48"/>
      <c r="CC2317" s="48"/>
      <c r="CD2317" s="48"/>
      <c r="CE2317" s="48"/>
      <c r="CF2317" s="48"/>
      <c r="CG2317" s="48"/>
      <c r="CH2317" s="48"/>
      <c r="CI2317" s="48"/>
      <c r="CJ2317" s="48"/>
      <c r="CK2317" s="48"/>
      <c r="CL2317" s="48"/>
      <c r="CM2317" s="48"/>
      <c r="CN2317" s="48"/>
      <c r="CO2317" s="48"/>
      <c r="CP2317" s="48"/>
      <c r="CQ2317" s="48"/>
      <c r="CR2317" s="48"/>
      <c r="CS2317" s="48"/>
      <c r="CT2317" s="48"/>
      <c r="CU2317" s="48"/>
      <c r="CV2317" s="48"/>
      <c r="CW2317" s="48"/>
      <c r="CX2317" s="48"/>
      <c r="CY2317" s="48"/>
      <c r="CZ2317" s="48"/>
      <c r="DA2317" s="48"/>
      <c r="DB2317" s="48"/>
      <c r="DC2317" s="48"/>
      <c r="DD2317" s="48"/>
      <c r="DE2317" s="48"/>
      <c r="DF2317" s="48"/>
      <c r="DG2317" s="48"/>
      <c r="DH2317" s="48"/>
      <c r="DI2317" s="48"/>
      <c r="DJ2317" s="48"/>
      <c r="DK2317" s="48"/>
      <c r="DL2317" s="48"/>
      <c r="DM2317" s="48"/>
      <c r="DN2317" s="48"/>
      <c r="DO2317" s="48"/>
    </row>
    <row r="2318" spans="1:119" ht="22.5" customHeight="1" outlineLevel="1" collapsed="1">
      <c r="A2318" s="36" t="s">
        <v>1038</v>
      </c>
      <c r="B2318" s="36"/>
      <c r="C2318" s="28" t="s">
        <v>2431</v>
      </c>
      <c r="D2318" s="27" t="s">
        <v>1350</v>
      </c>
      <c r="E2318" s="27" t="s">
        <v>2451</v>
      </c>
      <c r="F2318" s="30" t="s">
        <v>2452</v>
      </c>
      <c r="G2318" s="37"/>
      <c r="H2318" s="28" t="s">
        <v>59</v>
      </c>
      <c r="I2318" s="28"/>
      <c r="J2318" s="27" t="s">
        <v>33</v>
      </c>
      <c r="K2318" s="80" t="s">
        <v>53</v>
      </c>
      <c r="L2318" s="80" t="s">
        <v>57</v>
      </c>
      <c r="M2318" s="3" t="str">
        <f>M2319&amp;" "&amp;O2319&amp;N2319&amp;" "</f>
        <v xml:space="preserve">Облицовка ограждения профлистом  16пог.м. </v>
      </c>
      <c r="N2318" s="26"/>
      <c r="O2318" s="26"/>
      <c r="P2318" s="41"/>
      <c r="Q2318" s="47"/>
      <c r="R2318" s="47"/>
      <c r="S2318" s="47"/>
      <c r="T2318" s="47"/>
      <c r="U2318" s="47"/>
      <c r="V2318" s="47"/>
      <c r="W2318" s="47"/>
      <c r="X2318" s="48"/>
      <c r="Y2318" s="48"/>
      <c r="Z2318" s="48"/>
      <c r="AA2318" s="48"/>
      <c r="AB2318" s="48"/>
      <c r="AC2318" s="48"/>
      <c r="AD2318" s="48"/>
      <c r="AE2318" s="48"/>
      <c r="AF2318" s="48"/>
      <c r="AG2318" s="48"/>
      <c r="AH2318" s="48"/>
      <c r="AI2318" s="48"/>
      <c r="AJ2318" s="48"/>
      <c r="AK2318" s="48"/>
      <c r="AL2318" s="48"/>
      <c r="AM2318" s="48"/>
      <c r="AN2318" s="48"/>
      <c r="AO2318" s="48"/>
      <c r="AP2318" s="48"/>
      <c r="AQ2318" s="48"/>
      <c r="AR2318" s="48"/>
      <c r="AS2318" s="48"/>
      <c r="AT2318" s="48"/>
      <c r="AU2318" s="48"/>
      <c r="AV2318" s="48"/>
      <c r="AW2318" s="48"/>
      <c r="AX2318" s="48"/>
      <c r="AY2318" s="48"/>
      <c r="AZ2318" s="48"/>
      <c r="BA2318" s="48"/>
      <c r="BB2318" s="48"/>
      <c r="BC2318" s="48"/>
      <c r="BD2318" s="48"/>
      <c r="BE2318" s="48"/>
      <c r="BF2318" s="48"/>
      <c r="BG2318" s="48"/>
      <c r="BH2318" s="48"/>
      <c r="BI2318" s="48"/>
      <c r="BJ2318" s="48"/>
      <c r="BK2318" s="48"/>
      <c r="BL2318" s="48"/>
      <c r="BM2318" s="48"/>
      <c r="BN2318" s="48"/>
      <c r="BO2318" s="48"/>
      <c r="BP2318" s="48"/>
      <c r="BQ2318" s="48"/>
      <c r="BR2318" s="48"/>
      <c r="BS2318" s="48"/>
      <c r="BT2318" s="48"/>
      <c r="BU2318" s="48"/>
      <c r="BV2318" s="48"/>
      <c r="BW2318" s="48"/>
      <c r="BX2318" s="48"/>
      <c r="BY2318" s="48"/>
      <c r="BZ2318" s="48"/>
      <c r="CA2318" s="48"/>
      <c r="CB2318" s="48"/>
      <c r="CC2318" s="48"/>
      <c r="CD2318" s="48"/>
      <c r="CE2318" s="48"/>
      <c r="CF2318" s="48"/>
      <c r="CG2318" s="48"/>
      <c r="CH2318" s="48"/>
      <c r="CI2318" s="48"/>
      <c r="CJ2318" s="48"/>
      <c r="CK2318" s="48"/>
      <c r="CL2318" s="48"/>
      <c r="CM2318" s="48"/>
      <c r="CN2318" s="48"/>
      <c r="CO2318" s="48"/>
      <c r="CP2318" s="48"/>
      <c r="CQ2318" s="48"/>
      <c r="CR2318" s="48"/>
      <c r="CS2318" s="48"/>
      <c r="CT2318" s="48"/>
      <c r="CU2318" s="48"/>
      <c r="CV2318" s="48"/>
      <c r="CW2318" s="48"/>
      <c r="CX2318" s="48"/>
      <c r="CY2318" s="48"/>
      <c r="CZ2318" s="48"/>
      <c r="DA2318" s="48"/>
      <c r="DB2318" s="48"/>
      <c r="DC2318" s="48"/>
      <c r="DD2318" s="48"/>
      <c r="DE2318" s="48"/>
      <c r="DF2318" s="48"/>
      <c r="DG2318" s="48"/>
      <c r="DH2318" s="48"/>
      <c r="DI2318" s="48"/>
      <c r="DJ2318" s="48"/>
      <c r="DK2318" s="48"/>
      <c r="DL2318" s="48"/>
      <c r="DM2318" s="48"/>
      <c r="DN2318" s="48"/>
      <c r="DO2318" s="48"/>
    </row>
    <row r="2319" spans="1:119" ht="12.75" hidden="1" customHeight="1" outlineLevel="2">
      <c r="A2319" s="36"/>
      <c r="B2319" s="36"/>
      <c r="C2319" s="6"/>
      <c r="D2319" s="6"/>
      <c r="E2319" s="36"/>
      <c r="F2319" s="292"/>
      <c r="G2319" s="293"/>
      <c r="H2319" s="152"/>
      <c r="I2319" s="28"/>
      <c r="J2319" s="27"/>
      <c r="K2319" s="80"/>
      <c r="L2319" s="80"/>
      <c r="M2319" s="292" t="s">
        <v>2445</v>
      </c>
      <c r="N2319" s="28" t="s">
        <v>2446</v>
      </c>
      <c r="O2319" s="7">
        <v>16</v>
      </c>
      <c r="P2319" s="41"/>
      <c r="Q2319" s="47"/>
      <c r="R2319" s="47"/>
      <c r="S2319" s="47"/>
      <c r="T2319" s="47"/>
      <c r="U2319" s="47"/>
      <c r="V2319" s="47"/>
      <c r="W2319" s="47"/>
      <c r="X2319" s="48"/>
      <c r="Y2319" s="48"/>
      <c r="Z2319" s="48"/>
      <c r="AA2319" s="48"/>
      <c r="AB2319" s="48"/>
      <c r="AC2319" s="48"/>
      <c r="AD2319" s="48"/>
      <c r="AE2319" s="48"/>
      <c r="AF2319" s="48"/>
      <c r="AG2319" s="48"/>
      <c r="AH2319" s="48"/>
      <c r="AI2319" s="48"/>
      <c r="AJ2319" s="48"/>
      <c r="AK2319" s="48"/>
      <c r="AL2319" s="48"/>
      <c r="AM2319" s="48"/>
      <c r="AN2319" s="48"/>
      <c r="AO2319" s="48"/>
      <c r="AP2319" s="48"/>
      <c r="AQ2319" s="48"/>
      <c r="AR2319" s="48"/>
      <c r="AS2319" s="48"/>
      <c r="AT2319" s="48"/>
      <c r="AU2319" s="48"/>
      <c r="AV2319" s="48"/>
      <c r="AW2319" s="48"/>
      <c r="AX2319" s="48"/>
      <c r="AY2319" s="48"/>
      <c r="AZ2319" s="48"/>
      <c r="BA2319" s="48"/>
      <c r="BB2319" s="48"/>
      <c r="BC2319" s="48"/>
      <c r="BD2319" s="48"/>
      <c r="BE2319" s="48"/>
      <c r="BF2319" s="48"/>
      <c r="BG2319" s="48"/>
      <c r="BH2319" s="48"/>
      <c r="BI2319" s="48"/>
      <c r="BJ2319" s="48"/>
      <c r="BK2319" s="48"/>
      <c r="BL2319" s="48"/>
      <c r="BM2319" s="48"/>
      <c r="BN2319" s="48"/>
      <c r="BO2319" s="48"/>
      <c r="BP2319" s="48"/>
      <c r="BQ2319" s="48"/>
      <c r="BR2319" s="48"/>
      <c r="BS2319" s="48"/>
      <c r="BT2319" s="48"/>
      <c r="BU2319" s="48"/>
      <c r="BV2319" s="48"/>
      <c r="BW2319" s="48"/>
      <c r="BX2319" s="48"/>
      <c r="BY2319" s="48"/>
      <c r="BZ2319" s="48"/>
      <c r="CA2319" s="48"/>
      <c r="CB2319" s="48"/>
      <c r="CC2319" s="48"/>
      <c r="CD2319" s="48"/>
      <c r="CE2319" s="48"/>
      <c r="CF2319" s="48"/>
      <c r="CG2319" s="48"/>
      <c r="CH2319" s="48"/>
      <c r="CI2319" s="48"/>
      <c r="CJ2319" s="48"/>
      <c r="CK2319" s="48"/>
      <c r="CL2319" s="48"/>
      <c r="CM2319" s="48"/>
      <c r="CN2319" s="48"/>
      <c r="CO2319" s="48"/>
      <c r="CP2319" s="48"/>
      <c r="CQ2319" s="48"/>
      <c r="CR2319" s="48"/>
      <c r="CS2319" s="48"/>
      <c r="CT2319" s="48"/>
      <c r="CU2319" s="48"/>
      <c r="CV2319" s="48"/>
      <c r="CW2319" s="48"/>
      <c r="CX2319" s="48"/>
      <c r="CY2319" s="48"/>
      <c r="CZ2319" s="48"/>
      <c r="DA2319" s="48"/>
      <c r="DB2319" s="48"/>
      <c r="DC2319" s="48"/>
      <c r="DD2319" s="48"/>
      <c r="DE2319" s="48"/>
      <c r="DF2319" s="48"/>
      <c r="DG2319" s="48"/>
      <c r="DH2319" s="48"/>
      <c r="DI2319" s="48"/>
      <c r="DJ2319" s="48"/>
      <c r="DK2319" s="48"/>
      <c r="DL2319" s="48"/>
      <c r="DM2319" s="48"/>
      <c r="DN2319" s="48"/>
      <c r="DO2319" s="48"/>
    </row>
    <row r="2320" spans="1:119" ht="22.5" customHeight="1" outlineLevel="1" collapsed="1">
      <c r="A2320" s="36" t="s">
        <v>1039</v>
      </c>
      <c r="B2320" s="36"/>
      <c r="C2320" s="28" t="s">
        <v>2431</v>
      </c>
      <c r="D2320" s="27" t="s">
        <v>1350</v>
      </c>
      <c r="E2320" s="27" t="s">
        <v>2453</v>
      </c>
      <c r="F2320" s="39" t="s">
        <v>2454</v>
      </c>
      <c r="G2320" s="27"/>
      <c r="H2320" s="28" t="s">
        <v>59</v>
      </c>
      <c r="I2320" s="28"/>
      <c r="J2320" s="27" t="s">
        <v>33</v>
      </c>
      <c r="K2320" s="80" t="s">
        <v>53</v>
      </c>
      <c r="L2320" s="80" t="s">
        <v>57</v>
      </c>
      <c r="M2320" s="3" t="str">
        <f>M2321&amp;" "&amp;O2321&amp;N2321&amp;" "</f>
        <v xml:space="preserve">Облицовка ограждения профлистом  16пог.м. </v>
      </c>
      <c r="N2320" s="26"/>
      <c r="O2320" s="26"/>
      <c r="P2320" s="41"/>
      <c r="Q2320" s="47"/>
      <c r="R2320" s="47"/>
      <c r="S2320" s="47"/>
      <c r="T2320" s="47"/>
      <c r="U2320" s="47"/>
      <c r="V2320" s="47"/>
      <c r="W2320" s="47"/>
      <c r="X2320" s="48"/>
      <c r="Y2320" s="48"/>
      <c r="Z2320" s="48"/>
      <c r="AA2320" s="48"/>
      <c r="AB2320" s="48"/>
      <c r="AC2320" s="48"/>
      <c r="AD2320" s="48"/>
      <c r="AE2320" s="48"/>
      <c r="AF2320" s="48"/>
      <c r="AG2320" s="48"/>
      <c r="AH2320" s="48"/>
      <c r="AI2320" s="48"/>
      <c r="AJ2320" s="48"/>
      <c r="AK2320" s="48"/>
      <c r="AL2320" s="48"/>
      <c r="AM2320" s="48"/>
      <c r="AN2320" s="48"/>
      <c r="AO2320" s="48"/>
      <c r="AP2320" s="48"/>
      <c r="AQ2320" s="48"/>
      <c r="AR2320" s="48"/>
      <c r="AS2320" s="48"/>
      <c r="AT2320" s="48"/>
      <c r="AU2320" s="48"/>
      <c r="AV2320" s="48"/>
      <c r="AW2320" s="48"/>
      <c r="AX2320" s="48"/>
      <c r="AY2320" s="48"/>
      <c r="AZ2320" s="48"/>
      <c r="BA2320" s="48"/>
      <c r="BB2320" s="48"/>
      <c r="BC2320" s="48"/>
      <c r="BD2320" s="48"/>
      <c r="BE2320" s="48"/>
      <c r="BF2320" s="48"/>
      <c r="BG2320" s="48"/>
      <c r="BH2320" s="48"/>
      <c r="BI2320" s="48"/>
      <c r="BJ2320" s="48"/>
      <c r="BK2320" s="48"/>
      <c r="BL2320" s="48"/>
      <c r="BM2320" s="48"/>
      <c r="BN2320" s="48"/>
      <c r="BO2320" s="48"/>
      <c r="BP2320" s="48"/>
      <c r="BQ2320" s="48"/>
      <c r="BR2320" s="48"/>
      <c r="BS2320" s="48"/>
      <c r="BT2320" s="48"/>
      <c r="BU2320" s="48"/>
      <c r="BV2320" s="48"/>
      <c r="BW2320" s="48"/>
      <c r="BX2320" s="48"/>
      <c r="BY2320" s="48"/>
      <c r="BZ2320" s="48"/>
      <c r="CA2320" s="48"/>
      <c r="CB2320" s="48"/>
      <c r="CC2320" s="48"/>
      <c r="CD2320" s="48"/>
      <c r="CE2320" s="48"/>
      <c r="CF2320" s="48"/>
      <c r="CG2320" s="48"/>
      <c r="CH2320" s="48"/>
      <c r="CI2320" s="48"/>
      <c r="CJ2320" s="48"/>
      <c r="CK2320" s="48"/>
      <c r="CL2320" s="48"/>
      <c r="CM2320" s="48"/>
      <c r="CN2320" s="48"/>
      <c r="CO2320" s="48"/>
      <c r="CP2320" s="48"/>
      <c r="CQ2320" s="48"/>
      <c r="CR2320" s="48"/>
      <c r="CS2320" s="48"/>
      <c r="CT2320" s="48"/>
      <c r="CU2320" s="48"/>
      <c r="CV2320" s="48"/>
      <c r="CW2320" s="48"/>
      <c r="CX2320" s="48"/>
      <c r="CY2320" s="48"/>
      <c r="CZ2320" s="48"/>
      <c r="DA2320" s="48"/>
      <c r="DB2320" s="48"/>
      <c r="DC2320" s="48"/>
      <c r="DD2320" s="48"/>
      <c r="DE2320" s="48"/>
      <c r="DF2320" s="48"/>
      <c r="DG2320" s="48"/>
      <c r="DH2320" s="48"/>
      <c r="DI2320" s="48"/>
      <c r="DJ2320" s="48"/>
      <c r="DK2320" s="48"/>
      <c r="DL2320" s="48"/>
      <c r="DM2320" s="48"/>
      <c r="DN2320" s="48"/>
      <c r="DO2320" s="48"/>
    </row>
    <row r="2321" spans="1:119" ht="12.75" hidden="1" customHeight="1" outlineLevel="2">
      <c r="A2321" s="36"/>
      <c r="B2321" s="36"/>
      <c r="C2321" s="6"/>
      <c r="D2321" s="6"/>
      <c r="E2321" s="36"/>
      <c r="F2321" s="292"/>
      <c r="G2321" s="293"/>
      <c r="H2321" s="152"/>
      <c r="I2321" s="28"/>
      <c r="J2321" s="27"/>
      <c r="K2321" s="80"/>
      <c r="L2321" s="80"/>
      <c r="M2321" s="292" t="s">
        <v>2445</v>
      </c>
      <c r="N2321" s="28" t="s">
        <v>2446</v>
      </c>
      <c r="O2321" s="7">
        <v>16</v>
      </c>
      <c r="P2321" s="41"/>
      <c r="Q2321" s="47"/>
      <c r="R2321" s="47"/>
      <c r="S2321" s="47"/>
      <c r="T2321" s="47"/>
      <c r="U2321" s="47"/>
      <c r="V2321" s="47"/>
      <c r="W2321" s="47"/>
      <c r="X2321" s="48"/>
      <c r="Y2321" s="48"/>
      <c r="Z2321" s="48"/>
      <c r="AA2321" s="48"/>
      <c r="AB2321" s="48"/>
      <c r="AC2321" s="48"/>
      <c r="AD2321" s="48"/>
      <c r="AE2321" s="48"/>
      <c r="AF2321" s="48"/>
      <c r="AG2321" s="48"/>
      <c r="AH2321" s="48"/>
      <c r="AI2321" s="48"/>
      <c r="AJ2321" s="48"/>
      <c r="AK2321" s="48"/>
      <c r="AL2321" s="48"/>
      <c r="AM2321" s="48"/>
      <c r="AN2321" s="48"/>
      <c r="AO2321" s="48"/>
      <c r="AP2321" s="48"/>
      <c r="AQ2321" s="48"/>
      <c r="AR2321" s="48"/>
      <c r="AS2321" s="48"/>
      <c r="AT2321" s="48"/>
      <c r="AU2321" s="48"/>
      <c r="AV2321" s="48"/>
      <c r="AW2321" s="48"/>
      <c r="AX2321" s="48"/>
      <c r="AY2321" s="48"/>
      <c r="AZ2321" s="48"/>
      <c r="BA2321" s="48"/>
      <c r="BB2321" s="48"/>
      <c r="BC2321" s="48"/>
      <c r="BD2321" s="48"/>
      <c r="BE2321" s="48"/>
      <c r="BF2321" s="48"/>
      <c r="BG2321" s="48"/>
      <c r="BH2321" s="48"/>
      <c r="BI2321" s="48"/>
      <c r="BJ2321" s="48"/>
      <c r="BK2321" s="48"/>
      <c r="BL2321" s="48"/>
      <c r="BM2321" s="48"/>
      <c r="BN2321" s="48"/>
      <c r="BO2321" s="48"/>
      <c r="BP2321" s="48"/>
      <c r="BQ2321" s="48"/>
      <c r="BR2321" s="48"/>
      <c r="BS2321" s="48"/>
      <c r="BT2321" s="48"/>
      <c r="BU2321" s="48"/>
      <c r="BV2321" s="48"/>
      <c r="BW2321" s="48"/>
      <c r="BX2321" s="48"/>
      <c r="BY2321" s="48"/>
      <c r="BZ2321" s="48"/>
      <c r="CA2321" s="48"/>
      <c r="CB2321" s="48"/>
      <c r="CC2321" s="48"/>
      <c r="CD2321" s="48"/>
      <c r="CE2321" s="48"/>
      <c r="CF2321" s="48"/>
      <c r="CG2321" s="48"/>
      <c r="CH2321" s="48"/>
      <c r="CI2321" s="48"/>
      <c r="CJ2321" s="48"/>
      <c r="CK2321" s="48"/>
      <c r="CL2321" s="48"/>
      <c r="CM2321" s="48"/>
      <c r="CN2321" s="48"/>
      <c r="CO2321" s="48"/>
      <c r="CP2321" s="48"/>
      <c r="CQ2321" s="48"/>
      <c r="CR2321" s="48"/>
      <c r="CS2321" s="48"/>
      <c r="CT2321" s="48"/>
      <c r="CU2321" s="48"/>
      <c r="CV2321" s="48"/>
      <c r="CW2321" s="48"/>
      <c r="CX2321" s="48"/>
      <c r="CY2321" s="48"/>
      <c r="CZ2321" s="48"/>
      <c r="DA2321" s="48"/>
      <c r="DB2321" s="48"/>
      <c r="DC2321" s="48"/>
      <c r="DD2321" s="48"/>
      <c r="DE2321" s="48"/>
      <c r="DF2321" s="48"/>
      <c r="DG2321" s="48"/>
      <c r="DH2321" s="48"/>
      <c r="DI2321" s="48"/>
      <c r="DJ2321" s="48"/>
      <c r="DK2321" s="48"/>
      <c r="DL2321" s="48"/>
      <c r="DM2321" s="48"/>
      <c r="DN2321" s="48"/>
      <c r="DO2321" s="48"/>
    </row>
    <row r="2322" spans="1:119" s="20" customFormat="1" ht="12.75" customHeight="1" outlineLevel="1" collapsed="1">
      <c r="A2322" s="36" t="s">
        <v>1040</v>
      </c>
      <c r="B2322" s="78"/>
      <c r="C2322" s="6" t="s">
        <v>1548</v>
      </c>
      <c r="D2322" s="6" t="s">
        <v>1350</v>
      </c>
      <c r="E2322" s="36" t="s">
        <v>2455</v>
      </c>
      <c r="F2322" s="35" t="s">
        <v>2279</v>
      </c>
      <c r="G2322" s="28"/>
      <c r="H2322" s="28" t="s">
        <v>59</v>
      </c>
      <c r="I2322" s="28"/>
      <c r="J2322" s="27" t="s">
        <v>33</v>
      </c>
      <c r="K2322" s="80" t="s">
        <v>53</v>
      </c>
      <c r="L2322" s="80" t="s">
        <v>53</v>
      </c>
      <c r="M2322" s="3" t="str">
        <f>M2323&amp;" "&amp;O2323&amp;N2323&amp;" "</f>
        <v xml:space="preserve">Покраска 50м2 </v>
      </c>
      <c r="N2322" s="28"/>
      <c r="O2322" s="7"/>
      <c r="P2322" s="55"/>
      <c r="Q2322" s="56"/>
      <c r="R2322" s="56"/>
      <c r="S2322" s="56"/>
      <c r="T2322" s="56"/>
      <c r="U2322" s="56"/>
      <c r="V2322" s="56"/>
      <c r="W2322" s="56"/>
      <c r="X2322" s="57"/>
      <c r="Y2322" s="57"/>
      <c r="Z2322" s="57"/>
      <c r="AA2322" s="57"/>
      <c r="AB2322" s="57"/>
      <c r="AC2322" s="57"/>
      <c r="AD2322" s="57"/>
      <c r="AE2322" s="57"/>
      <c r="AF2322" s="57"/>
      <c r="AG2322" s="57"/>
      <c r="AH2322" s="57"/>
      <c r="AI2322" s="57"/>
      <c r="AJ2322" s="57"/>
      <c r="AK2322" s="57"/>
      <c r="AL2322" s="57"/>
      <c r="AM2322" s="57"/>
      <c r="AN2322" s="57"/>
      <c r="AO2322" s="57"/>
      <c r="AP2322" s="57"/>
      <c r="AQ2322" s="57"/>
      <c r="AR2322" s="57"/>
      <c r="AS2322" s="57"/>
      <c r="AT2322" s="57"/>
      <c r="AU2322" s="57"/>
      <c r="AV2322" s="57"/>
      <c r="AW2322" s="57"/>
      <c r="AX2322" s="57"/>
      <c r="AY2322" s="57"/>
      <c r="AZ2322" s="57"/>
      <c r="BA2322" s="57"/>
      <c r="BB2322" s="57"/>
      <c r="BC2322" s="57"/>
      <c r="BD2322" s="57"/>
      <c r="BE2322" s="57"/>
      <c r="BF2322" s="57"/>
      <c r="BG2322" s="57"/>
      <c r="BH2322" s="57"/>
      <c r="BI2322" s="57"/>
      <c r="BJ2322" s="57"/>
      <c r="BK2322" s="57"/>
      <c r="BL2322" s="57"/>
      <c r="BM2322" s="57"/>
      <c r="BN2322" s="57"/>
      <c r="BO2322" s="57"/>
      <c r="BP2322" s="57"/>
      <c r="BQ2322" s="57"/>
      <c r="BR2322" s="57"/>
      <c r="BS2322" s="57"/>
      <c r="BT2322" s="57"/>
      <c r="BU2322" s="57"/>
      <c r="BV2322" s="57"/>
      <c r="BW2322" s="57"/>
      <c r="BX2322" s="57"/>
      <c r="BY2322" s="57"/>
      <c r="BZ2322" s="57"/>
      <c r="CA2322" s="57"/>
      <c r="CB2322" s="57"/>
      <c r="CC2322" s="57"/>
      <c r="CD2322" s="57"/>
      <c r="CE2322" s="57"/>
      <c r="CF2322" s="57"/>
      <c r="CG2322" s="57"/>
      <c r="CH2322" s="57"/>
      <c r="CI2322" s="57"/>
      <c r="CJ2322" s="57"/>
      <c r="CK2322" s="57"/>
      <c r="CL2322" s="57"/>
      <c r="CM2322" s="57"/>
      <c r="CN2322" s="57"/>
      <c r="CO2322" s="57"/>
      <c r="CP2322" s="57"/>
      <c r="CQ2322" s="57"/>
      <c r="CR2322" s="57"/>
      <c r="CS2322" s="57"/>
      <c r="CT2322" s="57"/>
      <c r="CU2322" s="57"/>
      <c r="CV2322" s="57"/>
      <c r="CW2322" s="57"/>
      <c r="CX2322" s="57"/>
      <c r="CY2322" s="57"/>
      <c r="CZ2322" s="57"/>
      <c r="DA2322" s="57"/>
      <c r="DB2322" s="57"/>
      <c r="DC2322" s="57"/>
      <c r="DD2322" s="57"/>
      <c r="DE2322" s="57"/>
      <c r="DF2322" s="57"/>
      <c r="DG2322" s="57"/>
      <c r="DH2322" s="57"/>
      <c r="DI2322" s="57"/>
      <c r="DJ2322" s="57"/>
      <c r="DK2322" s="57"/>
      <c r="DL2322" s="57"/>
      <c r="DM2322" s="57"/>
      <c r="DN2322" s="57"/>
      <c r="DO2322" s="57"/>
    </row>
    <row r="2323" spans="1:119" s="20" customFormat="1" ht="12.75" hidden="1" customHeight="1" outlineLevel="2">
      <c r="A2323" s="36"/>
      <c r="B2323" s="36"/>
      <c r="C2323" s="6"/>
      <c r="D2323" s="6"/>
      <c r="E2323" s="36"/>
      <c r="F2323" s="17"/>
      <c r="G2323" s="18"/>
      <c r="H2323" s="152"/>
      <c r="I2323" s="28"/>
      <c r="J2323" s="27"/>
      <c r="K2323" s="80"/>
      <c r="L2323" s="80"/>
      <c r="M2323" s="3" t="s">
        <v>2705</v>
      </c>
      <c r="N2323" s="28" t="s">
        <v>785</v>
      </c>
      <c r="O2323" s="7">
        <v>50</v>
      </c>
      <c r="P2323" s="55"/>
      <c r="Q2323" s="56"/>
      <c r="R2323" s="56"/>
      <c r="S2323" s="56"/>
      <c r="T2323" s="56"/>
      <c r="U2323" s="56"/>
      <c r="V2323" s="56"/>
      <c r="W2323" s="56"/>
      <c r="X2323" s="57"/>
      <c r="Y2323" s="57"/>
      <c r="Z2323" s="57"/>
      <c r="AA2323" s="57"/>
      <c r="AB2323" s="57"/>
      <c r="AC2323" s="57"/>
      <c r="AD2323" s="57"/>
      <c r="AE2323" s="57"/>
      <c r="AF2323" s="57"/>
      <c r="AG2323" s="57"/>
      <c r="AH2323" s="57"/>
      <c r="AI2323" s="57"/>
      <c r="AJ2323" s="57"/>
      <c r="AK2323" s="57"/>
      <c r="AL2323" s="57"/>
      <c r="AM2323" s="57"/>
      <c r="AN2323" s="57"/>
      <c r="AO2323" s="57"/>
      <c r="AP2323" s="57"/>
      <c r="AQ2323" s="57"/>
      <c r="AR2323" s="57"/>
      <c r="AS2323" s="57"/>
      <c r="AT2323" s="57"/>
      <c r="AU2323" s="57"/>
      <c r="AV2323" s="57"/>
      <c r="AW2323" s="57"/>
      <c r="AX2323" s="57"/>
      <c r="AY2323" s="57"/>
      <c r="AZ2323" s="57"/>
      <c r="BA2323" s="57"/>
      <c r="BB2323" s="57"/>
      <c r="BC2323" s="57"/>
      <c r="BD2323" s="57"/>
      <c r="BE2323" s="57"/>
      <c r="BF2323" s="57"/>
      <c r="BG2323" s="57"/>
      <c r="BH2323" s="57"/>
      <c r="BI2323" s="57"/>
      <c r="BJ2323" s="57"/>
      <c r="BK2323" s="57"/>
      <c r="BL2323" s="57"/>
      <c r="BM2323" s="57"/>
      <c r="BN2323" s="57"/>
      <c r="BO2323" s="57"/>
      <c r="BP2323" s="57"/>
      <c r="BQ2323" s="57"/>
      <c r="BR2323" s="57"/>
      <c r="BS2323" s="57"/>
      <c r="BT2323" s="57"/>
      <c r="BU2323" s="57"/>
      <c r="BV2323" s="57"/>
      <c r="BW2323" s="57"/>
      <c r="BX2323" s="57"/>
      <c r="BY2323" s="57"/>
      <c r="BZ2323" s="57"/>
      <c r="CA2323" s="57"/>
      <c r="CB2323" s="57"/>
      <c r="CC2323" s="57"/>
      <c r="CD2323" s="57"/>
      <c r="CE2323" s="57"/>
      <c r="CF2323" s="57"/>
      <c r="CG2323" s="57"/>
      <c r="CH2323" s="57"/>
      <c r="CI2323" s="57"/>
      <c r="CJ2323" s="57"/>
      <c r="CK2323" s="57"/>
      <c r="CL2323" s="57"/>
      <c r="CM2323" s="57"/>
      <c r="CN2323" s="57"/>
      <c r="CO2323" s="57"/>
      <c r="CP2323" s="57"/>
      <c r="CQ2323" s="57"/>
      <c r="CR2323" s="57"/>
      <c r="CS2323" s="57"/>
      <c r="CT2323" s="57"/>
      <c r="CU2323" s="57"/>
      <c r="CV2323" s="57"/>
      <c r="CW2323" s="57"/>
      <c r="CX2323" s="57"/>
      <c r="CY2323" s="57"/>
      <c r="CZ2323" s="57"/>
      <c r="DA2323" s="57"/>
      <c r="DB2323" s="57"/>
      <c r="DC2323" s="57"/>
      <c r="DD2323" s="57"/>
      <c r="DE2323" s="57"/>
      <c r="DF2323" s="57"/>
      <c r="DG2323" s="57"/>
      <c r="DH2323" s="57"/>
      <c r="DI2323" s="57"/>
      <c r="DJ2323" s="57"/>
      <c r="DK2323" s="57"/>
      <c r="DL2323" s="57"/>
      <c r="DM2323" s="57"/>
      <c r="DN2323" s="57"/>
      <c r="DO2323" s="57"/>
    </row>
    <row r="2324" spans="1:119" s="20" customFormat="1" ht="12.75" customHeight="1" outlineLevel="1" collapsed="1">
      <c r="A2324" s="36" t="s">
        <v>2456</v>
      </c>
      <c r="B2324" s="78"/>
      <c r="C2324" s="6" t="s">
        <v>1548</v>
      </c>
      <c r="D2324" s="6" t="s">
        <v>1350</v>
      </c>
      <c r="E2324" s="36" t="s">
        <v>2457</v>
      </c>
      <c r="F2324" s="35" t="s">
        <v>2283</v>
      </c>
      <c r="G2324" s="28"/>
      <c r="H2324" s="28" t="s">
        <v>59</v>
      </c>
      <c r="I2324" s="28"/>
      <c r="J2324" s="27" t="s">
        <v>33</v>
      </c>
      <c r="K2324" s="80" t="s">
        <v>56</v>
      </c>
      <c r="L2324" s="80" t="s">
        <v>56</v>
      </c>
      <c r="M2324" s="3" t="str">
        <f>M2325&amp;" "&amp;O2325&amp;N2325&amp;" "&amp;M2326&amp;" "&amp;O2326&amp;N2326&amp;" "</f>
        <v xml:space="preserve">Покраска 50м2 Ремонт дверей 1шт </v>
      </c>
      <c r="N2324" s="28"/>
      <c r="O2324" s="7"/>
      <c r="P2324" s="55"/>
      <c r="Q2324" s="56"/>
      <c r="R2324" s="56"/>
      <c r="S2324" s="56"/>
      <c r="T2324" s="56"/>
      <c r="U2324" s="56"/>
      <c r="V2324" s="56"/>
      <c r="W2324" s="56"/>
      <c r="X2324" s="57"/>
      <c r="Y2324" s="57"/>
      <c r="Z2324" s="57"/>
      <c r="AA2324" s="57"/>
      <c r="AB2324" s="57"/>
      <c r="AC2324" s="57"/>
      <c r="AD2324" s="57"/>
      <c r="AE2324" s="57"/>
      <c r="AF2324" s="57"/>
      <c r="AG2324" s="57"/>
      <c r="AH2324" s="57"/>
      <c r="AI2324" s="57"/>
      <c r="AJ2324" s="57"/>
      <c r="AK2324" s="57"/>
      <c r="AL2324" s="57"/>
      <c r="AM2324" s="57"/>
      <c r="AN2324" s="57"/>
      <c r="AO2324" s="57"/>
      <c r="AP2324" s="57"/>
      <c r="AQ2324" s="57"/>
      <c r="AR2324" s="57"/>
      <c r="AS2324" s="57"/>
      <c r="AT2324" s="57"/>
      <c r="AU2324" s="57"/>
      <c r="AV2324" s="57"/>
      <c r="AW2324" s="57"/>
      <c r="AX2324" s="57"/>
      <c r="AY2324" s="57"/>
      <c r="AZ2324" s="57"/>
      <c r="BA2324" s="57"/>
      <c r="BB2324" s="57"/>
      <c r="BC2324" s="57"/>
      <c r="BD2324" s="57"/>
      <c r="BE2324" s="57"/>
      <c r="BF2324" s="57"/>
      <c r="BG2324" s="57"/>
      <c r="BH2324" s="57"/>
      <c r="BI2324" s="57"/>
      <c r="BJ2324" s="57"/>
      <c r="BK2324" s="57"/>
      <c r="BL2324" s="57"/>
      <c r="BM2324" s="57"/>
      <c r="BN2324" s="57"/>
      <c r="BO2324" s="57"/>
      <c r="BP2324" s="57"/>
      <c r="BQ2324" s="57"/>
      <c r="BR2324" s="57"/>
      <c r="BS2324" s="57"/>
      <c r="BT2324" s="57"/>
      <c r="BU2324" s="57"/>
      <c r="BV2324" s="57"/>
      <c r="BW2324" s="57"/>
      <c r="BX2324" s="57"/>
      <c r="BY2324" s="57"/>
      <c r="BZ2324" s="57"/>
      <c r="CA2324" s="57"/>
      <c r="CB2324" s="57"/>
      <c r="CC2324" s="57"/>
      <c r="CD2324" s="57"/>
      <c r="CE2324" s="57"/>
      <c r="CF2324" s="57"/>
      <c r="CG2324" s="57"/>
      <c r="CH2324" s="57"/>
      <c r="CI2324" s="57"/>
      <c r="CJ2324" s="57"/>
      <c r="CK2324" s="57"/>
      <c r="CL2324" s="57"/>
      <c r="CM2324" s="57"/>
      <c r="CN2324" s="57"/>
      <c r="CO2324" s="57"/>
      <c r="CP2324" s="57"/>
      <c r="CQ2324" s="57"/>
      <c r="CR2324" s="57"/>
      <c r="CS2324" s="57"/>
      <c r="CT2324" s="57"/>
      <c r="CU2324" s="57"/>
      <c r="CV2324" s="57"/>
      <c r="CW2324" s="57"/>
      <c r="CX2324" s="57"/>
      <c r="CY2324" s="57"/>
      <c r="CZ2324" s="57"/>
      <c r="DA2324" s="57"/>
      <c r="DB2324" s="57"/>
      <c r="DC2324" s="57"/>
      <c r="DD2324" s="57"/>
      <c r="DE2324" s="57"/>
      <c r="DF2324" s="57"/>
      <c r="DG2324" s="57"/>
      <c r="DH2324" s="57"/>
      <c r="DI2324" s="57"/>
      <c r="DJ2324" s="57"/>
      <c r="DK2324" s="57"/>
      <c r="DL2324" s="57"/>
      <c r="DM2324" s="57"/>
      <c r="DN2324" s="57"/>
      <c r="DO2324" s="57"/>
    </row>
    <row r="2325" spans="1:119" s="20" customFormat="1" ht="12.75" hidden="1" customHeight="1" outlineLevel="2">
      <c r="A2325" s="36"/>
      <c r="B2325" s="36"/>
      <c r="C2325" s="6"/>
      <c r="D2325" s="6"/>
      <c r="E2325" s="36"/>
      <c r="F2325" s="17"/>
      <c r="G2325" s="18"/>
      <c r="H2325" s="152"/>
      <c r="I2325" s="28"/>
      <c r="J2325" s="27"/>
      <c r="K2325" s="80"/>
      <c r="L2325" s="80"/>
      <c r="M2325" s="3" t="s">
        <v>2705</v>
      </c>
      <c r="N2325" s="28" t="s">
        <v>785</v>
      </c>
      <c r="O2325" s="7">
        <v>50</v>
      </c>
      <c r="P2325" s="55"/>
      <c r="Q2325" s="56"/>
      <c r="R2325" s="56"/>
      <c r="S2325" s="56"/>
      <c r="T2325" s="56"/>
      <c r="U2325" s="56"/>
      <c r="V2325" s="56"/>
      <c r="W2325" s="56"/>
      <c r="X2325" s="57"/>
      <c r="Y2325" s="57"/>
      <c r="Z2325" s="57"/>
      <c r="AA2325" s="57"/>
      <c r="AB2325" s="57"/>
      <c r="AC2325" s="57"/>
      <c r="AD2325" s="57"/>
      <c r="AE2325" s="57"/>
      <c r="AF2325" s="57"/>
      <c r="AG2325" s="57"/>
      <c r="AH2325" s="57"/>
      <c r="AI2325" s="57"/>
      <c r="AJ2325" s="57"/>
      <c r="AK2325" s="57"/>
      <c r="AL2325" s="57"/>
      <c r="AM2325" s="57"/>
      <c r="AN2325" s="57"/>
      <c r="AO2325" s="57"/>
      <c r="AP2325" s="57"/>
      <c r="AQ2325" s="57"/>
      <c r="AR2325" s="57"/>
      <c r="AS2325" s="57"/>
      <c r="AT2325" s="57"/>
      <c r="AU2325" s="57"/>
      <c r="AV2325" s="57"/>
      <c r="AW2325" s="57"/>
      <c r="AX2325" s="57"/>
      <c r="AY2325" s="57"/>
      <c r="AZ2325" s="57"/>
      <c r="BA2325" s="57"/>
      <c r="BB2325" s="57"/>
      <c r="BC2325" s="57"/>
      <c r="BD2325" s="57"/>
      <c r="BE2325" s="57"/>
      <c r="BF2325" s="57"/>
      <c r="BG2325" s="57"/>
      <c r="BH2325" s="57"/>
      <c r="BI2325" s="57"/>
      <c r="BJ2325" s="57"/>
      <c r="BK2325" s="57"/>
      <c r="BL2325" s="57"/>
      <c r="BM2325" s="57"/>
      <c r="BN2325" s="57"/>
      <c r="BO2325" s="57"/>
      <c r="BP2325" s="57"/>
      <c r="BQ2325" s="57"/>
      <c r="BR2325" s="57"/>
      <c r="BS2325" s="57"/>
      <c r="BT2325" s="57"/>
      <c r="BU2325" s="57"/>
      <c r="BV2325" s="57"/>
      <c r="BW2325" s="57"/>
      <c r="BX2325" s="57"/>
      <c r="BY2325" s="57"/>
      <c r="BZ2325" s="57"/>
      <c r="CA2325" s="57"/>
      <c r="CB2325" s="57"/>
      <c r="CC2325" s="57"/>
      <c r="CD2325" s="57"/>
      <c r="CE2325" s="57"/>
      <c r="CF2325" s="57"/>
      <c r="CG2325" s="57"/>
      <c r="CH2325" s="57"/>
      <c r="CI2325" s="57"/>
      <c r="CJ2325" s="57"/>
      <c r="CK2325" s="57"/>
      <c r="CL2325" s="57"/>
      <c r="CM2325" s="57"/>
      <c r="CN2325" s="57"/>
      <c r="CO2325" s="57"/>
      <c r="CP2325" s="57"/>
      <c r="CQ2325" s="57"/>
      <c r="CR2325" s="57"/>
      <c r="CS2325" s="57"/>
      <c r="CT2325" s="57"/>
      <c r="CU2325" s="57"/>
      <c r="CV2325" s="57"/>
      <c r="CW2325" s="57"/>
      <c r="CX2325" s="57"/>
      <c r="CY2325" s="57"/>
      <c r="CZ2325" s="57"/>
      <c r="DA2325" s="57"/>
      <c r="DB2325" s="57"/>
      <c r="DC2325" s="57"/>
      <c r="DD2325" s="57"/>
      <c r="DE2325" s="57"/>
      <c r="DF2325" s="57"/>
      <c r="DG2325" s="57"/>
      <c r="DH2325" s="57"/>
      <c r="DI2325" s="57"/>
      <c r="DJ2325" s="57"/>
      <c r="DK2325" s="57"/>
      <c r="DL2325" s="57"/>
      <c r="DM2325" s="57"/>
      <c r="DN2325" s="57"/>
      <c r="DO2325" s="57"/>
    </row>
    <row r="2326" spans="1:119" s="20" customFormat="1" ht="12.75" hidden="1" customHeight="1" outlineLevel="2">
      <c r="A2326" s="79"/>
      <c r="B2326" s="79"/>
      <c r="C2326" s="81"/>
      <c r="D2326" s="81"/>
      <c r="E2326" s="79"/>
      <c r="F2326" s="75"/>
      <c r="G2326" s="64"/>
      <c r="H2326" s="308"/>
      <c r="I2326" s="49"/>
      <c r="J2326" s="12"/>
      <c r="K2326" s="309"/>
      <c r="L2326" s="309"/>
      <c r="M2326" s="3" t="s">
        <v>1018</v>
      </c>
      <c r="N2326" s="28" t="s">
        <v>54</v>
      </c>
      <c r="O2326" s="7">
        <v>1</v>
      </c>
      <c r="P2326" s="55"/>
      <c r="Q2326" s="56"/>
      <c r="R2326" s="56"/>
      <c r="S2326" s="56"/>
      <c r="T2326" s="56"/>
      <c r="U2326" s="56"/>
      <c r="V2326" s="56"/>
      <c r="W2326" s="56"/>
      <c r="X2326" s="57"/>
      <c r="Y2326" s="57"/>
      <c r="Z2326" s="57"/>
      <c r="AA2326" s="57"/>
      <c r="AB2326" s="57"/>
      <c r="AC2326" s="57"/>
      <c r="AD2326" s="57"/>
      <c r="AE2326" s="57"/>
      <c r="AF2326" s="57"/>
      <c r="AG2326" s="57"/>
      <c r="AH2326" s="57"/>
      <c r="AI2326" s="57"/>
      <c r="AJ2326" s="57"/>
      <c r="AK2326" s="57"/>
      <c r="AL2326" s="57"/>
      <c r="AM2326" s="57"/>
      <c r="AN2326" s="57"/>
      <c r="AO2326" s="57"/>
      <c r="AP2326" s="57"/>
      <c r="AQ2326" s="57"/>
      <c r="AR2326" s="57"/>
      <c r="AS2326" s="57"/>
      <c r="AT2326" s="57"/>
      <c r="AU2326" s="57"/>
      <c r="AV2326" s="57"/>
      <c r="AW2326" s="57"/>
      <c r="AX2326" s="57"/>
      <c r="AY2326" s="57"/>
      <c r="AZ2326" s="57"/>
      <c r="BA2326" s="57"/>
      <c r="BB2326" s="57"/>
      <c r="BC2326" s="57"/>
      <c r="BD2326" s="57"/>
      <c r="BE2326" s="57"/>
      <c r="BF2326" s="57"/>
      <c r="BG2326" s="57"/>
      <c r="BH2326" s="57"/>
      <c r="BI2326" s="57"/>
      <c r="BJ2326" s="57"/>
      <c r="BK2326" s="57"/>
      <c r="BL2326" s="57"/>
      <c r="BM2326" s="57"/>
      <c r="BN2326" s="57"/>
      <c r="BO2326" s="57"/>
      <c r="BP2326" s="57"/>
      <c r="BQ2326" s="57"/>
      <c r="BR2326" s="57"/>
      <c r="BS2326" s="57"/>
      <c r="BT2326" s="57"/>
      <c r="BU2326" s="57"/>
      <c r="BV2326" s="57"/>
      <c r="BW2326" s="57"/>
      <c r="BX2326" s="57"/>
      <c r="BY2326" s="57"/>
      <c r="BZ2326" s="57"/>
      <c r="CA2326" s="57"/>
      <c r="CB2326" s="57"/>
      <c r="CC2326" s="57"/>
      <c r="CD2326" s="57"/>
      <c r="CE2326" s="57"/>
      <c r="CF2326" s="57"/>
      <c r="CG2326" s="57"/>
      <c r="CH2326" s="57"/>
      <c r="CI2326" s="57"/>
      <c r="CJ2326" s="57"/>
      <c r="CK2326" s="57"/>
      <c r="CL2326" s="57"/>
      <c r="CM2326" s="57"/>
      <c r="CN2326" s="57"/>
      <c r="CO2326" s="57"/>
      <c r="CP2326" s="57"/>
      <c r="CQ2326" s="57"/>
      <c r="CR2326" s="57"/>
      <c r="CS2326" s="57"/>
      <c r="CT2326" s="57"/>
      <c r="CU2326" s="57"/>
      <c r="CV2326" s="57"/>
      <c r="CW2326" s="57"/>
      <c r="CX2326" s="57"/>
      <c r="CY2326" s="57"/>
      <c r="CZ2326" s="57"/>
      <c r="DA2326" s="57"/>
      <c r="DB2326" s="57"/>
      <c r="DC2326" s="57"/>
      <c r="DD2326" s="57"/>
      <c r="DE2326" s="57"/>
      <c r="DF2326" s="57"/>
      <c r="DG2326" s="57"/>
      <c r="DH2326" s="57"/>
      <c r="DI2326" s="57"/>
      <c r="DJ2326" s="57"/>
      <c r="DK2326" s="57"/>
      <c r="DL2326" s="57"/>
      <c r="DM2326" s="57"/>
      <c r="DN2326" s="57"/>
      <c r="DO2326" s="57"/>
    </row>
    <row r="2327" spans="1:119" s="20" customFormat="1" ht="12.75" customHeight="1" outlineLevel="1" collapsed="1">
      <c r="A2327" s="36" t="s">
        <v>2458</v>
      </c>
      <c r="B2327" s="78"/>
      <c r="C2327" s="6" t="s">
        <v>1548</v>
      </c>
      <c r="D2327" s="6" t="s">
        <v>1350</v>
      </c>
      <c r="E2327" s="36" t="s">
        <v>2459</v>
      </c>
      <c r="F2327" s="35" t="s">
        <v>2287</v>
      </c>
      <c r="G2327" s="28"/>
      <c r="H2327" s="28" t="s">
        <v>59</v>
      </c>
      <c r="I2327" s="28"/>
      <c r="J2327" s="27" t="s">
        <v>33</v>
      </c>
      <c r="K2327" s="80" t="s">
        <v>56</v>
      </c>
      <c r="L2327" s="80" t="s">
        <v>56</v>
      </c>
      <c r="M2327" s="3" t="str">
        <f>M2328&amp;" "&amp;O2328&amp;N2328&amp;" "&amp;M2329&amp;" "&amp;O2329&amp;N2329&amp;" "</f>
        <v xml:space="preserve">Покраска 50м2 Ремонт освещение 40м </v>
      </c>
      <c r="N2327" s="28"/>
      <c r="O2327" s="7"/>
      <c r="P2327" s="55"/>
      <c r="Q2327" s="56"/>
      <c r="R2327" s="56"/>
      <c r="S2327" s="56"/>
      <c r="T2327" s="56"/>
      <c r="U2327" s="56"/>
      <c r="V2327" s="56"/>
      <c r="W2327" s="56"/>
      <c r="X2327" s="57"/>
      <c r="Y2327" s="57"/>
      <c r="Z2327" s="57"/>
      <c r="AA2327" s="57"/>
      <c r="AB2327" s="57"/>
      <c r="AC2327" s="57"/>
      <c r="AD2327" s="57"/>
      <c r="AE2327" s="57"/>
      <c r="AF2327" s="57"/>
      <c r="AG2327" s="57"/>
      <c r="AH2327" s="57"/>
      <c r="AI2327" s="57"/>
      <c r="AJ2327" s="57"/>
      <c r="AK2327" s="57"/>
      <c r="AL2327" s="57"/>
      <c r="AM2327" s="57"/>
      <c r="AN2327" s="57"/>
      <c r="AO2327" s="57"/>
      <c r="AP2327" s="57"/>
      <c r="AQ2327" s="57"/>
      <c r="AR2327" s="57"/>
      <c r="AS2327" s="57"/>
      <c r="AT2327" s="57"/>
      <c r="AU2327" s="57"/>
      <c r="AV2327" s="57"/>
      <c r="AW2327" s="57"/>
      <c r="AX2327" s="57"/>
      <c r="AY2327" s="57"/>
      <c r="AZ2327" s="57"/>
      <c r="BA2327" s="57"/>
      <c r="BB2327" s="57"/>
      <c r="BC2327" s="57"/>
      <c r="BD2327" s="57"/>
      <c r="BE2327" s="57"/>
      <c r="BF2327" s="57"/>
      <c r="BG2327" s="57"/>
      <c r="BH2327" s="57"/>
      <c r="BI2327" s="57"/>
      <c r="BJ2327" s="57"/>
      <c r="BK2327" s="57"/>
      <c r="BL2327" s="57"/>
      <c r="BM2327" s="57"/>
      <c r="BN2327" s="57"/>
      <c r="BO2327" s="57"/>
      <c r="BP2327" s="57"/>
      <c r="BQ2327" s="57"/>
      <c r="BR2327" s="57"/>
      <c r="BS2327" s="57"/>
      <c r="BT2327" s="57"/>
      <c r="BU2327" s="57"/>
      <c r="BV2327" s="57"/>
      <c r="BW2327" s="57"/>
      <c r="BX2327" s="57"/>
      <c r="BY2327" s="57"/>
      <c r="BZ2327" s="57"/>
      <c r="CA2327" s="57"/>
      <c r="CB2327" s="57"/>
      <c r="CC2327" s="57"/>
      <c r="CD2327" s="57"/>
      <c r="CE2327" s="57"/>
      <c r="CF2327" s="57"/>
      <c r="CG2327" s="57"/>
      <c r="CH2327" s="57"/>
      <c r="CI2327" s="57"/>
      <c r="CJ2327" s="57"/>
      <c r="CK2327" s="57"/>
      <c r="CL2327" s="57"/>
      <c r="CM2327" s="57"/>
      <c r="CN2327" s="57"/>
      <c r="CO2327" s="57"/>
      <c r="CP2327" s="57"/>
      <c r="CQ2327" s="57"/>
      <c r="CR2327" s="57"/>
      <c r="CS2327" s="57"/>
      <c r="CT2327" s="57"/>
      <c r="CU2327" s="57"/>
      <c r="CV2327" s="57"/>
      <c r="CW2327" s="57"/>
      <c r="CX2327" s="57"/>
      <c r="CY2327" s="57"/>
      <c r="CZ2327" s="57"/>
      <c r="DA2327" s="57"/>
      <c r="DB2327" s="57"/>
      <c r="DC2327" s="57"/>
      <c r="DD2327" s="57"/>
      <c r="DE2327" s="57"/>
      <c r="DF2327" s="57"/>
      <c r="DG2327" s="57"/>
      <c r="DH2327" s="57"/>
      <c r="DI2327" s="57"/>
      <c r="DJ2327" s="57"/>
      <c r="DK2327" s="57"/>
      <c r="DL2327" s="57"/>
      <c r="DM2327" s="57"/>
      <c r="DN2327" s="57"/>
      <c r="DO2327" s="57"/>
    </row>
    <row r="2328" spans="1:119" s="20" customFormat="1" ht="12.75" hidden="1" customHeight="1" outlineLevel="2">
      <c r="A2328" s="36"/>
      <c r="B2328" s="36"/>
      <c r="C2328" s="6"/>
      <c r="D2328" s="6"/>
      <c r="E2328" s="36"/>
      <c r="F2328" s="17"/>
      <c r="G2328" s="18"/>
      <c r="H2328" s="152"/>
      <c r="I2328" s="28"/>
      <c r="J2328" s="27"/>
      <c r="K2328" s="80"/>
      <c r="L2328" s="80"/>
      <c r="M2328" s="3" t="s">
        <v>2705</v>
      </c>
      <c r="N2328" s="28" t="s">
        <v>785</v>
      </c>
      <c r="O2328" s="7">
        <v>50</v>
      </c>
      <c r="P2328" s="55"/>
      <c r="Q2328" s="56"/>
      <c r="R2328" s="56"/>
      <c r="S2328" s="56"/>
      <c r="T2328" s="56"/>
      <c r="U2328" s="56"/>
      <c r="V2328" s="56"/>
      <c r="W2328" s="56"/>
      <c r="X2328" s="57"/>
      <c r="Y2328" s="57"/>
      <c r="Z2328" s="57"/>
      <c r="AA2328" s="57"/>
      <c r="AB2328" s="57"/>
      <c r="AC2328" s="57"/>
      <c r="AD2328" s="57"/>
      <c r="AE2328" s="57"/>
      <c r="AF2328" s="57"/>
      <c r="AG2328" s="57"/>
      <c r="AH2328" s="57"/>
      <c r="AI2328" s="57"/>
      <c r="AJ2328" s="57"/>
      <c r="AK2328" s="57"/>
      <c r="AL2328" s="57"/>
      <c r="AM2328" s="57"/>
      <c r="AN2328" s="57"/>
      <c r="AO2328" s="57"/>
      <c r="AP2328" s="57"/>
      <c r="AQ2328" s="57"/>
      <c r="AR2328" s="57"/>
      <c r="AS2328" s="57"/>
      <c r="AT2328" s="57"/>
      <c r="AU2328" s="57"/>
      <c r="AV2328" s="57"/>
      <c r="AW2328" s="57"/>
      <c r="AX2328" s="57"/>
      <c r="AY2328" s="57"/>
      <c r="AZ2328" s="57"/>
      <c r="BA2328" s="57"/>
      <c r="BB2328" s="57"/>
      <c r="BC2328" s="57"/>
      <c r="BD2328" s="57"/>
      <c r="BE2328" s="57"/>
      <c r="BF2328" s="57"/>
      <c r="BG2328" s="57"/>
      <c r="BH2328" s="57"/>
      <c r="BI2328" s="57"/>
      <c r="BJ2328" s="57"/>
      <c r="BK2328" s="57"/>
      <c r="BL2328" s="57"/>
      <c r="BM2328" s="57"/>
      <c r="BN2328" s="57"/>
      <c r="BO2328" s="57"/>
      <c r="BP2328" s="57"/>
      <c r="BQ2328" s="57"/>
      <c r="BR2328" s="57"/>
      <c r="BS2328" s="57"/>
      <c r="BT2328" s="57"/>
      <c r="BU2328" s="57"/>
      <c r="BV2328" s="57"/>
      <c r="BW2328" s="57"/>
      <c r="BX2328" s="57"/>
      <c r="BY2328" s="57"/>
      <c r="BZ2328" s="57"/>
      <c r="CA2328" s="57"/>
      <c r="CB2328" s="57"/>
      <c r="CC2328" s="57"/>
      <c r="CD2328" s="57"/>
      <c r="CE2328" s="57"/>
      <c r="CF2328" s="57"/>
      <c r="CG2328" s="57"/>
      <c r="CH2328" s="57"/>
      <c r="CI2328" s="57"/>
      <c r="CJ2328" s="57"/>
      <c r="CK2328" s="57"/>
      <c r="CL2328" s="57"/>
      <c r="CM2328" s="57"/>
      <c r="CN2328" s="57"/>
      <c r="CO2328" s="57"/>
      <c r="CP2328" s="57"/>
      <c r="CQ2328" s="57"/>
      <c r="CR2328" s="57"/>
      <c r="CS2328" s="57"/>
      <c r="CT2328" s="57"/>
      <c r="CU2328" s="57"/>
      <c r="CV2328" s="57"/>
      <c r="CW2328" s="57"/>
      <c r="CX2328" s="57"/>
      <c r="CY2328" s="57"/>
      <c r="CZ2328" s="57"/>
      <c r="DA2328" s="57"/>
      <c r="DB2328" s="57"/>
      <c r="DC2328" s="57"/>
      <c r="DD2328" s="57"/>
      <c r="DE2328" s="57"/>
      <c r="DF2328" s="57"/>
      <c r="DG2328" s="57"/>
      <c r="DH2328" s="57"/>
      <c r="DI2328" s="57"/>
      <c r="DJ2328" s="57"/>
      <c r="DK2328" s="57"/>
      <c r="DL2328" s="57"/>
      <c r="DM2328" s="57"/>
      <c r="DN2328" s="57"/>
      <c r="DO2328" s="57"/>
    </row>
    <row r="2329" spans="1:119" s="20" customFormat="1" ht="12.75" hidden="1" customHeight="1" outlineLevel="2">
      <c r="A2329" s="79"/>
      <c r="B2329" s="79"/>
      <c r="C2329" s="81"/>
      <c r="D2329" s="81"/>
      <c r="E2329" s="79"/>
      <c r="F2329" s="75"/>
      <c r="G2329" s="64"/>
      <c r="H2329" s="308"/>
      <c r="I2329" s="49"/>
      <c r="J2329" s="12"/>
      <c r="K2329" s="309"/>
      <c r="L2329" s="309"/>
      <c r="M2329" s="3" t="s">
        <v>2460</v>
      </c>
      <c r="N2329" s="28" t="s">
        <v>798</v>
      </c>
      <c r="O2329" s="7">
        <v>40</v>
      </c>
      <c r="P2329" s="55"/>
      <c r="Q2329" s="56"/>
      <c r="R2329" s="56"/>
      <c r="S2329" s="56"/>
      <c r="T2329" s="56"/>
      <c r="U2329" s="56"/>
      <c r="V2329" s="56"/>
      <c r="W2329" s="56"/>
      <c r="X2329" s="57"/>
      <c r="Y2329" s="57"/>
      <c r="Z2329" s="57"/>
      <c r="AA2329" s="57"/>
      <c r="AB2329" s="57"/>
      <c r="AC2329" s="57"/>
      <c r="AD2329" s="57"/>
      <c r="AE2329" s="57"/>
      <c r="AF2329" s="57"/>
      <c r="AG2329" s="57"/>
      <c r="AH2329" s="57"/>
      <c r="AI2329" s="57"/>
      <c r="AJ2329" s="57"/>
      <c r="AK2329" s="57"/>
      <c r="AL2329" s="57"/>
      <c r="AM2329" s="57"/>
      <c r="AN2329" s="57"/>
      <c r="AO2329" s="57"/>
      <c r="AP2329" s="57"/>
      <c r="AQ2329" s="57"/>
      <c r="AR2329" s="57"/>
      <c r="AS2329" s="57"/>
      <c r="AT2329" s="57"/>
      <c r="AU2329" s="57"/>
      <c r="AV2329" s="57"/>
      <c r="AW2329" s="57"/>
      <c r="AX2329" s="57"/>
      <c r="AY2329" s="57"/>
      <c r="AZ2329" s="57"/>
      <c r="BA2329" s="57"/>
      <c r="BB2329" s="57"/>
      <c r="BC2329" s="57"/>
      <c r="BD2329" s="57"/>
      <c r="BE2329" s="57"/>
      <c r="BF2329" s="57"/>
      <c r="BG2329" s="57"/>
      <c r="BH2329" s="57"/>
      <c r="BI2329" s="57"/>
      <c r="BJ2329" s="57"/>
      <c r="BK2329" s="57"/>
      <c r="BL2329" s="57"/>
      <c r="BM2329" s="57"/>
      <c r="BN2329" s="57"/>
      <c r="BO2329" s="57"/>
      <c r="BP2329" s="57"/>
      <c r="BQ2329" s="57"/>
      <c r="BR2329" s="57"/>
      <c r="BS2329" s="57"/>
      <c r="BT2329" s="57"/>
      <c r="BU2329" s="57"/>
      <c r="BV2329" s="57"/>
      <c r="BW2329" s="57"/>
      <c r="BX2329" s="57"/>
      <c r="BY2329" s="57"/>
      <c r="BZ2329" s="57"/>
      <c r="CA2329" s="57"/>
      <c r="CB2329" s="57"/>
      <c r="CC2329" s="57"/>
      <c r="CD2329" s="57"/>
      <c r="CE2329" s="57"/>
      <c r="CF2329" s="57"/>
      <c r="CG2329" s="57"/>
      <c r="CH2329" s="57"/>
      <c r="CI2329" s="57"/>
      <c r="CJ2329" s="57"/>
      <c r="CK2329" s="57"/>
      <c r="CL2329" s="57"/>
      <c r="CM2329" s="57"/>
      <c r="CN2329" s="57"/>
      <c r="CO2329" s="57"/>
      <c r="CP2329" s="57"/>
      <c r="CQ2329" s="57"/>
      <c r="CR2329" s="57"/>
      <c r="CS2329" s="57"/>
      <c r="CT2329" s="57"/>
      <c r="CU2329" s="57"/>
      <c r="CV2329" s="57"/>
      <c r="CW2329" s="57"/>
      <c r="CX2329" s="57"/>
      <c r="CY2329" s="57"/>
      <c r="CZ2329" s="57"/>
      <c r="DA2329" s="57"/>
      <c r="DB2329" s="57"/>
      <c r="DC2329" s="57"/>
      <c r="DD2329" s="57"/>
      <c r="DE2329" s="57"/>
      <c r="DF2329" s="57"/>
      <c r="DG2329" s="57"/>
      <c r="DH2329" s="57"/>
      <c r="DI2329" s="57"/>
      <c r="DJ2329" s="57"/>
      <c r="DK2329" s="57"/>
      <c r="DL2329" s="57"/>
      <c r="DM2329" s="57"/>
      <c r="DN2329" s="57"/>
      <c r="DO2329" s="57"/>
    </row>
    <row r="2330" spans="1:119" s="20" customFormat="1" ht="12.75" customHeight="1" outlineLevel="1" collapsed="1">
      <c r="A2330" s="36" t="s">
        <v>2461</v>
      </c>
      <c r="B2330" s="78"/>
      <c r="C2330" s="6" t="s">
        <v>1548</v>
      </c>
      <c r="D2330" s="6" t="s">
        <v>1350</v>
      </c>
      <c r="E2330" s="36" t="s">
        <v>2462</v>
      </c>
      <c r="F2330" s="35" t="s">
        <v>2294</v>
      </c>
      <c r="G2330" s="28"/>
      <c r="H2330" s="28" t="s">
        <v>59</v>
      </c>
      <c r="I2330" s="28"/>
      <c r="J2330" s="27" t="s">
        <v>33</v>
      </c>
      <c r="K2330" s="80" t="s">
        <v>49</v>
      </c>
      <c r="L2330" s="80" t="s">
        <v>49</v>
      </c>
      <c r="M2330" s="3" t="str">
        <f>M2331&amp;" "&amp;O2331&amp;N2331&amp;" "&amp;M2332&amp;" "&amp;O2332&amp;N2332&amp;" "</f>
        <v xml:space="preserve">Покраска 50м2 Ремонт освещение 40м </v>
      </c>
      <c r="N2330" s="28"/>
      <c r="O2330" s="7"/>
      <c r="P2330" s="55"/>
      <c r="Q2330" s="56"/>
      <c r="R2330" s="56"/>
      <c r="S2330" s="56"/>
      <c r="T2330" s="56"/>
      <c r="U2330" s="56"/>
      <c r="V2330" s="56"/>
      <c r="W2330" s="56"/>
      <c r="X2330" s="57"/>
      <c r="Y2330" s="57"/>
      <c r="Z2330" s="57"/>
      <c r="AA2330" s="57"/>
      <c r="AB2330" s="57"/>
      <c r="AC2330" s="57"/>
      <c r="AD2330" s="57"/>
      <c r="AE2330" s="57"/>
      <c r="AF2330" s="57"/>
      <c r="AG2330" s="57"/>
      <c r="AH2330" s="57"/>
      <c r="AI2330" s="57"/>
      <c r="AJ2330" s="57"/>
      <c r="AK2330" s="57"/>
      <c r="AL2330" s="57"/>
      <c r="AM2330" s="57"/>
      <c r="AN2330" s="57"/>
      <c r="AO2330" s="57"/>
      <c r="AP2330" s="57"/>
      <c r="AQ2330" s="57"/>
      <c r="AR2330" s="57"/>
      <c r="AS2330" s="57"/>
      <c r="AT2330" s="57"/>
      <c r="AU2330" s="57"/>
      <c r="AV2330" s="57"/>
      <c r="AW2330" s="57"/>
      <c r="AX2330" s="57"/>
      <c r="AY2330" s="57"/>
      <c r="AZ2330" s="57"/>
      <c r="BA2330" s="57"/>
      <c r="BB2330" s="57"/>
      <c r="BC2330" s="57"/>
      <c r="BD2330" s="57"/>
      <c r="BE2330" s="57"/>
      <c r="BF2330" s="57"/>
      <c r="BG2330" s="57"/>
      <c r="BH2330" s="57"/>
      <c r="BI2330" s="57"/>
      <c r="BJ2330" s="57"/>
      <c r="BK2330" s="57"/>
      <c r="BL2330" s="57"/>
      <c r="BM2330" s="57"/>
      <c r="BN2330" s="57"/>
      <c r="BO2330" s="57"/>
      <c r="BP2330" s="57"/>
      <c r="BQ2330" s="57"/>
      <c r="BR2330" s="57"/>
      <c r="BS2330" s="57"/>
      <c r="BT2330" s="57"/>
      <c r="BU2330" s="57"/>
      <c r="BV2330" s="57"/>
      <c r="BW2330" s="57"/>
      <c r="BX2330" s="57"/>
      <c r="BY2330" s="57"/>
      <c r="BZ2330" s="57"/>
      <c r="CA2330" s="57"/>
      <c r="CB2330" s="57"/>
      <c r="CC2330" s="57"/>
      <c r="CD2330" s="57"/>
      <c r="CE2330" s="57"/>
      <c r="CF2330" s="57"/>
      <c r="CG2330" s="57"/>
      <c r="CH2330" s="57"/>
      <c r="CI2330" s="57"/>
      <c r="CJ2330" s="57"/>
      <c r="CK2330" s="57"/>
      <c r="CL2330" s="57"/>
      <c r="CM2330" s="57"/>
      <c r="CN2330" s="57"/>
      <c r="CO2330" s="57"/>
      <c r="CP2330" s="57"/>
      <c r="CQ2330" s="57"/>
      <c r="CR2330" s="57"/>
      <c r="CS2330" s="57"/>
      <c r="CT2330" s="57"/>
      <c r="CU2330" s="57"/>
      <c r="CV2330" s="57"/>
      <c r="CW2330" s="57"/>
      <c r="CX2330" s="57"/>
      <c r="CY2330" s="57"/>
      <c r="CZ2330" s="57"/>
      <c r="DA2330" s="57"/>
      <c r="DB2330" s="57"/>
      <c r="DC2330" s="57"/>
      <c r="DD2330" s="57"/>
      <c r="DE2330" s="57"/>
      <c r="DF2330" s="57"/>
      <c r="DG2330" s="57"/>
      <c r="DH2330" s="57"/>
      <c r="DI2330" s="57"/>
      <c r="DJ2330" s="57"/>
      <c r="DK2330" s="57"/>
      <c r="DL2330" s="57"/>
      <c r="DM2330" s="57"/>
      <c r="DN2330" s="57"/>
      <c r="DO2330" s="57"/>
    </row>
    <row r="2331" spans="1:119" s="20" customFormat="1" ht="12.75" hidden="1" customHeight="1" outlineLevel="2">
      <c r="A2331" s="36"/>
      <c r="B2331" s="36"/>
      <c r="C2331" s="6"/>
      <c r="D2331" s="6"/>
      <c r="E2331" s="36"/>
      <c r="F2331" s="17"/>
      <c r="G2331" s="18"/>
      <c r="H2331" s="152"/>
      <c r="I2331" s="28"/>
      <c r="J2331" s="27"/>
      <c r="K2331" s="80"/>
      <c r="L2331" s="80"/>
      <c r="M2331" s="3" t="s">
        <v>2705</v>
      </c>
      <c r="N2331" s="28" t="s">
        <v>785</v>
      </c>
      <c r="O2331" s="7">
        <v>50</v>
      </c>
      <c r="P2331" s="55"/>
      <c r="Q2331" s="56"/>
      <c r="R2331" s="56"/>
      <c r="S2331" s="56"/>
      <c r="T2331" s="56"/>
      <c r="U2331" s="56"/>
      <c r="V2331" s="56"/>
      <c r="W2331" s="56"/>
      <c r="X2331" s="57"/>
      <c r="Y2331" s="57"/>
      <c r="Z2331" s="57"/>
      <c r="AA2331" s="57"/>
      <c r="AB2331" s="57"/>
      <c r="AC2331" s="57"/>
      <c r="AD2331" s="57"/>
      <c r="AE2331" s="57"/>
      <c r="AF2331" s="57"/>
      <c r="AG2331" s="57"/>
      <c r="AH2331" s="57"/>
      <c r="AI2331" s="57"/>
      <c r="AJ2331" s="57"/>
      <c r="AK2331" s="57"/>
      <c r="AL2331" s="57"/>
      <c r="AM2331" s="57"/>
      <c r="AN2331" s="57"/>
      <c r="AO2331" s="57"/>
      <c r="AP2331" s="57"/>
      <c r="AQ2331" s="57"/>
      <c r="AR2331" s="57"/>
      <c r="AS2331" s="57"/>
      <c r="AT2331" s="57"/>
      <c r="AU2331" s="57"/>
      <c r="AV2331" s="57"/>
      <c r="AW2331" s="57"/>
      <c r="AX2331" s="57"/>
      <c r="AY2331" s="57"/>
      <c r="AZ2331" s="57"/>
      <c r="BA2331" s="57"/>
      <c r="BB2331" s="57"/>
      <c r="BC2331" s="57"/>
      <c r="BD2331" s="57"/>
      <c r="BE2331" s="57"/>
      <c r="BF2331" s="57"/>
      <c r="BG2331" s="57"/>
      <c r="BH2331" s="57"/>
      <c r="BI2331" s="57"/>
      <c r="BJ2331" s="57"/>
      <c r="BK2331" s="57"/>
      <c r="BL2331" s="57"/>
      <c r="BM2331" s="57"/>
      <c r="BN2331" s="57"/>
      <c r="BO2331" s="57"/>
      <c r="BP2331" s="57"/>
      <c r="BQ2331" s="57"/>
      <c r="BR2331" s="57"/>
      <c r="BS2331" s="57"/>
      <c r="BT2331" s="57"/>
      <c r="BU2331" s="57"/>
      <c r="BV2331" s="57"/>
      <c r="BW2331" s="57"/>
      <c r="BX2331" s="57"/>
      <c r="BY2331" s="57"/>
      <c r="BZ2331" s="57"/>
      <c r="CA2331" s="57"/>
      <c r="CB2331" s="57"/>
      <c r="CC2331" s="57"/>
      <c r="CD2331" s="57"/>
      <c r="CE2331" s="57"/>
      <c r="CF2331" s="57"/>
      <c r="CG2331" s="57"/>
      <c r="CH2331" s="57"/>
      <c r="CI2331" s="57"/>
      <c r="CJ2331" s="57"/>
      <c r="CK2331" s="57"/>
      <c r="CL2331" s="57"/>
      <c r="CM2331" s="57"/>
      <c r="CN2331" s="57"/>
      <c r="CO2331" s="57"/>
      <c r="CP2331" s="57"/>
      <c r="CQ2331" s="57"/>
      <c r="CR2331" s="57"/>
      <c r="CS2331" s="57"/>
      <c r="CT2331" s="57"/>
      <c r="CU2331" s="57"/>
      <c r="CV2331" s="57"/>
      <c r="CW2331" s="57"/>
      <c r="CX2331" s="57"/>
      <c r="CY2331" s="57"/>
      <c r="CZ2331" s="57"/>
      <c r="DA2331" s="57"/>
      <c r="DB2331" s="57"/>
      <c r="DC2331" s="57"/>
      <c r="DD2331" s="57"/>
      <c r="DE2331" s="57"/>
      <c r="DF2331" s="57"/>
      <c r="DG2331" s="57"/>
      <c r="DH2331" s="57"/>
      <c r="DI2331" s="57"/>
      <c r="DJ2331" s="57"/>
      <c r="DK2331" s="57"/>
      <c r="DL2331" s="57"/>
      <c r="DM2331" s="57"/>
      <c r="DN2331" s="57"/>
      <c r="DO2331" s="57"/>
    </row>
    <row r="2332" spans="1:119" s="20" customFormat="1" ht="12.75" hidden="1" customHeight="1" outlineLevel="2">
      <c r="A2332" s="79"/>
      <c r="B2332" s="79"/>
      <c r="C2332" s="81"/>
      <c r="D2332" s="81"/>
      <c r="E2332" s="79"/>
      <c r="F2332" s="75"/>
      <c r="G2332" s="64"/>
      <c r="H2332" s="308"/>
      <c r="I2332" s="49"/>
      <c r="J2332" s="12"/>
      <c r="K2332" s="309"/>
      <c r="L2332" s="309"/>
      <c r="M2332" s="3" t="s">
        <v>2460</v>
      </c>
      <c r="N2332" s="28" t="s">
        <v>798</v>
      </c>
      <c r="O2332" s="7">
        <v>40</v>
      </c>
      <c r="P2332" s="55"/>
      <c r="Q2332" s="56"/>
      <c r="R2332" s="56"/>
      <c r="S2332" s="56"/>
      <c r="T2332" s="56"/>
      <c r="U2332" s="56"/>
      <c r="V2332" s="56"/>
      <c r="W2332" s="56"/>
      <c r="X2332" s="57"/>
      <c r="Y2332" s="57"/>
      <c r="Z2332" s="57"/>
      <c r="AA2332" s="57"/>
      <c r="AB2332" s="57"/>
      <c r="AC2332" s="57"/>
      <c r="AD2332" s="57"/>
      <c r="AE2332" s="57"/>
      <c r="AF2332" s="57"/>
      <c r="AG2332" s="57"/>
      <c r="AH2332" s="57"/>
      <c r="AI2332" s="57"/>
      <c r="AJ2332" s="57"/>
      <c r="AK2332" s="57"/>
      <c r="AL2332" s="57"/>
      <c r="AM2332" s="57"/>
      <c r="AN2332" s="57"/>
      <c r="AO2332" s="57"/>
      <c r="AP2332" s="57"/>
      <c r="AQ2332" s="57"/>
      <c r="AR2332" s="57"/>
      <c r="AS2332" s="57"/>
      <c r="AT2332" s="57"/>
      <c r="AU2332" s="57"/>
      <c r="AV2332" s="57"/>
      <c r="AW2332" s="57"/>
      <c r="AX2332" s="57"/>
      <c r="AY2332" s="57"/>
      <c r="AZ2332" s="57"/>
      <c r="BA2332" s="57"/>
      <c r="BB2332" s="57"/>
      <c r="BC2332" s="57"/>
      <c r="BD2332" s="57"/>
      <c r="BE2332" s="57"/>
      <c r="BF2332" s="57"/>
      <c r="BG2332" s="57"/>
      <c r="BH2332" s="57"/>
      <c r="BI2332" s="57"/>
      <c r="BJ2332" s="57"/>
      <c r="BK2332" s="57"/>
      <c r="BL2332" s="57"/>
      <c r="BM2332" s="57"/>
      <c r="BN2332" s="57"/>
      <c r="BO2332" s="57"/>
      <c r="BP2332" s="57"/>
      <c r="BQ2332" s="57"/>
      <c r="BR2332" s="57"/>
      <c r="BS2332" s="57"/>
      <c r="BT2332" s="57"/>
      <c r="BU2332" s="57"/>
      <c r="BV2332" s="57"/>
      <c r="BW2332" s="57"/>
      <c r="BX2332" s="57"/>
      <c r="BY2332" s="57"/>
      <c r="BZ2332" s="57"/>
      <c r="CA2332" s="57"/>
      <c r="CB2332" s="57"/>
      <c r="CC2332" s="57"/>
      <c r="CD2332" s="57"/>
      <c r="CE2332" s="57"/>
      <c r="CF2332" s="57"/>
      <c r="CG2332" s="57"/>
      <c r="CH2332" s="57"/>
      <c r="CI2332" s="57"/>
      <c r="CJ2332" s="57"/>
      <c r="CK2332" s="57"/>
      <c r="CL2332" s="57"/>
      <c r="CM2332" s="57"/>
      <c r="CN2332" s="57"/>
      <c r="CO2332" s="57"/>
      <c r="CP2332" s="57"/>
      <c r="CQ2332" s="57"/>
      <c r="CR2332" s="57"/>
      <c r="CS2332" s="57"/>
      <c r="CT2332" s="57"/>
      <c r="CU2332" s="57"/>
      <c r="CV2332" s="57"/>
      <c r="CW2332" s="57"/>
      <c r="CX2332" s="57"/>
      <c r="CY2332" s="57"/>
      <c r="CZ2332" s="57"/>
      <c r="DA2332" s="57"/>
      <c r="DB2332" s="57"/>
      <c r="DC2332" s="57"/>
      <c r="DD2332" s="57"/>
      <c r="DE2332" s="57"/>
      <c r="DF2332" s="57"/>
      <c r="DG2332" s="57"/>
      <c r="DH2332" s="57"/>
      <c r="DI2332" s="57"/>
      <c r="DJ2332" s="57"/>
      <c r="DK2332" s="57"/>
      <c r="DL2332" s="57"/>
      <c r="DM2332" s="57"/>
      <c r="DN2332" s="57"/>
      <c r="DO2332" s="57"/>
    </row>
    <row r="2333" spans="1:119" s="20" customFormat="1" ht="12.75" customHeight="1" outlineLevel="1" collapsed="1">
      <c r="A2333" s="36" t="s">
        <v>2463</v>
      </c>
      <c r="B2333" s="78"/>
      <c r="C2333" s="6" t="s">
        <v>1548</v>
      </c>
      <c r="D2333" s="6" t="s">
        <v>1350</v>
      </c>
      <c r="E2333" s="36" t="s">
        <v>2464</v>
      </c>
      <c r="F2333" s="35" t="s">
        <v>2321</v>
      </c>
      <c r="G2333" s="28"/>
      <c r="H2333" s="28" t="s">
        <v>59</v>
      </c>
      <c r="I2333" s="28"/>
      <c r="J2333" s="27" t="s">
        <v>33</v>
      </c>
      <c r="K2333" s="80" t="s">
        <v>56</v>
      </c>
      <c r="L2333" s="80" t="s">
        <v>56</v>
      </c>
      <c r="M2333" s="3" t="str">
        <f>M2334&amp;" "&amp;O2334&amp;N2334&amp;" "&amp;M2335&amp;" "&amp;O2335&amp;N2335&amp;" "</f>
        <v xml:space="preserve">Покраска 50м2 Ремонт освещение 40м </v>
      </c>
      <c r="N2333" s="28"/>
      <c r="O2333" s="7"/>
      <c r="P2333" s="55"/>
      <c r="Q2333" s="56"/>
      <c r="R2333" s="56"/>
      <c r="S2333" s="56"/>
      <c r="T2333" s="56"/>
      <c r="U2333" s="56"/>
      <c r="V2333" s="56"/>
      <c r="W2333" s="56"/>
      <c r="X2333" s="57"/>
      <c r="Y2333" s="57"/>
      <c r="Z2333" s="57"/>
      <c r="AA2333" s="57"/>
      <c r="AB2333" s="57"/>
      <c r="AC2333" s="57"/>
      <c r="AD2333" s="57"/>
      <c r="AE2333" s="57"/>
      <c r="AF2333" s="57"/>
      <c r="AG2333" s="57"/>
      <c r="AH2333" s="57"/>
      <c r="AI2333" s="57"/>
      <c r="AJ2333" s="57"/>
      <c r="AK2333" s="57"/>
      <c r="AL2333" s="57"/>
      <c r="AM2333" s="57"/>
      <c r="AN2333" s="57"/>
      <c r="AO2333" s="57"/>
      <c r="AP2333" s="57"/>
      <c r="AQ2333" s="57"/>
      <c r="AR2333" s="57"/>
      <c r="AS2333" s="57"/>
      <c r="AT2333" s="57"/>
      <c r="AU2333" s="57"/>
      <c r="AV2333" s="57"/>
      <c r="AW2333" s="57"/>
      <c r="AX2333" s="57"/>
      <c r="AY2333" s="57"/>
      <c r="AZ2333" s="57"/>
      <c r="BA2333" s="57"/>
      <c r="BB2333" s="57"/>
      <c r="BC2333" s="57"/>
      <c r="BD2333" s="57"/>
      <c r="BE2333" s="57"/>
      <c r="BF2333" s="57"/>
      <c r="BG2333" s="57"/>
      <c r="BH2333" s="57"/>
      <c r="BI2333" s="57"/>
      <c r="BJ2333" s="57"/>
      <c r="BK2333" s="57"/>
      <c r="BL2333" s="57"/>
      <c r="BM2333" s="57"/>
      <c r="BN2333" s="57"/>
      <c r="BO2333" s="57"/>
      <c r="BP2333" s="57"/>
      <c r="BQ2333" s="57"/>
      <c r="BR2333" s="57"/>
      <c r="BS2333" s="57"/>
      <c r="BT2333" s="57"/>
      <c r="BU2333" s="57"/>
      <c r="BV2333" s="57"/>
      <c r="BW2333" s="57"/>
      <c r="BX2333" s="57"/>
      <c r="BY2333" s="57"/>
      <c r="BZ2333" s="57"/>
      <c r="CA2333" s="57"/>
      <c r="CB2333" s="57"/>
      <c r="CC2333" s="57"/>
      <c r="CD2333" s="57"/>
      <c r="CE2333" s="57"/>
      <c r="CF2333" s="57"/>
      <c r="CG2333" s="57"/>
      <c r="CH2333" s="57"/>
      <c r="CI2333" s="57"/>
      <c r="CJ2333" s="57"/>
      <c r="CK2333" s="57"/>
      <c r="CL2333" s="57"/>
      <c r="CM2333" s="57"/>
      <c r="CN2333" s="57"/>
      <c r="CO2333" s="57"/>
      <c r="CP2333" s="57"/>
      <c r="CQ2333" s="57"/>
      <c r="CR2333" s="57"/>
      <c r="CS2333" s="57"/>
      <c r="CT2333" s="57"/>
      <c r="CU2333" s="57"/>
      <c r="CV2333" s="57"/>
      <c r="CW2333" s="57"/>
      <c r="CX2333" s="57"/>
      <c r="CY2333" s="57"/>
      <c r="CZ2333" s="57"/>
      <c r="DA2333" s="57"/>
      <c r="DB2333" s="57"/>
      <c r="DC2333" s="57"/>
      <c r="DD2333" s="57"/>
      <c r="DE2333" s="57"/>
      <c r="DF2333" s="57"/>
      <c r="DG2333" s="57"/>
      <c r="DH2333" s="57"/>
      <c r="DI2333" s="57"/>
      <c r="DJ2333" s="57"/>
      <c r="DK2333" s="57"/>
      <c r="DL2333" s="57"/>
      <c r="DM2333" s="57"/>
      <c r="DN2333" s="57"/>
      <c r="DO2333" s="57"/>
    </row>
    <row r="2334" spans="1:119" s="20" customFormat="1" ht="12.75" hidden="1" customHeight="1" outlineLevel="2">
      <c r="A2334" s="36"/>
      <c r="B2334" s="36"/>
      <c r="C2334" s="6"/>
      <c r="D2334" s="6"/>
      <c r="E2334" s="36"/>
      <c r="F2334" s="17"/>
      <c r="G2334" s="18"/>
      <c r="H2334" s="152"/>
      <c r="I2334" s="28"/>
      <c r="J2334" s="27"/>
      <c r="K2334" s="80"/>
      <c r="L2334" s="80"/>
      <c r="M2334" s="3" t="s">
        <v>2705</v>
      </c>
      <c r="N2334" s="28" t="s">
        <v>785</v>
      </c>
      <c r="O2334" s="7">
        <v>50</v>
      </c>
      <c r="P2334" s="55"/>
      <c r="Q2334" s="56"/>
      <c r="R2334" s="56"/>
      <c r="S2334" s="56"/>
      <c r="T2334" s="56"/>
      <c r="U2334" s="56"/>
      <c r="V2334" s="56"/>
      <c r="W2334" s="56"/>
      <c r="X2334" s="57"/>
      <c r="Y2334" s="57"/>
      <c r="Z2334" s="57"/>
      <c r="AA2334" s="57"/>
      <c r="AB2334" s="57"/>
      <c r="AC2334" s="57"/>
      <c r="AD2334" s="57"/>
      <c r="AE2334" s="57"/>
      <c r="AF2334" s="57"/>
      <c r="AG2334" s="57"/>
      <c r="AH2334" s="57"/>
      <c r="AI2334" s="57"/>
      <c r="AJ2334" s="57"/>
      <c r="AK2334" s="57"/>
      <c r="AL2334" s="57"/>
      <c r="AM2334" s="57"/>
      <c r="AN2334" s="57"/>
      <c r="AO2334" s="57"/>
      <c r="AP2334" s="57"/>
      <c r="AQ2334" s="57"/>
      <c r="AR2334" s="57"/>
      <c r="AS2334" s="57"/>
      <c r="AT2334" s="57"/>
      <c r="AU2334" s="57"/>
      <c r="AV2334" s="57"/>
      <c r="AW2334" s="57"/>
      <c r="AX2334" s="57"/>
      <c r="AY2334" s="57"/>
      <c r="AZ2334" s="57"/>
      <c r="BA2334" s="57"/>
      <c r="BB2334" s="57"/>
      <c r="BC2334" s="57"/>
      <c r="BD2334" s="57"/>
      <c r="BE2334" s="57"/>
      <c r="BF2334" s="57"/>
      <c r="BG2334" s="57"/>
      <c r="BH2334" s="57"/>
      <c r="BI2334" s="57"/>
      <c r="BJ2334" s="57"/>
      <c r="BK2334" s="57"/>
      <c r="BL2334" s="57"/>
      <c r="BM2334" s="57"/>
      <c r="BN2334" s="57"/>
      <c r="BO2334" s="57"/>
      <c r="BP2334" s="57"/>
      <c r="BQ2334" s="57"/>
      <c r="BR2334" s="57"/>
      <c r="BS2334" s="57"/>
      <c r="BT2334" s="57"/>
      <c r="BU2334" s="57"/>
      <c r="BV2334" s="57"/>
      <c r="BW2334" s="57"/>
      <c r="BX2334" s="57"/>
      <c r="BY2334" s="57"/>
      <c r="BZ2334" s="57"/>
      <c r="CA2334" s="57"/>
      <c r="CB2334" s="57"/>
      <c r="CC2334" s="57"/>
      <c r="CD2334" s="57"/>
      <c r="CE2334" s="57"/>
      <c r="CF2334" s="57"/>
      <c r="CG2334" s="57"/>
      <c r="CH2334" s="57"/>
      <c r="CI2334" s="57"/>
      <c r="CJ2334" s="57"/>
      <c r="CK2334" s="57"/>
      <c r="CL2334" s="57"/>
      <c r="CM2334" s="57"/>
      <c r="CN2334" s="57"/>
      <c r="CO2334" s="57"/>
      <c r="CP2334" s="57"/>
      <c r="CQ2334" s="57"/>
      <c r="CR2334" s="57"/>
      <c r="CS2334" s="57"/>
      <c r="CT2334" s="57"/>
      <c r="CU2334" s="57"/>
      <c r="CV2334" s="57"/>
      <c r="CW2334" s="57"/>
      <c r="CX2334" s="57"/>
      <c r="CY2334" s="57"/>
      <c r="CZ2334" s="57"/>
      <c r="DA2334" s="57"/>
      <c r="DB2334" s="57"/>
      <c r="DC2334" s="57"/>
      <c r="DD2334" s="57"/>
      <c r="DE2334" s="57"/>
      <c r="DF2334" s="57"/>
      <c r="DG2334" s="57"/>
      <c r="DH2334" s="57"/>
      <c r="DI2334" s="57"/>
      <c r="DJ2334" s="57"/>
      <c r="DK2334" s="57"/>
      <c r="DL2334" s="57"/>
      <c r="DM2334" s="57"/>
      <c r="DN2334" s="57"/>
      <c r="DO2334" s="57"/>
    </row>
    <row r="2335" spans="1:119" s="20" customFormat="1" ht="12.75" hidden="1" customHeight="1" outlineLevel="2">
      <c r="A2335" s="79"/>
      <c r="B2335" s="79"/>
      <c r="C2335" s="81"/>
      <c r="D2335" s="81"/>
      <c r="E2335" s="79"/>
      <c r="F2335" s="75"/>
      <c r="G2335" s="64"/>
      <c r="H2335" s="308"/>
      <c r="I2335" s="49"/>
      <c r="J2335" s="12"/>
      <c r="K2335" s="309"/>
      <c r="L2335" s="309"/>
      <c r="M2335" s="3" t="s">
        <v>2460</v>
      </c>
      <c r="N2335" s="28" t="s">
        <v>798</v>
      </c>
      <c r="O2335" s="7">
        <v>40</v>
      </c>
      <c r="P2335" s="55"/>
      <c r="Q2335" s="56"/>
      <c r="R2335" s="56"/>
      <c r="S2335" s="56"/>
      <c r="T2335" s="56"/>
      <c r="U2335" s="56"/>
      <c r="V2335" s="56"/>
      <c r="W2335" s="56"/>
      <c r="X2335" s="57"/>
      <c r="Y2335" s="57"/>
      <c r="Z2335" s="57"/>
      <c r="AA2335" s="57"/>
      <c r="AB2335" s="57"/>
      <c r="AC2335" s="57"/>
      <c r="AD2335" s="57"/>
      <c r="AE2335" s="57"/>
      <c r="AF2335" s="57"/>
      <c r="AG2335" s="57"/>
      <c r="AH2335" s="57"/>
      <c r="AI2335" s="57"/>
      <c r="AJ2335" s="57"/>
      <c r="AK2335" s="57"/>
      <c r="AL2335" s="57"/>
      <c r="AM2335" s="57"/>
      <c r="AN2335" s="57"/>
      <c r="AO2335" s="57"/>
      <c r="AP2335" s="57"/>
      <c r="AQ2335" s="57"/>
      <c r="AR2335" s="57"/>
      <c r="AS2335" s="57"/>
      <c r="AT2335" s="57"/>
      <c r="AU2335" s="57"/>
      <c r="AV2335" s="57"/>
      <c r="AW2335" s="57"/>
      <c r="AX2335" s="57"/>
      <c r="AY2335" s="57"/>
      <c r="AZ2335" s="57"/>
      <c r="BA2335" s="57"/>
      <c r="BB2335" s="57"/>
      <c r="BC2335" s="57"/>
      <c r="BD2335" s="57"/>
      <c r="BE2335" s="57"/>
      <c r="BF2335" s="57"/>
      <c r="BG2335" s="57"/>
      <c r="BH2335" s="57"/>
      <c r="BI2335" s="57"/>
      <c r="BJ2335" s="57"/>
      <c r="BK2335" s="57"/>
      <c r="BL2335" s="57"/>
      <c r="BM2335" s="57"/>
      <c r="BN2335" s="57"/>
      <c r="BO2335" s="57"/>
      <c r="BP2335" s="57"/>
      <c r="BQ2335" s="57"/>
      <c r="BR2335" s="57"/>
      <c r="BS2335" s="57"/>
      <c r="BT2335" s="57"/>
      <c r="BU2335" s="57"/>
      <c r="BV2335" s="57"/>
      <c r="BW2335" s="57"/>
      <c r="BX2335" s="57"/>
      <c r="BY2335" s="57"/>
      <c r="BZ2335" s="57"/>
      <c r="CA2335" s="57"/>
      <c r="CB2335" s="57"/>
      <c r="CC2335" s="57"/>
      <c r="CD2335" s="57"/>
      <c r="CE2335" s="57"/>
      <c r="CF2335" s="57"/>
      <c r="CG2335" s="57"/>
      <c r="CH2335" s="57"/>
      <c r="CI2335" s="57"/>
      <c r="CJ2335" s="57"/>
      <c r="CK2335" s="57"/>
      <c r="CL2335" s="57"/>
      <c r="CM2335" s="57"/>
      <c r="CN2335" s="57"/>
      <c r="CO2335" s="57"/>
      <c r="CP2335" s="57"/>
      <c r="CQ2335" s="57"/>
      <c r="CR2335" s="57"/>
      <c r="CS2335" s="57"/>
      <c r="CT2335" s="57"/>
      <c r="CU2335" s="57"/>
      <c r="CV2335" s="57"/>
      <c r="CW2335" s="57"/>
      <c r="CX2335" s="57"/>
      <c r="CY2335" s="57"/>
      <c r="CZ2335" s="57"/>
      <c r="DA2335" s="57"/>
      <c r="DB2335" s="57"/>
      <c r="DC2335" s="57"/>
      <c r="DD2335" s="57"/>
      <c r="DE2335" s="57"/>
      <c r="DF2335" s="57"/>
      <c r="DG2335" s="57"/>
      <c r="DH2335" s="57"/>
      <c r="DI2335" s="57"/>
      <c r="DJ2335" s="57"/>
      <c r="DK2335" s="57"/>
      <c r="DL2335" s="57"/>
      <c r="DM2335" s="57"/>
      <c r="DN2335" s="57"/>
      <c r="DO2335" s="57"/>
    </row>
    <row r="2336" spans="1:119" s="20" customFormat="1" ht="12.75" customHeight="1" outlineLevel="1" collapsed="1">
      <c r="A2336" s="36" t="s">
        <v>2465</v>
      </c>
      <c r="B2336" s="78"/>
      <c r="C2336" s="6" t="s">
        <v>1548</v>
      </c>
      <c r="D2336" s="6" t="s">
        <v>1350</v>
      </c>
      <c r="E2336" s="36" t="s">
        <v>2466</v>
      </c>
      <c r="F2336" s="35" t="s">
        <v>2324</v>
      </c>
      <c r="G2336" s="28"/>
      <c r="H2336" s="28" t="s">
        <v>59</v>
      </c>
      <c r="I2336" s="28"/>
      <c r="J2336" s="27" t="s">
        <v>33</v>
      </c>
      <c r="K2336" s="80" t="s">
        <v>57</v>
      </c>
      <c r="L2336" s="80" t="s">
        <v>57</v>
      </c>
      <c r="M2336" s="3" t="str">
        <f>M2337&amp;" "&amp;O2337&amp;N2337&amp;" "</f>
        <v xml:space="preserve">Покраска 30м2 </v>
      </c>
      <c r="N2336" s="28"/>
      <c r="O2336" s="7"/>
      <c r="P2336" s="55"/>
      <c r="Q2336" s="56"/>
      <c r="R2336" s="56"/>
      <c r="S2336" s="56"/>
      <c r="T2336" s="56"/>
      <c r="U2336" s="56"/>
      <c r="V2336" s="56"/>
      <c r="W2336" s="56"/>
      <c r="X2336" s="57"/>
      <c r="Y2336" s="57"/>
      <c r="Z2336" s="57"/>
      <c r="AA2336" s="57"/>
      <c r="AB2336" s="57"/>
      <c r="AC2336" s="57"/>
      <c r="AD2336" s="57"/>
      <c r="AE2336" s="57"/>
      <c r="AF2336" s="57"/>
      <c r="AG2336" s="57"/>
      <c r="AH2336" s="57"/>
      <c r="AI2336" s="57"/>
      <c r="AJ2336" s="57"/>
      <c r="AK2336" s="57"/>
      <c r="AL2336" s="57"/>
      <c r="AM2336" s="57"/>
      <c r="AN2336" s="57"/>
      <c r="AO2336" s="57"/>
      <c r="AP2336" s="57"/>
      <c r="AQ2336" s="57"/>
      <c r="AR2336" s="57"/>
      <c r="AS2336" s="57"/>
      <c r="AT2336" s="57"/>
      <c r="AU2336" s="57"/>
      <c r="AV2336" s="57"/>
      <c r="AW2336" s="57"/>
      <c r="AX2336" s="57"/>
      <c r="AY2336" s="57"/>
      <c r="AZ2336" s="57"/>
      <c r="BA2336" s="57"/>
      <c r="BB2336" s="57"/>
      <c r="BC2336" s="57"/>
      <c r="BD2336" s="57"/>
      <c r="BE2336" s="57"/>
      <c r="BF2336" s="57"/>
      <c r="BG2336" s="57"/>
      <c r="BH2336" s="57"/>
      <c r="BI2336" s="57"/>
      <c r="BJ2336" s="57"/>
      <c r="BK2336" s="57"/>
      <c r="BL2336" s="57"/>
      <c r="BM2336" s="57"/>
      <c r="BN2336" s="57"/>
      <c r="BO2336" s="57"/>
      <c r="BP2336" s="57"/>
      <c r="BQ2336" s="57"/>
      <c r="BR2336" s="57"/>
      <c r="BS2336" s="57"/>
      <c r="BT2336" s="57"/>
      <c r="BU2336" s="57"/>
      <c r="BV2336" s="57"/>
      <c r="BW2336" s="57"/>
      <c r="BX2336" s="57"/>
      <c r="BY2336" s="57"/>
      <c r="BZ2336" s="57"/>
      <c r="CA2336" s="57"/>
      <c r="CB2336" s="57"/>
      <c r="CC2336" s="57"/>
      <c r="CD2336" s="57"/>
      <c r="CE2336" s="57"/>
      <c r="CF2336" s="57"/>
      <c r="CG2336" s="57"/>
      <c r="CH2336" s="57"/>
      <c r="CI2336" s="57"/>
      <c r="CJ2336" s="57"/>
      <c r="CK2336" s="57"/>
      <c r="CL2336" s="57"/>
      <c r="CM2336" s="57"/>
      <c r="CN2336" s="57"/>
      <c r="CO2336" s="57"/>
      <c r="CP2336" s="57"/>
      <c r="CQ2336" s="57"/>
      <c r="CR2336" s="57"/>
      <c r="CS2336" s="57"/>
      <c r="CT2336" s="57"/>
      <c r="CU2336" s="57"/>
      <c r="CV2336" s="57"/>
      <c r="CW2336" s="57"/>
      <c r="CX2336" s="57"/>
      <c r="CY2336" s="57"/>
      <c r="CZ2336" s="57"/>
      <c r="DA2336" s="57"/>
      <c r="DB2336" s="57"/>
      <c r="DC2336" s="57"/>
      <c r="DD2336" s="57"/>
      <c r="DE2336" s="57"/>
      <c r="DF2336" s="57"/>
      <c r="DG2336" s="57"/>
      <c r="DH2336" s="57"/>
      <c r="DI2336" s="57"/>
      <c r="DJ2336" s="57"/>
      <c r="DK2336" s="57"/>
      <c r="DL2336" s="57"/>
      <c r="DM2336" s="57"/>
      <c r="DN2336" s="57"/>
      <c r="DO2336" s="57"/>
    </row>
    <row r="2337" spans="1:119" s="20" customFormat="1" ht="12.75" hidden="1" customHeight="1" outlineLevel="2">
      <c r="A2337" s="36"/>
      <c r="B2337" s="36"/>
      <c r="C2337" s="6"/>
      <c r="D2337" s="6"/>
      <c r="E2337" s="36"/>
      <c r="F2337" s="17"/>
      <c r="G2337" s="18"/>
      <c r="H2337" s="152"/>
      <c r="I2337" s="28"/>
      <c r="J2337" s="27"/>
      <c r="K2337" s="80"/>
      <c r="L2337" s="80"/>
      <c r="M2337" s="3" t="s">
        <v>2705</v>
      </c>
      <c r="N2337" s="28" t="s">
        <v>785</v>
      </c>
      <c r="O2337" s="7">
        <v>30</v>
      </c>
      <c r="P2337" s="55"/>
      <c r="Q2337" s="56"/>
      <c r="R2337" s="56"/>
      <c r="S2337" s="56"/>
      <c r="T2337" s="56"/>
      <c r="U2337" s="56"/>
      <c r="V2337" s="56"/>
      <c r="W2337" s="56"/>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c r="BH2337" s="57"/>
      <c r="BI2337" s="57"/>
      <c r="BJ2337" s="57"/>
      <c r="BK2337" s="57"/>
      <c r="BL2337" s="57"/>
      <c r="BM2337" s="57"/>
      <c r="BN2337" s="57"/>
      <c r="BO2337" s="57"/>
      <c r="BP2337" s="57"/>
      <c r="BQ2337" s="57"/>
      <c r="BR2337" s="57"/>
      <c r="BS2337" s="57"/>
      <c r="BT2337" s="57"/>
      <c r="BU2337" s="57"/>
      <c r="BV2337" s="57"/>
      <c r="BW2337" s="57"/>
      <c r="BX2337" s="57"/>
      <c r="BY2337" s="57"/>
      <c r="BZ2337" s="57"/>
      <c r="CA2337" s="57"/>
      <c r="CB2337" s="57"/>
      <c r="CC2337" s="57"/>
      <c r="CD2337" s="57"/>
      <c r="CE2337" s="57"/>
      <c r="CF2337" s="57"/>
      <c r="CG2337" s="57"/>
      <c r="CH2337" s="57"/>
      <c r="CI2337" s="57"/>
      <c r="CJ2337" s="57"/>
      <c r="CK2337" s="57"/>
      <c r="CL2337" s="57"/>
      <c r="CM2337" s="57"/>
      <c r="CN2337" s="57"/>
      <c r="CO2337" s="57"/>
      <c r="CP2337" s="57"/>
      <c r="CQ2337" s="57"/>
      <c r="CR2337" s="57"/>
      <c r="CS2337" s="57"/>
      <c r="CT2337" s="57"/>
      <c r="CU2337" s="57"/>
      <c r="CV2337" s="57"/>
      <c r="CW2337" s="57"/>
      <c r="CX2337" s="57"/>
      <c r="CY2337" s="57"/>
      <c r="CZ2337" s="57"/>
      <c r="DA2337" s="57"/>
      <c r="DB2337" s="57"/>
      <c r="DC2337" s="57"/>
      <c r="DD2337" s="57"/>
      <c r="DE2337" s="57"/>
      <c r="DF2337" s="57"/>
      <c r="DG2337" s="57"/>
      <c r="DH2337" s="57"/>
      <c r="DI2337" s="57"/>
      <c r="DJ2337" s="57"/>
      <c r="DK2337" s="57"/>
      <c r="DL2337" s="57"/>
      <c r="DM2337" s="57"/>
      <c r="DN2337" s="57"/>
      <c r="DO2337" s="57"/>
    </row>
    <row r="2338" spans="1:119" s="20" customFormat="1" ht="12.75" customHeight="1" outlineLevel="1" collapsed="1">
      <c r="A2338" s="36" t="s">
        <v>2467</v>
      </c>
      <c r="B2338" s="78"/>
      <c r="C2338" s="6" t="s">
        <v>1548</v>
      </c>
      <c r="D2338" s="6" t="s">
        <v>1350</v>
      </c>
      <c r="E2338" s="36" t="s">
        <v>2330</v>
      </c>
      <c r="F2338" s="35" t="s">
        <v>2468</v>
      </c>
      <c r="G2338" s="28"/>
      <c r="H2338" s="28" t="s">
        <v>59</v>
      </c>
      <c r="I2338" s="28"/>
      <c r="J2338" s="27" t="s">
        <v>33</v>
      </c>
      <c r="K2338" s="80" t="s">
        <v>53</v>
      </c>
      <c r="L2338" s="80" t="s">
        <v>53</v>
      </c>
      <c r="M2338" s="3" t="str">
        <f>M2339&amp;" "&amp;O2339&amp;N2339&amp;" "</f>
        <v xml:space="preserve">Покраска 30м2 </v>
      </c>
      <c r="N2338" s="28"/>
      <c r="O2338" s="7"/>
      <c r="P2338" s="55"/>
      <c r="Q2338" s="56"/>
      <c r="R2338" s="56"/>
      <c r="S2338" s="56"/>
      <c r="T2338" s="56"/>
      <c r="U2338" s="56"/>
      <c r="V2338" s="56"/>
      <c r="W2338" s="56"/>
      <c r="X2338" s="57"/>
      <c r="Y2338" s="57"/>
      <c r="Z2338" s="57"/>
      <c r="AA2338" s="57"/>
      <c r="AB2338" s="57"/>
      <c r="AC2338" s="57"/>
      <c r="AD2338" s="57"/>
      <c r="AE2338" s="57"/>
      <c r="AF2338" s="57"/>
      <c r="AG2338" s="57"/>
      <c r="AH2338" s="57"/>
      <c r="AI2338" s="57"/>
      <c r="AJ2338" s="57"/>
      <c r="AK2338" s="57"/>
      <c r="AL2338" s="57"/>
      <c r="AM2338" s="57"/>
      <c r="AN2338" s="57"/>
      <c r="AO2338" s="57"/>
      <c r="AP2338" s="57"/>
      <c r="AQ2338" s="57"/>
      <c r="AR2338" s="57"/>
      <c r="AS2338" s="57"/>
      <c r="AT2338" s="57"/>
      <c r="AU2338" s="57"/>
      <c r="AV2338" s="57"/>
      <c r="AW2338" s="57"/>
      <c r="AX2338" s="57"/>
      <c r="AY2338" s="57"/>
      <c r="AZ2338" s="57"/>
      <c r="BA2338" s="57"/>
      <c r="BB2338" s="57"/>
      <c r="BC2338" s="57"/>
      <c r="BD2338" s="57"/>
      <c r="BE2338" s="57"/>
      <c r="BF2338" s="57"/>
      <c r="BG2338" s="57"/>
      <c r="BH2338" s="57"/>
      <c r="BI2338" s="57"/>
      <c r="BJ2338" s="57"/>
      <c r="BK2338" s="57"/>
      <c r="BL2338" s="57"/>
      <c r="BM2338" s="57"/>
      <c r="BN2338" s="57"/>
      <c r="BO2338" s="57"/>
      <c r="BP2338" s="57"/>
      <c r="BQ2338" s="57"/>
      <c r="BR2338" s="57"/>
      <c r="BS2338" s="57"/>
      <c r="BT2338" s="57"/>
      <c r="BU2338" s="57"/>
      <c r="BV2338" s="57"/>
      <c r="BW2338" s="57"/>
      <c r="BX2338" s="57"/>
      <c r="BY2338" s="57"/>
      <c r="BZ2338" s="57"/>
      <c r="CA2338" s="57"/>
      <c r="CB2338" s="57"/>
      <c r="CC2338" s="57"/>
      <c r="CD2338" s="57"/>
      <c r="CE2338" s="57"/>
      <c r="CF2338" s="57"/>
      <c r="CG2338" s="57"/>
      <c r="CH2338" s="57"/>
      <c r="CI2338" s="57"/>
      <c r="CJ2338" s="57"/>
      <c r="CK2338" s="57"/>
      <c r="CL2338" s="57"/>
      <c r="CM2338" s="57"/>
      <c r="CN2338" s="57"/>
      <c r="CO2338" s="57"/>
      <c r="CP2338" s="57"/>
      <c r="CQ2338" s="57"/>
      <c r="CR2338" s="57"/>
      <c r="CS2338" s="57"/>
      <c r="CT2338" s="57"/>
      <c r="CU2338" s="57"/>
      <c r="CV2338" s="57"/>
      <c r="CW2338" s="57"/>
      <c r="CX2338" s="57"/>
      <c r="CY2338" s="57"/>
      <c r="CZ2338" s="57"/>
      <c r="DA2338" s="57"/>
      <c r="DB2338" s="57"/>
      <c r="DC2338" s="57"/>
      <c r="DD2338" s="57"/>
      <c r="DE2338" s="57"/>
      <c r="DF2338" s="57"/>
      <c r="DG2338" s="57"/>
      <c r="DH2338" s="57"/>
      <c r="DI2338" s="57"/>
      <c r="DJ2338" s="57"/>
      <c r="DK2338" s="57"/>
      <c r="DL2338" s="57"/>
      <c r="DM2338" s="57"/>
      <c r="DN2338" s="57"/>
      <c r="DO2338" s="57"/>
    </row>
    <row r="2339" spans="1:119" s="20" customFormat="1" ht="12.75" hidden="1" customHeight="1" outlineLevel="2">
      <c r="A2339" s="36"/>
      <c r="B2339" s="36"/>
      <c r="C2339" s="6"/>
      <c r="D2339" s="6"/>
      <c r="E2339" s="36"/>
      <c r="F2339" s="17"/>
      <c r="G2339" s="18"/>
      <c r="H2339" s="152"/>
      <c r="I2339" s="28"/>
      <c r="J2339" s="27"/>
      <c r="K2339" s="80"/>
      <c r="L2339" s="80"/>
      <c r="M2339" s="3" t="s">
        <v>2705</v>
      </c>
      <c r="N2339" s="28" t="s">
        <v>785</v>
      </c>
      <c r="O2339" s="7">
        <v>30</v>
      </c>
      <c r="P2339" s="55"/>
      <c r="Q2339" s="56"/>
      <c r="R2339" s="56"/>
      <c r="S2339" s="56"/>
      <c r="T2339" s="56"/>
      <c r="U2339" s="56"/>
      <c r="V2339" s="56"/>
      <c r="W2339" s="56"/>
      <c r="X2339" s="57"/>
      <c r="Y2339" s="57"/>
      <c r="Z2339" s="57"/>
      <c r="AA2339" s="57"/>
      <c r="AB2339" s="57"/>
      <c r="AC2339" s="57"/>
      <c r="AD2339" s="57"/>
      <c r="AE2339" s="57"/>
      <c r="AF2339" s="57"/>
      <c r="AG2339" s="57"/>
      <c r="AH2339" s="57"/>
      <c r="AI2339" s="57"/>
      <c r="AJ2339" s="57"/>
      <c r="AK2339" s="57"/>
      <c r="AL2339" s="57"/>
      <c r="AM2339" s="57"/>
      <c r="AN2339" s="57"/>
      <c r="AO2339" s="57"/>
      <c r="AP2339" s="57"/>
      <c r="AQ2339" s="57"/>
      <c r="AR2339" s="57"/>
      <c r="AS2339" s="57"/>
      <c r="AT2339" s="57"/>
      <c r="AU2339" s="57"/>
      <c r="AV2339" s="57"/>
      <c r="AW2339" s="57"/>
      <c r="AX2339" s="57"/>
      <c r="AY2339" s="57"/>
      <c r="AZ2339" s="57"/>
      <c r="BA2339" s="57"/>
      <c r="BB2339" s="57"/>
      <c r="BC2339" s="57"/>
      <c r="BD2339" s="57"/>
      <c r="BE2339" s="57"/>
      <c r="BF2339" s="57"/>
      <c r="BG2339" s="57"/>
      <c r="BH2339" s="57"/>
      <c r="BI2339" s="57"/>
      <c r="BJ2339" s="57"/>
      <c r="BK2339" s="57"/>
      <c r="BL2339" s="57"/>
      <c r="BM2339" s="57"/>
      <c r="BN2339" s="57"/>
      <c r="BO2339" s="57"/>
      <c r="BP2339" s="57"/>
      <c r="BQ2339" s="57"/>
      <c r="BR2339" s="57"/>
      <c r="BS2339" s="57"/>
      <c r="BT2339" s="57"/>
      <c r="BU2339" s="57"/>
      <c r="BV2339" s="57"/>
      <c r="BW2339" s="57"/>
      <c r="BX2339" s="57"/>
      <c r="BY2339" s="57"/>
      <c r="BZ2339" s="57"/>
      <c r="CA2339" s="57"/>
      <c r="CB2339" s="57"/>
      <c r="CC2339" s="57"/>
      <c r="CD2339" s="57"/>
      <c r="CE2339" s="57"/>
      <c r="CF2339" s="57"/>
      <c r="CG2339" s="57"/>
      <c r="CH2339" s="57"/>
      <c r="CI2339" s="57"/>
      <c r="CJ2339" s="57"/>
      <c r="CK2339" s="57"/>
      <c r="CL2339" s="57"/>
      <c r="CM2339" s="57"/>
      <c r="CN2339" s="57"/>
      <c r="CO2339" s="57"/>
      <c r="CP2339" s="57"/>
      <c r="CQ2339" s="57"/>
      <c r="CR2339" s="57"/>
      <c r="CS2339" s="57"/>
      <c r="CT2339" s="57"/>
      <c r="CU2339" s="57"/>
      <c r="CV2339" s="57"/>
      <c r="CW2339" s="57"/>
      <c r="CX2339" s="57"/>
      <c r="CY2339" s="57"/>
      <c r="CZ2339" s="57"/>
      <c r="DA2339" s="57"/>
      <c r="DB2339" s="57"/>
      <c r="DC2339" s="57"/>
      <c r="DD2339" s="57"/>
      <c r="DE2339" s="57"/>
      <c r="DF2339" s="57"/>
      <c r="DG2339" s="57"/>
      <c r="DH2339" s="57"/>
      <c r="DI2339" s="57"/>
      <c r="DJ2339" s="57"/>
      <c r="DK2339" s="57"/>
      <c r="DL2339" s="57"/>
      <c r="DM2339" s="57"/>
      <c r="DN2339" s="57"/>
      <c r="DO2339" s="57"/>
    </row>
    <row r="2340" spans="1:119" s="20" customFormat="1" ht="12.75" customHeight="1" outlineLevel="1" collapsed="1">
      <c r="A2340" s="36" t="s">
        <v>2469</v>
      </c>
      <c r="B2340" s="78"/>
      <c r="C2340" s="6" t="s">
        <v>1548</v>
      </c>
      <c r="D2340" s="6" t="s">
        <v>1350</v>
      </c>
      <c r="E2340" s="36" t="s">
        <v>2470</v>
      </c>
      <c r="F2340" s="35" t="s">
        <v>2291</v>
      </c>
      <c r="G2340" s="28"/>
      <c r="H2340" s="28" t="s">
        <v>59</v>
      </c>
      <c r="I2340" s="28"/>
      <c r="J2340" s="27" t="s">
        <v>33</v>
      </c>
      <c r="K2340" s="80" t="s">
        <v>49</v>
      </c>
      <c r="L2340" s="80" t="s">
        <v>49</v>
      </c>
      <c r="M2340" s="3" t="str">
        <f>M2341&amp;" "&amp;O2341&amp;N2341&amp;" "&amp;M2342&amp;" "&amp;O2342&amp;N2342&amp;" "</f>
        <v xml:space="preserve">Покраска 40м2 Устройство пайол 6м2 </v>
      </c>
      <c r="N2340" s="28"/>
      <c r="O2340" s="7"/>
      <c r="P2340" s="55"/>
      <c r="Q2340" s="56"/>
      <c r="R2340" s="56"/>
      <c r="S2340" s="56"/>
      <c r="T2340" s="56"/>
      <c r="U2340" s="56"/>
      <c r="V2340" s="56"/>
      <c r="W2340" s="56"/>
      <c r="X2340" s="57"/>
      <c r="Y2340" s="57"/>
      <c r="Z2340" s="57"/>
      <c r="AA2340" s="57"/>
      <c r="AB2340" s="57"/>
      <c r="AC2340" s="57"/>
      <c r="AD2340" s="57"/>
      <c r="AE2340" s="57"/>
      <c r="AF2340" s="57"/>
      <c r="AG2340" s="57"/>
      <c r="AH2340" s="57"/>
      <c r="AI2340" s="57"/>
      <c r="AJ2340" s="57"/>
      <c r="AK2340" s="57"/>
      <c r="AL2340" s="57"/>
      <c r="AM2340" s="57"/>
      <c r="AN2340" s="57"/>
      <c r="AO2340" s="57"/>
      <c r="AP2340" s="57"/>
      <c r="AQ2340" s="57"/>
      <c r="AR2340" s="57"/>
      <c r="AS2340" s="57"/>
      <c r="AT2340" s="57"/>
      <c r="AU2340" s="57"/>
      <c r="AV2340" s="57"/>
      <c r="AW2340" s="57"/>
      <c r="AX2340" s="57"/>
      <c r="AY2340" s="57"/>
      <c r="AZ2340" s="57"/>
      <c r="BA2340" s="57"/>
      <c r="BB2340" s="57"/>
      <c r="BC2340" s="57"/>
      <c r="BD2340" s="57"/>
      <c r="BE2340" s="57"/>
      <c r="BF2340" s="57"/>
      <c r="BG2340" s="57"/>
      <c r="BH2340" s="57"/>
      <c r="BI2340" s="57"/>
      <c r="BJ2340" s="57"/>
      <c r="BK2340" s="57"/>
      <c r="BL2340" s="57"/>
      <c r="BM2340" s="57"/>
      <c r="BN2340" s="57"/>
      <c r="BO2340" s="57"/>
      <c r="BP2340" s="57"/>
      <c r="BQ2340" s="57"/>
      <c r="BR2340" s="57"/>
      <c r="BS2340" s="57"/>
      <c r="BT2340" s="57"/>
      <c r="BU2340" s="57"/>
      <c r="BV2340" s="57"/>
      <c r="BW2340" s="57"/>
      <c r="BX2340" s="57"/>
      <c r="BY2340" s="57"/>
      <c r="BZ2340" s="57"/>
      <c r="CA2340" s="57"/>
      <c r="CB2340" s="57"/>
      <c r="CC2340" s="57"/>
      <c r="CD2340" s="57"/>
      <c r="CE2340" s="57"/>
      <c r="CF2340" s="57"/>
      <c r="CG2340" s="57"/>
      <c r="CH2340" s="57"/>
      <c r="CI2340" s="57"/>
      <c r="CJ2340" s="57"/>
      <c r="CK2340" s="57"/>
      <c r="CL2340" s="57"/>
      <c r="CM2340" s="57"/>
      <c r="CN2340" s="57"/>
      <c r="CO2340" s="57"/>
      <c r="CP2340" s="57"/>
      <c r="CQ2340" s="57"/>
      <c r="CR2340" s="57"/>
      <c r="CS2340" s="57"/>
      <c r="CT2340" s="57"/>
      <c r="CU2340" s="57"/>
      <c r="CV2340" s="57"/>
      <c r="CW2340" s="57"/>
      <c r="CX2340" s="57"/>
      <c r="CY2340" s="57"/>
      <c r="CZ2340" s="57"/>
      <c r="DA2340" s="57"/>
      <c r="DB2340" s="57"/>
      <c r="DC2340" s="57"/>
      <c r="DD2340" s="57"/>
      <c r="DE2340" s="57"/>
      <c r="DF2340" s="57"/>
      <c r="DG2340" s="57"/>
      <c r="DH2340" s="57"/>
      <c r="DI2340" s="57"/>
      <c r="DJ2340" s="57"/>
      <c r="DK2340" s="57"/>
      <c r="DL2340" s="57"/>
      <c r="DM2340" s="57"/>
      <c r="DN2340" s="57"/>
      <c r="DO2340" s="57"/>
    </row>
    <row r="2341" spans="1:119" s="20" customFormat="1" ht="12.75" hidden="1" customHeight="1" outlineLevel="2">
      <c r="A2341" s="36"/>
      <c r="B2341" s="36"/>
      <c r="C2341" s="6"/>
      <c r="D2341" s="6"/>
      <c r="E2341" s="36"/>
      <c r="F2341" s="17"/>
      <c r="G2341" s="18"/>
      <c r="H2341" s="152"/>
      <c r="I2341" s="28"/>
      <c r="J2341" s="27"/>
      <c r="K2341" s="80"/>
      <c r="L2341" s="80"/>
      <c r="M2341" s="3" t="s">
        <v>2705</v>
      </c>
      <c r="N2341" s="28" t="s">
        <v>785</v>
      </c>
      <c r="O2341" s="7">
        <v>40</v>
      </c>
      <c r="P2341" s="55"/>
      <c r="Q2341" s="56"/>
      <c r="R2341" s="56"/>
      <c r="S2341" s="56"/>
      <c r="T2341" s="56"/>
      <c r="U2341" s="56"/>
      <c r="V2341" s="56"/>
      <c r="W2341" s="56"/>
      <c r="X2341" s="57"/>
      <c r="Y2341" s="57"/>
      <c r="Z2341" s="57"/>
      <c r="AA2341" s="57"/>
      <c r="AB2341" s="57"/>
      <c r="AC2341" s="57"/>
      <c r="AD2341" s="57"/>
      <c r="AE2341" s="57"/>
      <c r="AF2341" s="57"/>
      <c r="AG2341" s="57"/>
      <c r="AH2341" s="57"/>
      <c r="AI2341" s="57"/>
      <c r="AJ2341" s="57"/>
      <c r="AK2341" s="57"/>
      <c r="AL2341" s="57"/>
      <c r="AM2341" s="57"/>
      <c r="AN2341" s="57"/>
      <c r="AO2341" s="57"/>
      <c r="AP2341" s="57"/>
      <c r="AQ2341" s="57"/>
      <c r="AR2341" s="57"/>
      <c r="AS2341" s="57"/>
      <c r="AT2341" s="57"/>
      <c r="AU2341" s="57"/>
      <c r="AV2341" s="57"/>
      <c r="AW2341" s="57"/>
      <c r="AX2341" s="57"/>
      <c r="AY2341" s="57"/>
      <c r="AZ2341" s="57"/>
      <c r="BA2341" s="57"/>
      <c r="BB2341" s="57"/>
      <c r="BC2341" s="57"/>
      <c r="BD2341" s="57"/>
      <c r="BE2341" s="57"/>
      <c r="BF2341" s="57"/>
      <c r="BG2341" s="57"/>
      <c r="BH2341" s="57"/>
      <c r="BI2341" s="57"/>
      <c r="BJ2341" s="57"/>
      <c r="BK2341" s="57"/>
      <c r="BL2341" s="57"/>
      <c r="BM2341" s="57"/>
      <c r="BN2341" s="57"/>
      <c r="BO2341" s="57"/>
      <c r="BP2341" s="57"/>
      <c r="BQ2341" s="57"/>
      <c r="BR2341" s="57"/>
      <c r="BS2341" s="57"/>
      <c r="BT2341" s="57"/>
      <c r="BU2341" s="57"/>
      <c r="BV2341" s="57"/>
      <c r="BW2341" s="57"/>
      <c r="BX2341" s="57"/>
      <c r="BY2341" s="57"/>
      <c r="BZ2341" s="57"/>
      <c r="CA2341" s="57"/>
      <c r="CB2341" s="57"/>
      <c r="CC2341" s="57"/>
      <c r="CD2341" s="57"/>
      <c r="CE2341" s="57"/>
      <c r="CF2341" s="57"/>
      <c r="CG2341" s="57"/>
      <c r="CH2341" s="57"/>
      <c r="CI2341" s="57"/>
      <c r="CJ2341" s="57"/>
      <c r="CK2341" s="57"/>
      <c r="CL2341" s="57"/>
      <c r="CM2341" s="57"/>
      <c r="CN2341" s="57"/>
      <c r="CO2341" s="57"/>
      <c r="CP2341" s="57"/>
      <c r="CQ2341" s="57"/>
      <c r="CR2341" s="57"/>
      <c r="CS2341" s="57"/>
      <c r="CT2341" s="57"/>
      <c r="CU2341" s="57"/>
      <c r="CV2341" s="57"/>
      <c r="CW2341" s="57"/>
      <c r="CX2341" s="57"/>
      <c r="CY2341" s="57"/>
      <c r="CZ2341" s="57"/>
      <c r="DA2341" s="57"/>
      <c r="DB2341" s="57"/>
      <c r="DC2341" s="57"/>
      <c r="DD2341" s="57"/>
      <c r="DE2341" s="57"/>
      <c r="DF2341" s="57"/>
      <c r="DG2341" s="57"/>
      <c r="DH2341" s="57"/>
      <c r="DI2341" s="57"/>
      <c r="DJ2341" s="57"/>
      <c r="DK2341" s="57"/>
      <c r="DL2341" s="57"/>
      <c r="DM2341" s="57"/>
      <c r="DN2341" s="57"/>
      <c r="DO2341" s="57"/>
    </row>
    <row r="2342" spans="1:119" s="20" customFormat="1" ht="12.75" hidden="1" customHeight="1" outlineLevel="2">
      <c r="A2342" s="79"/>
      <c r="B2342" s="79"/>
      <c r="C2342" s="81"/>
      <c r="D2342" s="81"/>
      <c r="E2342" s="79"/>
      <c r="F2342" s="75"/>
      <c r="G2342" s="64"/>
      <c r="H2342" s="308"/>
      <c r="I2342" s="49"/>
      <c r="J2342" s="12"/>
      <c r="K2342" s="309"/>
      <c r="L2342" s="309"/>
      <c r="M2342" s="3" t="s">
        <v>2471</v>
      </c>
      <c r="N2342" s="28" t="s">
        <v>785</v>
      </c>
      <c r="O2342" s="7">
        <v>6</v>
      </c>
      <c r="P2342" s="55"/>
      <c r="Q2342" s="56"/>
      <c r="R2342" s="56"/>
      <c r="S2342" s="56"/>
      <c r="T2342" s="56"/>
      <c r="U2342" s="56"/>
      <c r="V2342" s="56"/>
      <c r="W2342" s="56"/>
      <c r="X2342" s="57"/>
      <c r="Y2342" s="57"/>
      <c r="Z2342" s="57"/>
      <c r="AA2342" s="57"/>
      <c r="AB2342" s="57"/>
      <c r="AC2342" s="57"/>
      <c r="AD2342" s="57"/>
      <c r="AE2342" s="57"/>
      <c r="AF2342" s="57"/>
      <c r="AG2342" s="57"/>
      <c r="AH2342" s="57"/>
      <c r="AI2342" s="57"/>
      <c r="AJ2342" s="57"/>
      <c r="AK2342" s="57"/>
      <c r="AL2342" s="57"/>
      <c r="AM2342" s="57"/>
      <c r="AN2342" s="57"/>
      <c r="AO2342" s="57"/>
      <c r="AP2342" s="57"/>
      <c r="AQ2342" s="57"/>
      <c r="AR2342" s="57"/>
      <c r="AS2342" s="57"/>
      <c r="AT2342" s="57"/>
      <c r="AU2342" s="57"/>
      <c r="AV2342" s="57"/>
      <c r="AW2342" s="57"/>
      <c r="AX2342" s="57"/>
      <c r="AY2342" s="57"/>
      <c r="AZ2342" s="57"/>
      <c r="BA2342" s="57"/>
      <c r="BB2342" s="57"/>
      <c r="BC2342" s="57"/>
      <c r="BD2342" s="57"/>
      <c r="BE2342" s="57"/>
      <c r="BF2342" s="57"/>
      <c r="BG2342" s="57"/>
      <c r="BH2342" s="57"/>
      <c r="BI2342" s="57"/>
      <c r="BJ2342" s="57"/>
      <c r="BK2342" s="57"/>
      <c r="BL2342" s="57"/>
      <c r="BM2342" s="57"/>
      <c r="BN2342" s="57"/>
      <c r="BO2342" s="57"/>
      <c r="BP2342" s="57"/>
      <c r="BQ2342" s="57"/>
      <c r="BR2342" s="57"/>
      <c r="BS2342" s="57"/>
      <c r="BT2342" s="57"/>
      <c r="BU2342" s="57"/>
      <c r="BV2342" s="57"/>
      <c r="BW2342" s="57"/>
      <c r="BX2342" s="57"/>
      <c r="BY2342" s="57"/>
      <c r="BZ2342" s="57"/>
      <c r="CA2342" s="57"/>
      <c r="CB2342" s="57"/>
      <c r="CC2342" s="57"/>
      <c r="CD2342" s="57"/>
      <c r="CE2342" s="57"/>
      <c r="CF2342" s="57"/>
      <c r="CG2342" s="57"/>
      <c r="CH2342" s="57"/>
      <c r="CI2342" s="57"/>
      <c r="CJ2342" s="57"/>
      <c r="CK2342" s="57"/>
      <c r="CL2342" s="57"/>
      <c r="CM2342" s="57"/>
      <c r="CN2342" s="57"/>
      <c r="CO2342" s="57"/>
      <c r="CP2342" s="57"/>
      <c r="CQ2342" s="57"/>
      <c r="CR2342" s="57"/>
      <c r="CS2342" s="57"/>
      <c r="CT2342" s="57"/>
      <c r="CU2342" s="57"/>
      <c r="CV2342" s="57"/>
      <c r="CW2342" s="57"/>
      <c r="CX2342" s="57"/>
      <c r="CY2342" s="57"/>
      <c r="CZ2342" s="57"/>
      <c r="DA2342" s="57"/>
      <c r="DB2342" s="57"/>
      <c r="DC2342" s="57"/>
      <c r="DD2342" s="57"/>
      <c r="DE2342" s="57"/>
      <c r="DF2342" s="57"/>
      <c r="DG2342" s="57"/>
      <c r="DH2342" s="57"/>
      <c r="DI2342" s="57"/>
      <c r="DJ2342" s="57"/>
      <c r="DK2342" s="57"/>
      <c r="DL2342" s="57"/>
      <c r="DM2342" s="57"/>
      <c r="DN2342" s="57"/>
      <c r="DO2342" s="57"/>
    </row>
    <row r="2343" spans="1:119" s="20" customFormat="1" ht="12.75" customHeight="1" outlineLevel="1" collapsed="1">
      <c r="A2343" s="36" t="s">
        <v>2472</v>
      </c>
      <c r="B2343" s="78"/>
      <c r="C2343" s="6" t="s">
        <v>1548</v>
      </c>
      <c r="D2343" s="6" t="s">
        <v>1350</v>
      </c>
      <c r="E2343" s="36" t="s">
        <v>2473</v>
      </c>
      <c r="F2343" s="35" t="s">
        <v>2328</v>
      </c>
      <c r="G2343" s="28"/>
      <c r="H2343" s="28" t="s">
        <v>59</v>
      </c>
      <c r="I2343" s="28"/>
      <c r="J2343" s="27" t="s">
        <v>33</v>
      </c>
      <c r="K2343" s="80" t="s">
        <v>316</v>
      </c>
      <c r="L2343" s="80" t="s">
        <v>316</v>
      </c>
      <c r="M2343" s="3" t="str">
        <f>M2344&amp;" "&amp;O2344&amp;N2344&amp;" "&amp;M2345&amp;" "&amp;O2345&amp;N2345&amp;" "</f>
        <v xml:space="preserve">Покраска 50м2 Ремонт освещение 40м </v>
      </c>
      <c r="N2343" s="28"/>
      <c r="O2343" s="7"/>
      <c r="P2343" s="55"/>
      <c r="Q2343" s="56"/>
      <c r="R2343" s="56"/>
      <c r="S2343" s="56"/>
      <c r="T2343" s="56"/>
      <c r="U2343" s="56"/>
      <c r="V2343" s="56"/>
      <c r="W2343" s="56"/>
      <c r="X2343" s="57"/>
      <c r="Y2343" s="57"/>
      <c r="Z2343" s="57"/>
      <c r="AA2343" s="57"/>
      <c r="AB2343" s="57"/>
      <c r="AC2343" s="57"/>
      <c r="AD2343" s="57"/>
      <c r="AE2343" s="57"/>
      <c r="AF2343" s="57"/>
      <c r="AG2343" s="57"/>
      <c r="AH2343" s="57"/>
      <c r="AI2343" s="57"/>
      <c r="AJ2343" s="57"/>
      <c r="AK2343" s="57"/>
      <c r="AL2343" s="57"/>
      <c r="AM2343" s="57"/>
      <c r="AN2343" s="57"/>
      <c r="AO2343" s="57"/>
      <c r="AP2343" s="57"/>
      <c r="AQ2343" s="57"/>
      <c r="AR2343" s="57"/>
      <c r="AS2343" s="57"/>
      <c r="AT2343" s="57"/>
      <c r="AU2343" s="57"/>
      <c r="AV2343" s="57"/>
      <c r="AW2343" s="57"/>
      <c r="AX2343" s="57"/>
      <c r="AY2343" s="57"/>
      <c r="AZ2343" s="57"/>
      <c r="BA2343" s="57"/>
      <c r="BB2343" s="57"/>
      <c r="BC2343" s="57"/>
      <c r="BD2343" s="57"/>
      <c r="BE2343" s="57"/>
      <c r="BF2343" s="57"/>
      <c r="BG2343" s="57"/>
      <c r="BH2343" s="57"/>
      <c r="BI2343" s="57"/>
      <c r="BJ2343" s="57"/>
      <c r="BK2343" s="57"/>
      <c r="BL2343" s="57"/>
      <c r="BM2343" s="57"/>
      <c r="BN2343" s="57"/>
      <c r="BO2343" s="57"/>
      <c r="BP2343" s="57"/>
      <c r="BQ2343" s="57"/>
      <c r="BR2343" s="57"/>
      <c r="BS2343" s="57"/>
      <c r="BT2343" s="57"/>
      <c r="BU2343" s="57"/>
      <c r="BV2343" s="57"/>
      <c r="BW2343" s="57"/>
      <c r="BX2343" s="57"/>
      <c r="BY2343" s="57"/>
      <c r="BZ2343" s="57"/>
      <c r="CA2343" s="57"/>
      <c r="CB2343" s="57"/>
      <c r="CC2343" s="57"/>
      <c r="CD2343" s="57"/>
      <c r="CE2343" s="57"/>
      <c r="CF2343" s="57"/>
      <c r="CG2343" s="57"/>
      <c r="CH2343" s="57"/>
      <c r="CI2343" s="57"/>
      <c r="CJ2343" s="57"/>
      <c r="CK2343" s="57"/>
      <c r="CL2343" s="57"/>
      <c r="CM2343" s="57"/>
      <c r="CN2343" s="57"/>
      <c r="CO2343" s="57"/>
      <c r="CP2343" s="57"/>
      <c r="CQ2343" s="57"/>
      <c r="CR2343" s="57"/>
      <c r="CS2343" s="57"/>
      <c r="CT2343" s="57"/>
      <c r="CU2343" s="57"/>
      <c r="CV2343" s="57"/>
      <c r="CW2343" s="57"/>
      <c r="CX2343" s="57"/>
      <c r="CY2343" s="57"/>
      <c r="CZ2343" s="57"/>
      <c r="DA2343" s="57"/>
      <c r="DB2343" s="57"/>
      <c r="DC2343" s="57"/>
      <c r="DD2343" s="57"/>
      <c r="DE2343" s="57"/>
      <c r="DF2343" s="57"/>
      <c r="DG2343" s="57"/>
      <c r="DH2343" s="57"/>
      <c r="DI2343" s="57"/>
      <c r="DJ2343" s="57"/>
      <c r="DK2343" s="57"/>
      <c r="DL2343" s="57"/>
      <c r="DM2343" s="57"/>
      <c r="DN2343" s="57"/>
      <c r="DO2343" s="57"/>
    </row>
    <row r="2344" spans="1:119" s="20" customFormat="1" ht="12.75" hidden="1" customHeight="1" outlineLevel="2">
      <c r="A2344" s="36"/>
      <c r="B2344" s="36"/>
      <c r="C2344" s="6"/>
      <c r="D2344" s="6"/>
      <c r="E2344" s="36"/>
      <c r="F2344" s="17"/>
      <c r="G2344" s="18"/>
      <c r="H2344" s="152"/>
      <c r="I2344" s="28"/>
      <c r="J2344" s="27"/>
      <c r="K2344" s="80"/>
      <c r="L2344" s="80"/>
      <c r="M2344" s="3" t="s">
        <v>2705</v>
      </c>
      <c r="N2344" s="28" t="s">
        <v>785</v>
      </c>
      <c r="O2344" s="7">
        <v>50</v>
      </c>
      <c r="P2344" s="55"/>
      <c r="Q2344" s="56"/>
      <c r="R2344" s="56"/>
      <c r="S2344" s="56"/>
      <c r="T2344" s="56"/>
      <c r="U2344" s="56"/>
      <c r="V2344" s="56"/>
      <c r="W2344" s="56"/>
      <c r="X2344" s="57"/>
      <c r="Y2344" s="57"/>
      <c r="Z2344" s="57"/>
      <c r="AA2344" s="57"/>
      <c r="AB2344" s="57"/>
      <c r="AC2344" s="57"/>
      <c r="AD2344" s="57"/>
      <c r="AE2344" s="57"/>
      <c r="AF2344" s="57"/>
      <c r="AG2344" s="57"/>
      <c r="AH2344" s="57"/>
      <c r="AI2344" s="57"/>
      <c r="AJ2344" s="57"/>
      <c r="AK2344" s="57"/>
      <c r="AL2344" s="57"/>
      <c r="AM2344" s="57"/>
      <c r="AN2344" s="57"/>
      <c r="AO2344" s="57"/>
      <c r="AP2344" s="57"/>
      <c r="AQ2344" s="57"/>
      <c r="AR2344" s="57"/>
      <c r="AS2344" s="57"/>
      <c r="AT2344" s="57"/>
      <c r="AU2344" s="57"/>
      <c r="AV2344" s="57"/>
      <c r="AW2344" s="57"/>
      <c r="AX2344" s="57"/>
      <c r="AY2344" s="57"/>
      <c r="AZ2344" s="57"/>
      <c r="BA2344" s="57"/>
      <c r="BB2344" s="57"/>
      <c r="BC2344" s="57"/>
      <c r="BD2344" s="57"/>
      <c r="BE2344" s="57"/>
      <c r="BF2344" s="57"/>
      <c r="BG2344" s="57"/>
      <c r="BH2344" s="57"/>
      <c r="BI2344" s="57"/>
      <c r="BJ2344" s="57"/>
      <c r="BK2344" s="57"/>
      <c r="BL2344" s="57"/>
      <c r="BM2344" s="57"/>
      <c r="BN2344" s="57"/>
      <c r="BO2344" s="57"/>
      <c r="BP2344" s="57"/>
      <c r="BQ2344" s="57"/>
      <c r="BR2344" s="57"/>
      <c r="BS2344" s="57"/>
      <c r="BT2344" s="57"/>
      <c r="BU2344" s="57"/>
      <c r="BV2344" s="57"/>
      <c r="BW2344" s="57"/>
      <c r="BX2344" s="57"/>
      <c r="BY2344" s="57"/>
      <c r="BZ2344" s="57"/>
      <c r="CA2344" s="57"/>
      <c r="CB2344" s="57"/>
      <c r="CC2344" s="57"/>
      <c r="CD2344" s="57"/>
      <c r="CE2344" s="57"/>
      <c r="CF2344" s="57"/>
      <c r="CG2344" s="57"/>
      <c r="CH2344" s="57"/>
      <c r="CI2344" s="57"/>
      <c r="CJ2344" s="57"/>
      <c r="CK2344" s="57"/>
      <c r="CL2344" s="57"/>
      <c r="CM2344" s="57"/>
      <c r="CN2344" s="57"/>
      <c r="CO2344" s="57"/>
      <c r="CP2344" s="57"/>
      <c r="CQ2344" s="57"/>
      <c r="CR2344" s="57"/>
      <c r="CS2344" s="57"/>
      <c r="CT2344" s="57"/>
      <c r="CU2344" s="57"/>
      <c r="CV2344" s="57"/>
      <c r="CW2344" s="57"/>
      <c r="CX2344" s="57"/>
      <c r="CY2344" s="57"/>
      <c r="CZ2344" s="57"/>
      <c r="DA2344" s="57"/>
      <c r="DB2344" s="57"/>
      <c r="DC2344" s="57"/>
      <c r="DD2344" s="57"/>
      <c r="DE2344" s="57"/>
      <c r="DF2344" s="57"/>
      <c r="DG2344" s="57"/>
      <c r="DH2344" s="57"/>
      <c r="DI2344" s="57"/>
      <c r="DJ2344" s="57"/>
      <c r="DK2344" s="57"/>
      <c r="DL2344" s="57"/>
      <c r="DM2344" s="57"/>
      <c r="DN2344" s="57"/>
      <c r="DO2344" s="57"/>
    </row>
    <row r="2345" spans="1:119" s="20" customFormat="1" ht="12.75" hidden="1" customHeight="1" outlineLevel="2">
      <c r="A2345" s="79"/>
      <c r="B2345" s="79"/>
      <c r="C2345" s="81"/>
      <c r="D2345" s="81"/>
      <c r="E2345" s="79"/>
      <c r="F2345" s="75"/>
      <c r="G2345" s="64"/>
      <c r="H2345" s="308"/>
      <c r="I2345" s="49"/>
      <c r="J2345" s="12"/>
      <c r="K2345" s="309"/>
      <c r="L2345" s="309"/>
      <c r="M2345" s="3" t="s">
        <v>2460</v>
      </c>
      <c r="N2345" s="28" t="s">
        <v>798</v>
      </c>
      <c r="O2345" s="7">
        <v>40</v>
      </c>
      <c r="P2345" s="55"/>
      <c r="Q2345" s="56"/>
      <c r="R2345" s="56"/>
      <c r="S2345" s="56"/>
      <c r="T2345" s="56"/>
      <c r="U2345" s="56"/>
      <c r="V2345" s="56"/>
      <c r="W2345" s="56"/>
      <c r="X2345" s="57"/>
      <c r="Y2345" s="57"/>
      <c r="Z2345" s="57"/>
      <c r="AA2345" s="57"/>
      <c r="AB2345" s="57"/>
      <c r="AC2345" s="57"/>
      <c r="AD2345" s="57"/>
      <c r="AE2345" s="57"/>
      <c r="AF2345" s="57"/>
      <c r="AG2345" s="57"/>
      <c r="AH2345" s="57"/>
      <c r="AI2345" s="57"/>
      <c r="AJ2345" s="57"/>
      <c r="AK2345" s="57"/>
      <c r="AL2345" s="57"/>
      <c r="AM2345" s="57"/>
      <c r="AN2345" s="57"/>
      <c r="AO2345" s="57"/>
      <c r="AP2345" s="57"/>
      <c r="AQ2345" s="57"/>
      <c r="AR2345" s="57"/>
      <c r="AS2345" s="57"/>
      <c r="AT2345" s="57"/>
      <c r="AU2345" s="57"/>
      <c r="AV2345" s="57"/>
      <c r="AW2345" s="57"/>
      <c r="AX2345" s="57"/>
      <c r="AY2345" s="57"/>
      <c r="AZ2345" s="57"/>
      <c r="BA2345" s="57"/>
      <c r="BB2345" s="57"/>
      <c r="BC2345" s="57"/>
      <c r="BD2345" s="57"/>
      <c r="BE2345" s="57"/>
      <c r="BF2345" s="57"/>
      <c r="BG2345" s="57"/>
      <c r="BH2345" s="57"/>
      <c r="BI2345" s="57"/>
      <c r="BJ2345" s="57"/>
      <c r="BK2345" s="57"/>
      <c r="BL2345" s="57"/>
      <c r="BM2345" s="57"/>
      <c r="BN2345" s="57"/>
      <c r="BO2345" s="57"/>
      <c r="BP2345" s="57"/>
      <c r="BQ2345" s="57"/>
      <c r="BR2345" s="57"/>
      <c r="BS2345" s="57"/>
      <c r="BT2345" s="57"/>
      <c r="BU2345" s="57"/>
      <c r="BV2345" s="57"/>
      <c r="BW2345" s="57"/>
      <c r="BX2345" s="57"/>
      <c r="BY2345" s="57"/>
      <c r="BZ2345" s="57"/>
      <c r="CA2345" s="57"/>
      <c r="CB2345" s="57"/>
      <c r="CC2345" s="57"/>
      <c r="CD2345" s="57"/>
      <c r="CE2345" s="57"/>
      <c r="CF2345" s="57"/>
      <c r="CG2345" s="57"/>
      <c r="CH2345" s="57"/>
      <c r="CI2345" s="57"/>
      <c r="CJ2345" s="57"/>
      <c r="CK2345" s="57"/>
      <c r="CL2345" s="57"/>
      <c r="CM2345" s="57"/>
      <c r="CN2345" s="57"/>
      <c r="CO2345" s="57"/>
      <c r="CP2345" s="57"/>
      <c r="CQ2345" s="57"/>
      <c r="CR2345" s="57"/>
      <c r="CS2345" s="57"/>
      <c r="CT2345" s="57"/>
      <c r="CU2345" s="57"/>
      <c r="CV2345" s="57"/>
      <c r="CW2345" s="57"/>
      <c r="CX2345" s="57"/>
      <c r="CY2345" s="57"/>
      <c r="CZ2345" s="57"/>
      <c r="DA2345" s="57"/>
      <c r="DB2345" s="57"/>
      <c r="DC2345" s="57"/>
      <c r="DD2345" s="57"/>
      <c r="DE2345" s="57"/>
      <c r="DF2345" s="57"/>
      <c r="DG2345" s="57"/>
      <c r="DH2345" s="57"/>
      <c r="DI2345" s="57"/>
      <c r="DJ2345" s="57"/>
      <c r="DK2345" s="57"/>
      <c r="DL2345" s="57"/>
      <c r="DM2345" s="57"/>
      <c r="DN2345" s="57"/>
      <c r="DO2345" s="57"/>
    </row>
    <row r="2346" spans="1:119" s="20" customFormat="1" ht="12.75" customHeight="1" outlineLevel="1" collapsed="1">
      <c r="A2346" s="36" t="s">
        <v>2474</v>
      </c>
      <c r="B2346" s="78">
        <v>35</v>
      </c>
      <c r="C2346" s="6" t="s">
        <v>1548</v>
      </c>
      <c r="D2346" s="6" t="s">
        <v>1350</v>
      </c>
      <c r="E2346" s="36" t="s">
        <v>2475</v>
      </c>
      <c r="F2346" s="35" t="s">
        <v>2476</v>
      </c>
      <c r="G2346" s="28"/>
      <c r="H2346" s="28" t="s">
        <v>59</v>
      </c>
      <c r="I2346" s="28"/>
      <c r="J2346" s="27" t="s">
        <v>33</v>
      </c>
      <c r="K2346" s="80" t="s">
        <v>55</v>
      </c>
      <c r="L2346" s="80" t="s">
        <v>55</v>
      </c>
      <c r="M2346" s="3" t="str">
        <f>M2347&amp;" "&amp;O2347&amp;N2347&amp;" "&amp;M2348&amp;" "&amp;O2348&amp;N2348&amp;" "</f>
        <v xml:space="preserve">Покраска 10м2 Засыпка щебнем 8м2 </v>
      </c>
      <c r="N2346" s="28"/>
      <c r="O2346" s="7"/>
      <c r="P2346" s="55"/>
      <c r="Q2346" s="56"/>
      <c r="R2346" s="56"/>
      <c r="S2346" s="56"/>
      <c r="T2346" s="56"/>
      <c r="U2346" s="56"/>
      <c r="V2346" s="56"/>
      <c r="W2346" s="56"/>
      <c r="X2346" s="57"/>
      <c r="Y2346" s="57"/>
      <c r="Z2346" s="57"/>
      <c r="AA2346" s="57"/>
      <c r="AB2346" s="57"/>
      <c r="AC2346" s="57"/>
      <c r="AD2346" s="57"/>
      <c r="AE2346" s="57"/>
      <c r="AF2346" s="57"/>
      <c r="AG2346" s="57"/>
      <c r="AH2346" s="57"/>
      <c r="AI2346" s="57"/>
      <c r="AJ2346" s="57"/>
      <c r="AK2346" s="57"/>
      <c r="AL2346" s="57"/>
      <c r="AM2346" s="57"/>
      <c r="AN2346" s="57"/>
      <c r="AO2346" s="57"/>
      <c r="AP2346" s="57"/>
      <c r="AQ2346" s="57"/>
      <c r="AR2346" s="57"/>
      <c r="AS2346" s="57"/>
      <c r="AT2346" s="57"/>
      <c r="AU2346" s="57"/>
      <c r="AV2346" s="57"/>
      <c r="AW2346" s="57"/>
      <c r="AX2346" s="57"/>
      <c r="AY2346" s="57"/>
      <c r="AZ2346" s="57"/>
      <c r="BA2346" s="57"/>
      <c r="BB2346" s="57"/>
      <c r="BC2346" s="57"/>
      <c r="BD2346" s="57"/>
      <c r="BE2346" s="57"/>
      <c r="BF2346" s="57"/>
      <c r="BG2346" s="57"/>
      <c r="BH2346" s="57"/>
      <c r="BI2346" s="57"/>
      <c r="BJ2346" s="57"/>
      <c r="BK2346" s="57"/>
      <c r="BL2346" s="57"/>
      <c r="BM2346" s="57"/>
      <c r="BN2346" s="57"/>
      <c r="BO2346" s="57"/>
      <c r="BP2346" s="57"/>
      <c r="BQ2346" s="57"/>
      <c r="BR2346" s="57"/>
      <c r="BS2346" s="57"/>
      <c r="BT2346" s="57"/>
      <c r="BU2346" s="57"/>
      <c r="BV2346" s="57"/>
      <c r="BW2346" s="57"/>
      <c r="BX2346" s="57"/>
      <c r="BY2346" s="57"/>
      <c r="BZ2346" s="57"/>
      <c r="CA2346" s="57"/>
      <c r="CB2346" s="57"/>
      <c r="CC2346" s="57"/>
      <c r="CD2346" s="57"/>
      <c r="CE2346" s="57"/>
      <c r="CF2346" s="57"/>
      <c r="CG2346" s="57"/>
      <c r="CH2346" s="57"/>
      <c r="CI2346" s="57"/>
      <c r="CJ2346" s="57"/>
      <c r="CK2346" s="57"/>
      <c r="CL2346" s="57"/>
      <c r="CM2346" s="57"/>
      <c r="CN2346" s="57"/>
      <c r="CO2346" s="57"/>
      <c r="CP2346" s="57"/>
      <c r="CQ2346" s="57"/>
      <c r="CR2346" s="57"/>
      <c r="CS2346" s="57"/>
      <c r="CT2346" s="57"/>
      <c r="CU2346" s="57"/>
      <c r="CV2346" s="57"/>
      <c r="CW2346" s="57"/>
      <c r="CX2346" s="57"/>
      <c r="CY2346" s="57"/>
      <c r="CZ2346" s="57"/>
      <c r="DA2346" s="57"/>
      <c r="DB2346" s="57"/>
      <c r="DC2346" s="57"/>
      <c r="DD2346" s="57"/>
      <c r="DE2346" s="57"/>
      <c r="DF2346" s="57"/>
      <c r="DG2346" s="57"/>
      <c r="DH2346" s="57"/>
      <c r="DI2346" s="57"/>
      <c r="DJ2346" s="57"/>
      <c r="DK2346" s="57"/>
      <c r="DL2346" s="57"/>
      <c r="DM2346" s="57"/>
      <c r="DN2346" s="57"/>
      <c r="DO2346" s="57"/>
    </row>
    <row r="2347" spans="1:119" s="20" customFormat="1" ht="12.75" hidden="1" customHeight="1" outlineLevel="2">
      <c r="A2347" s="36"/>
      <c r="B2347" s="36"/>
      <c r="C2347" s="6"/>
      <c r="D2347" s="6"/>
      <c r="E2347" s="36"/>
      <c r="F2347" s="17"/>
      <c r="G2347" s="18"/>
      <c r="H2347" s="152"/>
      <c r="I2347" s="28"/>
      <c r="J2347" s="27"/>
      <c r="K2347" s="80"/>
      <c r="L2347" s="80"/>
      <c r="M2347" s="3" t="s">
        <v>2705</v>
      </c>
      <c r="N2347" s="28" t="s">
        <v>785</v>
      </c>
      <c r="O2347" s="7">
        <v>10</v>
      </c>
      <c r="P2347" s="55"/>
      <c r="Q2347" s="56"/>
      <c r="R2347" s="56"/>
      <c r="S2347" s="56"/>
      <c r="T2347" s="56"/>
      <c r="U2347" s="56"/>
      <c r="V2347" s="56"/>
      <c r="W2347" s="56"/>
      <c r="X2347" s="57"/>
      <c r="Y2347" s="57"/>
      <c r="Z2347" s="57"/>
      <c r="AA2347" s="57"/>
      <c r="AB2347" s="57"/>
      <c r="AC2347" s="57"/>
      <c r="AD2347" s="57"/>
      <c r="AE2347" s="57"/>
      <c r="AF2347" s="57"/>
      <c r="AG2347" s="57"/>
      <c r="AH2347" s="57"/>
      <c r="AI2347" s="57"/>
      <c r="AJ2347" s="57"/>
      <c r="AK2347" s="57"/>
      <c r="AL2347" s="57"/>
      <c r="AM2347" s="57"/>
      <c r="AN2347" s="57"/>
      <c r="AO2347" s="57"/>
      <c r="AP2347" s="57"/>
      <c r="AQ2347" s="57"/>
      <c r="AR2347" s="57"/>
      <c r="AS2347" s="57"/>
      <c r="AT2347" s="57"/>
      <c r="AU2347" s="57"/>
      <c r="AV2347" s="57"/>
      <c r="AW2347" s="57"/>
      <c r="AX2347" s="57"/>
      <c r="AY2347" s="57"/>
      <c r="AZ2347" s="57"/>
      <c r="BA2347" s="57"/>
      <c r="BB2347" s="57"/>
      <c r="BC2347" s="57"/>
      <c r="BD2347" s="57"/>
      <c r="BE2347" s="57"/>
      <c r="BF2347" s="57"/>
      <c r="BG2347" s="57"/>
      <c r="BH2347" s="57"/>
      <c r="BI2347" s="57"/>
      <c r="BJ2347" s="57"/>
      <c r="BK2347" s="57"/>
      <c r="BL2347" s="57"/>
      <c r="BM2347" s="57"/>
      <c r="BN2347" s="57"/>
      <c r="BO2347" s="57"/>
      <c r="BP2347" s="57"/>
      <c r="BQ2347" s="57"/>
      <c r="BR2347" s="57"/>
      <c r="BS2347" s="57"/>
      <c r="BT2347" s="57"/>
      <c r="BU2347" s="57"/>
      <c r="BV2347" s="57"/>
      <c r="BW2347" s="57"/>
      <c r="BX2347" s="57"/>
      <c r="BY2347" s="57"/>
      <c r="BZ2347" s="57"/>
      <c r="CA2347" s="57"/>
      <c r="CB2347" s="57"/>
      <c r="CC2347" s="57"/>
      <c r="CD2347" s="57"/>
      <c r="CE2347" s="57"/>
      <c r="CF2347" s="57"/>
      <c r="CG2347" s="57"/>
      <c r="CH2347" s="57"/>
      <c r="CI2347" s="57"/>
      <c r="CJ2347" s="57"/>
      <c r="CK2347" s="57"/>
      <c r="CL2347" s="57"/>
      <c r="CM2347" s="57"/>
      <c r="CN2347" s="57"/>
      <c r="CO2347" s="57"/>
      <c r="CP2347" s="57"/>
      <c r="CQ2347" s="57"/>
      <c r="CR2347" s="57"/>
      <c r="CS2347" s="57"/>
      <c r="CT2347" s="57"/>
      <c r="CU2347" s="57"/>
      <c r="CV2347" s="57"/>
      <c r="CW2347" s="57"/>
      <c r="CX2347" s="57"/>
      <c r="CY2347" s="57"/>
      <c r="CZ2347" s="57"/>
      <c r="DA2347" s="57"/>
      <c r="DB2347" s="57"/>
      <c r="DC2347" s="57"/>
      <c r="DD2347" s="57"/>
      <c r="DE2347" s="57"/>
      <c r="DF2347" s="57"/>
      <c r="DG2347" s="57"/>
      <c r="DH2347" s="57"/>
      <c r="DI2347" s="57"/>
      <c r="DJ2347" s="57"/>
      <c r="DK2347" s="57"/>
      <c r="DL2347" s="57"/>
      <c r="DM2347" s="57"/>
      <c r="DN2347" s="57"/>
      <c r="DO2347" s="57"/>
    </row>
    <row r="2348" spans="1:119" s="20" customFormat="1" ht="12.75" hidden="1" customHeight="1" outlineLevel="2">
      <c r="A2348" s="36"/>
      <c r="B2348" s="36"/>
      <c r="C2348" s="6"/>
      <c r="D2348" s="6"/>
      <c r="E2348" s="36"/>
      <c r="F2348" s="17"/>
      <c r="G2348" s="18"/>
      <c r="H2348" s="152"/>
      <c r="I2348" s="28"/>
      <c r="J2348" s="27"/>
      <c r="K2348" s="80"/>
      <c r="L2348" s="80"/>
      <c r="M2348" s="3" t="s">
        <v>2477</v>
      </c>
      <c r="N2348" s="28" t="s">
        <v>785</v>
      </c>
      <c r="O2348" s="7">
        <v>8</v>
      </c>
      <c r="P2348" s="55"/>
      <c r="Q2348" s="56"/>
      <c r="R2348" s="56"/>
      <c r="S2348" s="56"/>
      <c r="T2348" s="56"/>
      <c r="U2348" s="56"/>
      <c r="V2348" s="56"/>
      <c r="W2348" s="56"/>
      <c r="X2348" s="57"/>
      <c r="Y2348" s="57"/>
      <c r="Z2348" s="57"/>
      <c r="AA2348" s="57"/>
      <c r="AB2348" s="57"/>
      <c r="AC2348" s="57"/>
      <c r="AD2348" s="57"/>
      <c r="AE2348" s="57"/>
      <c r="AF2348" s="57"/>
      <c r="AG2348" s="57"/>
      <c r="AH2348" s="57"/>
      <c r="AI2348" s="57"/>
      <c r="AJ2348" s="57"/>
      <c r="AK2348" s="57"/>
      <c r="AL2348" s="57"/>
      <c r="AM2348" s="57"/>
      <c r="AN2348" s="57"/>
      <c r="AO2348" s="57"/>
      <c r="AP2348" s="57"/>
      <c r="AQ2348" s="57"/>
      <c r="AR2348" s="57"/>
      <c r="AS2348" s="57"/>
      <c r="AT2348" s="57"/>
      <c r="AU2348" s="57"/>
      <c r="AV2348" s="57"/>
      <c r="AW2348" s="57"/>
      <c r="AX2348" s="57"/>
      <c r="AY2348" s="57"/>
      <c r="AZ2348" s="57"/>
      <c r="BA2348" s="57"/>
      <c r="BB2348" s="57"/>
      <c r="BC2348" s="57"/>
      <c r="BD2348" s="57"/>
      <c r="BE2348" s="57"/>
      <c r="BF2348" s="57"/>
      <c r="BG2348" s="57"/>
      <c r="BH2348" s="57"/>
      <c r="BI2348" s="57"/>
      <c r="BJ2348" s="57"/>
      <c r="BK2348" s="57"/>
      <c r="BL2348" s="57"/>
      <c r="BM2348" s="57"/>
      <c r="BN2348" s="57"/>
      <c r="BO2348" s="57"/>
      <c r="BP2348" s="57"/>
      <c r="BQ2348" s="57"/>
      <c r="BR2348" s="57"/>
      <c r="BS2348" s="57"/>
      <c r="BT2348" s="57"/>
      <c r="BU2348" s="57"/>
      <c r="BV2348" s="57"/>
      <c r="BW2348" s="57"/>
      <c r="BX2348" s="57"/>
      <c r="BY2348" s="57"/>
      <c r="BZ2348" s="57"/>
      <c r="CA2348" s="57"/>
      <c r="CB2348" s="57"/>
      <c r="CC2348" s="57"/>
      <c r="CD2348" s="57"/>
      <c r="CE2348" s="57"/>
      <c r="CF2348" s="57"/>
      <c r="CG2348" s="57"/>
      <c r="CH2348" s="57"/>
      <c r="CI2348" s="57"/>
      <c r="CJ2348" s="57"/>
      <c r="CK2348" s="57"/>
      <c r="CL2348" s="57"/>
      <c r="CM2348" s="57"/>
      <c r="CN2348" s="57"/>
      <c r="CO2348" s="57"/>
      <c r="CP2348" s="57"/>
      <c r="CQ2348" s="57"/>
      <c r="CR2348" s="57"/>
      <c r="CS2348" s="57"/>
      <c r="CT2348" s="57"/>
      <c r="CU2348" s="57"/>
      <c r="CV2348" s="57"/>
      <c r="CW2348" s="57"/>
      <c r="CX2348" s="57"/>
      <c r="CY2348" s="57"/>
      <c r="CZ2348" s="57"/>
      <c r="DA2348" s="57"/>
      <c r="DB2348" s="57"/>
      <c r="DC2348" s="57"/>
      <c r="DD2348" s="57"/>
      <c r="DE2348" s="57"/>
      <c r="DF2348" s="57"/>
      <c r="DG2348" s="57"/>
      <c r="DH2348" s="57"/>
      <c r="DI2348" s="57"/>
      <c r="DJ2348" s="57"/>
      <c r="DK2348" s="57"/>
      <c r="DL2348" s="57"/>
      <c r="DM2348" s="57"/>
      <c r="DN2348" s="57"/>
      <c r="DO2348" s="57"/>
    </row>
    <row r="2349" spans="1:119" s="20" customFormat="1" ht="12.75" customHeight="1" outlineLevel="1" collapsed="1">
      <c r="A2349" s="36" t="s">
        <v>2478</v>
      </c>
      <c r="B2349" s="78"/>
      <c r="C2349" s="6" t="s">
        <v>1548</v>
      </c>
      <c r="D2349" s="6" t="s">
        <v>1350</v>
      </c>
      <c r="E2349" s="36" t="s">
        <v>2479</v>
      </c>
      <c r="F2349" s="35" t="s">
        <v>2480</v>
      </c>
      <c r="G2349" s="28"/>
      <c r="H2349" s="28" t="s">
        <v>59</v>
      </c>
      <c r="I2349" s="28"/>
      <c r="J2349" s="27" t="s">
        <v>33</v>
      </c>
      <c r="K2349" s="80" t="s">
        <v>490</v>
      </c>
      <c r="L2349" s="80" t="s">
        <v>490</v>
      </c>
      <c r="M2349" s="3" t="str">
        <f>M2350&amp;" "&amp;O2350&amp;N2350&amp;" "</f>
        <v xml:space="preserve">Ремонт проходной калитки 1шт </v>
      </c>
      <c r="N2349" s="28"/>
      <c r="O2349" s="7"/>
      <c r="P2349" s="55"/>
      <c r="Q2349" s="56"/>
      <c r="R2349" s="56"/>
      <c r="S2349" s="56"/>
      <c r="T2349" s="56"/>
      <c r="U2349" s="56"/>
      <c r="V2349" s="56"/>
      <c r="W2349" s="56"/>
      <c r="X2349" s="57"/>
      <c r="Y2349" s="57"/>
      <c r="Z2349" s="57"/>
      <c r="AA2349" s="57"/>
      <c r="AB2349" s="57"/>
      <c r="AC2349" s="57"/>
      <c r="AD2349" s="57"/>
      <c r="AE2349" s="57"/>
      <c r="AF2349" s="57"/>
      <c r="AG2349" s="57"/>
      <c r="AH2349" s="57"/>
      <c r="AI2349" s="57"/>
      <c r="AJ2349" s="57"/>
      <c r="AK2349" s="57"/>
      <c r="AL2349" s="57"/>
      <c r="AM2349" s="57"/>
      <c r="AN2349" s="57"/>
      <c r="AO2349" s="57"/>
      <c r="AP2349" s="57"/>
      <c r="AQ2349" s="57"/>
      <c r="AR2349" s="57"/>
      <c r="AS2349" s="57"/>
      <c r="AT2349" s="57"/>
      <c r="AU2349" s="57"/>
      <c r="AV2349" s="57"/>
      <c r="AW2349" s="57"/>
      <c r="AX2349" s="57"/>
      <c r="AY2349" s="57"/>
      <c r="AZ2349" s="57"/>
      <c r="BA2349" s="57"/>
      <c r="BB2349" s="57"/>
      <c r="BC2349" s="57"/>
      <c r="BD2349" s="57"/>
      <c r="BE2349" s="57"/>
      <c r="BF2349" s="57"/>
      <c r="BG2349" s="57"/>
      <c r="BH2349" s="57"/>
      <c r="BI2349" s="57"/>
      <c r="BJ2349" s="57"/>
      <c r="BK2349" s="57"/>
      <c r="BL2349" s="57"/>
      <c r="BM2349" s="57"/>
      <c r="BN2349" s="57"/>
      <c r="BO2349" s="57"/>
      <c r="BP2349" s="57"/>
      <c r="BQ2349" s="57"/>
      <c r="BR2349" s="57"/>
      <c r="BS2349" s="57"/>
      <c r="BT2349" s="57"/>
      <c r="BU2349" s="57"/>
      <c r="BV2349" s="57"/>
      <c r="BW2349" s="57"/>
      <c r="BX2349" s="57"/>
      <c r="BY2349" s="57"/>
      <c r="BZ2349" s="57"/>
      <c r="CA2349" s="57"/>
      <c r="CB2349" s="57"/>
      <c r="CC2349" s="57"/>
      <c r="CD2349" s="57"/>
      <c r="CE2349" s="57"/>
      <c r="CF2349" s="57"/>
      <c r="CG2349" s="57"/>
      <c r="CH2349" s="57"/>
      <c r="CI2349" s="57"/>
      <c r="CJ2349" s="57"/>
      <c r="CK2349" s="57"/>
      <c r="CL2349" s="57"/>
      <c r="CM2349" s="57"/>
      <c r="CN2349" s="57"/>
      <c r="CO2349" s="57"/>
      <c r="CP2349" s="57"/>
      <c r="CQ2349" s="57"/>
      <c r="CR2349" s="57"/>
      <c r="CS2349" s="57"/>
      <c r="CT2349" s="57"/>
      <c r="CU2349" s="57"/>
      <c r="CV2349" s="57"/>
      <c r="CW2349" s="57"/>
      <c r="CX2349" s="57"/>
      <c r="CY2349" s="57"/>
      <c r="CZ2349" s="57"/>
      <c r="DA2349" s="57"/>
      <c r="DB2349" s="57"/>
      <c r="DC2349" s="57"/>
      <c r="DD2349" s="57"/>
      <c r="DE2349" s="57"/>
      <c r="DF2349" s="57"/>
      <c r="DG2349" s="57"/>
      <c r="DH2349" s="57"/>
      <c r="DI2349" s="57"/>
      <c r="DJ2349" s="57"/>
      <c r="DK2349" s="57"/>
      <c r="DL2349" s="57"/>
      <c r="DM2349" s="57"/>
      <c r="DN2349" s="57"/>
      <c r="DO2349" s="57"/>
    </row>
    <row r="2350" spans="1:119" s="20" customFormat="1" ht="12.75" hidden="1" customHeight="1" outlineLevel="2">
      <c r="A2350" s="36"/>
      <c r="B2350" s="36"/>
      <c r="C2350" s="6"/>
      <c r="D2350" s="6"/>
      <c r="E2350" s="36"/>
      <c r="F2350" s="17"/>
      <c r="G2350" s="18"/>
      <c r="H2350" s="152"/>
      <c r="I2350" s="28"/>
      <c r="J2350" s="27"/>
      <c r="K2350" s="80"/>
      <c r="L2350" s="80"/>
      <c r="M2350" s="3" t="s">
        <v>2481</v>
      </c>
      <c r="N2350" s="28" t="s">
        <v>54</v>
      </c>
      <c r="O2350" s="7">
        <v>1</v>
      </c>
      <c r="P2350" s="55"/>
      <c r="Q2350" s="56"/>
      <c r="R2350" s="56"/>
      <c r="S2350" s="56"/>
      <c r="T2350" s="56"/>
      <c r="U2350" s="56"/>
      <c r="V2350" s="56"/>
      <c r="W2350" s="56"/>
      <c r="X2350" s="57"/>
      <c r="Y2350" s="57"/>
      <c r="Z2350" s="57"/>
      <c r="AA2350" s="57"/>
      <c r="AB2350" s="57"/>
      <c r="AC2350" s="57"/>
      <c r="AD2350" s="57"/>
      <c r="AE2350" s="57"/>
      <c r="AF2350" s="57"/>
      <c r="AG2350" s="57"/>
      <c r="AH2350" s="57"/>
      <c r="AI2350" s="57"/>
      <c r="AJ2350" s="57"/>
      <c r="AK2350" s="57"/>
      <c r="AL2350" s="57"/>
      <c r="AM2350" s="57"/>
      <c r="AN2350" s="57"/>
      <c r="AO2350" s="57"/>
      <c r="AP2350" s="57"/>
      <c r="AQ2350" s="57"/>
      <c r="AR2350" s="57"/>
      <c r="AS2350" s="57"/>
      <c r="AT2350" s="57"/>
      <c r="AU2350" s="57"/>
      <c r="AV2350" s="57"/>
      <c r="AW2350" s="57"/>
      <c r="AX2350" s="57"/>
      <c r="AY2350" s="57"/>
      <c r="AZ2350" s="57"/>
      <c r="BA2350" s="57"/>
      <c r="BB2350" s="57"/>
      <c r="BC2350" s="57"/>
      <c r="BD2350" s="57"/>
      <c r="BE2350" s="57"/>
      <c r="BF2350" s="57"/>
      <c r="BG2350" s="57"/>
      <c r="BH2350" s="57"/>
      <c r="BI2350" s="57"/>
      <c r="BJ2350" s="57"/>
      <c r="BK2350" s="57"/>
      <c r="BL2350" s="57"/>
      <c r="BM2350" s="57"/>
      <c r="BN2350" s="57"/>
      <c r="BO2350" s="57"/>
      <c r="BP2350" s="57"/>
      <c r="BQ2350" s="57"/>
      <c r="BR2350" s="57"/>
      <c r="BS2350" s="57"/>
      <c r="BT2350" s="57"/>
      <c r="BU2350" s="57"/>
      <c r="BV2350" s="57"/>
      <c r="BW2350" s="57"/>
      <c r="BX2350" s="57"/>
      <c r="BY2350" s="57"/>
      <c r="BZ2350" s="57"/>
      <c r="CA2350" s="57"/>
      <c r="CB2350" s="57"/>
      <c r="CC2350" s="57"/>
      <c r="CD2350" s="57"/>
      <c r="CE2350" s="57"/>
      <c r="CF2350" s="57"/>
      <c r="CG2350" s="57"/>
      <c r="CH2350" s="57"/>
      <c r="CI2350" s="57"/>
      <c r="CJ2350" s="57"/>
      <c r="CK2350" s="57"/>
      <c r="CL2350" s="57"/>
      <c r="CM2350" s="57"/>
      <c r="CN2350" s="57"/>
      <c r="CO2350" s="57"/>
      <c r="CP2350" s="57"/>
      <c r="CQ2350" s="57"/>
      <c r="CR2350" s="57"/>
      <c r="CS2350" s="57"/>
      <c r="CT2350" s="57"/>
      <c r="CU2350" s="57"/>
      <c r="CV2350" s="57"/>
      <c r="CW2350" s="57"/>
      <c r="CX2350" s="57"/>
      <c r="CY2350" s="57"/>
      <c r="CZ2350" s="57"/>
      <c r="DA2350" s="57"/>
      <c r="DB2350" s="57"/>
      <c r="DC2350" s="57"/>
      <c r="DD2350" s="57"/>
      <c r="DE2350" s="57"/>
      <c r="DF2350" s="57"/>
      <c r="DG2350" s="57"/>
      <c r="DH2350" s="57"/>
      <c r="DI2350" s="57"/>
      <c r="DJ2350" s="57"/>
      <c r="DK2350" s="57"/>
      <c r="DL2350" s="57"/>
      <c r="DM2350" s="57"/>
      <c r="DN2350" s="57"/>
      <c r="DO2350" s="57"/>
    </row>
    <row r="2351" spans="1:119" s="20" customFormat="1" ht="12.75" customHeight="1" outlineLevel="1" collapsed="1">
      <c r="A2351" s="36" t="s">
        <v>2482</v>
      </c>
      <c r="B2351" s="78"/>
      <c r="C2351" s="6" t="s">
        <v>1548</v>
      </c>
      <c r="D2351" s="6" t="s">
        <v>1350</v>
      </c>
      <c r="E2351" s="36" t="s">
        <v>2483</v>
      </c>
      <c r="F2351" s="35" t="s">
        <v>2484</v>
      </c>
      <c r="G2351" s="28"/>
      <c r="H2351" s="28" t="s">
        <v>59</v>
      </c>
      <c r="I2351" s="28"/>
      <c r="J2351" s="27" t="s">
        <v>33</v>
      </c>
      <c r="K2351" s="80" t="s">
        <v>40</v>
      </c>
      <c r="L2351" s="80" t="s">
        <v>40</v>
      </c>
      <c r="M2351" s="3" t="str">
        <f>M2352&amp;" "&amp;O2352&amp;N2352&amp;" "</f>
        <v xml:space="preserve">Ремонт помещения 1шт </v>
      </c>
      <c r="N2351" s="28"/>
      <c r="O2351" s="7"/>
      <c r="P2351" s="55"/>
      <c r="Q2351" s="56"/>
      <c r="R2351" s="56"/>
      <c r="S2351" s="56"/>
      <c r="T2351" s="56"/>
      <c r="U2351" s="56"/>
      <c r="V2351" s="56"/>
      <c r="W2351" s="56"/>
      <c r="X2351" s="57"/>
      <c r="Y2351" s="57"/>
      <c r="Z2351" s="57"/>
      <c r="AA2351" s="57"/>
      <c r="AB2351" s="57"/>
      <c r="AC2351" s="57"/>
      <c r="AD2351" s="57"/>
      <c r="AE2351" s="57"/>
      <c r="AF2351" s="57"/>
      <c r="AG2351" s="57"/>
      <c r="AH2351" s="57"/>
      <c r="AI2351" s="57"/>
      <c r="AJ2351" s="57"/>
      <c r="AK2351" s="57"/>
      <c r="AL2351" s="57"/>
      <c r="AM2351" s="57"/>
      <c r="AN2351" s="57"/>
      <c r="AO2351" s="57"/>
      <c r="AP2351" s="57"/>
      <c r="AQ2351" s="57"/>
      <c r="AR2351" s="57"/>
      <c r="AS2351" s="57"/>
      <c r="AT2351" s="57"/>
      <c r="AU2351" s="57"/>
      <c r="AV2351" s="57"/>
      <c r="AW2351" s="57"/>
      <c r="AX2351" s="57"/>
      <c r="AY2351" s="57"/>
      <c r="AZ2351" s="57"/>
      <c r="BA2351" s="57"/>
      <c r="BB2351" s="57"/>
      <c r="BC2351" s="57"/>
      <c r="BD2351" s="57"/>
      <c r="BE2351" s="57"/>
      <c r="BF2351" s="57"/>
      <c r="BG2351" s="57"/>
      <c r="BH2351" s="57"/>
      <c r="BI2351" s="57"/>
      <c r="BJ2351" s="57"/>
      <c r="BK2351" s="57"/>
      <c r="BL2351" s="57"/>
      <c r="BM2351" s="57"/>
      <c r="BN2351" s="57"/>
      <c r="BO2351" s="57"/>
      <c r="BP2351" s="57"/>
      <c r="BQ2351" s="57"/>
      <c r="BR2351" s="57"/>
      <c r="BS2351" s="57"/>
      <c r="BT2351" s="57"/>
      <c r="BU2351" s="57"/>
      <c r="BV2351" s="57"/>
      <c r="BW2351" s="57"/>
      <c r="BX2351" s="57"/>
      <c r="BY2351" s="57"/>
      <c r="BZ2351" s="57"/>
      <c r="CA2351" s="57"/>
      <c r="CB2351" s="57"/>
      <c r="CC2351" s="57"/>
      <c r="CD2351" s="57"/>
      <c r="CE2351" s="57"/>
      <c r="CF2351" s="57"/>
      <c r="CG2351" s="57"/>
      <c r="CH2351" s="57"/>
      <c r="CI2351" s="57"/>
      <c r="CJ2351" s="57"/>
      <c r="CK2351" s="57"/>
      <c r="CL2351" s="57"/>
      <c r="CM2351" s="57"/>
      <c r="CN2351" s="57"/>
      <c r="CO2351" s="57"/>
      <c r="CP2351" s="57"/>
      <c r="CQ2351" s="57"/>
      <c r="CR2351" s="57"/>
      <c r="CS2351" s="57"/>
      <c r="CT2351" s="57"/>
      <c r="CU2351" s="57"/>
      <c r="CV2351" s="57"/>
      <c r="CW2351" s="57"/>
      <c r="CX2351" s="57"/>
      <c r="CY2351" s="57"/>
      <c r="CZ2351" s="57"/>
      <c r="DA2351" s="57"/>
      <c r="DB2351" s="57"/>
      <c r="DC2351" s="57"/>
      <c r="DD2351" s="57"/>
      <c r="DE2351" s="57"/>
      <c r="DF2351" s="57"/>
      <c r="DG2351" s="57"/>
      <c r="DH2351" s="57"/>
      <c r="DI2351" s="57"/>
      <c r="DJ2351" s="57"/>
      <c r="DK2351" s="57"/>
      <c r="DL2351" s="57"/>
      <c r="DM2351" s="57"/>
      <c r="DN2351" s="57"/>
      <c r="DO2351" s="57"/>
    </row>
    <row r="2352" spans="1:119" s="20" customFormat="1" ht="12.75" hidden="1" customHeight="1" outlineLevel="2">
      <c r="A2352" s="36"/>
      <c r="B2352" s="36"/>
      <c r="C2352" s="6"/>
      <c r="D2352" s="6"/>
      <c r="E2352" s="36"/>
      <c r="F2352" s="35" t="s">
        <v>2706</v>
      </c>
      <c r="G2352" s="28"/>
      <c r="H2352" s="27"/>
      <c r="I2352" s="28"/>
      <c r="J2352" s="27"/>
      <c r="K2352" s="80"/>
      <c r="L2352" s="80"/>
      <c r="M2352" s="3" t="s">
        <v>2707</v>
      </c>
      <c r="N2352" s="28" t="s">
        <v>54</v>
      </c>
      <c r="O2352" s="7">
        <v>1</v>
      </c>
      <c r="P2352" s="55"/>
      <c r="Q2352" s="56"/>
      <c r="R2352" s="56"/>
      <c r="S2352" s="56"/>
      <c r="T2352" s="56"/>
      <c r="U2352" s="56"/>
      <c r="V2352" s="56"/>
      <c r="W2352" s="56"/>
      <c r="X2352" s="57"/>
      <c r="Y2352" s="57"/>
      <c r="Z2352" s="57"/>
      <c r="AA2352" s="57"/>
      <c r="AB2352" s="57"/>
      <c r="AC2352" s="57"/>
      <c r="AD2352" s="57"/>
      <c r="AE2352" s="57"/>
      <c r="AF2352" s="57"/>
      <c r="AG2352" s="57"/>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c r="BD2352" s="57"/>
      <c r="BE2352" s="57"/>
      <c r="BF2352" s="57"/>
      <c r="BG2352" s="57"/>
      <c r="BH2352" s="57"/>
      <c r="BI2352" s="57"/>
      <c r="BJ2352" s="57"/>
      <c r="BK2352" s="57"/>
      <c r="BL2352" s="57"/>
      <c r="BM2352" s="57"/>
      <c r="BN2352" s="57"/>
      <c r="BO2352" s="57"/>
      <c r="BP2352" s="57"/>
      <c r="BQ2352" s="57"/>
      <c r="BR2352" s="57"/>
      <c r="BS2352" s="57"/>
      <c r="BT2352" s="57"/>
      <c r="BU2352" s="57"/>
      <c r="BV2352" s="57"/>
      <c r="BW2352" s="57"/>
      <c r="BX2352" s="57"/>
      <c r="BY2352" s="57"/>
      <c r="BZ2352" s="57"/>
      <c r="CA2352" s="57"/>
      <c r="CB2352" s="57"/>
      <c r="CC2352" s="57"/>
      <c r="CD2352" s="57"/>
      <c r="CE2352" s="57"/>
      <c r="CF2352" s="57"/>
      <c r="CG2352" s="57"/>
      <c r="CH2352" s="57"/>
      <c r="CI2352" s="57"/>
      <c r="CJ2352" s="57"/>
      <c r="CK2352" s="57"/>
      <c r="CL2352" s="57"/>
      <c r="CM2352" s="57"/>
      <c r="CN2352" s="57"/>
      <c r="CO2352" s="57"/>
      <c r="CP2352" s="57"/>
      <c r="CQ2352" s="57"/>
      <c r="CR2352" s="57"/>
      <c r="CS2352" s="57"/>
      <c r="CT2352" s="57"/>
      <c r="CU2352" s="57"/>
      <c r="CV2352" s="57"/>
      <c r="CW2352" s="57"/>
      <c r="CX2352" s="57"/>
      <c r="CY2352" s="57"/>
      <c r="CZ2352" s="57"/>
      <c r="DA2352" s="57"/>
      <c r="DB2352" s="57"/>
      <c r="DC2352" s="57"/>
      <c r="DD2352" s="57"/>
      <c r="DE2352" s="57"/>
      <c r="DF2352" s="57"/>
      <c r="DG2352" s="57"/>
      <c r="DH2352" s="57"/>
      <c r="DI2352" s="57"/>
      <c r="DJ2352" s="57"/>
      <c r="DK2352" s="57"/>
      <c r="DL2352" s="57"/>
      <c r="DM2352" s="57"/>
      <c r="DN2352" s="57"/>
      <c r="DO2352" s="57"/>
    </row>
    <row r="2353" spans="1:121" s="20" customFormat="1" ht="12.75" customHeight="1" outlineLevel="1" collapsed="1">
      <c r="A2353" s="36" t="s">
        <v>2485</v>
      </c>
      <c r="B2353" s="78">
        <v>110</v>
      </c>
      <c r="C2353" s="6" t="s">
        <v>1575</v>
      </c>
      <c r="D2353" s="6" t="s">
        <v>1350</v>
      </c>
      <c r="E2353" s="36" t="s">
        <v>2486</v>
      </c>
      <c r="F2353" s="35" t="s">
        <v>2041</v>
      </c>
      <c r="G2353" s="28"/>
      <c r="H2353" s="28" t="s">
        <v>59</v>
      </c>
      <c r="I2353" s="28"/>
      <c r="J2353" s="27" t="s">
        <v>33</v>
      </c>
      <c r="K2353" s="80" t="s">
        <v>53</v>
      </c>
      <c r="L2353" s="80" t="s">
        <v>57</v>
      </c>
      <c r="M2353" s="3" t="str">
        <f>M2354&amp;" "&amp;O2354&amp;N2354&amp;" "&amp;M2355&amp;" "&amp;O2355&amp;N2355&amp;" "</f>
        <v xml:space="preserve">Монтаж кабеля 10м Замена ТЭН 9шт </v>
      </c>
      <c r="N2353" s="28"/>
      <c r="O2353" s="7"/>
      <c r="P2353" s="55"/>
      <c r="Q2353" s="56"/>
      <c r="R2353" s="56"/>
      <c r="S2353" s="56"/>
      <c r="T2353" s="56"/>
      <c r="U2353" s="56"/>
      <c r="V2353" s="56"/>
      <c r="W2353" s="56"/>
      <c r="X2353" s="57"/>
      <c r="Y2353" s="57"/>
      <c r="Z2353" s="57"/>
      <c r="AA2353" s="57"/>
      <c r="AB2353" s="57"/>
      <c r="AC2353" s="57"/>
      <c r="AD2353" s="57"/>
      <c r="AE2353" s="57"/>
      <c r="AF2353" s="57"/>
      <c r="AG2353" s="57"/>
      <c r="AH2353" s="57"/>
      <c r="AI2353" s="57"/>
      <c r="AJ2353" s="57"/>
      <c r="AK2353" s="57"/>
      <c r="AL2353" s="57"/>
      <c r="AM2353" s="57"/>
      <c r="AN2353" s="57"/>
      <c r="AO2353" s="57"/>
      <c r="AP2353" s="57"/>
      <c r="AQ2353" s="57"/>
      <c r="AR2353" s="57"/>
      <c r="AS2353" s="57"/>
      <c r="AT2353" s="57"/>
      <c r="AU2353" s="57"/>
      <c r="AV2353" s="57"/>
      <c r="AW2353" s="57"/>
      <c r="AX2353" s="57"/>
      <c r="AY2353" s="57"/>
      <c r="AZ2353" s="57"/>
      <c r="BA2353" s="57"/>
      <c r="BB2353" s="57"/>
      <c r="BC2353" s="57"/>
      <c r="BD2353" s="57"/>
      <c r="BE2353" s="57"/>
      <c r="BF2353" s="57"/>
      <c r="BG2353" s="57"/>
      <c r="BH2353" s="57"/>
      <c r="BI2353" s="57"/>
      <c r="BJ2353" s="57"/>
      <c r="BK2353" s="57"/>
      <c r="BL2353" s="57"/>
      <c r="BM2353" s="57"/>
      <c r="BN2353" s="57"/>
      <c r="BO2353" s="57"/>
      <c r="BP2353" s="57"/>
      <c r="BQ2353" s="57"/>
      <c r="BR2353" s="57"/>
      <c r="BS2353" s="57"/>
      <c r="BT2353" s="57"/>
      <c r="BU2353" s="57"/>
      <c r="BV2353" s="57"/>
      <c r="BW2353" s="57"/>
      <c r="BX2353" s="57"/>
      <c r="BY2353" s="57"/>
      <c r="BZ2353" s="57"/>
      <c r="CA2353" s="57"/>
      <c r="CB2353" s="57"/>
      <c r="CC2353" s="57"/>
      <c r="CD2353" s="57"/>
      <c r="CE2353" s="57"/>
      <c r="CF2353" s="57"/>
      <c r="CG2353" s="57"/>
      <c r="CH2353" s="57"/>
      <c r="CI2353" s="57"/>
      <c r="CJ2353" s="57"/>
      <c r="CK2353" s="57"/>
      <c r="CL2353" s="57"/>
      <c r="CM2353" s="57"/>
      <c r="CN2353" s="57"/>
      <c r="CO2353" s="57"/>
      <c r="CP2353" s="57"/>
      <c r="CQ2353" s="57"/>
      <c r="CR2353" s="57"/>
      <c r="CS2353" s="57"/>
      <c r="CT2353" s="57"/>
      <c r="CU2353" s="57"/>
      <c r="CV2353" s="57"/>
      <c r="CW2353" s="57"/>
      <c r="CX2353" s="57"/>
      <c r="CY2353" s="57"/>
      <c r="CZ2353" s="57"/>
      <c r="DA2353" s="57"/>
      <c r="DB2353" s="57"/>
      <c r="DC2353" s="57"/>
      <c r="DD2353" s="57"/>
      <c r="DE2353" s="57"/>
      <c r="DF2353" s="57"/>
      <c r="DG2353" s="57"/>
      <c r="DH2353" s="57"/>
      <c r="DI2353" s="57"/>
      <c r="DJ2353" s="57"/>
      <c r="DK2353" s="57"/>
      <c r="DL2353" s="57"/>
      <c r="DM2353" s="57"/>
      <c r="DN2353" s="57"/>
      <c r="DO2353" s="57"/>
    </row>
    <row r="2354" spans="1:121" s="20" customFormat="1" ht="12.75" hidden="1" customHeight="1" outlineLevel="2">
      <c r="A2354" s="36"/>
      <c r="B2354" s="36"/>
      <c r="C2354" s="6"/>
      <c r="D2354" s="6"/>
      <c r="E2354" s="36"/>
      <c r="F2354" s="35"/>
      <c r="G2354" s="28"/>
      <c r="H2354" s="152"/>
      <c r="I2354" s="28"/>
      <c r="J2354" s="27"/>
      <c r="K2354" s="80"/>
      <c r="L2354" s="80"/>
      <c r="M2354" s="3" t="s">
        <v>1159</v>
      </c>
      <c r="N2354" s="28" t="s">
        <v>798</v>
      </c>
      <c r="O2354" s="7">
        <v>10</v>
      </c>
      <c r="P2354" s="55"/>
      <c r="Q2354" s="56"/>
      <c r="R2354" s="56"/>
      <c r="S2354" s="56"/>
      <c r="T2354" s="56"/>
      <c r="U2354" s="56"/>
      <c r="V2354" s="56"/>
      <c r="W2354" s="56"/>
      <c r="X2354" s="57"/>
      <c r="Y2354" s="57"/>
      <c r="Z2354" s="57"/>
      <c r="AA2354" s="57"/>
      <c r="AB2354" s="57"/>
      <c r="AC2354" s="57"/>
      <c r="AD2354" s="57"/>
      <c r="AE2354" s="57"/>
      <c r="AF2354" s="57"/>
      <c r="AG2354" s="57"/>
      <c r="AH2354" s="57"/>
      <c r="AI2354" s="57"/>
      <c r="AJ2354" s="57"/>
      <c r="AK2354" s="57"/>
      <c r="AL2354" s="57"/>
      <c r="AM2354" s="57"/>
      <c r="AN2354" s="57"/>
      <c r="AO2354" s="57"/>
      <c r="AP2354" s="57"/>
      <c r="AQ2354" s="57"/>
      <c r="AR2354" s="57"/>
      <c r="AS2354" s="57"/>
      <c r="AT2354" s="57"/>
      <c r="AU2354" s="57"/>
      <c r="AV2354" s="57"/>
      <c r="AW2354" s="57"/>
      <c r="AX2354" s="57"/>
      <c r="AY2354" s="57"/>
      <c r="AZ2354" s="57"/>
      <c r="BA2354" s="57"/>
      <c r="BB2354" s="57"/>
      <c r="BC2354" s="57"/>
      <c r="BD2354" s="57"/>
      <c r="BE2354" s="57"/>
      <c r="BF2354" s="57"/>
      <c r="BG2354" s="57"/>
      <c r="BH2354" s="57"/>
      <c r="BI2354" s="57"/>
      <c r="BJ2354" s="57"/>
      <c r="BK2354" s="57"/>
      <c r="BL2354" s="57"/>
      <c r="BM2354" s="57"/>
      <c r="BN2354" s="57"/>
      <c r="BO2354" s="57"/>
      <c r="BP2354" s="57"/>
      <c r="BQ2354" s="57"/>
      <c r="BR2354" s="57"/>
      <c r="BS2354" s="57"/>
      <c r="BT2354" s="57"/>
      <c r="BU2354" s="57"/>
      <c r="BV2354" s="57"/>
      <c r="BW2354" s="57"/>
      <c r="BX2354" s="57"/>
      <c r="BY2354" s="57"/>
      <c r="BZ2354" s="57"/>
      <c r="CA2354" s="57"/>
      <c r="CB2354" s="57"/>
      <c r="CC2354" s="57"/>
      <c r="CD2354" s="57"/>
      <c r="CE2354" s="57"/>
      <c r="CF2354" s="57"/>
      <c r="CG2354" s="57"/>
      <c r="CH2354" s="57"/>
      <c r="CI2354" s="57"/>
      <c r="CJ2354" s="57"/>
      <c r="CK2354" s="57"/>
      <c r="CL2354" s="57"/>
      <c r="CM2354" s="57"/>
      <c r="CN2354" s="57"/>
      <c r="CO2354" s="57"/>
      <c r="CP2354" s="57"/>
      <c r="CQ2354" s="57"/>
      <c r="CR2354" s="57"/>
      <c r="CS2354" s="57"/>
      <c r="CT2354" s="57"/>
      <c r="CU2354" s="57"/>
      <c r="CV2354" s="57"/>
      <c r="CW2354" s="57"/>
      <c r="CX2354" s="57"/>
      <c r="CY2354" s="57"/>
      <c r="CZ2354" s="57"/>
      <c r="DA2354" s="57"/>
      <c r="DB2354" s="57"/>
      <c r="DC2354" s="57"/>
      <c r="DD2354" s="57"/>
      <c r="DE2354" s="57"/>
      <c r="DF2354" s="57"/>
      <c r="DG2354" s="57"/>
      <c r="DH2354" s="57"/>
      <c r="DI2354" s="57"/>
      <c r="DJ2354" s="57"/>
      <c r="DK2354" s="57"/>
      <c r="DL2354" s="57"/>
      <c r="DM2354" s="57"/>
      <c r="DN2354" s="57"/>
      <c r="DO2354" s="57"/>
    </row>
    <row r="2355" spans="1:121" s="20" customFormat="1" ht="12.75" hidden="1" customHeight="1" outlineLevel="2">
      <c r="A2355" s="79"/>
      <c r="B2355" s="79"/>
      <c r="C2355" s="81"/>
      <c r="D2355" s="81"/>
      <c r="E2355" s="79"/>
      <c r="F2355" s="75"/>
      <c r="G2355" s="64"/>
      <c r="H2355" s="308"/>
      <c r="I2355" s="49"/>
      <c r="J2355" s="12"/>
      <c r="K2355" s="309"/>
      <c r="L2355" s="309"/>
      <c r="M2355" s="3" t="s">
        <v>2487</v>
      </c>
      <c r="N2355" s="28" t="s">
        <v>54</v>
      </c>
      <c r="O2355" s="7">
        <v>9</v>
      </c>
      <c r="P2355" s="55"/>
      <c r="Q2355" s="56"/>
      <c r="R2355" s="56"/>
      <c r="S2355" s="56"/>
      <c r="T2355" s="56"/>
      <c r="U2355" s="56"/>
      <c r="V2355" s="56"/>
      <c r="W2355" s="56"/>
      <c r="X2355" s="57"/>
      <c r="Y2355" s="57"/>
      <c r="Z2355" s="57"/>
      <c r="AA2355" s="57"/>
      <c r="AB2355" s="57"/>
      <c r="AC2355" s="57"/>
      <c r="AD2355" s="57"/>
      <c r="AE2355" s="57"/>
      <c r="AF2355" s="57"/>
      <c r="AG2355" s="57"/>
      <c r="AH2355" s="57"/>
      <c r="AI2355" s="57"/>
      <c r="AJ2355" s="57"/>
      <c r="AK2355" s="57"/>
      <c r="AL2355" s="57"/>
      <c r="AM2355" s="57"/>
      <c r="AN2355" s="57"/>
      <c r="AO2355" s="57"/>
      <c r="AP2355" s="57"/>
      <c r="AQ2355" s="57"/>
      <c r="AR2355" s="57"/>
      <c r="AS2355" s="57"/>
      <c r="AT2355" s="57"/>
      <c r="AU2355" s="57"/>
      <c r="AV2355" s="57"/>
      <c r="AW2355" s="57"/>
      <c r="AX2355" s="57"/>
      <c r="AY2355" s="57"/>
      <c r="AZ2355" s="57"/>
      <c r="BA2355" s="57"/>
      <c r="BB2355" s="57"/>
      <c r="BC2355" s="57"/>
      <c r="BD2355" s="57"/>
      <c r="BE2355" s="57"/>
      <c r="BF2355" s="57"/>
      <c r="BG2355" s="57"/>
      <c r="BH2355" s="57"/>
      <c r="BI2355" s="57"/>
      <c r="BJ2355" s="57"/>
      <c r="BK2355" s="57"/>
      <c r="BL2355" s="57"/>
      <c r="BM2355" s="57"/>
      <c r="BN2355" s="57"/>
      <c r="BO2355" s="57"/>
      <c r="BP2355" s="57"/>
      <c r="BQ2355" s="57"/>
      <c r="BR2355" s="57"/>
      <c r="BS2355" s="57"/>
      <c r="BT2355" s="57"/>
      <c r="BU2355" s="57"/>
      <c r="BV2355" s="57"/>
      <c r="BW2355" s="57"/>
      <c r="BX2355" s="57"/>
      <c r="BY2355" s="57"/>
      <c r="BZ2355" s="57"/>
      <c r="CA2355" s="57"/>
      <c r="CB2355" s="57"/>
      <c r="CC2355" s="57"/>
      <c r="CD2355" s="57"/>
      <c r="CE2355" s="57"/>
      <c r="CF2355" s="57"/>
      <c r="CG2355" s="57"/>
      <c r="CH2355" s="57"/>
      <c r="CI2355" s="57"/>
      <c r="CJ2355" s="57"/>
      <c r="CK2355" s="57"/>
      <c r="CL2355" s="57"/>
      <c r="CM2355" s="57"/>
      <c r="CN2355" s="57"/>
      <c r="CO2355" s="57"/>
      <c r="CP2355" s="57"/>
      <c r="CQ2355" s="57"/>
      <c r="CR2355" s="57"/>
      <c r="CS2355" s="57"/>
      <c r="CT2355" s="57"/>
      <c r="CU2355" s="57"/>
      <c r="CV2355" s="57"/>
      <c r="CW2355" s="57"/>
      <c r="CX2355" s="57"/>
      <c r="CY2355" s="57"/>
      <c r="CZ2355" s="57"/>
      <c r="DA2355" s="57"/>
      <c r="DB2355" s="57"/>
      <c r="DC2355" s="57"/>
      <c r="DD2355" s="57"/>
      <c r="DE2355" s="57"/>
      <c r="DF2355" s="57"/>
      <c r="DG2355" s="57"/>
      <c r="DH2355" s="57"/>
      <c r="DI2355" s="57"/>
      <c r="DJ2355" s="57"/>
      <c r="DK2355" s="57"/>
      <c r="DL2355" s="57"/>
      <c r="DM2355" s="57"/>
      <c r="DN2355" s="57"/>
      <c r="DO2355" s="57"/>
    </row>
    <row r="2356" spans="1:121" s="20" customFormat="1" ht="33.75" customHeight="1" outlineLevel="1" collapsed="1">
      <c r="A2356" s="36" t="s">
        <v>2488</v>
      </c>
      <c r="B2356" s="78"/>
      <c r="C2356" s="6" t="s">
        <v>1548</v>
      </c>
      <c r="D2356" s="6" t="s">
        <v>1350</v>
      </c>
      <c r="E2356" s="36" t="s">
        <v>2489</v>
      </c>
      <c r="F2356" s="35" t="s">
        <v>2490</v>
      </c>
      <c r="G2356" s="28"/>
      <c r="H2356" s="28" t="s">
        <v>2491</v>
      </c>
      <c r="I2356" s="28"/>
      <c r="J2356" s="27" t="s">
        <v>33</v>
      </c>
      <c r="K2356" s="80" t="s">
        <v>55</v>
      </c>
      <c r="L2356" s="80" t="s">
        <v>55</v>
      </c>
      <c r="M2356" s="3" t="str">
        <f>M2357&amp;" "&amp;O2357&amp;N2357&amp;" "</f>
        <v xml:space="preserve">Облицовка косоуров 8м2 </v>
      </c>
      <c r="N2356" s="28"/>
      <c r="O2356" s="7"/>
      <c r="P2356" s="55"/>
      <c r="Q2356" s="56"/>
      <c r="R2356" s="56"/>
      <c r="S2356" s="56"/>
      <c r="T2356" s="56"/>
      <c r="U2356" s="56"/>
      <c r="V2356" s="56"/>
      <c r="W2356" s="56"/>
      <c r="X2356" s="57"/>
      <c r="Y2356" s="57"/>
      <c r="Z2356" s="57"/>
      <c r="AA2356" s="57"/>
      <c r="AB2356" s="57"/>
      <c r="AC2356" s="57"/>
      <c r="AD2356" s="57"/>
      <c r="AE2356" s="57"/>
      <c r="AF2356" s="57"/>
      <c r="AG2356" s="57"/>
      <c r="AH2356" s="57"/>
      <c r="AI2356" s="57"/>
      <c r="AJ2356" s="57"/>
      <c r="AK2356" s="57"/>
      <c r="AL2356" s="57"/>
      <c r="AM2356" s="57"/>
      <c r="AN2356" s="57"/>
      <c r="AO2356" s="57"/>
      <c r="AP2356" s="57"/>
      <c r="AQ2356" s="57"/>
      <c r="AR2356" s="57"/>
      <c r="AS2356" s="57"/>
      <c r="AT2356" s="57"/>
      <c r="AU2356" s="57"/>
      <c r="AV2356" s="57"/>
      <c r="AW2356" s="57"/>
      <c r="AX2356" s="57"/>
      <c r="AY2356" s="57"/>
      <c r="AZ2356" s="57"/>
      <c r="BA2356" s="57"/>
      <c r="BB2356" s="57"/>
      <c r="BC2356" s="57"/>
      <c r="BD2356" s="57"/>
      <c r="BE2356" s="57"/>
      <c r="BF2356" s="57"/>
      <c r="BG2356" s="57"/>
      <c r="BH2356" s="57"/>
      <c r="BI2356" s="57"/>
      <c r="BJ2356" s="57"/>
      <c r="BK2356" s="57"/>
      <c r="BL2356" s="57"/>
      <c r="BM2356" s="57"/>
      <c r="BN2356" s="57"/>
      <c r="BO2356" s="57"/>
      <c r="BP2356" s="57"/>
      <c r="BQ2356" s="57"/>
      <c r="BR2356" s="57"/>
      <c r="BS2356" s="57"/>
      <c r="BT2356" s="57"/>
      <c r="BU2356" s="57"/>
      <c r="BV2356" s="57"/>
      <c r="BW2356" s="57"/>
      <c r="BX2356" s="57"/>
      <c r="BY2356" s="57"/>
      <c r="BZ2356" s="57"/>
      <c r="CA2356" s="57"/>
      <c r="CB2356" s="57"/>
      <c r="CC2356" s="57"/>
      <c r="CD2356" s="57"/>
      <c r="CE2356" s="57"/>
      <c r="CF2356" s="57"/>
      <c r="CG2356" s="57"/>
      <c r="CH2356" s="57"/>
      <c r="CI2356" s="57"/>
      <c r="CJ2356" s="57"/>
      <c r="CK2356" s="57"/>
      <c r="CL2356" s="57"/>
      <c r="CM2356" s="57"/>
      <c r="CN2356" s="57"/>
      <c r="CO2356" s="57"/>
      <c r="CP2356" s="57"/>
      <c r="CQ2356" s="57"/>
      <c r="CR2356" s="57"/>
      <c r="CS2356" s="57"/>
      <c r="CT2356" s="57"/>
      <c r="CU2356" s="57"/>
      <c r="CV2356" s="57"/>
      <c r="CW2356" s="57"/>
      <c r="CX2356" s="57"/>
      <c r="CY2356" s="57"/>
      <c r="CZ2356" s="57"/>
      <c r="DA2356" s="57"/>
      <c r="DB2356" s="57"/>
      <c r="DC2356" s="57"/>
      <c r="DD2356" s="57"/>
      <c r="DE2356" s="57"/>
      <c r="DF2356" s="57"/>
      <c r="DG2356" s="57"/>
      <c r="DH2356" s="57"/>
      <c r="DI2356" s="57"/>
      <c r="DJ2356" s="57"/>
      <c r="DK2356" s="57"/>
      <c r="DL2356" s="57"/>
      <c r="DM2356" s="57"/>
      <c r="DN2356" s="57"/>
      <c r="DO2356" s="57"/>
    </row>
    <row r="2357" spans="1:121" s="20" customFormat="1" ht="12.75" hidden="1" customHeight="1" outlineLevel="2">
      <c r="A2357" s="36"/>
      <c r="B2357" s="36"/>
      <c r="C2357" s="6"/>
      <c r="D2357" s="6"/>
      <c r="E2357" s="36"/>
      <c r="F2357" s="17"/>
      <c r="G2357" s="18"/>
      <c r="H2357" s="152"/>
      <c r="I2357" s="28"/>
      <c r="J2357" s="27"/>
      <c r="K2357" s="80"/>
      <c r="L2357" s="80"/>
      <c r="M2357" s="3" t="s">
        <v>2492</v>
      </c>
      <c r="N2357" s="28" t="s">
        <v>785</v>
      </c>
      <c r="O2357" s="7">
        <v>8</v>
      </c>
      <c r="P2357" s="55"/>
      <c r="Q2357" s="56"/>
      <c r="R2357" s="56"/>
      <c r="S2357" s="56"/>
      <c r="T2357" s="56"/>
      <c r="U2357" s="56"/>
      <c r="V2357" s="56"/>
      <c r="W2357" s="56"/>
      <c r="X2357" s="57"/>
      <c r="Y2357" s="57"/>
      <c r="Z2357" s="57"/>
      <c r="AA2357" s="57"/>
      <c r="AB2357" s="57"/>
      <c r="AC2357" s="57"/>
      <c r="AD2357" s="57"/>
      <c r="AE2357" s="57"/>
      <c r="AF2357" s="57"/>
      <c r="AG2357" s="57"/>
      <c r="AH2357" s="57"/>
      <c r="AI2357" s="57"/>
      <c r="AJ2357" s="57"/>
      <c r="AK2357" s="57"/>
      <c r="AL2357" s="57"/>
      <c r="AM2357" s="57"/>
      <c r="AN2357" s="57"/>
      <c r="AO2357" s="57"/>
      <c r="AP2357" s="57"/>
      <c r="AQ2357" s="57"/>
      <c r="AR2357" s="57"/>
      <c r="AS2357" s="57"/>
      <c r="AT2357" s="57"/>
      <c r="AU2357" s="57"/>
      <c r="AV2357" s="57"/>
      <c r="AW2357" s="57"/>
      <c r="AX2357" s="57"/>
      <c r="AY2357" s="57"/>
      <c r="AZ2357" s="57"/>
      <c r="BA2357" s="57"/>
      <c r="BB2357" s="57"/>
      <c r="BC2357" s="57"/>
      <c r="BD2357" s="57"/>
      <c r="BE2357" s="57"/>
      <c r="BF2357" s="57"/>
      <c r="BG2357" s="57"/>
      <c r="BH2357" s="57"/>
      <c r="BI2357" s="57"/>
      <c r="BJ2357" s="57"/>
      <c r="BK2357" s="57"/>
      <c r="BL2357" s="57"/>
      <c r="BM2357" s="57"/>
      <c r="BN2357" s="57"/>
      <c r="BO2357" s="57"/>
      <c r="BP2357" s="57"/>
      <c r="BQ2357" s="57"/>
      <c r="BR2357" s="57"/>
      <c r="BS2357" s="57"/>
      <c r="BT2357" s="57"/>
      <c r="BU2357" s="57"/>
      <c r="BV2357" s="57"/>
      <c r="BW2357" s="57"/>
      <c r="BX2357" s="57"/>
      <c r="BY2357" s="57"/>
      <c r="BZ2357" s="57"/>
      <c r="CA2357" s="57"/>
      <c r="CB2357" s="57"/>
      <c r="CC2357" s="57"/>
      <c r="CD2357" s="57"/>
      <c r="CE2357" s="57"/>
      <c r="CF2357" s="57"/>
      <c r="CG2357" s="57"/>
      <c r="CH2357" s="57"/>
      <c r="CI2357" s="57"/>
      <c r="CJ2357" s="57"/>
      <c r="CK2357" s="57"/>
      <c r="CL2357" s="57"/>
      <c r="CM2357" s="57"/>
      <c r="CN2357" s="57"/>
      <c r="CO2357" s="57"/>
      <c r="CP2357" s="57"/>
      <c r="CQ2357" s="57"/>
      <c r="CR2357" s="57"/>
      <c r="CS2357" s="57"/>
      <c r="CT2357" s="57"/>
      <c r="CU2357" s="57"/>
      <c r="CV2357" s="57"/>
      <c r="CW2357" s="57"/>
      <c r="CX2357" s="57"/>
      <c r="CY2357" s="57"/>
      <c r="CZ2357" s="57"/>
      <c r="DA2357" s="57"/>
      <c r="DB2357" s="57"/>
      <c r="DC2357" s="57"/>
      <c r="DD2357" s="57"/>
      <c r="DE2357" s="57"/>
      <c r="DF2357" s="57"/>
      <c r="DG2357" s="57"/>
      <c r="DH2357" s="57"/>
      <c r="DI2357" s="57"/>
      <c r="DJ2357" s="57"/>
      <c r="DK2357" s="57"/>
      <c r="DL2357" s="57"/>
      <c r="DM2357" s="57"/>
      <c r="DN2357" s="57"/>
      <c r="DO2357" s="57"/>
    </row>
    <row r="2358" spans="1:121" s="20" customFormat="1" ht="12.75" customHeight="1" outlineLevel="1" collapsed="1">
      <c r="A2358" s="79"/>
      <c r="B2358" s="79"/>
      <c r="C2358" s="49"/>
      <c r="D2358" s="49"/>
      <c r="E2358" s="79"/>
      <c r="F2358" s="59"/>
      <c r="G2358" s="49"/>
      <c r="H2358" s="310"/>
      <c r="I2358" s="49"/>
      <c r="J2358" s="54"/>
      <c r="K2358" s="309"/>
      <c r="L2358" s="309"/>
      <c r="M2358" s="32"/>
      <c r="N2358" s="28"/>
      <c r="O2358" s="7"/>
      <c r="P2358" s="55"/>
      <c r="Q2358" s="56"/>
      <c r="R2358" s="56"/>
      <c r="S2358" s="56"/>
      <c r="T2358" s="57"/>
      <c r="U2358" s="57"/>
      <c r="V2358" s="57"/>
      <c r="W2358" s="57"/>
      <c r="X2358" s="57"/>
      <c r="Y2358" s="57"/>
      <c r="Z2358" s="57"/>
      <c r="AA2358" s="57"/>
      <c r="AB2358" s="57"/>
      <c r="AC2358" s="57"/>
      <c r="AD2358" s="57"/>
      <c r="AE2358" s="57"/>
      <c r="AF2358" s="57"/>
      <c r="AG2358" s="57"/>
      <c r="AH2358" s="57"/>
      <c r="AI2358" s="57"/>
      <c r="AJ2358" s="57"/>
      <c r="AK2358" s="57"/>
      <c r="AL2358" s="57"/>
      <c r="AM2358" s="57"/>
      <c r="AN2358" s="57"/>
      <c r="AO2358" s="57"/>
      <c r="AP2358" s="57"/>
      <c r="AQ2358" s="57"/>
      <c r="AR2358" s="57"/>
      <c r="AS2358" s="57"/>
      <c r="AT2358" s="57"/>
      <c r="AU2358" s="57"/>
      <c r="AV2358" s="57"/>
      <c r="AW2358" s="57"/>
      <c r="AX2358" s="57"/>
      <c r="AY2358" s="57"/>
      <c r="AZ2358" s="57"/>
      <c r="BA2358" s="57"/>
      <c r="BB2358" s="57"/>
      <c r="BC2358" s="57"/>
      <c r="BD2358" s="57"/>
      <c r="BE2358" s="57"/>
      <c r="BF2358" s="57"/>
      <c r="BG2358" s="57"/>
      <c r="BH2358" s="57"/>
      <c r="BI2358" s="57"/>
      <c r="BJ2358" s="57"/>
      <c r="BK2358" s="57"/>
      <c r="BL2358" s="57"/>
      <c r="BM2358" s="57"/>
      <c r="BN2358" s="57"/>
      <c r="BO2358" s="57"/>
      <c r="BP2358" s="57"/>
      <c r="BQ2358" s="57"/>
      <c r="BR2358" s="57"/>
      <c r="BS2358" s="57"/>
      <c r="BT2358" s="57"/>
      <c r="BU2358" s="57"/>
      <c r="BV2358" s="57"/>
      <c r="BW2358" s="57"/>
      <c r="BX2358" s="57"/>
      <c r="BY2358" s="57"/>
      <c r="BZ2358" s="57"/>
      <c r="CA2358" s="57"/>
      <c r="CB2358" s="57"/>
      <c r="CC2358" s="57"/>
      <c r="CD2358" s="57"/>
      <c r="CE2358" s="57"/>
      <c r="CF2358" s="57"/>
      <c r="CG2358" s="57"/>
      <c r="CH2358" s="57"/>
      <c r="CI2358" s="57"/>
      <c r="CJ2358" s="57"/>
      <c r="CK2358" s="57"/>
      <c r="CL2358" s="57"/>
      <c r="CM2358" s="57"/>
      <c r="CN2358" s="57"/>
      <c r="CO2358" s="57"/>
      <c r="CP2358" s="57"/>
      <c r="CQ2358" s="57"/>
      <c r="CR2358" s="57"/>
      <c r="CS2358" s="57"/>
      <c r="CT2358" s="57"/>
      <c r="CU2358" s="57"/>
      <c r="CV2358" s="57"/>
      <c r="CW2358" s="57"/>
      <c r="CX2358" s="57"/>
      <c r="CY2358" s="57"/>
      <c r="CZ2358" s="57"/>
      <c r="DA2358" s="57"/>
      <c r="DB2358" s="57"/>
      <c r="DC2358" s="57"/>
      <c r="DD2358" s="57"/>
      <c r="DE2358" s="57"/>
      <c r="DF2358" s="57"/>
      <c r="DG2358" s="57"/>
      <c r="DH2358" s="57"/>
      <c r="DI2358" s="57"/>
      <c r="DJ2358" s="57"/>
      <c r="DK2358" s="57"/>
      <c r="DL2358" s="57"/>
      <c r="DM2358" s="57"/>
      <c r="DN2358" s="57"/>
      <c r="DO2358" s="57"/>
    </row>
    <row r="2359" spans="1:121" s="20" customFormat="1" ht="21" customHeight="1" outlineLevel="1" collapsed="1">
      <c r="A2359" s="36" t="s">
        <v>2493</v>
      </c>
      <c r="B2359" s="78"/>
      <c r="C2359" s="6" t="s">
        <v>1543</v>
      </c>
      <c r="D2359" s="6" t="s">
        <v>1350</v>
      </c>
      <c r="E2359" s="36" t="s">
        <v>2494</v>
      </c>
      <c r="F2359" s="35" t="s">
        <v>2495</v>
      </c>
      <c r="G2359" s="28"/>
      <c r="H2359" s="28" t="s">
        <v>2397</v>
      </c>
      <c r="I2359" s="28"/>
      <c r="J2359" s="27" t="s">
        <v>33</v>
      </c>
      <c r="K2359" s="80" t="s">
        <v>51</v>
      </c>
      <c r="L2359" s="80" t="s">
        <v>316</v>
      </c>
      <c r="M2359" s="3" t="str">
        <f>M2360&amp;" "&amp;O2360&amp;N2360&amp;" "</f>
        <v xml:space="preserve">Ремонт теплового узла 1шт </v>
      </c>
      <c r="N2359" s="28"/>
      <c r="O2359" s="7"/>
      <c r="P2359" s="55"/>
      <c r="Q2359" s="56"/>
      <c r="R2359" s="56"/>
      <c r="S2359" s="56"/>
      <c r="T2359" s="56"/>
      <c r="U2359" s="56"/>
      <c r="V2359" s="56"/>
      <c r="W2359" s="56"/>
      <c r="X2359" s="57"/>
      <c r="Y2359" s="57"/>
      <c r="Z2359" s="57"/>
      <c r="AA2359" s="57"/>
      <c r="AB2359" s="57"/>
      <c r="AC2359" s="57"/>
      <c r="AD2359" s="57"/>
      <c r="AE2359" s="57"/>
      <c r="AF2359" s="57"/>
      <c r="AG2359" s="57"/>
      <c r="AH2359" s="57"/>
      <c r="AI2359" s="57"/>
      <c r="AJ2359" s="57"/>
      <c r="AK2359" s="57"/>
      <c r="AL2359" s="57"/>
      <c r="AM2359" s="57"/>
      <c r="AN2359" s="57"/>
      <c r="AO2359" s="57"/>
      <c r="AP2359" s="57"/>
      <c r="AQ2359" s="57"/>
      <c r="AR2359" s="57"/>
      <c r="AS2359" s="57"/>
      <c r="AT2359" s="57"/>
      <c r="AU2359" s="57"/>
      <c r="AV2359" s="57"/>
      <c r="AW2359" s="57"/>
      <c r="AX2359" s="57"/>
      <c r="AY2359" s="57"/>
      <c r="AZ2359" s="57"/>
      <c r="BA2359" s="57"/>
      <c r="BB2359" s="57"/>
      <c r="BC2359" s="57"/>
      <c r="BD2359" s="57"/>
      <c r="BE2359" s="57"/>
      <c r="BF2359" s="57"/>
      <c r="BG2359" s="57"/>
      <c r="BH2359" s="57"/>
      <c r="BI2359" s="57"/>
      <c r="BJ2359" s="57"/>
      <c r="BK2359" s="57"/>
      <c r="BL2359" s="57"/>
      <c r="BM2359" s="57"/>
      <c r="BN2359" s="57"/>
      <c r="BO2359" s="57"/>
      <c r="BP2359" s="57"/>
      <c r="BQ2359" s="57"/>
      <c r="BR2359" s="57"/>
      <c r="BS2359" s="57"/>
      <c r="BT2359" s="57"/>
      <c r="BU2359" s="57"/>
      <c r="BV2359" s="57"/>
      <c r="BW2359" s="57"/>
      <c r="BX2359" s="57"/>
      <c r="BY2359" s="57"/>
      <c r="BZ2359" s="57"/>
      <c r="CA2359" s="57"/>
      <c r="CB2359" s="57"/>
      <c r="CC2359" s="57"/>
      <c r="CD2359" s="57"/>
      <c r="CE2359" s="57"/>
      <c r="CF2359" s="57"/>
      <c r="CG2359" s="57"/>
      <c r="CH2359" s="57"/>
      <c r="CI2359" s="57"/>
      <c r="CJ2359" s="57"/>
      <c r="CK2359" s="57"/>
      <c r="CL2359" s="57"/>
      <c r="CM2359" s="57"/>
      <c r="CN2359" s="57"/>
      <c r="CO2359" s="57"/>
      <c r="CP2359" s="57"/>
      <c r="CQ2359" s="57"/>
      <c r="CR2359" s="57"/>
      <c r="CS2359" s="57"/>
      <c r="CT2359" s="57"/>
      <c r="CU2359" s="57"/>
      <c r="CV2359" s="57"/>
      <c r="CW2359" s="57"/>
      <c r="CX2359" s="57"/>
      <c r="CY2359" s="57"/>
      <c r="CZ2359" s="57"/>
      <c r="DA2359" s="57"/>
      <c r="DB2359" s="57"/>
      <c r="DC2359" s="57"/>
      <c r="DD2359" s="57"/>
      <c r="DE2359" s="57"/>
      <c r="DF2359" s="57"/>
      <c r="DG2359" s="57"/>
      <c r="DH2359" s="57"/>
      <c r="DI2359" s="57"/>
      <c r="DJ2359" s="57"/>
      <c r="DK2359" s="57"/>
      <c r="DL2359" s="57"/>
      <c r="DM2359" s="57"/>
      <c r="DN2359" s="57"/>
      <c r="DO2359" s="57"/>
    </row>
    <row r="2360" spans="1:121" s="20" customFormat="1" ht="12.75" hidden="1" customHeight="1" outlineLevel="2">
      <c r="A2360" s="36"/>
      <c r="B2360" s="36"/>
      <c r="C2360" s="6"/>
      <c r="D2360" s="6"/>
      <c r="E2360" s="36"/>
      <c r="F2360" s="17"/>
      <c r="G2360" s="18"/>
      <c r="H2360" s="152"/>
      <c r="I2360" s="28"/>
      <c r="J2360" s="27"/>
      <c r="K2360" s="80"/>
      <c r="L2360" s="80"/>
      <c r="M2360" s="3" t="s">
        <v>2496</v>
      </c>
      <c r="N2360" s="28" t="s">
        <v>54</v>
      </c>
      <c r="O2360" s="7">
        <v>1</v>
      </c>
      <c r="P2360" s="55"/>
      <c r="Q2360" s="56"/>
      <c r="R2360" s="56"/>
      <c r="S2360" s="56"/>
      <c r="T2360" s="56"/>
      <c r="U2360" s="56"/>
      <c r="V2360" s="56"/>
      <c r="W2360" s="56"/>
      <c r="X2360" s="57"/>
      <c r="Y2360" s="57"/>
      <c r="Z2360" s="57"/>
      <c r="AA2360" s="57"/>
      <c r="AB2360" s="57"/>
      <c r="AC2360" s="57"/>
      <c r="AD2360" s="57"/>
      <c r="AE2360" s="57"/>
      <c r="AF2360" s="57"/>
      <c r="AG2360" s="57"/>
      <c r="AH2360" s="57"/>
      <c r="AI2360" s="57"/>
      <c r="AJ2360" s="57"/>
      <c r="AK2360" s="57"/>
      <c r="AL2360" s="57"/>
      <c r="AM2360" s="57"/>
      <c r="AN2360" s="57"/>
      <c r="AO2360" s="57"/>
      <c r="AP2360" s="57"/>
      <c r="AQ2360" s="57"/>
      <c r="AR2360" s="57"/>
      <c r="AS2360" s="57"/>
      <c r="AT2360" s="57"/>
      <c r="AU2360" s="57"/>
      <c r="AV2360" s="57"/>
      <c r="AW2360" s="57"/>
      <c r="AX2360" s="57"/>
      <c r="AY2360" s="57"/>
      <c r="AZ2360" s="57"/>
      <c r="BA2360" s="57"/>
      <c r="BB2360" s="57"/>
      <c r="BC2360" s="57"/>
      <c r="BD2360" s="57"/>
      <c r="BE2360" s="57"/>
      <c r="BF2360" s="57"/>
      <c r="BG2360" s="57"/>
      <c r="BH2360" s="57"/>
      <c r="BI2360" s="57"/>
      <c r="BJ2360" s="57"/>
      <c r="BK2360" s="57"/>
      <c r="BL2360" s="57"/>
      <c r="BM2360" s="57"/>
      <c r="BN2360" s="57"/>
      <c r="BO2360" s="57"/>
      <c r="BP2360" s="57"/>
      <c r="BQ2360" s="57"/>
      <c r="BR2360" s="57"/>
      <c r="BS2360" s="57"/>
      <c r="BT2360" s="57"/>
      <c r="BU2360" s="57"/>
      <c r="BV2360" s="57"/>
      <c r="BW2360" s="57"/>
      <c r="BX2360" s="57"/>
      <c r="BY2360" s="57"/>
      <c r="BZ2360" s="57"/>
      <c r="CA2360" s="57"/>
      <c r="CB2360" s="57"/>
      <c r="CC2360" s="57"/>
      <c r="CD2360" s="57"/>
      <c r="CE2360" s="57"/>
      <c r="CF2360" s="57"/>
      <c r="CG2360" s="57"/>
      <c r="CH2360" s="57"/>
      <c r="CI2360" s="57"/>
      <c r="CJ2360" s="57"/>
      <c r="CK2360" s="57"/>
      <c r="CL2360" s="57"/>
      <c r="CM2360" s="57"/>
      <c r="CN2360" s="57"/>
      <c r="CO2360" s="57"/>
      <c r="CP2360" s="57"/>
      <c r="CQ2360" s="57"/>
      <c r="CR2360" s="57"/>
      <c r="CS2360" s="57"/>
      <c r="CT2360" s="57"/>
      <c r="CU2360" s="57"/>
      <c r="CV2360" s="57"/>
      <c r="CW2360" s="57"/>
      <c r="CX2360" s="57"/>
      <c r="CY2360" s="57"/>
      <c r="CZ2360" s="57"/>
      <c r="DA2360" s="57"/>
      <c r="DB2360" s="57"/>
      <c r="DC2360" s="57"/>
      <c r="DD2360" s="57"/>
      <c r="DE2360" s="57"/>
      <c r="DF2360" s="57"/>
      <c r="DG2360" s="57"/>
      <c r="DH2360" s="57"/>
      <c r="DI2360" s="57"/>
      <c r="DJ2360" s="57"/>
      <c r="DK2360" s="57"/>
      <c r="DL2360" s="57"/>
      <c r="DM2360" s="57"/>
      <c r="DN2360" s="57"/>
      <c r="DO2360" s="57"/>
    </row>
    <row r="2361" spans="1:121" s="20" customFormat="1" ht="12.75" hidden="1" customHeight="1" outlineLevel="2">
      <c r="A2361" s="79"/>
      <c r="B2361" s="79"/>
      <c r="C2361" s="81"/>
      <c r="D2361" s="81"/>
      <c r="E2361" s="79"/>
      <c r="F2361" s="75"/>
      <c r="G2361" s="64"/>
      <c r="H2361" s="308"/>
      <c r="I2361" s="49"/>
      <c r="J2361" s="12"/>
      <c r="K2361" s="309"/>
      <c r="L2361" s="309"/>
      <c r="M2361" s="3"/>
      <c r="N2361" s="28"/>
      <c r="O2361" s="7"/>
      <c r="P2361" s="55"/>
      <c r="Q2361" s="56"/>
      <c r="R2361" s="56"/>
      <c r="S2361" s="56"/>
      <c r="T2361" s="56"/>
      <c r="U2361" s="56"/>
      <c r="V2361" s="56"/>
      <c r="W2361" s="56"/>
      <c r="X2361" s="57"/>
      <c r="Y2361" s="57"/>
      <c r="Z2361" s="57"/>
      <c r="AA2361" s="57"/>
      <c r="AB2361" s="57"/>
      <c r="AC2361" s="57"/>
      <c r="AD2361" s="57"/>
      <c r="AE2361" s="57"/>
      <c r="AF2361" s="57"/>
      <c r="AG2361" s="57"/>
      <c r="AH2361" s="57"/>
      <c r="AI2361" s="57"/>
      <c r="AJ2361" s="57"/>
      <c r="AK2361" s="57"/>
      <c r="AL2361" s="57"/>
      <c r="AM2361" s="57"/>
      <c r="AN2361" s="57"/>
      <c r="AO2361" s="57"/>
      <c r="AP2361" s="57"/>
      <c r="AQ2361" s="57"/>
      <c r="AR2361" s="57"/>
      <c r="AS2361" s="57"/>
      <c r="AT2361" s="57"/>
      <c r="AU2361" s="57"/>
      <c r="AV2361" s="57"/>
      <c r="AW2361" s="57"/>
      <c r="AX2361" s="57"/>
      <c r="AY2361" s="57"/>
      <c r="AZ2361" s="57"/>
      <c r="BA2361" s="57"/>
      <c r="BB2361" s="57"/>
      <c r="BC2361" s="57"/>
      <c r="BD2361" s="57"/>
      <c r="BE2361" s="57"/>
      <c r="BF2361" s="57"/>
      <c r="BG2361" s="57"/>
      <c r="BH2361" s="57"/>
      <c r="BI2361" s="57"/>
      <c r="BJ2361" s="57"/>
      <c r="BK2361" s="57"/>
      <c r="BL2361" s="57"/>
      <c r="BM2361" s="57"/>
      <c r="BN2361" s="57"/>
      <c r="BO2361" s="57"/>
      <c r="BP2361" s="57"/>
      <c r="BQ2361" s="57"/>
      <c r="BR2361" s="57"/>
      <c r="BS2361" s="57"/>
      <c r="BT2361" s="57"/>
      <c r="BU2361" s="57"/>
      <c r="BV2361" s="57"/>
      <c r="BW2361" s="57"/>
      <c r="BX2361" s="57"/>
      <c r="BY2361" s="57"/>
      <c r="BZ2361" s="57"/>
      <c r="CA2361" s="57"/>
      <c r="CB2361" s="57"/>
      <c r="CC2361" s="57"/>
      <c r="CD2361" s="57"/>
      <c r="CE2361" s="57"/>
      <c r="CF2361" s="57"/>
      <c r="CG2361" s="57"/>
      <c r="CH2361" s="57"/>
      <c r="CI2361" s="57"/>
      <c r="CJ2361" s="57"/>
      <c r="CK2361" s="57"/>
      <c r="CL2361" s="57"/>
      <c r="CM2361" s="57"/>
      <c r="CN2361" s="57"/>
      <c r="CO2361" s="57"/>
      <c r="CP2361" s="57"/>
      <c r="CQ2361" s="57"/>
      <c r="CR2361" s="57"/>
      <c r="CS2361" s="57"/>
      <c r="CT2361" s="57"/>
      <c r="CU2361" s="57"/>
      <c r="CV2361" s="57"/>
      <c r="CW2361" s="57"/>
      <c r="CX2361" s="57"/>
      <c r="CY2361" s="57"/>
      <c r="CZ2361" s="57"/>
      <c r="DA2361" s="57"/>
      <c r="DB2361" s="57"/>
      <c r="DC2361" s="57"/>
      <c r="DD2361" s="57"/>
      <c r="DE2361" s="57"/>
      <c r="DF2361" s="57"/>
      <c r="DG2361" s="57"/>
      <c r="DH2361" s="57"/>
      <c r="DI2361" s="57"/>
      <c r="DJ2361" s="57"/>
      <c r="DK2361" s="57"/>
      <c r="DL2361" s="57"/>
      <c r="DM2361" s="57"/>
      <c r="DN2361" s="57"/>
      <c r="DO2361" s="57"/>
    </row>
    <row r="2362" spans="1:121" s="20" customFormat="1" ht="12.75" customHeight="1" outlineLevel="1" collapsed="1">
      <c r="A2362" s="79"/>
      <c r="B2362" s="79"/>
      <c r="C2362" s="49"/>
      <c r="D2362" s="49"/>
      <c r="E2362" s="79"/>
      <c r="F2362" s="59"/>
      <c r="G2362" s="49"/>
      <c r="H2362" s="310"/>
      <c r="I2362" s="49"/>
      <c r="J2362" s="54"/>
      <c r="K2362" s="309"/>
      <c r="L2362" s="309"/>
      <c r="M2362" s="311"/>
      <c r="N2362" s="49"/>
      <c r="O2362" s="263"/>
      <c r="P2362" s="55"/>
      <c r="Q2362" s="56"/>
      <c r="R2362" s="56"/>
      <c r="S2362" s="56"/>
      <c r="T2362" s="57"/>
      <c r="U2362" s="57"/>
      <c r="V2362" s="57"/>
      <c r="W2362" s="57"/>
      <c r="X2362" s="57"/>
      <c r="Y2362" s="57"/>
      <c r="Z2362" s="57"/>
      <c r="AA2362" s="57"/>
      <c r="AB2362" s="57"/>
      <c r="AC2362" s="57"/>
      <c r="AD2362" s="57"/>
      <c r="AE2362" s="57"/>
      <c r="AF2362" s="57"/>
      <c r="AG2362" s="57"/>
      <c r="AH2362" s="57"/>
      <c r="AI2362" s="57"/>
      <c r="AJ2362" s="57"/>
      <c r="AK2362" s="57"/>
      <c r="AL2362" s="57"/>
      <c r="AM2362" s="57"/>
      <c r="AN2362" s="57"/>
      <c r="AO2362" s="57"/>
      <c r="AP2362" s="57"/>
      <c r="AQ2362" s="57"/>
      <c r="AR2362" s="57"/>
      <c r="AS2362" s="57"/>
      <c r="AT2362" s="57"/>
      <c r="AU2362" s="57"/>
      <c r="AV2362" s="57"/>
      <c r="AW2362" s="57"/>
      <c r="AX2362" s="57"/>
      <c r="AY2362" s="57"/>
      <c r="AZ2362" s="57"/>
      <c r="BA2362" s="57"/>
      <c r="BB2362" s="57"/>
      <c r="BC2362" s="57"/>
      <c r="BD2362" s="57"/>
      <c r="BE2362" s="57"/>
      <c r="BF2362" s="57"/>
      <c r="BG2362" s="57"/>
      <c r="BH2362" s="57"/>
      <c r="BI2362" s="57"/>
      <c r="BJ2362" s="57"/>
      <c r="BK2362" s="57"/>
      <c r="BL2362" s="57"/>
      <c r="BM2362" s="57"/>
      <c r="BN2362" s="57"/>
      <c r="BO2362" s="57"/>
      <c r="BP2362" s="57"/>
      <c r="BQ2362" s="57"/>
      <c r="BR2362" s="57"/>
      <c r="BS2362" s="57"/>
      <c r="BT2362" s="57"/>
      <c r="BU2362" s="57"/>
      <c r="BV2362" s="57"/>
      <c r="BW2362" s="57"/>
      <c r="BX2362" s="57"/>
      <c r="BY2362" s="57"/>
      <c r="BZ2362" s="57"/>
      <c r="CA2362" s="57"/>
      <c r="CB2362" s="57"/>
      <c r="CC2362" s="57"/>
      <c r="CD2362" s="57"/>
      <c r="CE2362" s="57"/>
      <c r="CF2362" s="57"/>
      <c r="CG2362" s="57"/>
      <c r="CH2362" s="57"/>
      <c r="CI2362" s="57"/>
      <c r="CJ2362" s="57"/>
      <c r="CK2362" s="57"/>
      <c r="CL2362" s="57"/>
      <c r="CM2362" s="57"/>
      <c r="CN2362" s="57"/>
      <c r="CO2362" s="57"/>
      <c r="CP2362" s="57"/>
      <c r="CQ2362" s="57"/>
      <c r="CR2362" s="57"/>
      <c r="CS2362" s="57"/>
      <c r="CT2362" s="57"/>
      <c r="CU2362" s="57"/>
      <c r="CV2362" s="57"/>
      <c r="CW2362" s="57"/>
      <c r="CX2362" s="57"/>
      <c r="CY2362" s="57"/>
      <c r="CZ2362" s="57"/>
      <c r="DA2362" s="57"/>
      <c r="DB2362" s="57"/>
      <c r="DC2362" s="57"/>
      <c r="DD2362" s="57"/>
      <c r="DE2362" s="57"/>
      <c r="DF2362" s="57"/>
      <c r="DG2362" s="57"/>
      <c r="DH2362" s="57"/>
      <c r="DI2362" s="57"/>
      <c r="DJ2362" s="57"/>
      <c r="DK2362" s="57"/>
      <c r="DL2362" s="57"/>
      <c r="DM2362" s="57"/>
      <c r="DN2362" s="57"/>
      <c r="DO2362" s="57"/>
    </row>
    <row r="2363" spans="1:121">
      <c r="A2363" s="222" t="s">
        <v>7</v>
      </c>
      <c r="B2363" s="40"/>
      <c r="C2363" s="35"/>
      <c r="D2363" s="39"/>
      <c r="E2363" s="3"/>
      <c r="F2363" s="17" t="s">
        <v>8</v>
      </c>
      <c r="G2363" s="18"/>
      <c r="H2363" s="35"/>
      <c r="I2363" s="35"/>
      <c r="J2363" s="46"/>
      <c r="K2363" s="26"/>
      <c r="L2363" s="26"/>
      <c r="M2363" s="3"/>
      <c r="N2363" s="26"/>
      <c r="O2363" s="26"/>
      <c r="P2363" s="41"/>
      <c r="Q2363" s="47"/>
      <c r="R2363" s="47"/>
      <c r="S2363" s="47"/>
      <c r="T2363" s="47"/>
      <c r="U2363" s="47"/>
      <c r="V2363" s="47"/>
      <c r="W2363" s="47"/>
      <c r="X2363" s="48"/>
      <c r="Y2363" s="48"/>
      <c r="Z2363" s="48"/>
      <c r="AA2363" s="48"/>
      <c r="AB2363" s="48"/>
      <c r="AC2363" s="48"/>
      <c r="AD2363" s="48"/>
      <c r="AE2363" s="48"/>
      <c r="AF2363" s="48"/>
      <c r="AG2363" s="48"/>
      <c r="AH2363" s="48"/>
      <c r="AI2363" s="48"/>
      <c r="AJ2363" s="48"/>
      <c r="AK2363" s="48"/>
      <c r="AL2363" s="48"/>
      <c r="AM2363" s="48"/>
      <c r="AN2363" s="48"/>
      <c r="AO2363" s="48"/>
      <c r="AP2363" s="48"/>
      <c r="AQ2363" s="48"/>
      <c r="AR2363" s="48"/>
      <c r="AS2363" s="48"/>
      <c r="AT2363" s="48"/>
      <c r="AU2363" s="48"/>
      <c r="AV2363" s="48"/>
      <c r="AW2363" s="48"/>
      <c r="AX2363" s="48"/>
      <c r="AY2363" s="48"/>
      <c r="AZ2363" s="48"/>
      <c r="BA2363" s="48"/>
      <c r="BB2363" s="48"/>
      <c r="BC2363" s="48"/>
      <c r="BD2363" s="48"/>
      <c r="BE2363" s="48"/>
      <c r="BF2363" s="48"/>
      <c r="BG2363" s="48"/>
      <c r="BH2363" s="48"/>
      <c r="BI2363" s="48"/>
      <c r="BJ2363" s="48"/>
      <c r="BK2363" s="48"/>
      <c r="BL2363" s="48"/>
      <c r="BM2363" s="48"/>
      <c r="BN2363" s="48"/>
      <c r="BO2363" s="48"/>
      <c r="BP2363" s="48"/>
      <c r="BQ2363" s="48"/>
      <c r="BR2363" s="48"/>
      <c r="BS2363" s="48"/>
      <c r="BT2363" s="48"/>
      <c r="BU2363" s="48"/>
      <c r="BV2363" s="48"/>
      <c r="BW2363" s="48"/>
      <c r="BX2363" s="48"/>
      <c r="BY2363" s="48"/>
      <c r="BZ2363" s="48"/>
      <c r="CA2363" s="48"/>
      <c r="CB2363" s="48"/>
      <c r="CC2363" s="48"/>
      <c r="CD2363" s="48"/>
      <c r="CE2363" s="48"/>
      <c r="CF2363" s="48"/>
      <c r="CG2363" s="48"/>
      <c r="CH2363" s="48"/>
      <c r="CI2363" s="48"/>
      <c r="CJ2363" s="48"/>
      <c r="CK2363" s="48"/>
      <c r="CL2363" s="48"/>
      <c r="CM2363" s="48"/>
      <c r="CN2363" s="48"/>
      <c r="CO2363" s="48"/>
      <c r="CP2363" s="48"/>
      <c r="CQ2363" s="48"/>
      <c r="CR2363" s="48"/>
      <c r="CS2363" s="48"/>
      <c r="CT2363" s="48"/>
      <c r="CU2363" s="48"/>
      <c r="CV2363" s="48"/>
      <c r="CW2363" s="48"/>
      <c r="CX2363" s="48"/>
      <c r="CY2363" s="48"/>
      <c r="CZ2363" s="48"/>
      <c r="DA2363" s="48"/>
      <c r="DB2363" s="48"/>
      <c r="DC2363" s="48"/>
      <c r="DD2363" s="48"/>
      <c r="DE2363" s="48"/>
      <c r="DF2363" s="48"/>
      <c r="DG2363" s="48"/>
      <c r="DH2363" s="48"/>
      <c r="DI2363" s="48"/>
      <c r="DJ2363" s="48"/>
      <c r="DK2363" s="48"/>
      <c r="DL2363" s="48"/>
      <c r="DM2363" s="48"/>
      <c r="DN2363" s="48"/>
      <c r="DO2363" s="48"/>
    </row>
    <row r="2364" spans="1:121" s="25" customFormat="1" ht="22.5" customHeight="1" outlineLevel="1">
      <c r="A2364" s="36" t="s">
        <v>1140</v>
      </c>
      <c r="B2364" s="40"/>
      <c r="C2364" s="27" t="s">
        <v>1349</v>
      </c>
      <c r="D2364" s="27" t="s">
        <v>1350</v>
      </c>
      <c r="E2364" s="27" t="s">
        <v>2497</v>
      </c>
      <c r="F2364" s="35" t="s">
        <v>2498</v>
      </c>
      <c r="G2364" s="28"/>
      <c r="H2364" s="28" t="s">
        <v>59</v>
      </c>
      <c r="I2364" s="28"/>
      <c r="J2364" s="26" t="s">
        <v>33</v>
      </c>
      <c r="K2364" s="26" t="s">
        <v>316</v>
      </c>
      <c r="L2364" s="5" t="s">
        <v>316</v>
      </c>
      <c r="M2364" s="3" t="str">
        <f>M2365&amp;" "&amp;O2365&amp;N2365&amp;" "&amp;M2366&amp;" "&amp;O2366&amp;N2366&amp;" "</f>
        <v xml:space="preserve">Замена сегмента ведущего колеса 10шт Замена подушки балансирной балки  4шт </v>
      </c>
      <c r="N2364" s="26"/>
      <c r="O2364" s="26"/>
      <c r="P2364" s="69"/>
      <c r="Q2364" s="37"/>
      <c r="R2364" s="37"/>
      <c r="S2364" s="37"/>
      <c r="T2364" s="37"/>
      <c r="U2364" s="82"/>
      <c r="V2364" s="82"/>
      <c r="W2364" s="82"/>
      <c r="X2364" s="82"/>
      <c r="Y2364" s="82"/>
      <c r="Z2364" s="82"/>
      <c r="AA2364" s="82"/>
      <c r="AB2364" s="82"/>
      <c r="AC2364" s="82"/>
      <c r="AD2364" s="82"/>
      <c r="AE2364" s="82"/>
      <c r="AF2364" s="82"/>
      <c r="AG2364" s="82"/>
      <c r="AH2364" s="82"/>
      <c r="AI2364" s="82"/>
      <c r="AJ2364" s="82"/>
      <c r="AK2364" s="82"/>
      <c r="AL2364" s="82"/>
      <c r="AM2364" s="82"/>
      <c r="AN2364" s="82"/>
      <c r="AO2364" s="82"/>
      <c r="AP2364" s="82"/>
      <c r="AQ2364" s="82"/>
      <c r="AR2364" s="82"/>
      <c r="AS2364" s="82"/>
      <c r="AT2364" s="82"/>
      <c r="AU2364" s="82"/>
      <c r="AV2364" s="82"/>
      <c r="AW2364" s="82"/>
      <c r="AX2364" s="82"/>
      <c r="AY2364" s="82"/>
      <c r="AZ2364" s="82"/>
      <c r="BA2364" s="82"/>
      <c r="BB2364" s="82"/>
      <c r="BC2364" s="82"/>
      <c r="BD2364" s="82"/>
      <c r="BE2364" s="82"/>
      <c r="BF2364" s="82"/>
      <c r="BG2364" s="82"/>
      <c r="BH2364" s="82"/>
      <c r="BI2364" s="82"/>
      <c r="BJ2364" s="82"/>
      <c r="BK2364" s="82"/>
      <c r="BL2364" s="82"/>
      <c r="BM2364" s="82"/>
      <c r="BN2364" s="82"/>
      <c r="BO2364" s="82"/>
      <c r="BP2364" s="82"/>
      <c r="BQ2364" s="82"/>
      <c r="BR2364" s="82"/>
      <c r="BS2364" s="82"/>
      <c r="BT2364" s="82"/>
      <c r="BU2364" s="82"/>
      <c r="BV2364" s="82"/>
      <c r="BW2364" s="82"/>
      <c r="BX2364" s="82"/>
      <c r="BY2364" s="82"/>
      <c r="BZ2364" s="82"/>
      <c r="CA2364" s="82"/>
      <c r="CB2364" s="82"/>
      <c r="CC2364" s="82"/>
      <c r="CD2364" s="82"/>
      <c r="CE2364" s="82"/>
      <c r="CF2364" s="82"/>
      <c r="CG2364" s="82"/>
      <c r="CH2364" s="82"/>
      <c r="CI2364" s="82"/>
      <c r="CJ2364" s="82"/>
      <c r="CK2364" s="82"/>
      <c r="CL2364" s="82"/>
      <c r="CM2364" s="82"/>
      <c r="CN2364" s="82"/>
      <c r="CO2364" s="82"/>
      <c r="CP2364" s="82"/>
      <c r="CQ2364" s="82"/>
      <c r="CR2364" s="82"/>
      <c r="CS2364" s="82"/>
      <c r="CT2364" s="82"/>
      <c r="CU2364" s="82"/>
      <c r="CV2364" s="82"/>
      <c r="CW2364" s="82"/>
      <c r="CX2364" s="82"/>
      <c r="CY2364" s="82"/>
      <c r="CZ2364" s="82"/>
      <c r="DA2364" s="82"/>
      <c r="DB2364" s="82"/>
      <c r="DC2364" s="82"/>
      <c r="DD2364" s="82"/>
      <c r="DE2364" s="82"/>
      <c r="DF2364" s="82"/>
      <c r="DG2364" s="82"/>
      <c r="DH2364" s="82"/>
      <c r="DI2364" s="82"/>
      <c r="DJ2364" s="82"/>
      <c r="DK2364" s="82"/>
      <c r="DL2364" s="82"/>
      <c r="DM2364" s="82"/>
      <c r="DN2364" s="82"/>
      <c r="DO2364" s="82"/>
    </row>
    <row r="2365" spans="1:121" s="25" customFormat="1" ht="12.75" hidden="1" customHeight="1" outlineLevel="2">
      <c r="A2365" s="36"/>
      <c r="B2365" s="40"/>
      <c r="C2365" s="10"/>
      <c r="D2365" s="27"/>
      <c r="E2365" s="39"/>
      <c r="F2365" s="35"/>
      <c r="G2365" s="28"/>
      <c r="H2365" s="35"/>
      <c r="I2365" s="35"/>
      <c r="J2365" s="26"/>
      <c r="K2365" s="99"/>
      <c r="L2365" s="100"/>
      <c r="M2365" s="3" t="s">
        <v>2606</v>
      </c>
      <c r="N2365" s="28" t="s">
        <v>54</v>
      </c>
      <c r="O2365" s="72">
        <v>10</v>
      </c>
      <c r="P2365" s="69"/>
      <c r="Q2365" s="88"/>
      <c r="R2365" s="37"/>
      <c r="S2365" s="37"/>
      <c r="T2365" s="37"/>
      <c r="U2365" s="37"/>
      <c r="V2365" s="37"/>
      <c r="W2365" s="82"/>
      <c r="X2365" s="82"/>
      <c r="Y2365" s="82"/>
      <c r="Z2365" s="82"/>
      <c r="AA2365" s="82"/>
      <c r="AB2365" s="82"/>
      <c r="AC2365" s="82"/>
      <c r="AD2365" s="82"/>
      <c r="AE2365" s="82"/>
      <c r="AF2365" s="82"/>
      <c r="AG2365" s="82"/>
      <c r="AH2365" s="82"/>
      <c r="AI2365" s="82"/>
      <c r="AJ2365" s="82"/>
      <c r="AK2365" s="82"/>
      <c r="AL2365" s="82"/>
      <c r="AM2365" s="82"/>
      <c r="AN2365" s="82"/>
      <c r="AO2365" s="82"/>
      <c r="AP2365" s="82"/>
      <c r="AQ2365" s="82"/>
      <c r="AR2365" s="82"/>
      <c r="AS2365" s="82"/>
      <c r="AT2365" s="82"/>
      <c r="AU2365" s="82"/>
      <c r="AV2365" s="82"/>
      <c r="AW2365" s="82"/>
      <c r="AX2365" s="82"/>
      <c r="AY2365" s="82"/>
      <c r="AZ2365" s="82"/>
      <c r="BA2365" s="82"/>
      <c r="BB2365" s="82"/>
      <c r="BC2365" s="82"/>
      <c r="BD2365" s="82"/>
      <c r="BE2365" s="82"/>
      <c r="BF2365" s="82"/>
      <c r="BG2365" s="82"/>
      <c r="BH2365" s="82"/>
      <c r="BI2365" s="82"/>
      <c r="BJ2365" s="82"/>
      <c r="BK2365" s="82"/>
      <c r="BL2365" s="82"/>
      <c r="BM2365" s="82"/>
      <c r="BN2365" s="82"/>
      <c r="BO2365" s="82"/>
      <c r="BP2365" s="82"/>
      <c r="BQ2365" s="82"/>
      <c r="BR2365" s="82"/>
      <c r="BS2365" s="82"/>
      <c r="BT2365" s="82"/>
      <c r="BU2365" s="82"/>
      <c r="BV2365" s="82"/>
      <c r="BW2365" s="82"/>
      <c r="BX2365" s="82"/>
      <c r="BY2365" s="82"/>
      <c r="BZ2365" s="82"/>
      <c r="CA2365" s="82"/>
      <c r="CB2365" s="82"/>
      <c r="CC2365" s="82"/>
      <c r="CD2365" s="82"/>
      <c r="CE2365" s="82"/>
      <c r="CF2365" s="82"/>
      <c r="CG2365" s="82"/>
      <c r="CH2365" s="82"/>
      <c r="CI2365" s="82"/>
      <c r="CJ2365" s="82"/>
      <c r="CK2365" s="82"/>
      <c r="CL2365" s="82"/>
      <c r="CM2365" s="82"/>
      <c r="CN2365" s="82"/>
      <c r="CO2365" s="82"/>
      <c r="CP2365" s="82"/>
      <c r="CQ2365" s="82"/>
      <c r="CR2365" s="82"/>
      <c r="CS2365" s="82"/>
      <c r="CT2365" s="82"/>
      <c r="CU2365" s="82"/>
      <c r="CV2365" s="82"/>
      <c r="CW2365" s="82"/>
      <c r="CX2365" s="82"/>
      <c r="CY2365" s="82"/>
      <c r="CZ2365" s="82"/>
      <c r="DA2365" s="82"/>
      <c r="DB2365" s="82"/>
      <c r="DC2365" s="82"/>
      <c r="DD2365" s="82"/>
      <c r="DE2365" s="82"/>
      <c r="DF2365" s="82"/>
      <c r="DG2365" s="82"/>
      <c r="DH2365" s="82"/>
      <c r="DI2365" s="82"/>
      <c r="DJ2365" s="82"/>
      <c r="DK2365" s="82"/>
      <c r="DL2365" s="82"/>
      <c r="DM2365" s="82"/>
      <c r="DN2365" s="82"/>
      <c r="DO2365" s="82"/>
      <c r="DP2365" s="82"/>
      <c r="DQ2365" s="82"/>
    </row>
    <row r="2366" spans="1:121" s="25" customFormat="1" ht="12.75" hidden="1" customHeight="1" outlineLevel="2">
      <c r="A2366" s="36"/>
      <c r="B2366" s="40"/>
      <c r="C2366" s="10"/>
      <c r="D2366" s="27"/>
      <c r="E2366" s="39"/>
      <c r="F2366" s="35"/>
      <c r="G2366" s="28"/>
      <c r="H2366" s="35"/>
      <c r="I2366" s="35"/>
      <c r="J2366" s="26"/>
      <c r="K2366" s="99"/>
      <c r="L2366" s="100"/>
      <c r="M2366" s="3" t="s">
        <v>2499</v>
      </c>
      <c r="N2366" s="28" t="s">
        <v>54</v>
      </c>
      <c r="O2366" s="72">
        <v>4</v>
      </c>
      <c r="P2366" s="69"/>
      <c r="Q2366" s="88"/>
      <c r="R2366" s="37"/>
      <c r="S2366" s="37"/>
      <c r="T2366" s="37"/>
      <c r="U2366" s="37"/>
      <c r="V2366" s="37"/>
      <c r="W2366" s="82"/>
      <c r="X2366" s="82"/>
      <c r="Y2366" s="82"/>
      <c r="Z2366" s="82"/>
      <c r="AA2366" s="82"/>
      <c r="AB2366" s="82"/>
      <c r="AC2366" s="82"/>
      <c r="AD2366" s="82"/>
      <c r="AE2366" s="82"/>
      <c r="AF2366" s="82"/>
      <c r="AG2366" s="82"/>
      <c r="AH2366" s="82"/>
      <c r="AI2366" s="82"/>
      <c r="AJ2366" s="82"/>
      <c r="AK2366" s="82"/>
      <c r="AL2366" s="82"/>
      <c r="AM2366" s="82"/>
      <c r="AN2366" s="82"/>
      <c r="AO2366" s="82"/>
      <c r="AP2366" s="82"/>
      <c r="AQ2366" s="82"/>
      <c r="AR2366" s="82"/>
      <c r="AS2366" s="82"/>
      <c r="AT2366" s="82"/>
      <c r="AU2366" s="82"/>
      <c r="AV2366" s="82"/>
      <c r="AW2366" s="82"/>
      <c r="AX2366" s="82"/>
      <c r="AY2366" s="82"/>
      <c r="AZ2366" s="82"/>
      <c r="BA2366" s="82"/>
      <c r="BB2366" s="82"/>
      <c r="BC2366" s="82"/>
      <c r="BD2366" s="82"/>
      <c r="BE2366" s="82"/>
      <c r="BF2366" s="82"/>
      <c r="BG2366" s="82"/>
      <c r="BH2366" s="82"/>
      <c r="BI2366" s="82"/>
      <c r="BJ2366" s="82"/>
      <c r="BK2366" s="82"/>
      <c r="BL2366" s="82"/>
      <c r="BM2366" s="82"/>
      <c r="BN2366" s="82"/>
      <c r="BO2366" s="82"/>
      <c r="BP2366" s="82"/>
      <c r="BQ2366" s="82"/>
      <c r="BR2366" s="82"/>
      <c r="BS2366" s="82"/>
      <c r="BT2366" s="82"/>
      <c r="BU2366" s="82"/>
      <c r="BV2366" s="82"/>
      <c r="BW2366" s="82"/>
      <c r="BX2366" s="82"/>
      <c r="BY2366" s="82"/>
      <c r="BZ2366" s="82"/>
      <c r="CA2366" s="82"/>
      <c r="CB2366" s="82"/>
      <c r="CC2366" s="82"/>
      <c r="CD2366" s="82"/>
      <c r="CE2366" s="82"/>
      <c r="CF2366" s="82"/>
      <c r="CG2366" s="82"/>
      <c r="CH2366" s="82"/>
      <c r="CI2366" s="82"/>
      <c r="CJ2366" s="82"/>
      <c r="CK2366" s="82"/>
      <c r="CL2366" s="82"/>
      <c r="CM2366" s="82"/>
      <c r="CN2366" s="82"/>
      <c r="CO2366" s="82"/>
      <c r="CP2366" s="82"/>
      <c r="CQ2366" s="82"/>
      <c r="CR2366" s="82"/>
      <c r="CS2366" s="82"/>
      <c r="CT2366" s="82"/>
      <c r="CU2366" s="82"/>
      <c r="CV2366" s="82"/>
      <c r="CW2366" s="82"/>
      <c r="CX2366" s="82"/>
      <c r="CY2366" s="82"/>
      <c r="CZ2366" s="82"/>
      <c r="DA2366" s="82"/>
      <c r="DB2366" s="82"/>
      <c r="DC2366" s="82"/>
      <c r="DD2366" s="82"/>
      <c r="DE2366" s="82"/>
      <c r="DF2366" s="82"/>
      <c r="DG2366" s="82"/>
      <c r="DH2366" s="82"/>
      <c r="DI2366" s="82"/>
      <c r="DJ2366" s="82"/>
      <c r="DK2366" s="82"/>
      <c r="DL2366" s="82"/>
      <c r="DM2366" s="82"/>
      <c r="DN2366" s="82"/>
      <c r="DO2366" s="82"/>
      <c r="DP2366" s="82"/>
      <c r="DQ2366" s="82"/>
    </row>
    <row r="2367" spans="1:121" s="25" customFormat="1" ht="33.75" customHeight="1" outlineLevel="1" collapsed="1">
      <c r="A2367" s="36" t="s">
        <v>1141</v>
      </c>
      <c r="B2367" s="40"/>
      <c r="C2367" s="27" t="s">
        <v>1349</v>
      </c>
      <c r="D2367" s="27" t="s">
        <v>1350</v>
      </c>
      <c r="E2367" s="39" t="s">
        <v>2500</v>
      </c>
      <c r="F2367" s="35" t="s">
        <v>2501</v>
      </c>
      <c r="G2367" s="28"/>
      <c r="H2367" s="28" t="s">
        <v>59</v>
      </c>
      <c r="I2367" s="28"/>
      <c r="J2367" s="26" t="s">
        <v>33</v>
      </c>
      <c r="K2367" s="99" t="s">
        <v>57</v>
      </c>
      <c r="L2367" s="100" t="s">
        <v>57</v>
      </c>
      <c r="M2367" s="3" t="str">
        <f>M2368&amp;" "&amp;O2368&amp;N2368&amp;" "&amp;M2369&amp;" "&amp;O2369&amp;N2369&amp;" "&amp;M2370&amp;" "&amp;O2370&amp;N2370&amp;" "</f>
        <v xml:space="preserve">Замена штанги бурильной   1шт Замена коробки раздаточной с лебедкой  1шт Замена моста переднего в сборе  1шт </v>
      </c>
      <c r="N2367" s="28"/>
      <c r="O2367" s="72"/>
      <c r="P2367" s="69"/>
      <c r="Q2367" s="88"/>
      <c r="R2367" s="37"/>
      <c r="S2367" s="37"/>
      <c r="T2367" s="37"/>
      <c r="U2367" s="37"/>
      <c r="V2367" s="37"/>
      <c r="W2367" s="82"/>
      <c r="X2367" s="82"/>
      <c r="Y2367" s="82"/>
      <c r="Z2367" s="82"/>
      <c r="AA2367" s="82"/>
      <c r="AB2367" s="82"/>
      <c r="AC2367" s="82"/>
      <c r="AD2367" s="82"/>
      <c r="AE2367" s="82"/>
      <c r="AF2367" s="82"/>
      <c r="AG2367" s="82"/>
      <c r="AH2367" s="82"/>
      <c r="AI2367" s="82"/>
      <c r="AJ2367" s="82"/>
      <c r="AK2367" s="82"/>
      <c r="AL2367" s="82"/>
      <c r="AM2367" s="82"/>
      <c r="AN2367" s="82"/>
      <c r="AO2367" s="82"/>
      <c r="AP2367" s="82"/>
      <c r="AQ2367" s="82"/>
      <c r="AR2367" s="82"/>
      <c r="AS2367" s="82"/>
      <c r="AT2367" s="82"/>
      <c r="AU2367" s="82"/>
      <c r="AV2367" s="82"/>
      <c r="AW2367" s="82"/>
      <c r="AX2367" s="82"/>
      <c r="AY2367" s="82"/>
      <c r="AZ2367" s="82"/>
      <c r="BA2367" s="82"/>
      <c r="BB2367" s="82"/>
      <c r="BC2367" s="82"/>
      <c r="BD2367" s="82"/>
      <c r="BE2367" s="82"/>
      <c r="BF2367" s="82"/>
      <c r="BG2367" s="82"/>
      <c r="BH2367" s="82"/>
      <c r="BI2367" s="82"/>
      <c r="BJ2367" s="82"/>
      <c r="BK2367" s="82"/>
      <c r="BL2367" s="82"/>
      <c r="BM2367" s="82"/>
      <c r="BN2367" s="82"/>
      <c r="BO2367" s="82"/>
      <c r="BP2367" s="82"/>
      <c r="BQ2367" s="82"/>
      <c r="BR2367" s="82"/>
      <c r="BS2367" s="82"/>
      <c r="BT2367" s="82"/>
      <c r="BU2367" s="82"/>
      <c r="BV2367" s="82"/>
      <c r="BW2367" s="82"/>
      <c r="BX2367" s="82"/>
      <c r="BY2367" s="82"/>
      <c r="BZ2367" s="82"/>
      <c r="CA2367" s="82"/>
      <c r="CB2367" s="82"/>
      <c r="CC2367" s="82"/>
      <c r="CD2367" s="82"/>
      <c r="CE2367" s="82"/>
      <c r="CF2367" s="82"/>
      <c r="CG2367" s="82"/>
      <c r="CH2367" s="82"/>
      <c r="CI2367" s="82"/>
      <c r="CJ2367" s="82"/>
      <c r="CK2367" s="82"/>
      <c r="CL2367" s="82"/>
      <c r="CM2367" s="82"/>
      <c r="CN2367" s="82"/>
      <c r="CO2367" s="82"/>
      <c r="CP2367" s="82"/>
      <c r="CQ2367" s="82"/>
      <c r="CR2367" s="82"/>
      <c r="CS2367" s="82"/>
      <c r="CT2367" s="82"/>
      <c r="CU2367" s="82"/>
      <c r="CV2367" s="82"/>
      <c r="CW2367" s="82"/>
      <c r="CX2367" s="82"/>
      <c r="CY2367" s="82"/>
      <c r="CZ2367" s="82"/>
      <c r="DA2367" s="82"/>
      <c r="DB2367" s="82"/>
      <c r="DC2367" s="82"/>
      <c r="DD2367" s="82"/>
      <c r="DE2367" s="82"/>
      <c r="DF2367" s="82"/>
      <c r="DG2367" s="82"/>
      <c r="DH2367" s="82"/>
      <c r="DI2367" s="82"/>
      <c r="DJ2367" s="82"/>
      <c r="DK2367" s="82"/>
      <c r="DL2367" s="82"/>
      <c r="DM2367" s="82"/>
      <c r="DN2367" s="82"/>
      <c r="DO2367" s="82"/>
      <c r="DP2367" s="82"/>
      <c r="DQ2367" s="82"/>
    </row>
    <row r="2368" spans="1:121" s="25" customFormat="1" ht="12.75" hidden="1" customHeight="1" outlineLevel="2">
      <c r="A2368" s="36"/>
      <c r="B2368" s="40"/>
      <c r="C2368" s="10"/>
      <c r="D2368" s="27"/>
      <c r="E2368" s="39"/>
      <c r="F2368" s="35"/>
      <c r="G2368" s="28"/>
      <c r="H2368" s="35"/>
      <c r="I2368" s="35"/>
      <c r="J2368" s="26"/>
      <c r="K2368" s="99"/>
      <c r="L2368" s="100"/>
      <c r="M2368" s="3" t="s">
        <v>2502</v>
      </c>
      <c r="N2368" s="28" t="s">
        <v>54</v>
      </c>
      <c r="O2368" s="72">
        <v>1</v>
      </c>
      <c r="P2368" s="69"/>
      <c r="Q2368" s="88"/>
      <c r="R2368" s="37"/>
      <c r="S2368" s="37"/>
      <c r="T2368" s="37"/>
      <c r="U2368" s="37"/>
      <c r="V2368" s="37"/>
      <c r="W2368" s="82"/>
      <c r="X2368" s="82"/>
      <c r="Y2368" s="82"/>
      <c r="Z2368" s="82"/>
      <c r="AA2368" s="82"/>
      <c r="AB2368" s="82"/>
      <c r="AC2368" s="82"/>
      <c r="AD2368" s="82"/>
      <c r="AE2368" s="82"/>
      <c r="AF2368" s="82"/>
      <c r="AG2368" s="82"/>
      <c r="AH2368" s="82"/>
      <c r="AI2368" s="82"/>
      <c r="AJ2368" s="82"/>
      <c r="AK2368" s="82"/>
      <c r="AL2368" s="82"/>
      <c r="AM2368" s="82"/>
      <c r="AN2368" s="82"/>
      <c r="AO2368" s="82"/>
      <c r="AP2368" s="82"/>
      <c r="AQ2368" s="82"/>
      <c r="AR2368" s="82"/>
      <c r="AS2368" s="82"/>
      <c r="AT2368" s="82"/>
      <c r="AU2368" s="82"/>
      <c r="AV2368" s="82"/>
      <c r="AW2368" s="82"/>
      <c r="AX2368" s="82"/>
      <c r="AY2368" s="82"/>
      <c r="AZ2368" s="82"/>
      <c r="BA2368" s="82"/>
      <c r="BB2368" s="82"/>
      <c r="BC2368" s="82"/>
      <c r="BD2368" s="82"/>
      <c r="BE2368" s="82"/>
      <c r="BF2368" s="82"/>
      <c r="BG2368" s="82"/>
      <c r="BH2368" s="82"/>
      <c r="BI2368" s="82"/>
      <c r="BJ2368" s="82"/>
      <c r="BK2368" s="82"/>
      <c r="BL2368" s="82"/>
      <c r="BM2368" s="82"/>
      <c r="BN2368" s="82"/>
      <c r="BO2368" s="82"/>
      <c r="BP2368" s="82"/>
      <c r="BQ2368" s="82"/>
      <c r="BR2368" s="82"/>
      <c r="BS2368" s="82"/>
      <c r="BT2368" s="82"/>
      <c r="BU2368" s="82"/>
      <c r="BV2368" s="82"/>
      <c r="BW2368" s="82"/>
      <c r="BX2368" s="82"/>
      <c r="BY2368" s="82"/>
      <c r="BZ2368" s="82"/>
      <c r="CA2368" s="82"/>
      <c r="CB2368" s="82"/>
      <c r="CC2368" s="82"/>
      <c r="CD2368" s="82"/>
      <c r="CE2368" s="82"/>
      <c r="CF2368" s="82"/>
      <c r="CG2368" s="82"/>
      <c r="CH2368" s="82"/>
      <c r="CI2368" s="82"/>
      <c r="CJ2368" s="82"/>
      <c r="CK2368" s="82"/>
      <c r="CL2368" s="82"/>
      <c r="CM2368" s="82"/>
      <c r="CN2368" s="82"/>
      <c r="CO2368" s="82"/>
      <c r="CP2368" s="82"/>
      <c r="CQ2368" s="82"/>
      <c r="CR2368" s="82"/>
      <c r="CS2368" s="82"/>
      <c r="CT2368" s="82"/>
      <c r="CU2368" s="82"/>
      <c r="CV2368" s="82"/>
      <c r="CW2368" s="82"/>
      <c r="CX2368" s="82"/>
      <c r="CY2368" s="82"/>
      <c r="CZ2368" s="82"/>
      <c r="DA2368" s="82"/>
      <c r="DB2368" s="82"/>
      <c r="DC2368" s="82"/>
      <c r="DD2368" s="82"/>
      <c r="DE2368" s="82"/>
      <c r="DF2368" s="82"/>
      <c r="DG2368" s="82"/>
      <c r="DH2368" s="82"/>
      <c r="DI2368" s="82"/>
      <c r="DJ2368" s="82"/>
      <c r="DK2368" s="82"/>
      <c r="DL2368" s="82"/>
      <c r="DM2368" s="82"/>
      <c r="DN2368" s="82"/>
      <c r="DO2368" s="82"/>
      <c r="DP2368" s="82"/>
      <c r="DQ2368" s="82"/>
    </row>
    <row r="2369" spans="1:121" s="25" customFormat="1" ht="12.75" hidden="1" customHeight="1" outlineLevel="2">
      <c r="A2369" s="36"/>
      <c r="B2369" s="40"/>
      <c r="C2369" s="10"/>
      <c r="D2369" s="27"/>
      <c r="E2369" s="39"/>
      <c r="F2369" s="35"/>
      <c r="G2369" s="28"/>
      <c r="H2369" s="35"/>
      <c r="I2369" s="35"/>
      <c r="J2369" s="26"/>
      <c r="K2369" s="99"/>
      <c r="L2369" s="100"/>
      <c r="M2369" s="3" t="s">
        <v>2503</v>
      </c>
      <c r="N2369" s="28" t="s">
        <v>54</v>
      </c>
      <c r="O2369" s="72">
        <v>1</v>
      </c>
      <c r="P2369" s="69"/>
      <c r="Q2369" s="88"/>
      <c r="R2369" s="37"/>
      <c r="S2369" s="37"/>
      <c r="T2369" s="37"/>
      <c r="U2369" s="37"/>
      <c r="V2369" s="37"/>
      <c r="W2369" s="82"/>
      <c r="X2369" s="82"/>
      <c r="Y2369" s="82"/>
      <c r="Z2369" s="82"/>
      <c r="AA2369" s="82"/>
      <c r="AB2369" s="82"/>
      <c r="AC2369" s="82"/>
      <c r="AD2369" s="82"/>
      <c r="AE2369" s="82"/>
      <c r="AF2369" s="82"/>
      <c r="AG2369" s="82"/>
      <c r="AH2369" s="82"/>
      <c r="AI2369" s="82"/>
      <c r="AJ2369" s="82"/>
      <c r="AK2369" s="82"/>
      <c r="AL2369" s="82"/>
      <c r="AM2369" s="82"/>
      <c r="AN2369" s="82"/>
      <c r="AO2369" s="82"/>
      <c r="AP2369" s="82"/>
      <c r="AQ2369" s="82"/>
      <c r="AR2369" s="82"/>
      <c r="AS2369" s="82"/>
      <c r="AT2369" s="82"/>
      <c r="AU2369" s="82"/>
      <c r="AV2369" s="82"/>
      <c r="AW2369" s="82"/>
      <c r="AX2369" s="82"/>
      <c r="AY2369" s="82"/>
      <c r="AZ2369" s="82"/>
      <c r="BA2369" s="82"/>
      <c r="BB2369" s="82"/>
      <c r="BC2369" s="82"/>
      <c r="BD2369" s="82"/>
      <c r="BE2369" s="82"/>
      <c r="BF2369" s="82"/>
      <c r="BG2369" s="82"/>
      <c r="BH2369" s="82"/>
      <c r="BI2369" s="82"/>
      <c r="BJ2369" s="82"/>
      <c r="BK2369" s="82"/>
      <c r="BL2369" s="82"/>
      <c r="BM2369" s="82"/>
      <c r="BN2369" s="82"/>
      <c r="BO2369" s="82"/>
      <c r="BP2369" s="82"/>
      <c r="BQ2369" s="82"/>
      <c r="BR2369" s="82"/>
      <c r="BS2369" s="82"/>
      <c r="BT2369" s="82"/>
      <c r="BU2369" s="82"/>
      <c r="BV2369" s="82"/>
      <c r="BW2369" s="82"/>
      <c r="BX2369" s="82"/>
      <c r="BY2369" s="82"/>
      <c r="BZ2369" s="82"/>
      <c r="CA2369" s="82"/>
      <c r="CB2369" s="82"/>
      <c r="CC2369" s="82"/>
      <c r="CD2369" s="82"/>
      <c r="CE2369" s="82"/>
      <c r="CF2369" s="82"/>
      <c r="CG2369" s="82"/>
      <c r="CH2369" s="82"/>
      <c r="CI2369" s="82"/>
      <c r="CJ2369" s="82"/>
      <c r="CK2369" s="82"/>
      <c r="CL2369" s="82"/>
      <c r="CM2369" s="82"/>
      <c r="CN2369" s="82"/>
      <c r="CO2369" s="82"/>
      <c r="CP2369" s="82"/>
      <c r="CQ2369" s="82"/>
      <c r="CR2369" s="82"/>
      <c r="CS2369" s="82"/>
      <c r="CT2369" s="82"/>
      <c r="CU2369" s="82"/>
      <c r="CV2369" s="82"/>
      <c r="CW2369" s="82"/>
      <c r="CX2369" s="82"/>
      <c r="CY2369" s="82"/>
      <c r="CZ2369" s="82"/>
      <c r="DA2369" s="82"/>
      <c r="DB2369" s="82"/>
      <c r="DC2369" s="82"/>
      <c r="DD2369" s="82"/>
      <c r="DE2369" s="82"/>
      <c r="DF2369" s="82"/>
      <c r="DG2369" s="82"/>
      <c r="DH2369" s="82"/>
      <c r="DI2369" s="82"/>
      <c r="DJ2369" s="82"/>
      <c r="DK2369" s="82"/>
      <c r="DL2369" s="82"/>
      <c r="DM2369" s="82"/>
      <c r="DN2369" s="82"/>
      <c r="DO2369" s="82"/>
      <c r="DP2369" s="82"/>
      <c r="DQ2369" s="82"/>
    </row>
    <row r="2370" spans="1:121" s="25" customFormat="1" ht="12.75" hidden="1" customHeight="1" outlineLevel="2">
      <c r="A2370" s="36"/>
      <c r="B2370" s="40"/>
      <c r="C2370" s="10"/>
      <c r="D2370" s="27"/>
      <c r="E2370" s="39"/>
      <c r="F2370" s="35"/>
      <c r="G2370" s="28"/>
      <c r="H2370" s="35"/>
      <c r="I2370" s="35"/>
      <c r="J2370" s="26"/>
      <c r="K2370" s="99"/>
      <c r="L2370" s="100"/>
      <c r="M2370" s="3" t="s">
        <v>2504</v>
      </c>
      <c r="N2370" s="28" t="s">
        <v>54</v>
      </c>
      <c r="O2370" s="72">
        <v>1</v>
      </c>
      <c r="P2370" s="69"/>
      <c r="Q2370" s="88"/>
      <c r="R2370" s="37"/>
      <c r="S2370" s="37"/>
      <c r="T2370" s="37"/>
      <c r="U2370" s="37"/>
      <c r="V2370" s="37"/>
      <c r="W2370" s="82"/>
      <c r="X2370" s="82"/>
      <c r="Y2370" s="82"/>
      <c r="Z2370" s="82"/>
      <c r="AA2370" s="82"/>
      <c r="AB2370" s="82"/>
      <c r="AC2370" s="82"/>
      <c r="AD2370" s="82"/>
      <c r="AE2370" s="82"/>
      <c r="AF2370" s="82"/>
      <c r="AG2370" s="82"/>
      <c r="AH2370" s="82"/>
      <c r="AI2370" s="82"/>
      <c r="AJ2370" s="82"/>
      <c r="AK2370" s="82"/>
      <c r="AL2370" s="82"/>
      <c r="AM2370" s="82"/>
      <c r="AN2370" s="82"/>
      <c r="AO2370" s="82"/>
      <c r="AP2370" s="82"/>
      <c r="AQ2370" s="82"/>
      <c r="AR2370" s="82"/>
      <c r="AS2370" s="82"/>
      <c r="AT2370" s="82"/>
      <c r="AU2370" s="82"/>
      <c r="AV2370" s="82"/>
      <c r="AW2370" s="82"/>
      <c r="AX2370" s="82"/>
      <c r="AY2370" s="82"/>
      <c r="AZ2370" s="82"/>
      <c r="BA2370" s="82"/>
      <c r="BB2370" s="82"/>
      <c r="BC2370" s="82"/>
      <c r="BD2370" s="82"/>
      <c r="BE2370" s="82"/>
      <c r="BF2370" s="82"/>
      <c r="BG2370" s="82"/>
      <c r="BH2370" s="82"/>
      <c r="BI2370" s="82"/>
      <c r="BJ2370" s="82"/>
      <c r="BK2370" s="82"/>
      <c r="BL2370" s="82"/>
      <c r="BM2370" s="82"/>
      <c r="BN2370" s="82"/>
      <c r="BO2370" s="82"/>
      <c r="BP2370" s="82"/>
      <c r="BQ2370" s="82"/>
      <c r="BR2370" s="82"/>
      <c r="BS2370" s="82"/>
      <c r="BT2370" s="82"/>
      <c r="BU2370" s="82"/>
      <c r="BV2370" s="82"/>
      <c r="BW2370" s="82"/>
      <c r="BX2370" s="82"/>
      <c r="BY2370" s="82"/>
      <c r="BZ2370" s="82"/>
      <c r="CA2370" s="82"/>
      <c r="CB2370" s="82"/>
      <c r="CC2370" s="82"/>
      <c r="CD2370" s="82"/>
      <c r="CE2370" s="82"/>
      <c r="CF2370" s="82"/>
      <c r="CG2370" s="82"/>
      <c r="CH2370" s="82"/>
      <c r="CI2370" s="82"/>
      <c r="CJ2370" s="82"/>
      <c r="CK2370" s="82"/>
      <c r="CL2370" s="82"/>
      <c r="CM2370" s="82"/>
      <c r="CN2370" s="82"/>
      <c r="CO2370" s="82"/>
      <c r="CP2370" s="82"/>
      <c r="CQ2370" s="82"/>
      <c r="CR2370" s="82"/>
      <c r="CS2370" s="82"/>
      <c r="CT2370" s="82"/>
      <c r="CU2370" s="82"/>
      <c r="CV2370" s="82"/>
      <c r="CW2370" s="82"/>
      <c r="CX2370" s="82"/>
      <c r="CY2370" s="82"/>
      <c r="CZ2370" s="82"/>
      <c r="DA2370" s="82"/>
      <c r="DB2370" s="82"/>
      <c r="DC2370" s="82"/>
      <c r="DD2370" s="82"/>
      <c r="DE2370" s="82"/>
      <c r="DF2370" s="82"/>
      <c r="DG2370" s="82"/>
      <c r="DH2370" s="82"/>
      <c r="DI2370" s="82"/>
      <c r="DJ2370" s="82"/>
      <c r="DK2370" s="82"/>
      <c r="DL2370" s="82"/>
      <c r="DM2370" s="82"/>
      <c r="DN2370" s="82"/>
      <c r="DO2370" s="82"/>
      <c r="DP2370" s="82"/>
      <c r="DQ2370" s="82"/>
    </row>
    <row r="2371" spans="1:121" s="25" customFormat="1" ht="22.5" customHeight="1" outlineLevel="1" collapsed="1">
      <c r="A2371" s="36" t="s">
        <v>1142</v>
      </c>
      <c r="B2371" s="40"/>
      <c r="C2371" s="27" t="s">
        <v>1349</v>
      </c>
      <c r="D2371" s="27" t="s">
        <v>1350</v>
      </c>
      <c r="E2371" s="39" t="s">
        <v>2505</v>
      </c>
      <c r="F2371" s="35" t="s">
        <v>2598</v>
      </c>
      <c r="G2371" s="28"/>
      <c r="H2371" s="28" t="s">
        <v>59</v>
      </c>
      <c r="I2371" s="28"/>
      <c r="J2371" s="26" t="s">
        <v>33</v>
      </c>
      <c r="K2371" s="99" t="s">
        <v>316</v>
      </c>
      <c r="L2371" s="100" t="s">
        <v>316</v>
      </c>
      <c r="M2371" s="3" t="str">
        <f>M2372&amp;" "&amp;O2372&amp;N2372&amp;" "</f>
        <v xml:space="preserve">Замена передачи карданной  1шт </v>
      </c>
      <c r="N2371" s="28"/>
      <c r="O2371" s="72"/>
      <c r="P2371" s="69"/>
      <c r="Q2371" s="88"/>
      <c r="R2371" s="37"/>
      <c r="S2371" s="37"/>
      <c r="T2371" s="37"/>
      <c r="U2371" s="37"/>
      <c r="V2371" s="37"/>
      <c r="W2371" s="82"/>
      <c r="X2371" s="82"/>
      <c r="Y2371" s="82"/>
      <c r="Z2371" s="82"/>
      <c r="AA2371" s="82"/>
      <c r="AB2371" s="82"/>
      <c r="AC2371" s="82"/>
      <c r="AD2371" s="82"/>
      <c r="AE2371" s="82"/>
      <c r="AF2371" s="82"/>
      <c r="AG2371" s="82"/>
      <c r="AH2371" s="82"/>
      <c r="AI2371" s="82"/>
      <c r="AJ2371" s="82"/>
      <c r="AK2371" s="82"/>
      <c r="AL2371" s="82"/>
      <c r="AM2371" s="82"/>
      <c r="AN2371" s="82"/>
      <c r="AO2371" s="82"/>
      <c r="AP2371" s="82"/>
      <c r="AQ2371" s="82"/>
      <c r="AR2371" s="82"/>
      <c r="AS2371" s="82"/>
      <c r="AT2371" s="82"/>
      <c r="AU2371" s="82"/>
      <c r="AV2371" s="82"/>
      <c r="AW2371" s="82"/>
      <c r="AX2371" s="82"/>
      <c r="AY2371" s="82"/>
      <c r="AZ2371" s="82"/>
      <c r="BA2371" s="82"/>
      <c r="BB2371" s="82"/>
      <c r="BC2371" s="82"/>
      <c r="BD2371" s="82"/>
      <c r="BE2371" s="82"/>
      <c r="BF2371" s="82"/>
      <c r="BG2371" s="82"/>
      <c r="BH2371" s="82"/>
      <c r="BI2371" s="82"/>
      <c r="BJ2371" s="82"/>
      <c r="BK2371" s="82"/>
      <c r="BL2371" s="82"/>
      <c r="BM2371" s="82"/>
      <c r="BN2371" s="82"/>
      <c r="BO2371" s="82"/>
      <c r="BP2371" s="82"/>
      <c r="BQ2371" s="82"/>
      <c r="BR2371" s="82"/>
      <c r="BS2371" s="82"/>
      <c r="BT2371" s="82"/>
      <c r="BU2371" s="82"/>
      <c r="BV2371" s="82"/>
      <c r="BW2371" s="82"/>
      <c r="BX2371" s="82"/>
      <c r="BY2371" s="82"/>
      <c r="BZ2371" s="82"/>
      <c r="CA2371" s="82"/>
      <c r="CB2371" s="82"/>
      <c r="CC2371" s="82"/>
      <c r="CD2371" s="82"/>
      <c r="CE2371" s="82"/>
      <c r="CF2371" s="82"/>
      <c r="CG2371" s="82"/>
      <c r="CH2371" s="82"/>
      <c r="CI2371" s="82"/>
      <c r="CJ2371" s="82"/>
      <c r="CK2371" s="82"/>
      <c r="CL2371" s="82"/>
      <c r="CM2371" s="82"/>
      <c r="CN2371" s="82"/>
      <c r="CO2371" s="82"/>
      <c r="CP2371" s="82"/>
      <c r="CQ2371" s="82"/>
      <c r="CR2371" s="82"/>
      <c r="CS2371" s="82"/>
      <c r="CT2371" s="82"/>
      <c r="CU2371" s="82"/>
      <c r="CV2371" s="82"/>
      <c r="CW2371" s="82"/>
      <c r="CX2371" s="82"/>
      <c r="CY2371" s="82"/>
      <c r="CZ2371" s="82"/>
      <c r="DA2371" s="82"/>
      <c r="DB2371" s="82"/>
      <c r="DC2371" s="82"/>
      <c r="DD2371" s="82"/>
      <c r="DE2371" s="82"/>
      <c r="DF2371" s="82"/>
      <c r="DG2371" s="82"/>
      <c r="DH2371" s="82"/>
      <c r="DI2371" s="82"/>
      <c r="DJ2371" s="82"/>
      <c r="DK2371" s="82"/>
      <c r="DL2371" s="82"/>
      <c r="DM2371" s="82"/>
      <c r="DN2371" s="82"/>
      <c r="DO2371" s="82"/>
      <c r="DP2371" s="82"/>
      <c r="DQ2371" s="82"/>
    </row>
    <row r="2372" spans="1:121" s="25" customFormat="1" ht="12.75" hidden="1" customHeight="1" outlineLevel="2">
      <c r="A2372" s="36"/>
      <c r="B2372" s="40"/>
      <c r="C2372" s="10"/>
      <c r="D2372" s="27"/>
      <c r="E2372" s="39"/>
      <c r="F2372" s="35"/>
      <c r="G2372" s="28"/>
      <c r="H2372" s="35"/>
      <c r="I2372" s="35"/>
      <c r="J2372" s="26"/>
      <c r="K2372" s="99"/>
      <c r="L2372" s="100"/>
      <c r="M2372" s="3" t="s">
        <v>2506</v>
      </c>
      <c r="N2372" s="28" t="s">
        <v>54</v>
      </c>
      <c r="O2372" s="72">
        <v>1</v>
      </c>
      <c r="P2372" s="69"/>
      <c r="Q2372" s="88"/>
      <c r="R2372" s="37"/>
      <c r="S2372" s="37"/>
      <c r="T2372" s="37"/>
      <c r="U2372" s="37"/>
      <c r="V2372" s="37"/>
      <c r="W2372" s="82"/>
      <c r="X2372" s="82"/>
      <c r="Y2372" s="82"/>
      <c r="Z2372" s="82"/>
      <c r="AA2372" s="82"/>
      <c r="AB2372" s="82"/>
      <c r="AC2372" s="82"/>
      <c r="AD2372" s="82"/>
      <c r="AE2372" s="82"/>
      <c r="AF2372" s="82"/>
      <c r="AG2372" s="82"/>
      <c r="AH2372" s="82"/>
      <c r="AI2372" s="82"/>
      <c r="AJ2372" s="82"/>
      <c r="AK2372" s="82"/>
      <c r="AL2372" s="82"/>
      <c r="AM2372" s="82"/>
      <c r="AN2372" s="82"/>
      <c r="AO2372" s="82"/>
      <c r="AP2372" s="82"/>
      <c r="AQ2372" s="82"/>
      <c r="AR2372" s="82"/>
      <c r="AS2372" s="82"/>
      <c r="AT2372" s="82"/>
      <c r="AU2372" s="82"/>
      <c r="AV2372" s="82"/>
      <c r="AW2372" s="82"/>
      <c r="AX2372" s="82"/>
      <c r="AY2372" s="82"/>
      <c r="AZ2372" s="82"/>
      <c r="BA2372" s="82"/>
      <c r="BB2372" s="82"/>
      <c r="BC2372" s="82"/>
      <c r="BD2372" s="82"/>
      <c r="BE2372" s="82"/>
      <c r="BF2372" s="82"/>
      <c r="BG2372" s="82"/>
      <c r="BH2372" s="82"/>
      <c r="BI2372" s="82"/>
      <c r="BJ2372" s="82"/>
      <c r="BK2372" s="82"/>
      <c r="BL2372" s="82"/>
      <c r="BM2372" s="82"/>
      <c r="BN2372" s="82"/>
      <c r="BO2372" s="82"/>
      <c r="BP2372" s="82"/>
      <c r="BQ2372" s="82"/>
      <c r="BR2372" s="82"/>
      <c r="BS2372" s="82"/>
      <c r="BT2372" s="82"/>
      <c r="BU2372" s="82"/>
      <c r="BV2372" s="82"/>
      <c r="BW2372" s="82"/>
      <c r="BX2372" s="82"/>
      <c r="BY2372" s="82"/>
      <c r="BZ2372" s="82"/>
      <c r="CA2372" s="82"/>
      <c r="CB2372" s="82"/>
      <c r="CC2372" s="82"/>
      <c r="CD2372" s="82"/>
      <c r="CE2372" s="82"/>
      <c r="CF2372" s="82"/>
      <c r="CG2372" s="82"/>
      <c r="CH2372" s="82"/>
      <c r="CI2372" s="82"/>
      <c r="CJ2372" s="82"/>
      <c r="CK2372" s="82"/>
      <c r="CL2372" s="82"/>
      <c r="CM2372" s="82"/>
      <c r="CN2372" s="82"/>
      <c r="CO2372" s="82"/>
      <c r="CP2372" s="82"/>
      <c r="CQ2372" s="82"/>
      <c r="CR2372" s="82"/>
      <c r="CS2372" s="82"/>
      <c r="CT2372" s="82"/>
      <c r="CU2372" s="82"/>
      <c r="CV2372" s="82"/>
      <c r="CW2372" s="82"/>
      <c r="CX2372" s="82"/>
      <c r="CY2372" s="82"/>
      <c r="CZ2372" s="82"/>
      <c r="DA2372" s="82"/>
      <c r="DB2372" s="82"/>
      <c r="DC2372" s="82"/>
      <c r="DD2372" s="82"/>
      <c r="DE2372" s="82"/>
      <c r="DF2372" s="82"/>
      <c r="DG2372" s="82"/>
      <c r="DH2372" s="82"/>
      <c r="DI2372" s="82"/>
      <c r="DJ2372" s="82"/>
      <c r="DK2372" s="82"/>
      <c r="DL2372" s="82"/>
      <c r="DM2372" s="82"/>
      <c r="DN2372" s="82"/>
      <c r="DO2372" s="82"/>
      <c r="DP2372" s="82"/>
      <c r="DQ2372" s="82"/>
    </row>
    <row r="2373" spans="1:121" s="25" customFormat="1" ht="22.5" customHeight="1" outlineLevel="1" collapsed="1">
      <c r="A2373" s="36" t="s">
        <v>1143</v>
      </c>
      <c r="B2373" s="40"/>
      <c r="C2373" s="27" t="s">
        <v>1349</v>
      </c>
      <c r="D2373" s="27" t="s">
        <v>1350</v>
      </c>
      <c r="E2373" s="39" t="s">
        <v>2507</v>
      </c>
      <c r="F2373" s="35" t="s">
        <v>2599</v>
      </c>
      <c r="G2373" s="28"/>
      <c r="H2373" s="28" t="s">
        <v>59</v>
      </c>
      <c r="I2373" s="28"/>
      <c r="J2373" s="26" t="s">
        <v>33</v>
      </c>
      <c r="K2373" s="99" t="s">
        <v>316</v>
      </c>
      <c r="L2373" s="100" t="s">
        <v>316</v>
      </c>
      <c r="M2373" s="3" t="str">
        <f>M2374&amp;" "&amp;O2374&amp;N2374&amp;" "&amp;M2375&amp;" "&amp;O2375&amp;N2375&amp;" "</f>
        <v xml:space="preserve">Замена моста переднего 1шт Замена корзины сцепления 1шт </v>
      </c>
      <c r="N2373" s="28"/>
      <c r="O2373" s="72"/>
      <c r="P2373" s="69"/>
      <c r="Q2373" s="88"/>
      <c r="R2373" s="37"/>
      <c r="S2373" s="37"/>
      <c r="T2373" s="37"/>
      <c r="U2373" s="37"/>
      <c r="V2373" s="37"/>
      <c r="W2373" s="82"/>
      <c r="X2373" s="82"/>
      <c r="Y2373" s="82"/>
      <c r="Z2373" s="82"/>
      <c r="AA2373" s="82"/>
      <c r="AB2373" s="82"/>
      <c r="AC2373" s="82"/>
      <c r="AD2373" s="82"/>
      <c r="AE2373" s="82"/>
      <c r="AF2373" s="82"/>
      <c r="AG2373" s="82"/>
      <c r="AH2373" s="82"/>
      <c r="AI2373" s="82"/>
      <c r="AJ2373" s="82"/>
      <c r="AK2373" s="82"/>
      <c r="AL2373" s="82"/>
      <c r="AM2373" s="82"/>
      <c r="AN2373" s="82"/>
      <c r="AO2373" s="82"/>
      <c r="AP2373" s="82"/>
      <c r="AQ2373" s="82"/>
      <c r="AR2373" s="82"/>
      <c r="AS2373" s="82"/>
      <c r="AT2373" s="82"/>
      <c r="AU2373" s="82"/>
      <c r="AV2373" s="82"/>
      <c r="AW2373" s="82"/>
      <c r="AX2373" s="82"/>
      <c r="AY2373" s="82"/>
      <c r="AZ2373" s="82"/>
      <c r="BA2373" s="82"/>
      <c r="BB2373" s="82"/>
      <c r="BC2373" s="82"/>
      <c r="BD2373" s="82"/>
      <c r="BE2373" s="82"/>
      <c r="BF2373" s="82"/>
      <c r="BG2373" s="82"/>
      <c r="BH2373" s="82"/>
      <c r="BI2373" s="82"/>
      <c r="BJ2373" s="82"/>
      <c r="BK2373" s="82"/>
      <c r="BL2373" s="82"/>
      <c r="BM2373" s="82"/>
      <c r="BN2373" s="82"/>
      <c r="BO2373" s="82"/>
      <c r="BP2373" s="82"/>
      <c r="BQ2373" s="82"/>
      <c r="BR2373" s="82"/>
      <c r="BS2373" s="82"/>
      <c r="BT2373" s="82"/>
      <c r="BU2373" s="82"/>
      <c r="BV2373" s="82"/>
      <c r="BW2373" s="82"/>
      <c r="BX2373" s="82"/>
      <c r="BY2373" s="82"/>
      <c r="BZ2373" s="82"/>
      <c r="CA2373" s="82"/>
      <c r="CB2373" s="82"/>
      <c r="CC2373" s="82"/>
      <c r="CD2373" s="82"/>
      <c r="CE2373" s="82"/>
      <c r="CF2373" s="82"/>
      <c r="CG2373" s="82"/>
      <c r="CH2373" s="82"/>
      <c r="CI2373" s="82"/>
      <c r="CJ2373" s="82"/>
      <c r="CK2373" s="82"/>
      <c r="CL2373" s="82"/>
      <c r="CM2373" s="82"/>
      <c r="CN2373" s="82"/>
      <c r="CO2373" s="82"/>
      <c r="CP2373" s="82"/>
      <c r="CQ2373" s="82"/>
      <c r="CR2373" s="82"/>
      <c r="CS2373" s="82"/>
      <c r="CT2373" s="82"/>
      <c r="CU2373" s="82"/>
      <c r="CV2373" s="82"/>
      <c r="CW2373" s="82"/>
      <c r="CX2373" s="82"/>
      <c r="CY2373" s="82"/>
      <c r="CZ2373" s="82"/>
      <c r="DA2373" s="82"/>
      <c r="DB2373" s="82"/>
      <c r="DC2373" s="82"/>
      <c r="DD2373" s="82"/>
      <c r="DE2373" s="82"/>
      <c r="DF2373" s="82"/>
      <c r="DG2373" s="82"/>
      <c r="DH2373" s="82"/>
      <c r="DI2373" s="82"/>
      <c r="DJ2373" s="82"/>
      <c r="DK2373" s="82"/>
      <c r="DL2373" s="82"/>
      <c r="DM2373" s="82"/>
      <c r="DN2373" s="82"/>
      <c r="DO2373" s="82"/>
      <c r="DP2373" s="82"/>
      <c r="DQ2373" s="82"/>
    </row>
    <row r="2374" spans="1:121" s="25" customFormat="1" ht="12.75" hidden="1" customHeight="1" outlineLevel="2">
      <c r="A2374" s="36"/>
      <c r="B2374" s="40"/>
      <c r="C2374" s="10"/>
      <c r="D2374" s="27"/>
      <c r="E2374" s="39"/>
      <c r="F2374" s="35"/>
      <c r="G2374" s="28"/>
      <c r="H2374" s="35"/>
      <c r="I2374" s="35"/>
      <c r="J2374" s="26"/>
      <c r="K2374" s="99"/>
      <c r="L2374" s="100"/>
      <c r="M2374" s="3" t="s">
        <v>2508</v>
      </c>
      <c r="N2374" s="28" t="s">
        <v>54</v>
      </c>
      <c r="O2374" s="72">
        <v>1</v>
      </c>
      <c r="P2374" s="69"/>
      <c r="Q2374" s="88"/>
      <c r="R2374" s="37"/>
      <c r="S2374" s="37"/>
      <c r="T2374" s="37"/>
      <c r="U2374" s="37"/>
      <c r="V2374" s="37"/>
      <c r="W2374" s="82"/>
      <c r="X2374" s="82"/>
      <c r="Y2374" s="82"/>
      <c r="Z2374" s="82"/>
      <c r="AA2374" s="82"/>
      <c r="AB2374" s="82"/>
      <c r="AC2374" s="82"/>
      <c r="AD2374" s="82"/>
      <c r="AE2374" s="82"/>
      <c r="AF2374" s="82"/>
      <c r="AG2374" s="82"/>
      <c r="AH2374" s="82"/>
      <c r="AI2374" s="82"/>
      <c r="AJ2374" s="82"/>
      <c r="AK2374" s="82"/>
      <c r="AL2374" s="82"/>
      <c r="AM2374" s="82"/>
      <c r="AN2374" s="82"/>
      <c r="AO2374" s="82"/>
      <c r="AP2374" s="82"/>
      <c r="AQ2374" s="82"/>
      <c r="AR2374" s="82"/>
      <c r="AS2374" s="82"/>
      <c r="AT2374" s="82"/>
      <c r="AU2374" s="82"/>
      <c r="AV2374" s="82"/>
      <c r="AW2374" s="82"/>
      <c r="AX2374" s="82"/>
      <c r="AY2374" s="82"/>
      <c r="AZ2374" s="82"/>
      <c r="BA2374" s="82"/>
      <c r="BB2374" s="82"/>
      <c r="BC2374" s="82"/>
      <c r="BD2374" s="82"/>
      <c r="BE2374" s="82"/>
      <c r="BF2374" s="82"/>
      <c r="BG2374" s="82"/>
      <c r="BH2374" s="82"/>
      <c r="BI2374" s="82"/>
      <c r="BJ2374" s="82"/>
      <c r="BK2374" s="82"/>
      <c r="BL2374" s="82"/>
      <c r="BM2374" s="82"/>
      <c r="BN2374" s="82"/>
      <c r="BO2374" s="82"/>
      <c r="BP2374" s="82"/>
      <c r="BQ2374" s="82"/>
      <c r="BR2374" s="82"/>
      <c r="BS2374" s="82"/>
      <c r="BT2374" s="82"/>
      <c r="BU2374" s="82"/>
      <c r="BV2374" s="82"/>
      <c r="BW2374" s="82"/>
      <c r="BX2374" s="82"/>
      <c r="BY2374" s="82"/>
      <c r="BZ2374" s="82"/>
      <c r="CA2374" s="82"/>
      <c r="CB2374" s="82"/>
      <c r="CC2374" s="82"/>
      <c r="CD2374" s="82"/>
      <c r="CE2374" s="82"/>
      <c r="CF2374" s="82"/>
      <c r="CG2374" s="82"/>
      <c r="CH2374" s="82"/>
      <c r="CI2374" s="82"/>
      <c r="CJ2374" s="82"/>
      <c r="CK2374" s="82"/>
      <c r="CL2374" s="82"/>
      <c r="CM2374" s="82"/>
      <c r="CN2374" s="82"/>
      <c r="CO2374" s="82"/>
      <c r="CP2374" s="82"/>
      <c r="CQ2374" s="82"/>
      <c r="CR2374" s="82"/>
      <c r="CS2374" s="82"/>
      <c r="CT2374" s="82"/>
      <c r="CU2374" s="82"/>
      <c r="CV2374" s="82"/>
      <c r="CW2374" s="82"/>
      <c r="CX2374" s="82"/>
      <c r="CY2374" s="82"/>
      <c r="CZ2374" s="82"/>
      <c r="DA2374" s="82"/>
      <c r="DB2374" s="82"/>
      <c r="DC2374" s="82"/>
      <c r="DD2374" s="82"/>
      <c r="DE2374" s="82"/>
      <c r="DF2374" s="82"/>
      <c r="DG2374" s="82"/>
      <c r="DH2374" s="82"/>
      <c r="DI2374" s="82"/>
      <c r="DJ2374" s="82"/>
      <c r="DK2374" s="82"/>
      <c r="DL2374" s="82"/>
      <c r="DM2374" s="82"/>
      <c r="DN2374" s="82"/>
      <c r="DO2374" s="82"/>
      <c r="DP2374" s="82"/>
      <c r="DQ2374" s="82"/>
    </row>
    <row r="2375" spans="1:121" s="25" customFormat="1" ht="12.75" hidden="1" customHeight="1" outlineLevel="2">
      <c r="A2375" s="36"/>
      <c r="B2375" s="40"/>
      <c r="C2375" s="10"/>
      <c r="D2375" s="27"/>
      <c r="E2375" s="39"/>
      <c r="F2375" s="35"/>
      <c r="G2375" s="28"/>
      <c r="H2375" s="35"/>
      <c r="I2375" s="35"/>
      <c r="J2375" s="26"/>
      <c r="K2375" s="99"/>
      <c r="L2375" s="100"/>
      <c r="M2375" s="3" t="s">
        <v>854</v>
      </c>
      <c r="N2375" s="28" t="s">
        <v>54</v>
      </c>
      <c r="O2375" s="72">
        <v>1</v>
      </c>
      <c r="P2375" s="69"/>
      <c r="Q2375" s="88"/>
      <c r="R2375" s="37"/>
      <c r="S2375" s="37"/>
      <c r="T2375" s="37"/>
      <c r="U2375" s="37"/>
      <c r="V2375" s="37"/>
      <c r="W2375" s="82"/>
      <c r="X2375" s="82"/>
      <c r="Y2375" s="82"/>
      <c r="Z2375" s="82"/>
      <c r="AA2375" s="82"/>
      <c r="AB2375" s="82"/>
      <c r="AC2375" s="82"/>
      <c r="AD2375" s="82"/>
      <c r="AE2375" s="82"/>
      <c r="AF2375" s="82"/>
      <c r="AG2375" s="82"/>
      <c r="AH2375" s="82"/>
      <c r="AI2375" s="82"/>
      <c r="AJ2375" s="82"/>
      <c r="AK2375" s="82"/>
      <c r="AL2375" s="82"/>
      <c r="AM2375" s="82"/>
      <c r="AN2375" s="82"/>
      <c r="AO2375" s="82"/>
      <c r="AP2375" s="82"/>
      <c r="AQ2375" s="82"/>
      <c r="AR2375" s="82"/>
      <c r="AS2375" s="82"/>
      <c r="AT2375" s="82"/>
      <c r="AU2375" s="82"/>
      <c r="AV2375" s="82"/>
      <c r="AW2375" s="82"/>
      <c r="AX2375" s="82"/>
      <c r="AY2375" s="82"/>
      <c r="AZ2375" s="82"/>
      <c r="BA2375" s="82"/>
      <c r="BB2375" s="82"/>
      <c r="BC2375" s="82"/>
      <c r="BD2375" s="82"/>
      <c r="BE2375" s="82"/>
      <c r="BF2375" s="82"/>
      <c r="BG2375" s="82"/>
      <c r="BH2375" s="82"/>
      <c r="BI2375" s="82"/>
      <c r="BJ2375" s="82"/>
      <c r="BK2375" s="82"/>
      <c r="BL2375" s="82"/>
      <c r="BM2375" s="82"/>
      <c r="BN2375" s="82"/>
      <c r="BO2375" s="82"/>
      <c r="BP2375" s="82"/>
      <c r="BQ2375" s="82"/>
      <c r="BR2375" s="82"/>
      <c r="BS2375" s="82"/>
      <c r="BT2375" s="82"/>
      <c r="BU2375" s="82"/>
      <c r="BV2375" s="82"/>
      <c r="BW2375" s="82"/>
      <c r="BX2375" s="82"/>
      <c r="BY2375" s="82"/>
      <c r="BZ2375" s="82"/>
      <c r="CA2375" s="82"/>
      <c r="CB2375" s="82"/>
      <c r="CC2375" s="82"/>
      <c r="CD2375" s="82"/>
      <c r="CE2375" s="82"/>
      <c r="CF2375" s="82"/>
      <c r="CG2375" s="82"/>
      <c r="CH2375" s="82"/>
      <c r="CI2375" s="82"/>
      <c r="CJ2375" s="82"/>
      <c r="CK2375" s="82"/>
      <c r="CL2375" s="82"/>
      <c r="CM2375" s="82"/>
      <c r="CN2375" s="82"/>
      <c r="CO2375" s="82"/>
      <c r="CP2375" s="82"/>
      <c r="CQ2375" s="82"/>
      <c r="CR2375" s="82"/>
      <c r="CS2375" s="82"/>
      <c r="CT2375" s="82"/>
      <c r="CU2375" s="82"/>
      <c r="CV2375" s="82"/>
      <c r="CW2375" s="82"/>
      <c r="CX2375" s="82"/>
      <c r="CY2375" s="82"/>
      <c r="CZ2375" s="82"/>
      <c r="DA2375" s="82"/>
      <c r="DB2375" s="82"/>
      <c r="DC2375" s="82"/>
      <c r="DD2375" s="82"/>
      <c r="DE2375" s="82"/>
      <c r="DF2375" s="82"/>
      <c r="DG2375" s="82"/>
      <c r="DH2375" s="82"/>
      <c r="DI2375" s="82"/>
      <c r="DJ2375" s="82"/>
      <c r="DK2375" s="82"/>
      <c r="DL2375" s="82"/>
      <c r="DM2375" s="82"/>
      <c r="DN2375" s="82"/>
      <c r="DO2375" s="82"/>
      <c r="DP2375" s="82"/>
      <c r="DQ2375" s="82"/>
    </row>
    <row r="2376" spans="1:121" s="25" customFormat="1" ht="67.5" customHeight="1" outlineLevel="1" collapsed="1">
      <c r="A2376" s="36" t="s">
        <v>1145</v>
      </c>
      <c r="B2376" s="40"/>
      <c r="C2376" s="27" t="s">
        <v>1349</v>
      </c>
      <c r="D2376" s="27" t="s">
        <v>1350</v>
      </c>
      <c r="E2376" s="39" t="s">
        <v>2509</v>
      </c>
      <c r="F2376" s="35" t="s">
        <v>2600</v>
      </c>
      <c r="G2376" s="28"/>
      <c r="H2376" s="28" t="s">
        <v>59</v>
      </c>
      <c r="I2376" s="28"/>
      <c r="J2376" s="26" t="s">
        <v>33</v>
      </c>
      <c r="K2376" s="99" t="s">
        <v>316</v>
      </c>
      <c r="L2376" s="100" t="s">
        <v>316</v>
      </c>
      <c r="M2376" s="3" t="str">
        <f>M2377&amp;" "&amp;O2377&amp;N2377&amp;" "&amp;M2378&amp;" "&amp;O2378&amp;N2378&amp;" "&amp;M2379&amp;" "&amp;O2379&amp;N2379&amp;" "&amp;M2380&amp;""&amp;O2380&amp;N2380&amp;""&amp;M2381&amp;""&amp;O2381&amp;N2381&amp;""&amp;M2382&amp;""&amp;O2382&amp;N2382&amp;""</f>
        <v>Замена вала карданного  1шт Замена фланца  хвостовика  1шт Замена подшипника ступицы  передней с манжетой  2шт Замена подшипника ступицы 2штЗамена выключатель кнопка  (отопителя)2штЗамена колодки тормозной  задняя 8шт</v>
      </c>
      <c r="N2376" s="28"/>
      <c r="O2376" s="72"/>
      <c r="P2376" s="69"/>
      <c r="Q2376" s="88"/>
      <c r="R2376" s="37"/>
      <c r="S2376" s="37"/>
      <c r="T2376" s="37"/>
      <c r="U2376" s="37"/>
      <c r="V2376" s="37"/>
      <c r="W2376" s="82"/>
      <c r="X2376" s="82"/>
      <c r="Y2376" s="82"/>
      <c r="Z2376" s="82"/>
      <c r="AA2376" s="82"/>
      <c r="AB2376" s="82"/>
      <c r="AC2376" s="82"/>
      <c r="AD2376" s="82"/>
      <c r="AE2376" s="82"/>
      <c r="AF2376" s="82"/>
      <c r="AG2376" s="82"/>
      <c r="AH2376" s="82"/>
      <c r="AI2376" s="82"/>
      <c r="AJ2376" s="82"/>
      <c r="AK2376" s="82"/>
      <c r="AL2376" s="82"/>
      <c r="AM2376" s="82"/>
      <c r="AN2376" s="82"/>
      <c r="AO2376" s="82"/>
      <c r="AP2376" s="82"/>
      <c r="AQ2376" s="82"/>
      <c r="AR2376" s="82"/>
      <c r="AS2376" s="82"/>
      <c r="AT2376" s="82"/>
      <c r="AU2376" s="82"/>
      <c r="AV2376" s="82"/>
      <c r="AW2376" s="82"/>
      <c r="AX2376" s="82"/>
      <c r="AY2376" s="82"/>
      <c r="AZ2376" s="82"/>
      <c r="BA2376" s="82"/>
      <c r="BB2376" s="82"/>
      <c r="BC2376" s="82"/>
      <c r="BD2376" s="82"/>
      <c r="BE2376" s="82"/>
      <c r="BF2376" s="82"/>
      <c r="BG2376" s="82"/>
      <c r="BH2376" s="82"/>
      <c r="BI2376" s="82"/>
      <c r="BJ2376" s="82"/>
      <c r="BK2376" s="82"/>
      <c r="BL2376" s="82"/>
      <c r="BM2376" s="82"/>
      <c r="BN2376" s="82"/>
      <c r="BO2376" s="82"/>
      <c r="BP2376" s="82"/>
      <c r="BQ2376" s="82"/>
      <c r="BR2376" s="82"/>
      <c r="BS2376" s="82"/>
      <c r="BT2376" s="82"/>
      <c r="BU2376" s="82"/>
      <c r="BV2376" s="82"/>
      <c r="BW2376" s="82"/>
      <c r="BX2376" s="82"/>
      <c r="BY2376" s="82"/>
      <c r="BZ2376" s="82"/>
      <c r="CA2376" s="82"/>
      <c r="CB2376" s="82"/>
      <c r="CC2376" s="82"/>
      <c r="CD2376" s="82"/>
      <c r="CE2376" s="82"/>
      <c r="CF2376" s="82"/>
      <c r="CG2376" s="82"/>
      <c r="CH2376" s="82"/>
      <c r="CI2376" s="82"/>
      <c r="CJ2376" s="82"/>
      <c r="CK2376" s="82"/>
      <c r="CL2376" s="82"/>
      <c r="CM2376" s="82"/>
      <c r="CN2376" s="82"/>
      <c r="CO2376" s="82"/>
      <c r="CP2376" s="82"/>
      <c r="CQ2376" s="82"/>
      <c r="CR2376" s="82"/>
      <c r="CS2376" s="82"/>
      <c r="CT2376" s="82"/>
      <c r="CU2376" s="82"/>
      <c r="CV2376" s="82"/>
      <c r="CW2376" s="82"/>
      <c r="CX2376" s="82"/>
      <c r="CY2376" s="82"/>
      <c r="CZ2376" s="82"/>
      <c r="DA2376" s="82"/>
      <c r="DB2376" s="82"/>
      <c r="DC2376" s="82"/>
      <c r="DD2376" s="82"/>
      <c r="DE2376" s="82"/>
      <c r="DF2376" s="82"/>
      <c r="DG2376" s="82"/>
      <c r="DH2376" s="82"/>
      <c r="DI2376" s="82"/>
      <c r="DJ2376" s="82"/>
      <c r="DK2376" s="82"/>
      <c r="DL2376" s="82"/>
      <c r="DM2376" s="82"/>
      <c r="DN2376" s="82"/>
      <c r="DO2376" s="82"/>
      <c r="DP2376" s="82"/>
      <c r="DQ2376" s="82"/>
    </row>
    <row r="2377" spans="1:121" ht="12.75" hidden="1" customHeight="1" outlineLevel="2">
      <c r="A2377" s="36"/>
      <c r="B2377" s="40"/>
      <c r="C2377" s="35"/>
      <c r="D2377" s="83"/>
      <c r="E2377" s="39"/>
      <c r="F2377" s="35"/>
      <c r="G2377" s="28"/>
      <c r="H2377" s="28"/>
      <c r="I2377" s="35"/>
      <c r="J2377" s="26"/>
      <c r="K2377" s="99"/>
      <c r="L2377" s="100"/>
      <c r="M2377" s="3" t="s">
        <v>2510</v>
      </c>
      <c r="N2377" s="28" t="s">
        <v>54</v>
      </c>
      <c r="O2377" s="72">
        <v>1</v>
      </c>
      <c r="P2377" s="41"/>
      <c r="Q2377" s="88"/>
      <c r="R2377" s="47"/>
      <c r="S2377" s="47"/>
      <c r="T2377" s="47"/>
      <c r="U2377" s="47"/>
      <c r="V2377" s="47"/>
      <c r="W2377" s="48"/>
      <c r="X2377" s="48"/>
      <c r="Y2377" s="48"/>
      <c r="Z2377" s="48"/>
      <c r="AA2377" s="48"/>
      <c r="AB2377" s="48"/>
      <c r="AC2377" s="48"/>
      <c r="AD2377" s="48"/>
      <c r="AE2377" s="48"/>
      <c r="AF2377" s="48"/>
      <c r="AG2377" s="48"/>
      <c r="AH2377" s="48"/>
      <c r="AI2377" s="48"/>
      <c r="AJ2377" s="48"/>
      <c r="AK2377" s="48"/>
      <c r="AL2377" s="48"/>
      <c r="AM2377" s="48"/>
      <c r="AN2377" s="48"/>
      <c r="AO2377" s="48"/>
      <c r="AP2377" s="48"/>
      <c r="AQ2377" s="48"/>
      <c r="AR2377" s="48"/>
      <c r="AS2377" s="48"/>
      <c r="AT2377" s="48"/>
      <c r="AU2377" s="48"/>
      <c r="AV2377" s="48"/>
      <c r="AW2377" s="48"/>
      <c r="AX2377" s="48"/>
      <c r="AY2377" s="48"/>
      <c r="AZ2377" s="48"/>
      <c r="BA2377" s="48"/>
      <c r="BB2377" s="48"/>
      <c r="BC2377" s="48"/>
      <c r="BD2377" s="48"/>
      <c r="BE2377" s="48"/>
      <c r="BF2377" s="48"/>
      <c r="BG2377" s="48"/>
      <c r="BH2377" s="48"/>
      <c r="BI2377" s="48"/>
      <c r="BJ2377" s="48"/>
      <c r="BK2377" s="48"/>
      <c r="BL2377" s="48"/>
      <c r="BM2377" s="48"/>
      <c r="BN2377" s="48"/>
      <c r="BO2377" s="48"/>
      <c r="BP2377" s="48"/>
      <c r="BQ2377" s="48"/>
      <c r="BR2377" s="48"/>
      <c r="BS2377" s="48"/>
      <c r="BT2377" s="48"/>
      <c r="BU2377" s="48"/>
      <c r="BV2377" s="48"/>
      <c r="BW2377" s="48"/>
      <c r="BX2377" s="48"/>
      <c r="BY2377" s="48"/>
      <c r="BZ2377" s="48"/>
      <c r="CA2377" s="48"/>
      <c r="CB2377" s="48"/>
      <c r="CC2377" s="48"/>
      <c r="CD2377" s="48"/>
      <c r="CE2377" s="48"/>
      <c r="CF2377" s="48"/>
      <c r="CG2377" s="48"/>
      <c r="CH2377" s="48"/>
      <c r="CI2377" s="48"/>
      <c r="CJ2377" s="48"/>
      <c r="CK2377" s="48"/>
      <c r="CL2377" s="48"/>
      <c r="CM2377" s="48"/>
      <c r="CN2377" s="48"/>
      <c r="CO2377" s="48"/>
      <c r="CP2377" s="48"/>
      <c r="CQ2377" s="48"/>
      <c r="CR2377" s="48"/>
      <c r="CS2377" s="48"/>
      <c r="CT2377" s="48"/>
      <c r="CU2377" s="48"/>
      <c r="CV2377" s="48"/>
      <c r="CW2377" s="48"/>
      <c r="CX2377" s="48"/>
      <c r="CY2377" s="48"/>
      <c r="CZ2377" s="48"/>
      <c r="DA2377" s="48"/>
      <c r="DB2377" s="48"/>
      <c r="DC2377" s="48"/>
      <c r="DD2377" s="48"/>
      <c r="DE2377" s="48"/>
      <c r="DF2377" s="48"/>
      <c r="DG2377" s="48"/>
      <c r="DH2377" s="48"/>
      <c r="DI2377" s="48"/>
      <c r="DJ2377" s="48"/>
      <c r="DK2377" s="48"/>
      <c r="DL2377" s="48"/>
      <c r="DM2377" s="48"/>
      <c r="DN2377" s="48"/>
      <c r="DO2377" s="48"/>
      <c r="DP2377" s="48"/>
      <c r="DQ2377" s="48"/>
    </row>
    <row r="2378" spans="1:121" ht="12.75" hidden="1" customHeight="1" outlineLevel="2">
      <c r="A2378" s="36"/>
      <c r="B2378" s="40"/>
      <c r="C2378" s="35"/>
      <c r="D2378" s="83"/>
      <c r="E2378" s="39"/>
      <c r="F2378" s="35"/>
      <c r="G2378" s="28"/>
      <c r="H2378" s="28"/>
      <c r="I2378" s="35"/>
      <c r="J2378" s="26"/>
      <c r="K2378" s="99"/>
      <c r="L2378" s="100"/>
      <c r="M2378" s="3" t="s">
        <v>2511</v>
      </c>
      <c r="N2378" s="28" t="s">
        <v>54</v>
      </c>
      <c r="O2378" s="72">
        <v>1</v>
      </c>
      <c r="P2378" s="41"/>
      <c r="Q2378" s="88"/>
      <c r="R2378" s="47"/>
      <c r="S2378" s="47"/>
      <c r="T2378" s="47"/>
      <c r="U2378" s="47"/>
      <c r="V2378" s="47"/>
      <c r="W2378" s="48"/>
      <c r="X2378" s="48"/>
      <c r="Y2378" s="48"/>
      <c r="Z2378" s="48"/>
      <c r="AA2378" s="48"/>
      <c r="AB2378" s="48"/>
      <c r="AC2378" s="48"/>
      <c r="AD2378" s="48"/>
      <c r="AE2378" s="48"/>
      <c r="AF2378" s="48"/>
      <c r="AG2378" s="48"/>
      <c r="AH2378" s="48"/>
      <c r="AI2378" s="48"/>
      <c r="AJ2378" s="48"/>
      <c r="AK2378" s="48"/>
      <c r="AL2378" s="48"/>
      <c r="AM2378" s="48"/>
      <c r="AN2378" s="48"/>
      <c r="AO2378" s="48"/>
      <c r="AP2378" s="48"/>
      <c r="AQ2378" s="48"/>
      <c r="AR2378" s="48"/>
      <c r="AS2378" s="48"/>
      <c r="AT2378" s="48"/>
      <c r="AU2378" s="48"/>
      <c r="AV2378" s="48"/>
      <c r="AW2378" s="48"/>
      <c r="AX2378" s="48"/>
      <c r="AY2378" s="48"/>
      <c r="AZ2378" s="48"/>
      <c r="BA2378" s="48"/>
      <c r="BB2378" s="48"/>
      <c r="BC2378" s="48"/>
      <c r="BD2378" s="48"/>
      <c r="BE2378" s="48"/>
      <c r="BF2378" s="48"/>
      <c r="BG2378" s="48"/>
      <c r="BH2378" s="48"/>
      <c r="BI2378" s="48"/>
      <c r="BJ2378" s="48"/>
      <c r="BK2378" s="48"/>
      <c r="BL2378" s="48"/>
      <c r="BM2378" s="48"/>
      <c r="BN2378" s="48"/>
      <c r="BO2378" s="48"/>
      <c r="BP2378" s="48"/>
      <c r="BQ2378" s="48"/>
      <c r="BR2378" s="48"/>
      <c r="BS2378" s="48"/>
      <c r="BT2378" s="48"/>
      <c r="BU2378" s="48"/>
      <c r="BV2378" s="48"/>
      <c r="BW2378" s="48"/>
      <c r="BX2378" s="48"/>
      <c r="BY2378" s="48"/>
      <c r="BZ2378" s="48"/>
      <c r="CA2378" s="48"/>
      <c r="CB2378" s="48"/>
      <c r="CC2378" s="48"/>
      <c r="CD2378" s="48"/>
      <c r="CE2378" s="48"/>
      <c r="CF2378" s="48"/>
      <c r="CG2378" s="48"/>
      <c r="CH2378" s="48"/>
      <c r="CI2378" s="48"/>
      <c r="CJ2378" s="48"/>
      <c r="CK2378" s="48"/>
      <c r="CL2378" s="48"/>
      <c r="CM2378" s="48"/>
      <c r="CN2378" s="48"/>
      <c r="CO2378" s="48"/>
      <c r="CP2378" s="48"/>
      <c r="CQ2378" s="48"/>
      <c r="CR2378" s="48"/>
      <c r="CS2378" s="48"/>
      <c r="CT2378" s="48"/>
      <c r="CU2378" s="48"/>
      <c r="CV2378" s="48"/>
      <c r="CW2378" s="48"/>
      <c r="CX2378" s="48"/>
      <c r="CY2378" s="48"/>
      <c r="CZ2378" s="48"/>
      <c r="DA2378" s="48"/>
      <c r="DB2378" s="48"/>
      <c r="DC2378" s="48"/>
      <c r="DD2378" s="48"/>
      <c r="DE2378" s="48"/>
      <c r="DF2378" s="48"/>
      <c r="DG2378" s="48"/>
      <c r="DH2378" s="48"/>
      <c r="DI2378" s="48"/>
      <c r="DJ2378" s="48"/>
      <c r="DK2378" s="48"/>
      <c r="DL2378" s="48"/>
      <c r="DM2378" s="48"/>
      <c r="DN2378" s="48"/>
      <c r="DO2378" s="48"/>
      <c r="DP2378" s="48"/>
      <c r="DQ2378" s="48"/>
    </row>
    <row r="2379" spans="1:121" ht="22.5" hidden="1" customHeight="1" outlineLevel="2">
      <c r="A2379" s="36"/>
      <c r="B2379" s="40"/>
      <c r="C2379" s="35"/>
      <c r="D2379" s="83"/>
      <c r="E2379" s="39"/>
      <c r="F2379" s="35"/>
      <c r="G2379" s="28"/>
      <c r="H2379" s="28"/>
      <c r="I2379" s="35"/>
      <c r="J2379" s="26"/>
      <c r="K2379" s="99"/>
      <c r="L2379" s="100"/>
      <c r="M2379" s="3" t="s">
        <v>2512</v>
      </c>
      <c r="N2379" s="28" t="s">
        <v>54</v>
      </c>
      <c r="O2379" s="72">
        <v>2</v>
      </c>
      <c r="P2379" s="41"/>
      <c r="Q2379" s="88"/>
      <c r="R2379" s="47"/>
      <c r="S2379" s="47"/>
      <c r="T2379" s="47"/>
      <c r="U2379" s="47"/>
      <c r="V2379" s="47"/>
      <c r="W2379" s="48"/>
      <c r="X2379" s="48"/>
      <c r="Y2379" s="48"/>
      <c r="Z2379" s="48"/>
      <c r="AA2379" s="48"/>
      <c r="AB2379" s="48"/>
      <c r="AC2379" s="48"/>
      <c r="AD2379" s="48"/>
      <c r="AE2379" s="48"/>
      <c r="AF2379" s="48"/>
      <c r="AG2379" s="48"/>
      <c r="AH2379" s="48"/>
      <c r="AI2379" s="48"/>
      <c r="AJ2379" s="48"/>
      <c r="AK2379" s="48"/>
      <c r="AL2379" s="48"/>
      <c r="AM2379" s="48"/>
      <c r="AN2379" s="48"/>
      <c r="AO2379" s="48"/>
      <c r="AP2379" s="48"/>
      <c r="AQ2379" s="48"/>
      <c r="AR2379" s="48"/>
      <c r="AS2379" s="48"/>
      <c r="AT2379" s="48"/>
      <c r="AU2379" s="48"/>
      <c r="AV2379" s="48"/>
      <c r="AW2379" s="48"/>
      <c r="AX2379" s="48"/>
      <c r="AY2379" s="48"/>
      <c r="AZ2379" s="48"/>
      <c r="BA2379" s="48"/>
      <c r="BB2379" s="48"/>
      <c r="BC2379" s="48"/>
      <c r="BD2379" s="48"/>
      <c r="BE2379" s="48"/>
      <c r="BF2379" s="48"/>
      <c r="BG2379" s="48"/>
      <c r="BH2379" s="48"/>
      <c r="BI2379" s="48"/>
      <c r="BJ2379" s="48"/>
      <c r="BK2379" s="48"/>
      <c r="BL2379" s="48"/>
      <c r="BM2379" s="48"/>
      <c r="BN2379" s="48"/>
      <c r="BO2379" s="48"/>
      <c r="BP2379" s="48"/>
      <c r="BQ2379" s="48"/>
      <c r="BR2379" s="48"/>
      <c r="BS2379" s="48"/>
      <c r="BT2379" s="48"/>
      <c r="BU2379" s="48"/>
      <c r="BV2379" s="48"/>
      <c r="BW2379" s="48"/>
      <c r="BX2379" s="48"/>
      <c r="BY2379" s="48"/>
      <c r="BZ2379" s="48"/>
      <c r="CA2379" s="48"/>
      <c r="CB2379" s="48"/>
      <c r="CC2379" s="48"/>
      <c r="CD2379" s="48"/>
      <c r="CE2379" s="48"/>
      <c r="CF2379" s="48"/>
      <c r="CG2379" s="48"/>
      <c r="CH2379" s="48"/>
      <c r="CI2379" s="48"/>
      <c r="CJ2379" s="48"/>
      <c r="CK2379" s="48"/>
      <c r="CL2379" s="48"/>
      <c r="CM2379" s="48"/>
      <c r="CN2379" s="48"/>
      <c r="CO2379" s="48"/>
      <c r="CP2379" s="48"/>
      <c r="CQ2379" s="48"/>
      <c r="CR2379" s="48"/>
      <c r="CS2379" s="48"/>
      <c r="CT2379" s="48"/>
      <c r="CU2379" s="48"/>
      <c r="CV2379" s="48"/>
      <c r="CW2379" s="48"/>
      <c r="CX2379" s="48"/>
      <c r="CY2379" s="48"/>
      <c r="CZ2379" s="48"/>
      <c r="DA2379" s="48"/>
      <c r="DB2379" s="48"/>
      <c r="DC2379" s="48"/>
      <c r="DD2379" s="48"/>
      <c r="DE2379" s="48"/>
      <c r="DF2379" s="48"/>
      <c r="DG2379" s="48"/>
      <c r="DH2379" s="48"/>
      <c r="DI2379" s="48"/>
      <c r="DJ2379" s="48"/>
      <c r="DK2379" s="48"/>
      <c r="DL2379" s="48"/>
      <c r="DM2379" s="48"/>
      <c r="DN2379" s="48"/>
      <c r="DO2379" s="48"/>
      <c r="DP2379" s="48"/>
      <c r="DQ2379" s="48"/>
    </row>
    <row r="2380" spans="1:121" ht="12.75" hidden="1" customHeight="1" outlineLevel="2">
      <c r="A2380" s="36"/>
      <c r="B2380" s="40"/>
      <c r="C2380" s="35"/>
      <c r="D2380" s="83"/>
      <c r="E2380" s="39"/>
      <c r="F2380" s="35"/>
      <c r="G2380" s="28"/>
      <c r="H2380" s="28"/>
      <c r="I2380" s="35"/>
      <c r="J2380" s="26"/>
      <c r="K2380" s="99"/>
      <c r="L2380" s="100"/>
      <c r="M2380" s="3" t="s">
        <v>2513</v>
      </c>
      <c r="N2380" s="28" t="s">
        <v>54</v>
      </c>
      <c r="O2380" s="72">
        <v>2</v>
      </c>
      <c r="P2380" s="41"/>
      <c r="Q2380" s="88"/>
      <c r="R2380" s="47"/>
      <c r="S2380" s="47"/>
      <c r="T2380" s="47"/>
      <c r="U2380" s="47"/>
      <c r="V2380" s="47"/>
      <c r="W2380" s="48"/>
      <c r="X2380" s="48"/>
      <c r="Y2380" s="48"/>
      <c r="Z2380" s="48"/>
      <c r="AA2380" s="48"/>
      <c r="AB2380" s="48"/>
      <c r="AC2380" s="48"/>
      <c r="AD2380" s="48"/>
      <c r="AE2380" s="48"/>
      <c r="AF2380" s="48"/>
      <c r="AG2380" s="48"/>
      <c r="AH2380" s="48"/>
      <c r="AI2380" s="48"/>
      <c r="AJ2380" s="48"/>
      <c r="AK2380" s="48"/>
      <c r="AL2380" s="48"/>
      <c r="AM2380" s="48"/>
      <c r="AN2380" s="48"/>
      <c r="AO2380" s="48"/>
      <c r="AP2380" s="48"/>
      <c r="AQ2380" s="48"/>
      <c r="AR2380" s="48"/>
      <c r="AS2380" s="48"/>
      <c r="AT2380" s="48"/>
      <c r="AU2380" s="48"/>
      <c r="AV2380" s="48"/>
      <c r="AW2380" s="48"/>
      <c r="AX2380" s="48"/>
      <c r="AY2380" s="48"/>
      <c r="AZ2380" s="48"/>
      <c r="BA2380" s="48"/>
      <c r="BB2380" s="48"/>
      <c r="BC2380" s="48"/>
      <c r="BD2380" s="48"/>
      <c r="BE2380" s="48"/>
      <c r="BF2380" s="48"/>
      <c r="BG2380" s="48"/>
      <c r="BH2380" s="48"/>
      <c r="BI2380" s="48"/>
      <c r="BJ2380" s="48"/>
      <c r="BK2380" s="48"/>
      <c r="BL2380" s="48"/>
      <c r="BM2380" s="48"/>
      <c r="BN2380" s="48"/>
      <c r="BO2380" s="48"/>
      <c r="BP2380" s="48"/>
      <c r="BQ2380" s="48"/>
      <c r="BR2380" s="48"/>
      <c r="BS2380" s="48"/>
      <c r="BT2380" s="48"/>
      <c r="BU2380" s="48"/>
      <c r="BV2380" s="48"/>
      <c r="BW2380" s="48"/>
      <c r="BX2380" s="48"/>
      <c r="BY2380" s="48"/>
      <c r="BZ2380" s="48"/>
      <c r="CA2380" s="48"/>
      <c r="CB2380" s="48"/>
      <c r="CC2380" s="48"/>
      <c r="CD2380" s="48"/>
      <c r="CE2380" s="48"/>
      <c r="CF2380" s="48"/>
      <c r="CG2380" s="48"/>
      <c r="CH2380" s="48"/>
      <c r="CI2380" s="48"/>
      <c r="CJ2380" s="48"/>
      <c r="CK2380" s="48"/>
      <c r="CL2380" s="48"/>
      <c r="CM2380" s="48"/>
      <c r="CN2380" s="48"/>
      <c r="CO2380" s="48"/>
      <c r="CP2380" s="48"/>
      <c r="CQ2380" s="48"/>
      <c r="CR2380" s="48"/>
      <c r="CS2380" s="48"/>
      <c r="CT2380" s="48"/>
      <c r="CU2380" s="48"/>
      <c r="CV2380" s="48"/>
      <c r="CW2380" s="48"/>
      <c r="CX2380" s="48"/>
      <c r="CY2380" s="48"/>
      <c r="CZ2380" s="48"/>
      <c r="DA2380" s="48"/>
      <c r="DB2380" s="48"/>
      <c r="DC2380" s="48"/>
      <c r="DD2380" s="48"/>
      <c r="DE2380" s="48"/>
      <c r="DF2380" s="48"/>
      <c r="DG2380" s="48"/>
      <c r="DH2380" s="48"/>
      <c r="DI2380" s="48"/>
      <c r="DJ2380" s="48"/>
      <c r="DK2380" s="48"/>
      <c r="DL2380" s="48"/>
      <c r="DM2380" s="48"/>
      <c r="DN2380" s="48"/>
      <c r="DO2380" s="48"/>
      <c r="DP2380" s="48"/>
      <c r="DQ2380" s="48"/>
    </row>
    <row r="2381" spans="1:121" ht="12.75" hidden="1" customHeight="1" outlineLevel="2">
      <c r="A2381" s="36"/>
      <c r="B2381" s="40"/>
      <c r="C2381" s="35"/>
      <c r="D2381" s="83"/>
      <c r="E2381" s="39"/>
      <c r="F2381" s="35"/>
      <c r="G2381" s="28"/>
      <c r="H2381" s="28"/>
      <c r="I2381" s="35"/>
      <c r="J2381" s="26"/>
      <c r="K2381" s="99"/>
      <c r="L2381" s="100"/>
      <c r="M2381" s="3" t="s">
        <v>2514</v>
      </c>
      <c r="N2381" s="28" t="s">
        <v>54</v>
      </c>
      <c r="O2381" s="72">
        <v>2</v>
      </c>
      <c r="P2381" s="41"/>
      <c r="Q2381" s="88"/>
      <c r="R2381" s="47"/>
      <c r="S2381" s="47"/>
      <c r="T2381" s="47"/>
      <c r="U2381" s="47"/>
      <c r="V2381" s="47"/>
      <c r="W2381" s="48"/>
      <c r="X2381" s="48"/>
      <c r="Y2381" s="48"/>
      <c r="Z2381" s="48"/>
      <c r="AA2381" s="48"/>
      <c r="AB2381" s="48"/>
      <c r="AC2381" s="48"/>
      <c r="AD2381" s="48"/>
      <c r="AE2381" s="48"/>
      <c r="AF2381" s="48"/>
      <c r="AG2381" s="48"/>
      <c r="AH2381" s="48"/>
      <c r="AI2381" s="48"/>
      <c r="AJ2381" s="48"/>
      <c r="AK2381" s="48"/>
      <c r="AL2381" s="48"/>
      <c r="AM2381" s="48"/>
      <c r="AN2381" s="48"/>
      <c r="AO2381" s="48"/>
      <c r="AP2381" s="48"/>
      <c r="AQ2381" s="48"/>
      <c r="AR2381" s="48"/>
      <c r="AS2381" s="48"/>
      <c r="AT2381" s="48"/>
      <c r="AU2381" s="48"/>
      <c r="AV2381" s="48"/>
      <c r="AW2381" s="48"/>
      <c r="AX2381" s="48"/>
      <c r="AY2381" s="48"/>
      <c r="AZ2381" s="48"/>
      <c r="BA2381" s="48"/>
      <c r="BB2381" s="48"/>
      <c r="BC2381" s="48"/>
      <c r="BD2381" s="48"/>
      <c r="BE2381" s="48"/>
      <c r="BF2381" s="48"/>
      <c r="BG2381" s="48"/>
      <c r="BH2381" s="48"/>
      <c r="BI2381" s="48"/>
      <c r="BJ2381" s="48"/>
      <c r="BK2381" s="48"/>
      <c r="BL2381" s="48"/>
      <c r="BM2381" s="48"/>
      <c r="BN2381" s="48"/>
      <c r="BO2381" s="48"/>
      <c r="BP2381" s="48"/>
      <c r="BQ2381" s="48"/>
      <c r="BR2381" s="48"/>
      <c r="BS2381" s="48"/>
      <c r="BT2381" s="48"/>
      <c r="BU2381" s="48"/>
      <c r="BV2381" s="48"/>
      <c r="BW2381" s="48"/>
      <c r="BX2381" s="48"/>
      <c r="BY2381" s="48"/>
      <c r="BZ2381" s="48"/>
      <c r="CA2381" s="48"/>
      <c r="CB2381" s="48"/>
      <c r="CC2381" s="48"/>
      <c r="CD2381" s="48"/>
      <c r="CE2381" s="48"/>
      <c r="CF2381" s="48"/>
      <c r="CG2381" s="48"/>
      <c r="CH2381" s="48"/>
      <c r="CI2381" s="48"/>
      <c r="CJ2381" s="48"/>
      <c r="CK2381" s="48"/>
      <c r="CL2381" s="48"/>
      <c r="CM2381" s="48"/>
      <c r="CN2381" s="48"/>
      <c r="CO2381" s="48"/>
      <c r="CP2381" s="48"/>
      <c r="CQ2381" s="48"/>
      <c r="CR2381" s="48"/>
      <c r="CS2381" s="48"/>
      <c r="CT2381" s="48"/>
      <c r="CU2381" s="48"/>
      <c r="CV2381" s="48"/>
      <c r="CW2381" s="48"/>
      <c r="CX2381" s="48"/>
      <c r="CY2381" s="48"/>
      <c r="CZ2381" s="48"/>
      <c r="DA2381" s="48"/>
      <c r="DB2381" s="48"/>
      <c r="DC2381" s="48"/>
      <c r="DD2381" s="48"/>
      <c r="DE2381" s="48"/>
      <c r="DF2381" s="48"/>
      <c r="DG2381" s="48"/>
      <c r="DH2381" s="48"/>
      <c r="DI2381" s="48"/>
      <c r="DJ2381" s="48"/>
      <c r="DK2381" s="48"/>
      <c r="DL2381" s="48"/>
      <c r="DM2381" s="48"/>
      <c r="DN2381" s="48"/>
      <c r="DO2381" s="48"/>
      <c r="DP2381" s="48"/>
      <c r="DQ2381" s="48"/>
    </row>
    <row r="2382" spans="1:121" ht="12.75" hidden="1" customHeight="1" outlineLevel="2">
      <c r="A2382" s="36"/>
      <c r="B2382" s="40"/>
      <c r="C2382" s="35"/>
      <c r="D2382" s="83"/>
      <c r="E2382" s="39"/>
      <c r="F2382" s="35" t="s">
        <v>2610</v>
      </c>
      <c r="G2382" s="28"/>
      <c r="H2382" s="28"/>
      <c r="I2382" s="35"/>
      <c r="J2382" s="26"/>
      <c r="K2382" s="99"/>
      <c r="L2382" s="100"/>
      <c r="M2382" s="3" t="s">
        <v>2515</v>
      </c>
      <c r="N2382" s="28" t="s">
        <v>54</v>
      </c>
      <c r="O2382" s="72">
        <v>8</v>
      </c>
      <c r="P2382" s="41"/>
      <c r="Q2382" s="88"/>
      <c r="R2382" s="47"/>
      <c r="S2382" s="47"/>
      <c r="T2382" s="47"/>
      <c r="U2382" s="47"/>
      <c r="V2382" s="47"/>
      <c r="W2382" s="48"/>
      <c r="X2382" s="48"/>
      <c r="Y2382" s="48"/>
      <c r="Z2382" s="48"/>
      <c r="AA2382" s="48"/>
      <c r="AB2382" s="48"/>
      <c r="AC2382" s="48"/>
      <c r="AD2382" s="48"/>
      <c r="AE2382" s="48"/>
      <c r="AF2382" s="48"/>
      <c r="AG2382" s="48"/>
      <c r="AH2382" s="48"/>
      <c r="AI2382" s="48"/>
      <c r="AJ2382" s="48"/>
      <c r="AK2382" s="48"/>
      <c r="AL2382" s="48"/>
      <c r="AM2382" s="48"/>
      <c r="AN2382" s="48"/>
      <c r="AO2382" s="48"/>
      <c r="AP2382" s="48"/>
      <c r="AQ2382" s="48"/>
      <c r="AR2382" s="48"/>
      <c r="AS2382" s="48"/>
      <c r="AT2382" s="48"/>
      <c r="AU2382" s="48"/>
      <c r="AV2382" s="48"/>
      <c r="AW2382" s="48"/>
      <c r="AX2382" s="48"/>
      <c r="AY2382" s="48"/>
      <c r="AZ2382" s="48"/>
      <c r="BA2382" s="48"/>
      <c r="BB2382" s="48"/>
      <c r="BC2382" s="48"/>
      <c r="BD2382" s="48"/>
      <c r="BE2382" s="48"/>
      <c r="BF2382" s="48"/>
      <c r="BG2382" s="48"/>
      <c r="BH2382" s="48"/>
      <c r="BI2382" s="48"/>
      <c r="BJ2382" s="48"/>
      <c r="BK2382" s="48"/>
      <c r="BL2382" s="48"/>
      <c r="BM2382" s="48"/>
      <c r="BN2382" s="48"/>
      <c r="BO2382" s="48"/>
      <c r="BP2382" s="48"/>
      <c r="BQ2382" s="48"/>
      <c r="BR2382" s="48"/>
      <c r="BS2382" s="48"/>
      <c r="BT2382" s="48"/>
      <c r="BU2382" s="48"/>
      <c r="BV2382" s="48"/>
      <c r="BW2382" s="48"/>
      <c r="BX2382" s="48"/>
      <c r="BY2382" s="48"/>
      <c r="BZ2382" s="48"/>
      <c r="CA2382" s="48"/>
      <c r="CB2382" s="48"/>
      <c r="CC2382" s="48"/>
      <c r="CD2382" s="48"/>
      <c r="CE2382" s="48"/>
      <c r="CF2382" s="48"/>
      <c r="CG2382" s="48"/>
      <c r="CH2382" s="48"/>
      <c r="CI2382" s="48"/>
      <c r="CJ2382" s="48"/>
      <c r="CK2382" s="48"/>
      <c r="CL2382" s="48"/>
      <c r="CM2382" s="48"/>
      <c r="CN2382" s="48"/>
      <c r="CO2382" s="48"/>
      <c r="CP2382" s="48"/>
      <c r="CQ2382" s="48"/>
      <c r="CR2382" s="48"/>
      <c r="CS2382" s="48"/>
      <c r="CT2382" s="48"/>
      <c r="CU2382" s="48"/>
      <c r="CV2382" s="48"/>
      <c r="CW2382" s="48"/>
      <c r="CX2382" s="48"/>
      <c r="CY2382" s="48"/>
      <c r="CZ2382" s="48"/>
      <c r="DA2382" s="48"/>
      <c r="DB2382" s="48"/>
      <c r="DC2382" s="48"/>
      <c r="DD2382" s="48"/>
      <c r="DE2382" s="48"/>
      <c r="DF2382" s="48"/>
      <c r="DG2382" s="48"/>
      <c r="DH2382" s="48"/>
      <c r="DI2382" s="48"/>
      <c r="DJ2382" s="48"/>
      <c r="DK2382" s="48"/>
      <c r="DL2382" s="48"/>
      <c r="DM2382" s="48"/>
      <c r="DN2382" s="48"/>
      <c r="DO2382" s="48"/>
      <c r="DP2382" s="48"/>
      <c r="DQ2382" s="48"/>
    </row>
    <row r="2383" spans="1:121" ht="45" customHeight="1" outlineLevel="1" collapsed="1">
      <c r="A2383" s="36" t="s">
        <v>1146</v>
      </c>
      <c r="B2383" s="40"/>
      <c r="C2383" s="27" t="s">
        <v>1349</v>
      </c>
      <c r="D2383" s="27" t="s">
        <v>1350</v>
      </c>
      <c r="E2383" s="39" t="s">
        <v>2516</v>
      </c>
      <c r="F2383" s="35" t="s">
        <v>2601</v>
      </c>
      <c r="G2383" s="28"/>
      <c r="H2383" s="28" t="s">
        <v>59</v>
      </c>
      <c r="I2383" s="28"/>
      <c r="J2383" s="26" t="s">
        <v>33</v>
      </c>
      <c r="K2383" s="99" t="s">
        <v>316</v>
      </c>
      <c r="L2383" s="100" t="s">
        <v>316</v>
      </c>
      <c r="M2383" s="3" t="str">
        <f>M2384&amp;" "&amp;O2384&amp;N2384&amp;" "&amp;M2385&amp;" "&amp;O2385&amp;N2385&amp;" "&amp;M2386&amp;" "&amp;O2386&amp;N2386&amp;" "&amp;M2387&amp;""&amp;O2387&amp;N2387&amp;""&amp;M2388&amp;""&amp;O2388&amp;N2388&amp;""</f>
        <v>Замена резцов 1шт Замена тормозов 1шт Замена рем. комплекта домкратов задних опор  4шт Замена преобразователя давления2штЗамена фильтра2шт</v>
      </c>
      <c r="N2383" s="28"/>
      <c r="O2383" s="72"/>
      <c r="P2383" s="41"/>
      <c r="Q2383" s="88"/>
      <c r="R2383" s="47"/>
      <c r="S2383" s="47"/>
      <c r="T2383" s="47"/>
      <c r="U2383" s="47"/>
      <c r="V2383" s="47"/>
      <c r="W2383" s="48"/>
      <c r="X2383" s="48"/>
      <c r="Y2383" s="48"/>
      <c r="Z2383" s="48"/>
      <c r="AA2383" s="48"/>
      <c r="AB2383" s="48"/>
      <c r="AC2383" s="48"/>
      <c r="AD2383" s="48"/>
      <c r="AE2383" s="48"/>
      <c r="AF2383" s="48"/>
      <c r="AG2383" s="48"/>
      <c r="AH2383" s="48"/>
      <c r="AI2383" s="48"/>
      <c r="AJ2383" s="48"/>
      <c r="AK2383" s="48"/>
      <c r="AL2383" s="48"/>
      <c r="AM2383" s="48"/>
      <c r="AN2383" s="48"/>
      <c r="AO2383" s="48"/>
      <c r="AP2383" s="48"/>
      <c r="AQ2383" s="48"/>
      <c r="AR2383" s="48"/>
      <c r="AS2383" s="48"/>
      <c r="AT2383" s="48"/>
      <c r="AU2383" s="48"/>
      <c r="AV2383" s="48"/>
      <c r="AW2383" s="48"/>
      <c r="AX2383" s="48"/>
      <c r="AY2383" s="48"/>
      <c r="AZ2383" s="48"/>
      <c r="BA2383" s="48"/>
      <c r="BB2383" s="48"/>
      <c r="BC2383" s="48"/>
      <c r="BD2383" s="48"/>
      <c r="BE2383" s="48"/>
      <c r="BF2383" s="48"/>
      <c r="BG2383" s="48"/>
      <c r="BH2383" s="48"/>
      <c r="BI2383" s="48"/>
      <c r="BJ2383" s="48"/>
      <c r="BK2383" s="48"/>
      <c r="BL2383" s="48"/>
      <c r="BM2383" s="48"/>
      <c r="BN2383" s="48"/>
      <c r="BO2383" s="48"/>
      <c r="BP2383" s="48"/>
      <c r="BQ2383" s="48"/>
      <c r="BR2383" s="48"/>
      <c r="BS2383" s="48"/>
      <c r="BT2383" s="48"/>
      <c r="BU2383" s="48"/>
      <c r="BV2383" s="48"/>
      <c r="BW2383" s="48"/>
      <c r="BX2383" s="48"/>
      <c r="BY2383" s="48"/>
      <c r="BZ2383" s="48"/>
      <c r="CA2383" s="48"/>
      <c r="CB2383" s="48"/>
      <c r="CC2383" s="48"/>
      <c r="CD2383" s="48"/>
      <c r="CE2383" s="48"/>
      <c r="CF2383" s="48"/>
      <c r="CG2383" s="48"/>
      <c r="CH2383" s="48"/>
      <c r="CI2383" s="48"/>
      <c r="CJ2383" s="48"/>
      <c r="CK2383" s="48"/>
      <c r="CL2383" s="48"/>
      <c r="CM2383" s="48"/>
      <c r="CN2383" s="48"/>
      <c r="CO2383" s="48"/>
      <c r="CP2383" s="48"/>
      <c r="CQ2383" s="48"/>
      <c r="CR2383" s="48"/>
      <c r="CS2383" s="48"/>
      <c r="CT2383" s="48"/>
      <c r="CU2383" s="48"/>
      <c r="CV2383" s="48"/>
      <c r="CW2383" s="48"/>
      <c r="CX2383" s="48"/>
      <c r="CY2383" s="48"/>
      <c r="CZ2383" s="48"/>
      <c r="DA2383" s="48"/>
      <c r="DB2383" s="48"/>
      <c r="DC2383" s="48"/>
      <c r="DD2383" s="48"/>
      <c r="DE2383" s="48"/>
      <c r="DF2383" s="48"/>
      <c r="DG2383" s="48"/>
      <c r="DH2383" s="48"/>
      <c r="DI2383" s="48"/>
      <c r="DJ2383" s="48"/>
      <c r="DK2383" s="48"/>
      <c r="DL2383" s="48"/>
      <c r="DM2383" s="48"/>
      <c r="DN2383" s="48"/>
      <c r="DO2383" s="48"/>
      <c r="DP2383" s="48"/>
      <c r="DQ2383" s="48"/>
    </row>
    <row r="2384" spans="1:121" ht="12.75" hidden="1" customHeight="1" outlineLevel="2">
      <c r="A2384" s="36"/>
      <c r="B2384" s="40"/>
      <c r="C2384" s="28"/>
      <c r="D2384" s="27"/>
      <c r="E2384" s="39"/>
      <c r="F2384" s="35"/>
      <c r="G2384" s="28"/>
      <c r="H2384" s="28"/>
      <c r="I2384" s="28"/>
      <c r="J2384" s="26"/>
      <c r="K2384" s="99"/>
      <c r="L2384" s="100"/>
      <c r="M2384" s="3" t="s">
        <v>2608</v>
      </c>
      <c r="N2384" s="28" t="s">
        <v>54</v>
      </c>
      <c r="O2384" s="72">
        <v>1</v>
      </c>
      <c r="P2384" s="41"/>
      <c r="Q2384" s="88"/>
      <c r="R2384" s="47"/>
      <c r="S2384" s="47"/>
      <c r="T2384" s="47"/>
      <c r="U2384" s="47"/>
      <c r="V2384" s="47"/>
      <c r="W2384" s="48"/>
      <c r="X2384" s="48"/>
      <c r="Y2384" s="48"/>
      <c r="Z2384" s="48"/>
      <c r="AA2384" s="48"/>
      <c r="AB2384" s="48"/>
      <c r="AC2384" s="48"/>
      <c r="AD2384" s="48"/>
      <c r="AE2384" s="48"/>
      <c r="AF2384" s="48"/>
      <c r="AG2384" s="48"/>
      <c r="AH2384" s="48"/>
      <c r="AI2384" s="48"/>
      <c r="AJ2384" s="48"/>
      <c r="AK2384" s="48"/>
      <c r="AL2384" s="48"/>
      <c r="AM2384" s="48"/>
      <c r="AN2384" s="48"/>
      <c r="AO2384" s="48"/>
      <c r="AP2384" s="48"/>
      <c r="AQ2384" s="48"/>
      <c r="AR2384" s="48"/>
      <c r="AS2384" s="48"/>
      <c r="AT2384" s="48"/>
      <c r="AU2384" s="48"/>
      <c r="AV2384" s="48"/>
      <c r="AW2384" s="48"/>
      <c r="AX2384" s="48"/>
      <c r="AY2384" s="48"/>
      <c r="AZ2384" s="48"/>
      <c r="BA2384" s="48"/>
      <c r="BB2384" s="48"/>
      <c r="BC2384" s="48"/>
      <c r="BD2384" s="48"/>
      <c r="BE2384" s="48"/>
      <c r="BF2384" s="48"/>
      <c r="BG2384" s="48"/>
      <c r="BH2384" s="48"/>
      <c r="BI2384" s="48"/>
      <c r="BJ2384" s="48"/>
      <c r="BK2384" s="48"/>
      <c r="BL2384" s="48"/>
      <c r="BM2384" s="48"/>
      <c r="BN2384" s="48"/>
      <c r="BO2384" s="48"/>
      <c r="BP2384" s="48"/>
      <c r="BQ2384" s="48"/>
      <c r="BR2384" s="48"/>
      <c r="BS2384" s="48"/>
      <c r="BT2384" s="48"/>
      <c r="BU2384" s="48"/>
      <c r="BV2384" s="48"/>
      <c r="BW2384" s="48"/>
      <c r="BX2384" s="48"/>
      <c r="BY2384" s="48"/>
      <c r="BZ2384" s="48"/>
      <c r="CA2384" s="48"/>
      <c r="CB2384" s="48"/>
      <c r="CC2384" s="48"/>
      <c r="CD2384" s="48"/>
      <c r="CE2384" s="48"/>
      <c r="CF2384" s="48"/>
      <c r="CG2384" s="48"/>
      <c r="CH2384" s="48"/>
      <c r="CI2384" s="48"/>
      <c r="CJ2384" s="48"/>
      <c r="CK2384" s="48"/>
      <c r="CL2384" s="48"/>
      <c r="CM2384" s="48"/>
      <c r="CN2384" s="48"/>
      <c r="CO2384" s="48"/>
      <c r="CP2384" s="48"/>
      <c r="CQ2384" s="48"/>
      <c r="CR2384" s="48"/>
      <c r="CS2384" s="48"/>
      <c r="CT2384" s="48"/>
      <c r="CU2384" s="48"/>
      <c r="CV2384" s="48"/>
      <c r="CW2384" s="48"/>
      <c r="CX2384" s="48"/>
      <c r="CY2384" s="48"/>
      <c r="CZ2384" s="48"/>
      <c r="DA2384" s="48"/>
      <c r="DB2384" s="48"/>
      <c r="DC2384" s="48"/>
      <c r="DD2384" s="48"/>
      <c r="DE2384" s="48"/>
      <c r="DF2384" s="48"/>
      <c r="DG2384" s="48"/>
      <c r="DH2384" s="48"/>
      <c r="DI2384" s="48"/>
      <c r="DJ2384" s="48"/>
      <c r="DK2384" s="48"/>
      <c r="DL2384" s="48"/>
      <c r="DM2384" s="48"/>
      <c r="DN2384" s="48"/>
      <c r="DO2384" s="48"/>
      <c r="DP2384" s="48"/>
      <c r="DQ2384" s="48"/>
    </row>
    <row r="2385" spans="1:121" ht="12.75" hidden="1" customHeight="1" outlineLevel="2">
      <c r="A2385" s="36"/>
      <c r="B2385" s="40"/>
      <c r="C2385" s="28"/>
      <c r="D2385" s="27"/>
      <c r="E2385" s="39"/>
      <c r="F2385" s="35"/>
      <c r="G2385" s="28"/>
      <c r="H2385" s="28"/>
      <c r="I2385" s="28"/>
      <c r="J2385" s="26"/>
      <c r="K2385" s="99"/>
      <c r="L2385" s="100"/>
      <c r="M2385" s="3" t="s">
        <v>2609</v>
      </c>
      <c r="N2385" s="28" t="s">
        <v>54</v>
      </c>
      <c r="O2385" s="72">
        <v>1</v>
      </c>
      <c r="P2385" s="41"/>
      <c r="Q2385" s="88"/>
      <c r="R2385" s="47"/>
      <c r="S2385" s="47"/>
      <c r="T2385" s="47"/>
      <c r="U2385" s="47"/>
      <c r="V2385" s="47"/>
      <c r="W2385" s="48"/>
      <c r="X2385" s="48"/>
      <c r="Y2385" s="48"/>
      <c r="Z2385" s="48"/>
      <c r="AA2385" s="48"/>
      <c r="AB2385" s="48"/>
      <c r="AC2385" s="48"/>
      <c r="AD2385" s="48"/>
      <c r="AE2385" s="48"/>
      <c r="AF2385" s="48"/>
      <c r="AG2385" s="48"/>
      <c r="AH2385" s="48"/>
      <c r="AI2385" s="48"/>
      <c r="AJ2385" s="48"/>
      <c r="AK2385" s="48"/>
      <c r="AL2385" s="48"/>
      <c r="AM2385" s="48"/>
      <c r="AN2385" s="48"/>
      <c r="AO2385" s="48"/>
      <c r="AP2385" s="48"/>
      <c r="AQ2385" s="48"/>
      <c r="AR2385" s="48"/>
      <c r="AS2385" s="48"/>
      <c r="AT2385" s="48"/>
      <c r="AU2385" s="48"/>
      <c r="AV2385" s="48"/>
      <c r="AW2385" s="48"/>
      <c r="AX2385" s="48"/>
      <c r="AY2385" s="48"/>
      <c r="AZ2385" s="48"/>
      <c r="BA2385" s="48"/>
      <c r="BB2385" s="48"/>
      <c r="BC2385" s="48"/>
      <c r="BD2385" s="48"/>
      <c r="BE2385" s="48"/>
      <c r="BF2385" s="48"/>
      <c r="BG2385" s="48"/>
      <c r="BH2385" s="48"/>
      <c r="BI2385" s="48"/>
      <c r="BJ2385" s="48"/>
      <c r="BK2385" s="48"/>
      <c r="BL2385" s="48"/>
      <c r="BM2385" s="48"/>
      <c r="BN2385" s="48"/>
      <c r="BO2385" s="48"/>
      <c r="BP2385" s="48"/>
      <c r="BQ2385" s="48"/>
      <c r="BR2385" s="48"/>
      <c r="BS2385" s="48"/>
      <c r="BT2385" s="48"/>
      <c r="BU2385" s="48"/>
      <c r="BV2385" s="48"/>
      <c r="BW2385" s="48"/>
      <c r="BX2385" s="48"/>
      <c r="BY2385" s="48"/>
      <c r="BZ2385" s="48"/>
      <c r="CA2385" s="48"/>
      <c r="CB2385" s="48"/>
      <c r="CC2385" s="48"/>
      <c r="CD2385" s="48"/>
      <c r="CE2385" s="48"/>
      <c r="CF2385" s="48"/>
      <c r="CG2385" s="48"/>
      <c r="CH2385" s="48"/>
      <c r="CI2385" s="48"/>
      <c r="CJ2385" s="48"/>
      <c r="CK2385" s="48"/>
      <c r="CL2385" s="48"/>
      <c r="CM2385" s="48"/>
      <c r="CN2385" s="48"/>
      <c r="CO2385" s="48"/>
      <c r="CP2385" s="48"/>
      <c r="CQ2385" s="48"/>
      <c r="CR2385" s="48"/>
      <c r="CS2385" s="48"/>
      <c r="CT2385" s="48"/>
      <c r="CU2385" s="48"/>
      <c r="CV2385" s="48"/>
      <c r="CW2385" s="48"/>
      <c r="CX2385" s="48"/>
      <c r="CY2385" s="48"/>
      <c r="CZ2385" s="48"/>
      <c r="DA2385" s="48"/>
      <c r="DB2385" s="48"/>
      <c r="DC2385" s="48"/>
      <c r="DD2385" s="48"/>
      <c r="DE2385" s="48"/>
      <c r="DF2385" s="48"/>
      <c r="DG2385" s="48"/>
      <c r="DH2385" s="48"/>
      <c r="DI2385" s="48"/>
      <c r="DJ2385" s="48"/>
      <c r="DK2385" s="48"/>
      <c r="DL2385" s="48"/>
      <c r="DM2385" s="48"/>
      <c r="DN2385" s="48"/>
      <c r="DO2385" s="48"/>
      <c r="DP2385" s="48"/>
      <c r="DQ2385" s="48"/>
    </row>
    <row r="2386" spans="1:121" ht="12.75" hidden="1" customHeight="1" outlineLevel="2">
      <c r="A2386" s="36"/>
      <c r="B2386" s="40"/>
      <c r="C2386" s="28"/>
      <c r="D2386" s="27"/>
      <c r="E2386" s="39"/>
      <c r="F2386" s="35"/>
      <c r="G2386" s="28"/>
      <c r="H2386" s="28"/>
      <c r="I2386" s="28"/>
      <c r="J2386" s="26"/>
      <c r="K2386" s="99"/>
      <c r="L2386" s="100"/>
      <c r="M2386" s="3" t="s">
        <v>2517</v>
      </c>
      <c r="N2386" s="28" t="s">
        <v>54</v>
      </c>
      <c r="O2386" s="72">
        <v>4</v>
      </c>
      <c r="P2386" s="41"/>
      <c r="Q2386" s="88"/>
      <c r="R2386" s="47"/>
      <c r="S2386" s="47"/>
      <c r="T2386" s="47"/>
      <c r="U2386" s="47"/>
      <c r="V2386" s="47"/>
      <c r="W2386" s="48"/>
      <c r="X2386" s="48"/>
      <c r="Y2386" s="48"/>
      <c r="Z2386" s="48"/>
      <c r="AA2386" s="48"/>
      <c r="AB2386" s="48"/>
      <c r="AC2386" s="48"/>
      <c r="AD2386" s="48"/>
      <c r="AE2386" s="48"/>
      <c r="AF2386" s="48"/>
      <c r="AG2386" s="48"/>
      <c r="AH2386" s="48"/>
      <c r="AI2386" s="48"/>
      <c r="AJ2386" s="48"/>
      <c r="AK2386" s="48"/>
      <c r="AL2386" s="48"/>
      <c r="AM2386" s="48"/>
      <c r="AN2386" s="48"/>
      <c r="AO2386" s="48"/>
      <c r="AP2386" s="48"/>
      <c r="AQ2386" s="48"/>
      <c r="AR2386" s="48"/>
      <c r="AS2386" s="48"/>
      <c r="AT2386" s="48"/>
      <c r="AU2386" s="48"/>
      <c r="AV2386" s="48"/>
      <c r="AW2386" s="48"/>
      <c r="AX2386" s="48"/>
      <c r="AY2386" s="48"/>
      <c r="AZ2386" s="48"/>
      <c r="BA2386" s="48"/>
      <c r="BB2386" s="48"/>
      <c r="BC2386" s="48"/>
      <c r="BD2386" s="48"/>
      <c r="BE2386" s="48"/>
      <c r="BF2386" s="48"/>
      <c r="BG2386" s="48"/>
      <c r="BH2386" s="48"/>
      <c r="BI2386" s="48"/>
      <c r="BJ2386" s="48"/>
      <c r="BK2386" s="48"/>
      <c r="BL2386" s="48"/>
      <c r="BM2386" s="48"/>
      <c r="BN2386" s="48"/>
      <c r="BO2386" s="48"/>
      <c r="BP2386" s="48"/>
      <c r="BQ2386" s="48"/>
      <c r="BR2386" s="48"/>
      <c r="BS2386" s="48"/>
      <c r="BT2386" s="48"/>
      <c r="BU2386" s="48"/>
      <c r="BV2386" s="48"/>
      <c r="BW2386" s="48"/>
      <c r="BX2386" s="48"/>
      <c r="BY2386" s="48"/>
      <c r="BZ2386" s="48"/>
      <c r="CA2386" s="48"/>
      <c r="CB2386" s="48"/>
      <c r="CC2386" s="48"/>
      <c r="CD2386" s="48"/>
      <c r="CE2386" s="48"/>
      <c r="CF2386" s="48"/>
      <c r="CG2386" s="48"/>
      <c r="CH2386" s="48"/>
      <c r="CI2386" s="48"/>
      <c r="CJ2386" s="48"/>
      <c r="CK2386" s="48"/>
      <c r="CL2386" s="48"/>
      <c r="CM2386" s="48"/>
      <c r="CN2386" s="48"/>
      <c r="CO2386" s="48"/>
      <c r="CP2386" s="48"/>
      <c r="CQ2386" s="48"/>
      <c r="CR2386" s="48"/>
      <c r="CS2386" s="48"/>
      <c r="CT2386" s="48"/>
      <c r="CU2386" s="48"/>
      <c r="CV2386" s="48"/>
      <c r="CW2386" s="48"/>
      <c r="CX2386" s="48"/>
      <c r="CY2386" s="48"/>
      <c r="CZ2386" s="48"/>
      <c r="DA2386" s="48"/>
      <c r="DB2386" s="48"/>
      <c r="DC2386" s="48"/>
      <c r="DD2386" s="48"/>
      <c r="DE2386" s="48"/>
      <c r="DF2386" s="48"/>
      <c r="DG2386" s="48"/>
      <c r="DH2386" s="48"/>
      <c r="DI2386" s="48"/>
      <c r="DJ2386" s="48"/>
      <c r="DK2386" s="48"/>
      <c r="DL2386" s="48"/>
      <c r="DM2386" s="48"/>
      <c r="DN2386" s="48"/>
      <c r="DO2386" s="48"/>
      <c r="DP2386" s="48"/>
      <c r="DQ2386" s="48"/>
    </row>
    <row r="2387" spans="1:121" ht="12.75" hidden="1" customHeight="1" outlineLevel="2">
      <c r="A2387" s="36"/>
      <c r="B2387" s="40"/>
      <c r="C2387" s="28"/>
      <c r="D2387" s="27"/>
      <c r="E2387" s="39"/>
      <c r="F2387" s="35"/>
      <c r="G2387" s="28"/>
      <c r="H2387" s="28"/>
      <c r="I2387" s="28"/>
      <c r="J2387" s="26"/>
      <c r="K2387" s="99"/>
      <c r="L2387" s="100"/>
      <c r="M2387" s="3" t="s">
        <v>2518</v>
      </c>
      <c r="N2387" s="28" t="s">
        <v>54</v>
      </c>
      <c r="O2387" s="72">
        <v>2</v>
      </c>
      <c r="P2387" s="41"/>
      <c r="Q2387" s="88"/>
      <c r="R2387" s="47"/>
      <c r="S2387" s="47"/>
      <c r="T2387" s="47"/>
      <c r="U2387" s="47"/>
      <c r="V2387" s="47"/>
      <c r="W2387" s="48"/>
      <c r="X2387" s="48"/>
      <c r="Y2387" s="48"/>
      <c r="Z2387" s="48"/>
      <c r="AA2387" s="48"/>
      <c r="AB2387" s="48"/>
      <c r="AC2387" s="48"/>
      <c r="AD2387" s="48"/>
      <c r="AE2387" s="48"/>
      <c r="AF2387" s="48"/>
      <c r="AG2387" s="48"/>
      <c r="AH2387" s="48"/>
      <c r="AI2387" s="48"/>
      <c r="AJ2387" s="48"/>
      <c r="AK2387" s="48"/>
      <c r="AL2387" s="48"/>
      <c r="AM2387" s="48"/>
      <c r="AN2387" s="48"/>
      <c r="AO2387" s="48"/>
      <c r="AP2387" s="48"/>
      <c r="AQ2387" s="48"/>
      <c r="AR2387" s="48"/>
      <c r="AS2387" s="48"/>
      <c r="AT2387" s="48"/>
      <c r="AU2387" s="48"/>
      <c r="AV2387" s="48"/>
      <c r="AW2387" s="48"/>
      <c r="AX2387" s="48"/>
      <c r="AY2387" s="48"/>
      <c r="AZ2387" s="48"/>
      <c r="BA2387" s="48"/>
      <c r="BB2387" s="48"/>
      <c r="BC2387" s="48"/>
      <c r="BD2387" s="48"/>
      <c r="BE2387" s="48"/>
      <c r="BF2387" s="48"/>
      <c r="BG2387" s="48"/>
      <c r="BH2387" s="48"/>
      <c r="BI2387" s="48"/>
      <c r="BJ2387" s="48"/>
      <c r="BK2387" s="48"/>
      <c r="BL2387" s="48"/>
      <c r="BM2387" s="48"/>
      <c r="BN2387" s="48"/>
      <c r="BO2387" s="48"/>
      <c r="BP2387" s="48"/>
      <c r="BQ2387" s="48"/>
      <c r="BR2387" s="48"/>
      <c r="BS2387" s="48"/>
      <c r="BT2387" s="48"/>
      <c r="BU2387" s="48"/>
      <c r="BV2387" s="48"/>
      <c r="BW2387" s="48"/>
      <c r="BX2387" s="48"/>
      <c r="BY2387" s="48"/>
      <c r="BZ2387" s="48"/>
      <c r="CA2387" s="48"/>
      <c r="CB2387" s="48"/>
      <c r="CC2387" s="48"/>
      <c r="CD2387" s="48"/>
      <c r="CE2387" s="48"/>
      <c r="CF2387" s="48"/>
      <c r="CG2387" s="48"/>
      <c r="CH2387" s="48"/>
      <c r="CI2387" s="48"/>
      <c r="CJ2387" s="48"/>
      <c r="CK2387" s="48"/>
      <c r="CL2387" s="48"/>
      <c r="CM2387" s="48"/>
      <c r="CN2387" s="48"/>
      <c r="CO2387" s="48"/>
      <c r="CP2387" s="48"/>
      <c r="CQ2387" s="48"/>
      <c r="CR2387" s="48"/>
      <c r="CS2387" s="48"/>
      <c r="CT2387" s="48"/>
      <c r="CU2387" s="48"/>
      <c r="CV2387" s="48"/>
      <c r="CW2387" s="48"/>
      <c r="CX2387" s="48"/>
      <c r="CY2387" s="48"/>
      <c r="CZ2387" s="48"/>
      <c r="DA2387" s="48"/>
      <c r="DB2387" s="48"/>
      <c r="DC2387" s="48"/>
      <c r="DD2387" s="48"/>
      <c r="DE2387" s="48"/>
      <c r="DF2387" s="48"/>
      <c r="DG2387" s="48"/>
      <c r="DH2387" s="48"/>
      <c r="DI2387" s="48"/>
      <c r="DJ2387" s="48"/>
      <c r="DK2387" s="48"/>
      <c r="DL2387" s="48"/>
      <c r="DM2387" s="48"/>
      <c r="DN2387" s="48"/>
      <c r="DO2387" s="48"/>
      <c r="DP2387" s="48"/>
      <c r="DQ2387" s="48"/>
    </row>
    <row r="2388" spans="1:121" ht="12.75" hidden="1" customHeight="1" outlineLevel="2">
      <c r="A2388" s="36"/>
      <c r="B2388" s="40"/>
      <c r="C2388" s="28"/>
      <c r="D2388" s="27"/>
      <c r="E2388" s="39"/>
      <c r="F2388" s="35"/>
      <c r="G2388" s="28"/>
      <c r="H2388" s="28"/>
      <c r="I2388" s="28"/>
      <c r="J2388" s="26"/>
      <c r="K2388" s="99"/>
      <c r="L2388" s="100"/>
      <c r="M2388" s="3" t="s">
        <v>2607</v>
      </c>
      <c r="N2388" s="28" t="s">
        <v>54</v>
      </c>
      <c r="O2388" s="72">
        <v>2</v>
      </c>
      <c r="P2388" s="41"/>
      <c r="Q2388" s="88"/>
      <c r="R2388" s="47"/>
      <c r="S2388" s="47"/>
      <c r="T2388" s="47"/>
      <c r="U2388" s="47"/>
      <c r="V2388" s="47"/>
      <c r="W2388" s="48"/>
      <c r="X2388" s="48"/>
      <c r="Y2388" s="48"/>
      <c r="Z2388" s="48"/>
      <c r="AA2388" s="48"/>
      <c r="AB2388" s="48"/>
      <c r="AC2388" s="48"/>
      <c r="AD2388" s="48"/>
      <c r="AE2388" s="48"/>
      <c r="AF2388" s="48"/>
      <c r="AG2388" s="48"/>
      <c r="AH2388" s="48"/>
      <c r="AI2388" s="48"/>
      <c r="AJ2388" s="48"/>
      <c r="AK2388" s="48"/>
      <c r="AL2388" s="48"/>
      <c r="AM2388" s="48"/>
      <c r="AN2388" s="48"/>
      <c r="AO2388" s="48"/>
      <c r="AP2388" s="48"/>
      <c r="AQ2388" s="48"/>
      <c r="AR2388" s="48"/>
      <c r="AS2388" s="48"/>
      <c r="AT2388" s="48"/>
      <c r="AU2388" s="48"/>
      <c r="AV2388" s="48"/>
      <c r="AW2388" s="48"/>
      <c r="AX2388" s="48"/>
      <c r="AY2388" s="48"/>
      <c r="AZ2388" s="48"/>
      <c r="BA2388" s="48"/>
      <c r="BB2388" s="48"/>
      <c r="BC2388" s="48"/>
      <c r="BD2388" s="48"/>
      <c r="BE2388" s="48"/>
      <c r="BF2388" s="48"/>
      <c r="BG2388" s="48"/>
      <c r="BH2388" s="48"/>
      <c r="BI2388" s="48"/>
      <c r="BJ2388" s="48"/>
      <c r="BK2388" s="48"/>
      <c r="BL2388" s="48"/>
      <c r="BM2388" s="48"/>
      <c r="BN2388" s="48"/>
      <c r="BO2388" s="48"/>
      <c r="BP2388" s="48"/>
      <c r="BQ2388" s="48"/>
      <c r="BR2388" s="48"/>
      <c r="BS2388" s="48"/>
      <c r="BT2388" s="48"/>
      <c r="BU2388" s="48"/>
      <c r="BV2388" s="48"/>
      <c r="BW2388" s="48"/>
      <c r="BX2388" s="48"/>
      <c r="BY2388" s="48"/>
      <c r="BZ2388" s="48"/>
      <c r="CA2388" s="48"/>
      <c r="CB2388" s="48"/>
      <c r="CC2388" s="48"/>
      <c r="CD2388" s="48"/>
      <c r="CE2388" s="48"/>
      <c r="CF2388" s="48"/>
      <c r="CG2388" s="48"/>
      <c r="CH2388" s="48"/>
      <c r="CI2388" s="48"/>
      <c r="CJ2388" s="48"/>
      <c r="CK2388" s="48"/>
      <c r="CL2388" s="48"/>
      <c r="CM2388" s="48"/>
      <c r="CN2388" s="48"/>
      <c r="CO2388" s="48"/>
      <c r="CP2388" s="48"/>
      <c r="CQ2388" s="48"/>
      <c r="CR2388" s="48"/>
      <c r="CS2388" s="48"/>
      <c r="CT2388" s="48"/>
      <c r="CU2388" s="48"/>
      <c r="CV2388" s="48"/>
      <c r="CW2388" s="48"/>
      <c r="CX2388" s="48"/>
      <c r="CY2388" s="48"/>
      <c r="CZ2388" s="48"/>
      <c r="DA2388" s="48"/>
      <c r="DB2388" s="48"/>
      <c r="DC2388" s="48"/>
      <c r="DD2388" s="48"/>
      <c r="DE2388" s="48"/>
      <c r="DF2388" s="48"/>
      <c r="DG2388" s="48"/>
      <c r="DH2388" s="48"/>
      <c r="DI2388" s="48"/>
      <c r="DJ2388" s="48"/>
      <c r="DK2388" s="48"/>
      <c r="DL2388" s="48"/>
      <c r="DM2388" s="48"/>
      <c r="DN2388" s="48"/>
      <c r="DO2388" s="48"/>
      <c r="DP2388" s="48"/>
      <c r="DQ2388" s="48"/>
    </row>
    <row r="2389" spans="1:121" ht="33.75" customHeight="1" outlineLevel="1" collapsed="1">
      <c r="A2389" s="36" t="s">
        <v>1147</v>
      </c>
      <c r="B2389" s="40"/>
      <c r="C2389" s="27" t="s">
        <v>1349</v>
      </c>
      <c r="D2389" s="27" t="s">
        <v>1350</v>
      </c>
      <c r="E2389" s="39" t="s">
        <v>2519</v>
      </c>
      <c r="F2389" s="35" t="s">
        <v>2602</v>
      </c>
      <c r="G2389" s="28"/>
      <c r="H2389" s="28" t="s">
        <v>59</v>
      </c>
      <c r="I2389" s="28"/>
      <c r="J2389" s="26" t="s">
        <v>33</v>
      </c>
      <c r="K2389" s="99" t="s">
        <v>316</v>
      </c>
      <c r="L2389" s="100" t="s">
        <v>316</v>
      </c>
      <c r="M2389" s="3" t="str">
        <f>M2390&amp;" "&amp;O2390&amp;N2390&amp;" "&amp;M2391&amp;" "&amp;O2391&amp;N2391&amp;" "&amp;M2392&amp;" "&amp;O2392&amp;N2392&amp;" "</f>
        <v xml:space="preserve">Замена амортизатора 1шт Замена редуктора вентилятора  1шт Замена автономного воздушного отопителя  1шт </v>
      </c>
      <c r="N2389" s="28"/>
      <c r="O2389" s="72"/>
      <c r="P2389" s="41"/>
      <c r="Q2389" s="88"/>
      <c r="R2389" s="47"/>
      <c r="S2389" s="47"/>
      <c r="T2389" s="47"/>
      <c r="U2389" s="47"/>
      <c r="V2389" s="47"/>
      <c r="W2389" s="48"/>
      <c r="X2389" s="48"/>
      <c r="Y2389" s="48"/>
      <c r="Z2389" s="48"/>
      <c r="AA2389" s="48"/>
      <c r="AB2389" s="48"/>
      <c r="AC2389" s="48"/>
      <c r="AD2389" s="48"/>
      <c r="AE2389" s="48"/>
      <c r="AF2389" s="48"/>
      <c r="AG2389" s="48"/>
      <c r="AH2389" s="48"/>
      <c r="AI2389" s="48"/>
      <c r="AJ2389" s="48"/>
      <c r="AK2389" s="48"/>
      <c r="AL2389" s="48"/>
      <c r="AM2389" s="48"/>
      <c r="AN2389" s="48"/>
      <c r="AO2389" s="48"/>
      <c r="AP2389" s="48"/>
      <c r="AQ2389" s="48"/>
      <c r="AR2389" s="48"/>
      <c r="AS2389" s="48"/>
      <c r="AT2389" s="48"/>
      <c r="AU2389" s="48"/>
      <c r="AV2389" s="48"/>
      <c r="AW2389" s="48"/>
      <c r="AX2389" s="48"/>
      <c r="AY2389" s="48"/>
      <c r="AZ2389" s="48"/>
      <c r="BA2389" s="48"/>
      <c r="BB2389" s="48"/>
      <c r="BC2389" s="48"/>
      <c r="BD2389" s="48"/>
      <c r="BE2389" s="48"/>
      <c r="BF2389" s="48"/>
      <c r="BG2389" s="48"/>
      <c r="BH2389" s="48"/>
      <c r="BI2389" s="48"/>
      <c r="BJ2389" s="48"/>
      <c r="BK2389" s="48"/>
      <c r="BL2389" s="48"/>
      <c r="BM2389" s="48"/>
      <c r="BN2389" s="48"/>
      <c r="BO2389" s="48"/>
      <c r="BP2389" s="48"/>
      <c r="BQ2389" s="48"/>
      <c r="BR2389" s="48"/>
      <c r="BS2389" s="48"/>
      <c r="BT2389" s="48"/>
      <c r="BU2389" s="48"/>
      <c r="BV2389" s="48"/>
      <c r="BW2389" s="48"/>
      <c r="BX2389" s="48"/>
      <c r="BY2389" s="48"/>
      <c r="BZ2389" s="48"/>
      <c r="CA2389" s="48"/>
      <c r="CB2389" s="48"/>
      <c r="CC2389" s="48"/>
      <c r="CD2389" s="48"/>
      <c r="CE2389" s="48"/>
      <c r="CF2389" s="48"/>
      <c r="CG2389" s="48"/>
      <c r="CH2389" s="48"/>
      <c r="CI2389" s="48"/>
      <c r="CJ2389" s="48"/>
      <c r="CK2389" s="48"/>
      <c r="CL2389" s="48"/>
      <c r="CM2389" s="48"/>
      <c r="CN2389" s="48"/>
      <c r="CO2389" s="48"/>
      <c r="CP2389" s="48"/>
      <c r="CQ2389" s="48"/>
      <c r="CR2389" s="48"/>
      <c r="CS2389" s="48"/>
      <c r="CT2389" s="48"/>
      <c r="CU2389" s="48"/>
      <c r="CV2389" s="48"/>
      <c r="CW2389" s="48"/>
      <c r="CX2389" s="48"/>
      <c r="CY2389" s="48"/>
      <c r="CZ2389" s="48"/>
      <c r="DA2389" s="48"/>
      <c r="DB2389" s="48"/>
      <c r="DC2389" s="48"/>
      <c r="DD2389" s="48"/>
      <c r="DE2389" s="48"/>
      <c r="DF2389" s="48"/>
      <c r="DG2389" s="48"/>
      <c r="DH2389" s="48"/>
      <c r="DI2389" s="48"/>
      <c r="DJ2389" s="48"/>
      <c r="DK2389" s="48"/>
      <c r="DL2389" s="48"/>
      <c r="DM2389" s="48"/>
      <c r="DN2389" s="48"/>
      <c r="DO2389" s="48"/>
      <c r="DP2389" s="48"/>
      <c r="DQ2389" s="48"/>
    </row>
    <row r="2390" spans="1:121" ht="12.75" hidden="1" customHeight="1" outlineLevel="2">
      <c r="A2390" s="36"/>
      <c r="B2390" s="40"/>
      <c r="C2390" s="35"/>
      <c r="D2390" s="83"/>
      <c r="E2390" s="39"/>
      <c r="F2390" s="35"/>
      <c r="G2390" s="28"/>
      <c r="H2390" s="28"/>
      <c r="I2390" s="35"/>
      <c r="J2390" s="26"/>
      <c r="K2390" s="99"/>
      <c r="L2390" s="100"/>
      <c r="M2390" s="3" t="s">
        <v>2611</v>
      </c>
      <c r="N2390" s="28" t="s">
        <v>54</v>
      </c>
      <c r="O2390" s="72">
        <v>1</v>
      </c>
      <c r="P2390" s="41"/>
      <c r="Q2390" s="88"/>
      <c r="R2390" s="47"/>
      <c r="S2390" s="47"/>
      <c r="T2390" s="47"/>
      <c r="U2390" s="47"/>
      <c r="V2390" s="47"/>
      <c r="W2390" s="48"/>
      <c r="X2390" s="48"/>
      <c r="Y2390" s="48"/>
      <c r="Z2390" s="48"/>
      <c r="AA2390" s="48"/>
      <c r="AB2390" s="48"/>
      <c r="AC2390" s="48"/>
      <c r="AD2390" s="48"/>
      <c r="AE2390" s="48"/>
      <c r="AF2390" s="48"/>
      <c r="AG2390" s="48"/>
      <c r="AH2390" s="48"/>
      <c r="AI2390" s="48"/>
      <c r="AJ2390" s="48"/>
      <c r="AK2390" s="48"/>
      <c r="AL2390" s="48"/>
      <c r="AM2390" s="48"/>
      <c r="AN2390" s="48"/>
      <c r="AO2390" s="48"/>
      <c r="AP2390" s="48"/>
      <c r="AQ2390" s="48"/>
      <c r="AR2390" s="48"/>
      <c r="AS2390" s="48"/>
      <c r="AT2390" s="48"/>
      <c r="AU2390" s="48"/>
      <c r="AV2390" s="48"/>
      <c r="AW2390" s="48"/>
      <c r="AX2390" s="48"/>
      <c r="AY2390" s="48"/>
      <c r="AZ2390" s="48"/>
      <c r="BA2390" s="48"/>
      <c r="BB2390" s="48"/>
      <c r="BC2390" s="48"/>
      <c r="BD2390" s="48"/>
      <c r="BE2390" s="48"/>
      <c r="BF2390" s="48"/>
      <c r="BG2390" s="48"/>
      <c r="BH2390" s="48"/>
      <c r="BI2390" s="48"/>
      <c r="BJ2390" s="48"/>
      <c r="BK2390" s="48"/>
      <c r="BL2390" s="48"/>
      <c r="BM2390" s="48"/>
      <c r="BN2390" s="48"/>
      <c r="BO2390" s="48"/>
      <c r="BP2390" s="48"/>
      <c r="BQ2390" s="48"/>
      <c r="BR2390" s="48"/>
      <c r="BS2390" s="48"/>
      <c r="BT2390" s="48"/>
      <c r="BU2390" s="48"/>
      <c r="BV2390" s="48"/>
      <c r="BW2390" s="48"/>
      <c r="BX2390" s="48"/>
      <c r="BY2390" s="48"/>
      <c r="BZ2390" s="48"/>
      <c r="CA2390" s="48"/>
      <c r="CB2390" s="48"/>
      <c r="CC2390" s="48"/>
      <c r="CD2390" s="48"/>
      <c r="CE2390" s="48"/>
      <c r="CF2390" s="48"/>
      <c r="CG2390" s="48"/>
      <c r="CH2390" s="48"/>
      <c r="CI2390" s="48"/>
      <c r="CJ2390" s="48"/>
      <c r="CK2390" s="48"/>
      <c r="CL2390" s="48"/>
      <c r="CM2390" s="48"/>
      <c r="CN2390" s="48"/>
      <c r="CO2390" s="48"/>
      <c r="CP2390" s="48"/>
      <c r="CQ2390" s="48"/>
      <c r="CR2390" s="48"/>
      <c r="CS2390" s="48"/>
      <c r="CT2390" s="48"/>
      <c r="CU2390" s="48"/>
      <c r="CV2390" s="48"/>
      <c r="CW2390" s="48"/>
      <c r="CX2390" s="48"/>
      <c r="CY2390" s="48"/>
      <c r="CZ2390" s="48"/>
      <c r="DA2390" s="48"/>
      <c r="DB2390" s="48"/>
      <c r="DC2390" s="48"/>
      <c r="DD2390" s="48"/>
      <c r="DE2390" s="48"/>
      <c r="DF2390" s="48"/>
      <c r="DG2390" s="48"/>
      <c r="DH2390" s="48"/>
      <c r="DI2390" s="48"/>
      <c r="DJ2390" s="48"/>
      <c r="DK2390" s="48"/>
      <c r="DL2390" s="48"/>
      <c r="DM2390" s="48"/>
      <c r="DN2390" s="48"/>
      <c r="DO2390" s="48"/>
      <c r="DP2390" s="48"/>
      <c r="DQ2390" s="48"/>
    </row>
    <row r="2391" spans="1:121" ht="12.75" hidden="1" customHeight="1" outlineLevel="2">
      <c r="A2391" s="36"/>
      <c r="B2391" s="40"/>
      <c r="C2391" s="35"/>
      <c r="D2391" s="83"/>
      <c r="E2391" s="39"/>
      <c r="F2391" s="35"/>
      <c r="G2391" s="28"/>
      <c r="H2391" s="28"/>
      <c r="I2391" s="35"/>
      <c r="J2391" s="26"/>
      <c r="K2391" s="99"/>
      <c r="L2391" s="100"/>
      <c r="M2391" s="3" t="s">
        <v>2520</v>
      </c>
      <c r="N2391" s="28" t="s">
        <v>54</v>
      </c>
      <c r="O2391" s="72">
        <v>1</v>
      </c>
      <c r="P2391" s="41"/>
      <c r="Q2391" s="88"/>
      <c r="R2391" s="47"/>
      <c r="S2391" s="47"/>
      <c r="T2391" s="47"/>
      <c r="U2391" s="47"/>
      <c r="V2391" s="47"/>
      <c r="W2391" s="48"/>
      <c r="X2391" s="48"/>
      <c r="Y2391" s="48"/>
      <c r="Z2391" s="48"/>
      <c r="AA2391" s="48"/>
      <c r="AB2391" s="48"/>
      <c r="AC2391" s="48"/>
      <c r="AD2391" s="48"/>
      <c r="AE2391" s="48"/>
      <c r="AF2391" s="48"/>
      <c r="AG2391" s="48"/>
      <c r="AH2391" s="48"/>
      <c r="AI2391" s="48"/>
      <c r="AJ2391" s="48"/>
      <c r="AK2391" s="48"/>
      <c r="AL2391" s="48"/>
      <c r="AM2391" s="48"/>
      <c r="AN2391" s="48"/>
      <c r="AO2391" s="48"/>
      <c r="AP2391" s="48"/>
      <c r="AQ2391" s="48"/>
      <c r="AR2391" s="48"/>
      <c r="AS2391" s="48"/>
      <c r="AT2391" s="48"/>
      <c r="AU2391" s="48"/>
      <c r="AV2391" s="48"/>
      <c r="AW2391" s="48"/>
      <c r="AX2391" s="48"/>
      <c r="AY2391" s="48"/>
      <c r="AZ2391" s="48"/>
      <c r="BA2391" s="48"/>
      <c r="BB2391" s="48"/>
      <c r="BC2391" s="48"/>
      <c r="BD2391" s="48"/>
      <c r="BE2391" s="48"/>
      <c r="BF2391" s="48"/>
      <c r="BG2391" s="48"/>
      <c r="BH2391" s="48"/>
      <c r="BI2391" s="48"/>
      <c r="BJ2391" s="48"/>
      <c r="BK2391" s="48"/>
      <c r="BL2391" s="48"/>
      <c r="BM2391" s="48"/>
      <c r="BN2391" s="48"/>
      <c r="BO2391" s="48"/>
      <c r="BP2391" s="48"/>
      <c r="BQ2391" s="48"/>
      <c r="BR2391" s="48"/>
      <c r="BS2391" s="48"/>
      <c r="BT2391" s="48"/>
      <c r="BU2391" s="48"/>
      <c r="BV2391" s="48"/>
      <c r="BW2391" s="48"/>
      <c r="BX2391" s="48"/>
      <c r="BY2391" s="48"/>
      <c r="BZ2391" s="48"/>
      <c r="CA2391" s="48"/>
      <c r="CB2391" s="48"/>
      <c r="CC2391" s="48"/>
      <c r="CD2391" s="48"/>
      <c r="CE2391" s="48"/>
      <c r="CF2391" s="48"/>
      <c r="CG2391" s="48"/>
      <c r="CH2391" s="48"/>
      <c r="CI2391" s="48"/>
      <c r="CJ2391" s="48"/>
      <c r="CK2391" s="48"/>
      <c r="CL2391" s="48"/>
      <c r="CM2391" s="48"/>
      <c r="CN2391" s="48"/>
      <c r="CO2391" s="48"/>
      <c r="CP2391" s="48"/>
      <c r="CQ2391" s="48"/>
      <c r="CR2391" s="48"/>
      <c r="CS2391" s="48"/>
      <c r="CT2391" s="48"/>
      <c r="CU2391" s="48"/>
      <c r="CV2391" s="48"/>
      <c r="CW2391" s="48"/>
      <c r="CX2391" s="48"/>
      <c r="CY2391" s="48"/>
      <c r="CZ2391" s="48"/>
      <c r="DA2391" s="48"/>
      <c r="DB2391" s="48"/>
      <c r="DC2391" s="48"/>
      <c r="DD2391" s="48"/>
      <c r="DE2391" s="48"/>
      <c r="DF2391" s="48"/>
      <c r="DG2391" s="48"/>
      <c r="DH2391" s="48"/>
      <c r="DI2391" s="48"/>
      <c r="DJ2391" s="48"/>
      <c r="DK2391" s="48"/>
      <c r="DL2391" s="48"/>
      <c r="DM2391" s="48"/>
      <c r="DN2391" s="48"/>
      <c r="DO2391" s="48"/>
      <c r="DP2391" s="48"/>
      <c r="DQ2391" s="48"/>
    </row>
    <row r="2392" spans="1:121" ht="12.75" hidden="1" customHeight="1" outlineLevel="2">
      <c r="A2392" s="36"/>
      <c r="B2392" s="40"/>
      <c r="C2392" s="35"/>
      <c r="D2392" s="83"/>
      <c r="E2392" s="39"/>
      <c r="F2392" s="35"/>
      <c r="G2392" s="28"/>
      <c r="H2392" s="28"/>
      <c r="I2392" s="35"/>
      <c r="J2392" s="26"/>
      <c r="K2392" s="99"/>
      <c r="L2392" s="100"/>
      <c r="M2392" s="3" t="s">
        <v>2521</v>
      </c>
      <c r="N2392" s="28" t="s">
        <v>54</v>
      </c>
      <c r="O2392" s="72">
        <v>1</v>
      </c>
      <c r="P2392" s="41"/>
      <c r="Q2392" s="88"/>
      <c r="R2392" s="47"/>
      <c r="S2392" s="47"/>
      <c r="T2392" s="47"/>
      <c r="U2392" s="47"/>
      <c r="V2392" s="47"/>
      <c r="W2392" s="48"/>
      <c r="X2392" s="48"/>
      <c r="Y2392" s="48"/>
      <c r="Z2392" s="48"/>
      <c r="AA2392" s="48"/>
      <c r="AB2392" s="48"/>
      <c r="AC2392" s="48"/>
      <c r="AD2392" s="48"/>
      <c r="AE2392" s="48"/>
      <c r="AF2392" s="48"/>
      <c r="AG2392" s="48"/>
      <c r="AH2392" s="48"/>
      <c r="AI2392" s="48"/>
      <c r="AJ2392" s="48"/>
      <c r="AK2392" s="48"/>
      <c r="AL2392" s="48"/>
      <c r="AM2392" s="48"/>
      <c r="AN2392" s="48"/>
      <c r="AO2392" s="48"/>
      <c r="AP2392" s="48"/>
      <c r="AQ2392" s="48"/>
      <c r="AR2392" s="48"/>
      <c r="AS2392" s="48"/>
      <c r="AT2392" s="48"/>
      <c r="AU2392" s="48"/>
      <c r="AV2392" s="48"/>
      <c r="AW2392" s="48"/>
      <c r="AX2392" s="48"/>
      <c r="AY2392" s="48"/>
      <c r="AZ2392" s="48"/>
      <c r="BA2392" s="48"/>
      <c r="BB2392" s="48"/>
      <c r="BC2392" s="48"/>
      <c r="BD2392" s="48"/>
      <c r="BE2392" s="48"/>
      <c r="BF2392" s="48"/>
      <c r="BG2392" s="48"/>
      <c r="BH2392" s="48"/>
      <c r="BI2392" s="48"/>
      <c r="BJ2392" s="48"/>
      <c r="BK2392" s="48"/>
      <c r="BL2392" s="48"/>
      <c r="BM2392" s="48"/>
      <c r="BN2392" s="48"/>
      <c r="BO2392" s="48"/>
      <c r="BP2392" s="48"/>
      <c r="BQ2392" s="48"/>
      <c r="BR2392" s="48"/>
      <c r="BS2392" s="48"/>
      <c r="BT2392" s="48"/>
      <c r="BU2392" s="48"/>
      <c r="BV2392" s="48"/>
      <c r="BW2392" s="48"/>
      <c r="BX2392" s="48"/>
      <c r="BY2392" s="48"/>
      <c r="BZ2392" s="48"/>
      <c r="CA2392" s="48"/>
      <c r="CB2392" s="48"/>
      <c r="CC2392" s="48"/>
      <c r="CD2392" s="48"/>
      <c r="CE2392" s="48"/>
      <c r="CF2392" s="48"/>
      <c r="CG2392" s="48"/>
      <c r="CH2392" s="48"/>
      <c r="CI2392" s="48"/>
      <c r="CJ2392" s="48"/>
      <c r="CK2392" s="48"/>
      <c r="CL2392" s="48"/>
      <c r="CM2392" s="48"/>
      <c r="CN2392" s="48"/>
      <c r="CO2392" s="48"/>
      <c r="CP2392" s="48"/>
      <c r="CQ2392" s="48"/>
      <c r="CR2392" s="48"/>
      <c r="CS2392" s="48"/>
      <c r="CT2392" s="48"/>
      <c r="CU2392" s="48"/>
      <c r="CV2392" s="48"/>
      <c r="CW2392" s="48"/>
      <c r="CX2392" s="48"/>
      <c r="CY2392" s="48"/>
      <c r="CZ2392" s="48"/>
      <c r="DA2392" s="48"/>
      <c r="DB2392" s="48"/>
      <c r="DC2392" s="48"/>
      <c r="DD2392" s="48"/>
      <c r="DE2392" s="48"/>
      <c r="DF2392" s="48"/>
      <c r="DG2392" s="48"/>
      <c r="DH2392" s="48"/>
      <c r="DI2392" s="48"/>
      <c r="DJ2392" s="48"/>
      <c r="DK2392" s="48"/>
      <c r="DL2392" s="48"/>
      <c r="DM2392" s="48"/>
      <c r="DN2392" s="48"/>
      <c r="DO2392" s="48"/>
      <c r="DP2392" s="48"/>
      <c r="DQ2392" s="48"/>
    </row>
    <row r="2393" spans="1:121" ht="28.5" customHeight="1" outlineLevel="1" collapsed="1">
      <c r="A2393" s="36" t="s">
        <v>1148</v>
      </c>
      <c r="B2393" s="40"/>
      <c r="C2393" s="27" t="s">
        <v>1349</v>
      </c>
      <c r="D2393" s="27" t="s">
        <v>1350</v>
      </c>
      <c r="E2393" s="39" t="s">
        <v>2522</v>
      </c>
      <c r="F2393" s="35" t="s">
        <v>2634</v>
      </c>
      <c r="G2393" s="28"/>
      <c r="H2393" s="28" t="s">
        <v>59</v>
      </c>
      <c r="I2393" s="28"/>
      <c r="J2393" s="26" t="s">
        <v>33</v>
      </c>
      <c r="K2393" s="99" t="s">
        <v>316</v>
      </c>
      <c r="L2393" s="100" t="s">
        <v>316</v>
      </c>
      <c r="M2393" s="3" t="str">
        <f>M2394&amp;" "&amp;O2394&amp;N2394&amp;" "</f>
        <v xml:space="preserve">Ремонт ходовой части 1шт </v>
      </c>
      <c r="N2393" s="28"/>
      <c r="O2393" s="72"/>
      <c r="P2393" s="41"/>
      <c r="Q2393" s="88"/>
      <c r="R2393" s="47"/>
      <c r="S2393" s="47"/>
      <c r="T2393" s="47"/>
      <c r="U2393" s="47"/>
      <c r="V2393" s="47"/>
      <c r="W2393" s="48"/>
      <c r="X2393" s="48"/>
      <c r="Y2393" s="48"/>
      <c r="Z2393" s="48"/>
      <c r="AA2393" s="48"/>
      <c r="AB2393" s="48"/>
      <c r="AC2393" s="48"/>
      <c r="AD2393" s="48"/>
      <c r="AE2393" s="48"/>
      <c r="AF2393" s="48"/>
      <c r="AG2393" s="48"/>
      <c r="AH2393" s="48"/>
      <c r="AI2393" s="48"/>
      <c r="AJ2393" s="48"/>
      <c r="AK2393" s="48"/>
      <c r="AL2393" s="48"/>
      <c r="AM2393" s="48"/>
      <c r="AN2393" s="48"/>
      <c r="AO2393" s="48"/>
      <c r="AP2393" s="48"/>
      <c r="AQ2393" s="48"/>
      <c r="AR2393" s="48"/>
      <c r="AS2393" s="48"/>
      <c r="AT2393" s="48"/>
      <c r="AU2393" s="48"/>
      <c r="AV2393" s="48"/>
      <c r="AW2393" s="48"/>
      <c r="AX2393" s="48"/>
      <c r="AY2393" s="48"/>
      <c r="AZ2393" s="48"/>
      <c r="BA2393" s="48"/>
      <c r="BB2393" s="48"/>
      <c r="BC2393" s="48"/>
      <c r="BD2393" s="48"/>
      <c r="BE2393" s="48"/>
      <c r="BF2393" s="48"/>
      <c r="BG2393" s="48"/>
      <c r="BH2393" s="48"/>
      <c r="BI2393" s="48"/>
      <c r="BJ2393" s="48"/>
      <c r="BK2393" s="48"/>
      <c r="BL2393" s="48"/>
      <c r="BM2393" s="48"/>
      <c r="BN2393" s="48"/>
      <c r="BO2393" s="48"/>
      <c r="BP2393" s="48"/>
      <c r="BQ2393" s="48"/>
      <c r="BR2393" s="48"/>
      <c r="BS2393" s="48"/>
      <c r="BT2393" s="48"/>
      <c r="BU2393" s="48"/>
      <c r="BV2393" s="48"/>
      <c r="BW2393" s="48"/>
      <c r="BX2393" s="48"/>
      <c r="BY2393" s="48"/>
      <c r="BZ2393" s="48"/>
      <c r="CA2393" s="48"/>
      <c r="CB2393" s="48"/>
      <c r="CC2393" s="48"/>
      <c r="CD2393" s="48"/>
      <c r="CE2393" s="48"/>
      <c r="CF2393" s="48"/>
      <c r="CG2393" s="48"/>
      <c r="CH2393" s="48"/>
      <c r="CI2393" s="48"/>
      <c r="CJ2393" s="48"/>
      <c r="CK2393" s="48"/>
      <c r="CL2393" s="48"/>
      <c r="CM2393" s="48"/>
      <c r="CN2393" s="48"/>
      <c r="CO2393" s="48"/>
      <c r="CP2393" s="48"/>
      <c r="CQ2393" s="48"/>
      <c r="CR2393" s="48"/>
      <c r="CS2393" s="48"/>
      <c r="CT2393" s="48"/>
      <c r="CU2393" s="48"/>
      <c r="CV2393" s="48"/>
      <c r="CW2393" s="48"/>
      <c r="CX2393" s="48"/>
      <c r="CY2393" s="48"/>
      <c r="CZ2393" s="48"/>
      <c r="DA2393" s="48"/>
      <c r="DB2393" s="48"/>
      <c r="DC2393" s="48"/>
      <c r="DD2393" s="48"/>
      <c r="DE2393" s="48"/>
      <c r="DF2393" s="48"/>
      <c r="DG2393" s="48"/>
      <c r="DH2393" s="48"/>
      <c r="DI2393" s="48"/>
      <c r="DJ2393" s="48"/>
      <c r="DK2393" s="48"/>
      <c r="DL2393" s="48"/>
      <c r="DM2393" s="48"/>
      <c r="DN2393" s="48"/>
      <c r="DO2393" s="48"/>
      <c r="DP2393" s="48"/>
      <c r="DQ2393" s="48"/>
    </row>
    <row r="2394" spans="1:121" ht="12.75" hidden="1" customHeight="1" outlineLevel="2">
      <c r="A2394" s="36"/>
      <c r="B2394" s="40"/>
      <c r="C2394" s="35"/>
      <c r="D2394" s="83"/>
      <c r="E2394" s="39"/>
      <c r="F2394" s="35"/>
      <c r="G2394" s="28"/>
      <c r="H2394" s="28"/>
      <c r="I2394" s="35"/>
      <c r="J2394" s="26"/>
      <c r="K2394" s="99"/>
      <c r="L2394" s="100"/>
      <c r="M2394" s="3" t="s">
        <v>2618</v>
      </c>
      <c r="N2394" s="28" t="s">
        <v>54</v>
      </c>
      <c r="O2394" s="72">
        <v>1</v>
      </c>
      <c r="P2394" s="41"/>
      <c r="Q2394" s="88"/>
      <c r="R2394" s="47"/>
      <c r="S2394" s="47"/>
      <c r="T2394" s="47"/>
      <c r="U2394" s="47"/>
      <c r="V2394" s="47"/>
      <c r="W2394" s="48"/>
      <c r="X2394" s="48"/>
      <c r="Y2394" s="48"/>
      <c r="Z2394" s="48"/>
      <c r="AA2394" s="48"/>
      <c r="AB2394" s="48"/>
      <c r="AC2394" s="48"/>
      <c r="AD2394" s="48"/>
      <c r="AE2394" s="48"/>
      <c r="AF2394" s="48"/>
      <c r="AG2394" s="48"/>
      <c r="AH2394" s="48"/>
      <c r="AI2394" s="48"/>
      <c r="AJ2394" s="48"/>
      <c r="AK2394" s="48"/>
      <c r="AL2394" s="48"/>
      <c r="AM2394" s="48"/>
      <c r="AN2394" s="48"/>
      <c r="AO2394" s="48"/>
      <c r="AP2394" s="48"/>
      <c r="AQ2394" s="48"/>
      <c r="AR2394" s="48"/>
      <c r="AS2394" s="48"/>
      <c r="AT2394" s="48"/>
      <c r="AU2394" s="48"/>
      <c r="AV2394" s="48"/>
      <c r="AW2394" s="48"/>
      <c r="AX2394" s="48"/>
      <c r="AY2394" s="48"/>
      <c r="AZ2394" s="48"/>
      <c r="BA2394" s="48"/>
      <c r="BB2394" s="48"/>
      <c r="BC2394" s="48"/>
      <c r="BD2394" s="48"/>
      <c r="BE2394" s="48"/>
      <c r="BF2394" s="48"/>
      <c r="BG2394" s="48"/>
      <c r="BH2394" s="48"/>
      <c r="BI2394" s="48"/>
      <c r="BJ2394" s="48"/>
      <c r="BK2394" s="48"/>
      <c r="BL2394" s="48"/>
      <c r="BM2394" s="48"/>
      <c r="BN2394" s="48"/>
      <c r="BO2394" s="48"/>
      <c r="BP2394" s="48"/>
      <c r="BQ2394" s="48"/>
      <c r="BR2394" s="48"/>
      <c r="BS2394" s="48"/>
      <c r="BT2394" s="48"/>
      <c r="BU2394" s="48"/>
      <c r="BV2394" s="48"/>
      <c r="BW2394" s="48"/>
      <c r="BX2394" s="48"/>
      <c r="BY2394" s="48"/>
      <c r="BZ2394" s="48"/>
      <c r="CA2394" s="48"/>
      <c r="CB2394" s="48"/>
      <c r="CC2394" s="48"/>
      <c r="CD2394" s="48"/>
      <c r="CE2394" s="48"/>
      <c r="CF2394" s="48"/>
      <c r="CG2394" s="48"/>
      <c r="CH2394" s="48"/>
      <c r="CI2394" s="48"/>
      <c r="CJ2394" s="48"/>
      <c r="CK2394" s="48"/>
      <c r="CL2394" s="48"/>
      <c r="CM2394" s="48"/>
      <c r="CN2394" s="48"/>
      <c r="CO2394" s="48"/>
      <c r="CP2394" s="48"/>
      <c r="CQ2394" s="48"/>
      <c r="CR2394" s="48"/>
      <c r="CS2394" s="48"/>
      <c r="CT2394" s="48"/>
      <c r="CU2394" s="48"/>
      <c r="CV2394" s="48"/>
      <c r="CW2394" s="48"/>
      <c r="CX2394" s="48"/>
      <c r="CY2394" s="48"/>
      <c r="CZ2394" s="48"/>
      <c r="DA2394" s="48"/>
      <c r="DB2394" s="48"/>
      <c r="DC2394" s="48"/>
      <c r="DD2394" s="48"/>
      <c r="DE2394" s="48"/>
      <c r="DF2394" s="48"/>
      <c r="DG2394" s="48"/>
      <c r="DH2394" s="48"/>
      <c r="DI2394" s="48"/>
      <c r="DJ2394" s="48"/>
      <c r="DK2394" s="48"/>
      <c r="DL2394" s="48"/>
      <c r="DM2394" s="48"/>
      <c r="DN2394" s="48"/>
      <c r="DO2394" s="48"/>
      <c r="DP2394" s="48"/>
      <c r="DQ2394" s="48"/>
    </row>
    <row r="2395" spans="1:121" ht="22.5" customHeight="1" outlineLevel="1" collapsed="1">
      <c r="A2395" s="36" t="s">
        <v>1257</v>
      </c>
      <c r="B2395" s="40"/>
      <c r="C2395" s="27" t="s">
        <v>1349</v>
      </c>
      <c r="D2395" s="27" t="s">
        <v>1350</v>
      </c>
      <c r="E2395" s="39" t="s">
        <v>2523</v>
      </c>
      <c r="F2395" s="35" t="s">
        <v>2603</v>
      </c>
      <c r="G2395" s="28"/>
      <c r="H2395" s="28" t="s">
        <v>59</v>
      </c>
      <c r="I2395" s="28"/>
      <c r="J2395" s="26" t="s">
        <v>33</v>
      </c>
      <c r="K2395" s="99" t="s">
        <v>316</v>
      </c>
      <c r="L2395" s="100" t="s">
        <v>316</v>
      </c>
      <c r="M2395" s="3" t="str">
        <f>M2396&amp;" "&amp;O2396&amp;N2396&amp;" "</f>
        <v xml:space="preserve">Замена усилителя вакуумного  2шт </v>
      </c>
      <c r="N2395" s="28"/>
      <c r="O2395" s="72"/>
      <c r="P2395" s="41"/>
      <c r="Q2395" s="88"/>
      <c r="R2395" s="47"/>
      <c r="S2395" s="47"/>
      <c r="T2395" s="47"/>
      <c r="U2395" s="47"/>
      <c r="V2395" s="47"/>
      <c r="W2395" s="48"/>
      <c r="X2395" s="48"/>
      <c r="Y2395" s="48"/>
      <c r="Z2395" s="48"/>
      <c r="AA2395" s="48"/>
      <c r="AB2395" s="48"/>
      <c r="AC2395" s="48"/>
      <c r="AD2395" s="48"/>
      <c r="AE2395" s="48"/>
      <c r="AF2395" s="48"/>
      <c r="AG2395" s="48"/>
      <c r="AH2395" s="48"/>
      <c r="AI2395" s="48"/>
      <c r="AJ2395" s="48"/>
      <c r="AK2395" s="48"/>
      <c r="AL2395" s="48"/>
      <c r="AM2395" s="48"/>
      <c r="AN2395" s="48"/>
      <c r="AO2395" s="48"/>
      <c r="AP2395" s="48"/>
      <c r="AQ2395" s="48"/>
      <c r="AR2395" s="48"/>
      <c r="AS2395" s="48"/>
      <c r="AT2395" s="48"/>
      <c r="AU2395" s="48"/>
      <c r="AV2395" s="48"/>
      <c r="AW2395" s="48"/>
      <c r="AX2395" s="48"/>
      <c r="AY2395" s="48"/>
      <c r="AZ2395" s="48"/>
      <c r="BA2395" s="48"/>
      <c r="BB2395" s="48"/>
      <c r="BC2395" s="48"/>
      <c r="BD2395" s="48"/>
      <c r="BE2395" s="48"/>
      <c r="BF2395" s="48"/>
      <c r="BG2395" s="48"/>
      <c r="BH2395" s="48"/>
      <c r="BI2395" s="48"/>
      <c r="BJ2395" s="48"/>
      <c r="BK2395" s="48"/>
      <c r="BL2395" s="48"/>
      <c r="BM2395" s="48"/>
      <c r="BN2395" s="48"/>
      <c r="BO2395" s="48"/>
      <c r="BP2395" s="48"/>
      <c r="BQ2395" s="48"/>
      <c r="BR2395" s="48"/>
      <c r="BS2395" s="48"/>
      <c r="BT2395" s="48"/>
      <c r="BU2395" s="48"/>
      <c r="BV2395" s="48"/>
      <c r="BW2395" s="48"/>
      <c r="BX2395" s="48"/>
      <c r="BY2395" s="48"/>
      <c r="BZ2395" s="48"/>
      <c r="CA2395" s="48"/>
      <c r="CB2395" s="48"/>
      <c r="CC2395" s="48"/>
      <c r="CD2395" s="48"/>
      <c r="CE2395" s="48"/>
      <c r="CF2395" s="48"/>
      <c r="CG2395" s="48"/>
      <c r="CH2395" s="48"/>
      <c r="CI2395" s="48"/>
      <c r="CJ2395" s="48"/>
      <c r="CK2395" s="48"/>
      <c r="CL2395" s="48"/>
      <c r="CM2395" s="48"/>
      <c r="CN2395" s="48"/>
      <c r="CO2395" s="48"/>
      <c r="CP2395" s="48"/>
      <c r="CQ2395" s="48"/>
      <c r="CR2395" s="48"/>
      <c r="CS2395" s="48"/>
      <c r="CT2395" s="48"/>
      <c r="CU2395" s="48"/>
      <c r="CV2395" s="48"/>
      <c r="CW2395" s="48"/>
      <c r="CX2395" s="48"/>
      <c r="CY2395" s="48"/>
      <c r="CZ2395" s="48"/>
      <c r="DA2395" s="48"/>
      <c r="DB2395" s="48"/>
      <c r="DC2395" s="48"/>
      <c r="DD2395" s="48"/>
      <c r="DE2395" s="48"/>
      <c r="DF2395" s="48"/>
      <c r="DG2395" s="48"/>
      <c r="DH2395" s="48"/>
      <c r="DI2395" s="48"/>
      <c r="DJ2395" s="48"/>
      <c r="DK2395" s="48"/>
      <c r="DL2395" s="48"/>
      <c r="DM2395" s="48"/>
      <c r="DN2395" s="48"/>
      <c r="DO2395" s="48"/>
      <c r="DP2395" s="48"/>
      <c r="DQ2395" s="48"/>
    </row>
    <row r="2396" spans="1:121" ht="12.75" hidden="1" customHeight="1" outlineLevel="2">
      <c r="A2396" s="36"/>
      <c r="B2396" s="40"/>
      <c r="C2396" s="35"/>
      <c r="D2396" s="83"/>
      <c r="E2396" s="39"/>
      <c r="F2396" s="35"/>
      <c r="G2396" s="28"/>
      <c r="H2396" s="28"/>
      <c r="I2396" s="35"/>
      <c r="J2396" s="26"/>
      <c r="K2396" s="99"/>
      <c r="L2396" s="100"/>
      <c r="M2396" s="3" t="s">
        <v>2524</v>
      </c>
      <c r="N2396" s="28" t="s">
        <v>54</v>
      </c>
      <c r="O2396" s="72">
        <v>2</v>
      </c>
      <c r="P2396" s="41"/>
      <c r="Q2396" s="88"/>
      <c r="R2396" s="47"/>
      <c r="S2396" s="47"/>
      <c r="T2396" s="47"/>
      <c r="U2396" s="47"/>
      <c r="V2396" s="47"/>
      <c r="W2396" s="48"/>
      <c r="X2396" s="48"/>
      <c r="Y2396" s="48"/>
      <c r="Z2396" s="48"/>
      <c r="AA2396" s="48"/>
      <c r="AB2396" s="48"/>
      <c r="AC2396" s="48"/>
      <c r="AD2396" s="48"/>
      <c r="AE2396" s="48"/>
      <c r="AF2396" s="48"/>
      <c r="AG2396" s="48"/>
      <c r="AH2396" s="48"/>
      <c r="AI2396" s="48"/>
      <c r="AJ2396" s="48"/>
      <c r="AK2396" s="48"/>
      <c r="AL2396" s="48"/>
      <c r="AM2396" s="48"/>
      <c r="AN2396" s="48"/>
      <c r="AO2396" s="48"/>
      <c r="AP2396" s="48"/>
      <c r="AQ2396" s="48"/>
      <c r="AR2396" s="48"/>
      <c r="AS2396" s="48"/>
      <c r="AT2396" s="48"/>
      <c r="AU2396" s="48"/>
      <c r="AV2396" s="48"/>
      <c r="AW2396" s="48"/>
      <c r="AX2396" s="48"/>
      <c r="AY2396" s="48"/>
      <c r="AZ2396" s="48"/>
      <c r="BA2396" s="48"/>
      <c r="BB2396" s="48"/>
      <c r="BC2396" s="48"/>
      <c r="BD2396" s="48"/>
      <c r="BE2396" s="48"/>
      <c r="BF2396" s="48"/>
      <c r="BG2396" s="48"/>
      <c r="BH2396" s="48"/>
      <c r="BI2396" s="48"/>
      <c r="BJ2396" s="48"/>
      <c r="BK2396" s="48"/>
      <c r="BL2396" s="48"/>
      <c r="BM2396" s="48"/>
      <c r="BN2396" s="48"/>
      <c r="BO2396" s="48"/>
      <c r="BP2396" s="48"/>
      <c r="BQ2396" s="48"/>
      <c r="BR2396" s="48"/>
      <c r="BS2396" s="48"/>
      <c r="BT2396" s="48"/>
      <c r="BU2396" s="48"/>
      <c r="BV2396" s="48"/>
      <c r="BW2396" s="48"/>
      <c r="BX2396" s="48"/>
      <c r="BY2396" s="48"/>
      <c r="BZ2396" s="48"/>
      <c r="CA2396" s="48"/>
      <c r="CB2396" s="48"/>
      <c r="CC2396" s="48"/>
      <c r="CD2396" s="48"/>
      <c r="CE2396" s="48"/>
      <c r="CF2396" s="48"/>
      <c r="CG2396" s="48"/>
      <c r="CH2396" s="48"/>
      <c r="CI2396" s="48"/>
      <c r="CJ2396" s="48"/>
      <c r="CK2396" s="48"/>
      <c r="CL2396" s="48"/>
      <c r="CM2396" s="48"/>
      <c r="CN2396" s="48"/>
      <c r="CO2396" s="48"/>
      <c r="CP2396" s="48"/>
      <c r="CQ2396" s="48"/>
      <c r="CR2396" s="48"/>
      <c r="CS2396" s="48"/>
      <c r="CT2396" s="48"/>
      <c r="CU2396" s="48"/>
      <c r="CV2396" s="48"/>
      <c r="CW2396" s="48"/>
      <c r="CX2396" s="48"/>
      <c r="CY2396" s="48"/>
      <c r="CZ2396" s="48"/>
      <c r="DA2396" s="48"/>
      <c r="DB2396" s="48"/>
      <c r="DC2396" s="48"/>
      <c r="DD2396" s="48"/>
      <c r="DE2396" s="48"/>
      <c r="DF2396" s="48"/>
      <c r="DG2396" s="48"/>
      <c r="DH2396" s="48"/>
      <c r="DI2396" s="48"/>
      <c r="DJ2396" s="48"/>
      <c r="DK2396" s="48"/>
      <c r="DL2396" s="48"/>
      <c r="DM2396" s="48"/>
      <c r="DN2396" s="48"/>
      <c r="DO2396" s="48"/>
      <c r="DP2396" s="48"/>
      <c r="DQ2396" s="48"/>
    </row>
    <row r="2397" spans="1:121" ht="22.5" customHeight="1" outlineLevel="1" collapsed="1">
      <c r="A2397" s="36" t="s">
        <v>1258</v>
      </c>
      <c r="B2397" s="40"/>
      <c r="C2397" s="27" t="s">
        <v>1349</v>
      </c>
      <c r="D2397" s="27" t="s">
        <v>1350</v>
      </c>
      <c r="E2397" s="39" t="s">
        <v>2525</v>
      </c>
      <c r="F2397" s="35" t="s">
        <v>2633</v>
      </c>
      <c r="G2397" s="28"/>
      <c r="H2397" s="28" t="s">
        <v>59</v>
      </c>
      <c r="I2397" s="28"/>
      <c r="J2397" s="26" t="s">
        <v>33</v>
      </c>
      <c r="K2397" s="99" t="s">
        <v>316</v>
      </c>
      <c r="L2397" s="100" t="s">
        <v>316</v>
      </c>
      <c r="M2397" s="3" t="str">
        <f>M2398&amp;" "&amp;O2398&amp;N2398&amp;" "&amp;M2399&amp;" "&amp;O2399&amp;N2399&amp;" "&amp;M2400&amp;""&amp;O2400&amp;N2400&amp;""</f>
        <v>Замена шарнира поворотного кулака  2шт Замена генератора 1шт Замена стартера1шт</v>
      </c>
      <c r="N2397" s="28"/>
      <c r="O2397" s="72"/>
      <c r="P2397" s="41"/>
      <c r="Q2397" s="88"/>
      <c r="R2397" s="47"/>
      <c r="S2397" s="47"/>
      <c r="T2397" s="47"/>
      <c r="U2397" s="47"/>
      <c r="V2397" s="47"/>
      <c r="W2397" s="48"/>
      <c r="X2397" s="48"/>
      <c r="Y2397" s="48"/>
      <c r="Z2397" s="48"/>
      <c r="AA2397" s="48"/>
      <c r="AB2397" s="48"/>
      <c r="AC2397" s="48"/>
      <c r="AD2397" s="48"/>
      <c r="AE2397" s="48"/>
      <c r="AF2397" s="48"/>
      <c r="AG2397" s="48"/>
      <c r="AH2397" s="48"/>
      <c r="AI2397" s="48"/>
      <c r="AJ2397" s="48"/>
      <c r="AK2397" s="48"/>
      <c r="AL2397" s="48"/>
      <c r="AM2397" s="48"/>
      <c r="AN2397" s="48"/>
      <c r="AO2397" s="48"/>
      <c r="AP2397" s="48"/>
      <c r="AQ2397" s="48"/>
      <c r="AR2397" s="48"/>
      <c r="AS2397" s="48"/>
      <c r="AT2397" s="48"/>
      <c r="AU2397" s="48"/>
      <c r="AV2397" s="48"/>
      <c r="AW2397" s="48"/>
      <c r="AX2397" s="48"/>
      <c r="AY2397" s="48"/>
      <c r="AZ2397" s="48"/>
      <c r="BA2397" s="48"/>
      <c r="BB2397" s="48"/>
      <c r="BC2397" s="48"/>
      <c r="BD2397" s="48"/>
      <c r="BE2397" s="48"/>
      <c r="BF2397" s="48"/>
      <c r="BG2397" s="48"/>
      <c r="BH2397" s="48"/>
      <c r="BI2397" s="48"/>
      <c r="BJ2397" s="48"/>
      <c r="BK2397" s="48"/>
      <c r="BL2397" s="48"/>
      <c r="BM2397" s="48"/>
      <c r="BN2397" s="48"/>
      <c r="BO2397" s="48"/>
      <c r="BP2397" s="48"/>
      <c r="BQ2397" s="48"/>
      <c r="BR2397" s="48"/>
      <c r="BS2397" s="48"/>
      <c r="BT2397" s="48"/>
      <c r="BU2397" s="48"/>
      <c r="BV2397" s="48"/>
      <c r="BW2397" s="48"/>
      <c r="BX2397" s="48"/>
      <c r="BY2397" s="48"/>
      <c r="BZ2397" s="48"/>
      <c r="CA2397" s="48"/>
      <c r="CB2397" s="48"/>
      <c r="CC2397" s="48"/>
      <c r="CD2397" s="48"/>
      <c r="CE2397" s="48"/>
      <c r="CF2397" s="48"/>
      <c r="CG2397" s="48"/>
      <c r="CH2397" s="48"/>
      <c r="CI2397" s="48"/>
      <c r="CJ2397" s="48"/>
      <c r="CK2397" s="48"/>
      <c r="CL2397" s="48"/>
      <c r="CM2397" s="48"/>
      <c r="CN2397" s="48"/>
      <c r="CO2397" s="48"/>
      <c r="CP2397" s="48"/>
      <c r="CQ2397" s="48"/>
      <c r="CR2397" s="48"/>
      <c r="CS2397" s="48"/>
      <c r="CT2397" s="48"/>
      <c r="CU2397" s="48"/>
      <c r="CV2397" s="48"/>
      <c r="CW2397" s="48"/>
      <c r="CX2397" s="48"/>
      <c r="CY2397" s="48"/>
      <c r="CZ2397" s="48"/>
      <c r="DA2397" s="48"/>
      <c r="DB2397" s="48"/>
      <c r="DC2397" s="48"/>
      <c r="DD2397" s="48"/>
      <c r="DE2397" s="48"/>
      <c r="DF2397" s="48"/>
      <c r="DG2397" s="48"/>
      <c r="DH2397" s="48"/>
      <c r="DI2397" s="48"/>
      <c r="DJ2397" s="48"/>
      <c r="DK2397" s="48"/>
      <c r="DL2397" s="48"/>
      <c r="DM2397" s="48"/>
      <c r="DN2397" s="48"/>
      <c r="DO2397" s="48"/>
      <c r="DP2397" s="48"/>
      <c r="DQ2397" s="48"/>
    </row>
    <row r="2398" spans="1:121" ht="12.75" hidden="1" customHeight="1" outlineLevel="2">
      <c r="A2398" s="36"/>
      <c r="B2398" s="40"/>
      <c r="C2398" s="35"/>
      <c r="D2398" s="83"/>
      <c r="E2398" s="39"/>
      <c r="F2398" s="35"/>
      <c r="G2398" s="28"/>
      <c r="H2398" s="28"/>
      <c r="I2398" s="35"/>
      <c r="J2398" s="26"/>
      <c r="K2398" s="99"/>
      <c r="L2398" s="100"/>
      <c r="M2398" s="3" t="s">
        <v>2526</v>
      </c>
      <c r="N2398" s="28" t="s">
        <v>54</v>
      </c>
      <c r="O2398" s="72">
        <v>2</v>
      </c>
      <c r="P2398" s="41"/>
      <c r="Q2398" s="88"/>
      <c r="R2398" s="47"/>
      <c r="S2398" s="47"/>
      <c r="T2398" s="47"/>
      <c r="U2398" s="47"/>
      <c r="V2398" s="47"/>
      <c r="W2398" s="48"/>
      <c r="X2398" s="48"/>
      <c r="Y2398" s="48"/>
      <c r="Z2398" s="48"/>
      <c r="AA2398" s="48"/>
      <c r="AB2398" s="48"/>
      <c r="AC2398" s="48"/>
      <c r="AD2398" s="48"/>
      <c r="AE2398" s="48"/>
      <c r="AF2398" s="48"/>
      <c r="AG2398" s="48"/>
      <c r="AH2398" s="48"/>
      <c r="AI2398" s="48"/>
      <c r="AJ2398" s="48"/>
      <c r="AK2398" s="48"/>
      <c r="AL2398" s="48"/>
      <c r="AM2398" s="48"/>
      <c r="AN2398" s="48"/>
      <c r="AO2398" s="48"/>
      <c r="AP2398" s="48"/>
      <c r="AQ2398" s="48"/>
      <c r="AR2398" s="48"/>
      <c r="AS2398" s="48"/>
      <c r="AT2398" s="48"/>
      <c r="AU2398" s="48"/>
      <c r="AV2398" s="48"/>
      <c r="AW2398" s="48"/>
      <c r="AX2398" s="48"/>
      <c r="AY2398" s="48"/>
      <c r="AZ2398" s="48"/>
      <c r="BA2398" s="48"/>
      <c r="BB2398" s="48"/>
      <c r="BC2398" s="48"/>
      <c r="BD2398" s="48"/>
      <c r="BE2398" s="48"/>
      <c r="BF2398" s="48"/>
      <c r="BG2398" s="48"/>
      <c r="BH2398" s="48"/>
      <c r="BI2398" s="48"/>
      <c r="BJ2398" s="48"/>
      <c r="BK2398" s="48"/>
      <c r="BL2398" s="48"/>
      <c r="BM2398" s="48"/>
      <c r="BN2398" s="48"/>
      <c r="BO2398" s="48"/>
      <c r="BP2398" s="48"/>
      <c r="BQ2398" s="48"/>
      <c r="BR2398" s="48"/>
      <c r="BS2398" s="48"/>
      <c r="BT2398" s="48"/>
      <c r="BU2398" s="48"/>
      <c r="BV2398" s="48"/>
      <c r="BW2398" s="48"/>
      <c r="BX2398" s="48"/>
      <c r="BY2398" s="48"/>
      <c r="BZ2398" s="48"/>
      <c r="CA2398" s="48"/>
      <c r="CB2398" s="48"/>
      <c r="CC2398" s="48"/>
      <c r="CD2398" s="48"/>
      <c r="CE2398" s="48"/>
      <c r="CF2398" s="48"/>
      <c r="CG2398" s="48"/>
      <c r="CH2398" s="48"/>
      <c r="CI2398" s="48"/>
      <c r="CJ2398" s="48"/>
      <c r="CK2398" s="48"/>
      <c r="CL2398" s="48"/>
      <c r="CM2398" s="48"/>
      <c r="CN2398" s="48"/>
      <c r="CO2398" s="48"/>
      <c r="CP2398" s="48"/>
      <c r="CQ2398" s="48"/>
      <c r="CR2398" s="48"/>
      <c r="CS2398" s="48"/>
      <c r="CT2398" s="48"/>
      <c r="CU2398" s="48"/>
      <c r="CV2398" s="48"/>
      <c r="CW2398" s="48"/>
      <c r="CX2398" s="48"/>
      <c r="CY2398" s="48"/>
      <c r="CZ2398" s="48"/>
      <c r="DA2398" s="48"/>
      <c r="DB2398" s="48"/>
      <c r="DC2398" s="48"/>
      <c r="DD2398" s="48"/>
      <c r="DE2398" s="48"/>
      <c r="DF2398" s="48"/>
      <c r="DG2398" s="48"/>
      <c r="DH2398" s="48"/>
      <c r="DI2398" s="48"/>
      <c r="DJ2398" s="48"/>
      <c r="DK2398" s="48"/>
      <c r="DL2398" s="48"/>
      <c r="DM2398" s="48"/>
      <c r="DN2398" s="48"/>
      <c r="DO2398" s="48"/>
      <c r="DP2398" s="48"/>
      <c r="DQ2398" s="48"/>
    </row>
    <row r="2399" spans="1:121" ht="12.75" hidden="1" customHeight="1" outlineLevel="2">
      <c r="A2399" s="36"/>
      <c r="B2399" s="40"/>
      <c r="C2399" s="35"/>
      <c r="D2399" s="83"/>
      <c r="E2399" s="39"/>
      <c r="F2399" s="35"/>
      <c r="G2399" s="28"/>
      <c r="H2399" s="28"/>
      <c r="I2399" s="35"/>
      <c r="J2399" s="26"/>
      <c r="K2399" s="99"/>
      <c r="L2399" s="100"/>
      <c r="M2399" s="3" t="s">
        <v>813</v>
      </c>
      <c r="N2399" s="28" t="s">
        <v>54</v>
      </c>
      <c r="O2399" s="72">
        <v>1</v>
      </c>
      <c r="P2399" s="41"/>
      <c r="Q2399" s="88"/>
      <c r="R2399" s="47"/>
      <c r="S2399" s="47"/>
      <c r="T2399" s="47"/>
      <c r="U2399" s="47"/>
      <c r="V2399" s="47"/>
      <c r="W2399" s="48"/>
      <c r="X2399" s="48"/>
      <c r="Y2399" s="48"/>
      <c r="Z2399" s="48"/>
      <c r="AA2399" s="48"/>
      <c r="AB2399" s="48"/>
      <c r="AC2399" s="48"/>
      <c r="AD2399" s="48"/>
      <c r="AE2399" s="48"/>
      <c r="AF2399" s="48"/>
      <c r="AG2399" s="48"/>
      <c r="AH2399" s="48"/>
      <c r="AI2399" s="48"/>
      <c r="AJ2399" s="48"/>
      <c r="AK2399" s="48"/>
      <c r="AL2399" s="48"/>
      <c r="AM2399" s="48"/>
      <c r="AN2399" s="48"/>
      <c r="AO2399" s="48"/>
      <c r="AP2399" s="48"/>
      <c r="AQ2399" s="48"/>
      <c r="AR2399" s="48"/>
      <c r="AS2399" s="48"/>
      <c r="AT2399" s="48"/>
      <c r="AU2399" s="48"/>
      <c r="AV2399" s="48"/>
      <c r="AW2399" s="48"/>
      <c r="AX2399" s="48"/>
      <c r="AY2399" s="48"/>
      <c r="AZ2399" s="48"/>
      <c r="BA2399" s="48"/>
      <c r="BB2399" s="48"/>
      <c r="BC2399" s="48"/>
      <c r="BD2399" s="48"/>
      <c r="BE2399" s="48"/>
      <c r="BF2399" s="48"/>
      <c r="BG2399" s="48"/>
      <c r="BH2399" s="48"/>
      <c r="BI2399" s="48"/>
      <c r="BJ2399" s="48"/>
      <c r="BK2399" s="48"/>
      <c r="BL2399" s="48"/>
      <c r="BM2399" s="48"/>
      <c r="BN2399" s="48"/>
      <c r="BO2399" s="48"/>
      <c r="BP2399" s="48"/>
      <c r="BQ2399" s="48"/>
      <c r="BR2399" s="48"/>
      <c r="BS2399" s="48"/>
      <c r="BT2399" s="48"/>
      <c r="BU2399" s="48"/>
      <c r="BV2399" s="48"/>
      <c r="BW2399" s="48"/>
      <c r="BX2399" s="48"/>
      <c r="BY2399" s="48"/>
      <c r="BZ2399" s="48"/>
      <c r="CA2399" s="48"/>
      <c r="CB2399" s="48"/>
      <c r="CC2399" s="48"/>
      <c r="CD2399" s="48"/>
      <c r="CE2399" s="48"/>
      <c r="CF2399" s="48"/>
      <c r="CG2399" s="48"/>
      <c r="CH2399" s="48"/>
      <c r="CI2399" s="48"/>
      <c r="CJ2399" s="48"/>
      <c r="CK2399" s="48"/>
      <c r="CL2399" s="48"/>
      <c r="CM2399" s="48"/>
      <c r="CN2399" s="48"/>
      <c r="CO2399" s="48"/>
      <c r="CP2399" s="48"/>
      <c r="CQ2399" s="48"/>
      <c r="CR2399" s="48"/>
      <c r="CS2399" s="48"/>
      <c r="CT2399" s="48"/>
      <c r="CU2399" s="48"/>
      <c r="CV2399" s="48"/>
      <c r="CW2399" s="48"/>
      <c r="CX2399" s="48"/>
      <c r="CY2399" s="48"/>
      <c r="CZ2399" s="48"/>
      <c r="DA2399" s="48"/>
      <c r="DB2399" s="48"/>
      <c r="DC2399" s="48"/>
      <c r="DD2399" s="48"/>
      <c r="DE2399" s="48"/>
      <c r="DF2399" s="48"/>
      <c r="DG2399" s="48"/>
      <c r="DH2399" s="48"/>
      <c r="DI2399" s="48"/>
      <c r="DJ2399" s="48"/>
      <c r="DK2399" s="48"/>
      <c r="DL2399" s="48"/>
      <c r="DM2399" s="48"/>
      <c r="DN2399" s="48"/>
      <c r="DO2399" s="48"/>
      <c r="DP2399" s="48"/>
      <c r="DQ2399" s="48"/>
    </row>
    <row r="2400" spans="1:121" ht="12.75" hidden="1" customHeight="1" outlineLevel="2">
      <c r="A2400" s="36"/>
      <c r="B2400" s="40"/>
      <c r="C2400" s="35"/>
      <c r="D2400" s="83"/>
      <c r="E2400" s="39"/>
      <c r="F2400" s="35"/>
      <c r="G2400" s="28"/>
      <c r="H2400" s="28"/>
      <c r="I2400" s="35"/>
      <c r="J2400" s="26"/>
      <c r="K2400" s="99"/>
      <c r="L2400" s="100"/>
      <c r="M2400" s="3" t="s">
        <v>812</v>
      </c>
      <c r="N2400" s="28" t="s">
        <v>54</v>
      </c>
      <c r="O2400" s="72">
        <v>1</v>
      </c>
      <c r="P2400" s="41"/>
      <c r="Q2400" s="88"/>
      <c r="R2400" s="47"/>
      <c r="S2400" s="47"/>
      <c r="T2400" s="47"/>
      <c r="U2400" s="47"/>
      <c r="V2400" s="47"/>
      <c r="W2400" s="48"/>
      <c r="X2400" s="48"/>
      <c r="Y2400" s="48"/>
      <c r="Z2400" s="48"/>
      <c r="AA2400" s="48"/>
      <c r="AB2400" s="48"/>
      <c r="AC2400" s="48"/>
      <c r="AD2400" s="48"/>
      <c r="AE2400" s="48"/>
      <c r="AF2400" s="48"/>
      <c r="AG2400" s="48"/>
      <c r="AH2400" s="48"/>
      <c r="AI2400" s="48"/>
      <c r="AJ2400" s="48"/>
      <c r="AK2400" s="48"/>
      <c r="AL2400" s="48"/>
      <c r="AM2400" s="48"/>
      <c r="AN2400" s="48"/>
      <c r="AO2400" s="48"/>
      <c r="AP2400" s="48"/>
      <c r="AQ2400" s="48"/>
      <c r="AR2400" s="48"/>
      <c r="AS2400" s="48"/>
      <c r="AT2400" s="48"/>
      <c r="AU2400" s="48"/>
      <c r="AV2400" s="48"/>
      <c r="AW2400" s="48"/>
      <c r="AX2400" s="48"/>
      <c r="AY2400" s="48"/>
      <c r="AZ2400" s="48"/>
      <c r="BA2400" s="48"/>
      <c r="BB2400" s="48"/>
      <c r="BC2400" s="48"/>
      <c r="BD2400" s="48"/>
      <c r="BE2400" s="48"/>
      <c r="BF2400" s="48"/>
      <c r="BG2400" s="48"/>
      <c r="BH2400" s="48"/>
      <c r="BI2400" s="48"/>
      <c r="BJ2400" s="48"/>
      <c r="BK2400" s="48"/>
      <c r="BL2400" s="48"/>
      <c r="BM2400" s="48"/>
      <c r="BN2400" s="48"/>
      <c r="BO2400" s="48"/>
      <c r="BP2400" s="48"/>
      <c r="BQ2400" s="48"/>
      <c r="BR2400" s="48"/>
      <c r="BS2400" s="48"/>
      <c r="BT2400" s="48"/>
      <c r="BU2400" s="48"/>
      <c r="BV2400" s="48"/>
      <c r="BW2400" s="48"/>
      <c r="BX2400" s="48"/>
      <c r="BY2400" s="48"/>
      <c r="BZ2400" s="48"/>
      <c r="CA2400" s="48"/>
      <c r="CB2400" s="48"/>
      <c r="CC2400" s="48"/>
      <c r="CD2400" s="48"/>
      <c r="CE2400" s="48"/>
      <c r="CF2400" s="48"/>
      <c r="CG2400" s="48"/>
      <c r="CH2400" s="48"/>
      <c r="CI2400" s="48"/>
      <c r="CJ2400" s="48"/>
      <c r="CK2400" s="48"/>
      <c r="CL2400" s="48"/>
      <c r="CM2400" s="48"/>
      <c r="CN2400" s="48"/>
      <c r="CO2400" s="48"/>
      <c r="CP2400" s="48"/>
      <c r="CQ2400" s="48"/>
      <c r="CR2400" s="48"/>
      <c r="CS2400" s="48"/>
      <c r="CT2400" s="48"/>
      <c r="CU2400" s="48"/>
      <c r="CV2400" s="48"/>
      <c r="CW2400" s="48"/>
      <c r="CX2400" s="48"/>
      <c r="CY2400" s="48"/>
      <c r="CZ2400" s="48"/>
      <c r="DA2400" s="48"/>
      <c r="DB2400" s="48"/>
      <c r="DC2400" s="48"/>
      <c r="DD2400" s="48"/>
      <c r="DE2400" s="48"/>
      <c r="DF2400" s="48"/>
      <c r="DG2400" s="48"/>
      <c r="DH2400" s="48"/>
      <c r="DI2400" s="48"/>
      <c r="DJ2400" s="48"/>
      <c r="DK2400" s="48"/>
      <c r="DL2400" s="48"/>
      <c r="DM2400" s="48"/>
      <c r="DN2400" s="48"/>
      <c r="DO2400" s="48"/>
      <c r="DP2400" s="48"/>
      <c r="DQ2400" s="48"/>
    </row>
    <row r="2401" spans="1:121" ht="38.25" customHeight="1" outlineLevel="1" collapsed="1">
      <c r="A2401" s="36" t="s">
        <v>1259</v>
      </c>
      <c r="B2401" s="40"/>
      <c r="C2401" s="27" t="s">
        <v>1349</v>
      </c>
      <c r="D2401" s="27" t="s">
        <v>1350</v>
      </c>
      <c r="E2401" s="39" t="s">
        <v>2527</v>
      </c>
      <c r="F2401" s="35" t="s">
        <v>2604</v>
      </c>
      <c r="G2401" s="28"/>
      <c r="H2401" s="28" t="s">
        <v>59</v>
      </c>
      <c r="I2401" s="28"/>
      <c r="J2401" s="26" t="s">
        <v>33</v>
      </c>
      <c r="K2401" s="99" t="s">
        <v>316</v>
      </c>
      <c r="L2401" s="100" t="s">
        <v>316</v>
      </c>
      <c r="M2401" s="3" t="str">
        <f>M2402&amp;" "&amp;O2402&amp;N2402&amp;" "&amp;M2403&amp;" "&amp;O2403&amp;N2403&amp;" "</f>
        <v xml:space="preserve">Замена гидроцилиндра  1шт Замена гидронасоса  1шт </v>
      </c>
      <c r="N2401" s="26"/>
      <c r="O2401" s="72"/>
      <c r="P2401" s="41"/>
      <c r="Q2401" s="88"/>
      <c r="R2401" s="47"/>
      <c r="S2401" s="47"/>
      <c r="T2401" s="47"/>
      <c r="U2401" s="47"/>
      <c r="V2401" s="47"/>
      <c r="W2401" s="48"/>
      <c r="X2401" s="48"/>
      <c r="Y2401" s="48"/>
      <c r="Z2401" s="48"/>
      <c r="AA2401" s="48"/>
      <c r="AB2401" s="48"/>
      <c r="AC2401" s="48"/>
      <c r="AD2401" s="48"/>
      <c r="AE2401" s="48"/>
      <c r="AF2401" s="48"/>
      <c r="AG2401" s="48"/>
      <c r="AH2401" s="48"/>
      <c r="AI2401" s="48"/>
      <c r="AJ2401" s="48"/>
      <c r="AK2401" s="48"/>
      <c r="AL2401" s="48"/>
      <c r="AM2401" s="48"/>
      <c r="AN2401" s="48"/>
      <c r="AO2401" s="48"/>
      <c r="AP2401" s="48"/>
      <c r="AQ2401" s="48"/>
      <c r="AR2401" s="48"/>
      <c r="AS2401" s="48"/>
      <c r="AT2401" s="48"/>
      <c r="AU2401" s="48"/>
      <c r="AV2401" s="48"/>
      <c r="AW2401" s="48"/>
      <c r="AX2401" s="48"/>
      <c r="AY2401" s="48"/>
      <c r="AZ2401" s="48"/>
      <c r="BA2401" s="48"/>
      <c r="BB2401" s="48"/>
      <c r="BC2401" s="48"/>
      <c r="BD2401" s="48"/>
      <c r="BE2401" s="48"/>
      <c r="BF2401" s="48"/>
      <c r="BG2401" s="48"/>
      <c r="BH2401" s="48"/>
      <c r="BI2401" s="48"/>
      <c r="BJ2401" s="48"/>
      <c r="BK2401" s="48"/>
      <c r="BL2401" s="48"/>
      <c r="BM2401" s="48"/>
      <c r="BN2401" s="48"/>
      <c r="BO2401" s="48"/>
      <c r="BP2401" s="48"/>
      <c r="BQ2401" s="48"/>
      <c r="BR2401" s="48"/>
      <c r="BS2401" s="48"/>
      <c r="BT2401" s="48"/>
      <c r="BU2401" s="48"/>
      <c r="BV2401" s="48"/>
      <c r="BW2401" s="48"/>
      <c r="BX2401" s="48"/>
      <c r="BY2401" s="48"/>
      <c r="BZ2401" s="48"/>
      <c r="CA2401" s="48"/>
      <c r="CB2401" s="48"/>
      <c r="CC2401" s="48"/>
      <c r="CD2401" s="48"/>
      <c r="CE2401" s="48"/>
      <c r="CF2401" s="48"/>
      <c r="CG2401" s="48"/>
      <c r="CH2401" s="48"/>
      <c r="CI2401" s="48"/>
      <c r="CJ2401" s="48"/>
      <c r="CK2401" s="48"/>
      <c r="CL2401" s="48"/>
      <c r="CM2401" s="48"/>
      <c r="CN2401" s="48"/>
      <c r="CO2401" s="48"/>
      <c r="CP2401" s="48"/>
      <c r="CQ2401" s="48"/>
      <c r="CR2401" s="48"/>
      <c r="CS2401" s="48"/>
      <c r="CT2401" s="48"/>
      <c r="CU2401" s="48"/>
      <c r="CV2401" s="48"/>
      <c r="CW2401" s="48"/>
      <c r="CX2401" s="48"/>
      <c r="CY2401" s="48"/>
      <c r="CZ2401" s="48"/>
      <c r="DA2401" s="48"/>
      <c r="DB2401" s="48"/>
      <c r="DC2401" s="48"/>
      <c r="DD2401" s="48"/>
      <c r="DE2401" s="48"/>
      <c r="DF2401" s="48"/>
      <c r="DG2401" s="48"/>
      <c r="DH2401" s="48"/>
      <c r="DI2401" s="48"/>
      <c r="DJ2401" s="48"/>
      <c r="DK2401" s="48"/>
      <c r="DL2401" s="48"/>
      <c r="DM2401" s="48"/>
      <c r="DN2401" s="48"/>
      <c r="DO2401" s="48"/>
      <c r="DP2401" s="48"/>
      <c r="DQ2401" s="48"/>
    </row>
    <row r="2402" spans="1:121" ht="12.75" hidden="1" customHeight="1" outlineLevel="2">
      <c r="A2402" s="36"/>
      <c r="B2402" s="40"/>
      <c r="C2402" s="35"/>
      <c r="D2402" s="83"/>
      <c r="E2402" s="39"/>
      <c r="F2402" s="35"/>
      <c r="G2402" s="28"/>
      <c r="H2402" s="28"/>
      <c r="I2402" s="35"/>
      <c r="J2402" s="26"/>
      <c r="K2402" s="99"/>
      <c r="L2402" s="100"/>
      <c r="M2402" s="3" t="s">
        <v>2528</v>
      </c>
      <c r="N2402" s="28" t="s">
        <v>54</v>
      </c>
      <c r="O2402" s="72">
        <v>1</v>
      </c>
      <c r="P2402" s="41"/>
      <c r="Q2402" s="88"/>
      <c r="R2402" s="47"/>
      <c r="S2402" s="47"/>
      <c r="T2402" s="47"/>
      <c r="U2402" s="47"/>
      <c r="V2402" s="47"/>
      <c r="W2402" s="48"/>
      <c r="X2402" s="48"/>
      <c r="Y2402" s="48"/>
      <c r="Z2402" s="48"/>
      <c r="AA2402" s="48"/>
      <c r="AB2402" s="48"/>
      <c r="AC2402" s="48"/>
      <c r="AD2402" s="48"/>
      <c r="AE2402" s="48"/>
      <c r="AF2402" s="48"/>
      <c r="AG2402" s="48"/>
      <c r="AH2402" s="48"/>
      <c r="AI2402" s="48"/>
      <c r="AJ2402" s="48"/>
      <c r="AK2402" s="48"/>
      <c r="AL2402" s="48"/>
      <c r="AM2402" s="48"/>
      <c r="AN2402" s="48"/>
      <c r="AO2402" s="48"/>
      <c r="AP2402" s="48"/>
      <c r="AQ2402" s="48"/>
      <c r="AR2402" s="48"/>
      <c r="AS2402" s="48"/>
      <c r="AT2402" s="48"/>
      <c r="AU2402" s="48"/>
      <c r="AV2402" s="48"/>
      <c r="AW2402" s="48"/>
      <c r="AX2402" s="48"/>
      <c r="AY2402" s="48"/>
      <c r="AZ2402" s="48"/>
      <c r="BA2402" s="48"/>
      <c r="BB2402" s="48"/>
      <c r="BC2402" s="48"/>
      <c r="BD2402" s="48"/>
      <c r="BE2402" s="48"/>
      <c r="BF2402" s="48"/>
      <c r="BG2402" s="48"/>
      <c r="BH2402" s="48"/>
      <c r="BI2402" s="48"/>
      <c r="BJ2402" s="48"/>
      <c r="BK2402" s="48"/>
      <c r="BL2402" s="48"/>
      <c r="BM2402" s="48"/>
      <c r="BN2402" s="48"/>
      <c r="BO2402" s="48"/>
      <c r="BP2402" s="48"/>
      <c r="BQ2402" s="48"/>
      <c r="BR2402" s="48"/>
      <c r="BS2402" s="48"/>
      <c r="BT2402" s="48"/>
      <c r="BU2402" s="48"/>
      <c r="BV2402" s="48"/>
      <c r="BW2402" s="48"/>
      <c r="BX2402" s="48"/>
      <c r="BY2402" s="48"/>
      <c r="BZ2402" s="48"/>
      <c r="CA2402" s="48"/>
      <c r="CB2402" s="48"/>
      <c r="CC2402" s="48"/>
      <c r="CD2402" s="48"/>
      <c r="CE2402" s="48"/>
      <c r="CF2402" s="48"/>
      <c r="CG2402" s="48"/>
      <c r="CH2402" s="48"/>
      <c r="CI2402" s="48"/>
      <c r="CJ2402" s="48"/>
      <c r="CK2402" s="48"/>
      <c r="CL2402" s="48"/>
      <c r="CM2402" s="48"/>
      <c r="CN2402" s="48"/>
      <c r="CO2402" s="48"/>
      <c r="CP2402" s="48"/>
      <c r="CQ2402" s="48"/>
      <c r="CR2402" s="48"/>
      <c r="CS2402" s="48"/>
      <c r="CT2402" s="48"/>
      <c r="CU2402" s="48"/>
      <c r="CV2402" s="48"/>
      <c r="CW2402" s="48"/>
      <c r="CX2402" s="48"/>
      <c r="CY2402" s="48"/>
      <c r="CZ2402" s="48"/>
      <c r="DA2402" s="48"/>
      <c r="DB2402" s="48"/>
      <c r="DC2402" s="48"/>
      <c r="DD2402" s="48"/>
      <c r="DE2402" s="48"/>
      <c r="DF2402" s="48"/>
      <c r="DG2402" s="48"/>
      <c r="DH2402" s="48"/>
      <c r="DI2402" s="48"/>
      <c r="DJ2402" s="48"/>
      <c r="DK2402" s="48"/>
      <c r="DL2402" s="48"/>
      <c r="DM2402" s="48"/>
      <c r="DN2402" s="48"/>
      <c r="DO2402" s="48"/>
      <c r="DP2402" s="48"/>
      <c r="DQ2402" s="48"/>
    </row>
    <row r="2403" spans="1:121" ht="12.75" hidden="1" customHeight="1" outlineLevel="2">
      <c r="A2403" s="36"/>
      <c r="B2403" s="40"/>
      <c r="C2403" s="35"/>
      <c r="D2403" s="83"/>
      <c r="E2403" s="39"/>
      <c r="F2403" s="35"/>
      <c r="G2403" s="28"/>
      <c r="H2403" s="28"/>
      <c r="I2403" s="35"/>
      <c r="J2403" s="26"/>
      <c r="K2403" s="99"/>
      <c r="L2403" s="100"/>
      <c r="M2403" s="3" t="s">
        <v>2529</v>
      </c>
      <c r="N2403" s="28" t="s">
        <v>54</v>
      </c>
      <c r="O2403" s="72">
        <v>1</v>
      </c>
      <c r="P2403" s="41"/>
      <c r="Q2403" s="88"/>
      <c r="R2403" s="47"/>
      <c r="S2403" s="47"/>
      <c r="T2403" s="47"/>
      <c r="U2403" s="47"/>
      <c r="V2403" s="47"/>
      <c r="W2403" s="48"/>
      <c r="X2403" s="48"/>
      <c r="Y2403" s="48"/>
      <c r="Z2403" s="48"/>
      <c r="AA2403" s="48"/>
      <c r="AB2403" s="48"/>
      <c r="AC2403" s="48"/>
      <c r="AD2403" s="48"/>
      <c r="AE2403" s="48"/>
      <c r="AF2403" s="48"/>
      <c r="AG2403" s="48"/>
      <c r="AH2403" s="48"/>
      <c r="AI2403" s="48"/>
      <c r="AJ2403" s="48"/>
      <c r="AK2403" s="48"/>
      <c r="AL2403" s="48"/>
      <c r="AM2403" s="48"/>
      <c r="AN2403" s="48"/>
      <c r="AO2403" s="48"/>
      <c r="AP2403" s="48"/>
      <c r="AQ2403" s="48"/>
      <c r="AR2403" s="48"/>
      <c r="AS2403" s="48"/>
      <c r="AT2403" s="48"/>
      <c r="AU2403" s="48"/>
      <c r="AV2403" s="48"/>
      <c r="AW2403" s="48"/>
      <c r="AX2403" s="48"/>
      <c r="AY2403" s="48"/>
      <c r="AZ2403" s="48"/>
      <c r="BA2403" s="48"/>
      <c r="BB2403" s="48"/>
      <c r="BC2403" s="48"/>
      <c r="BD2403" s="48"/>
      <c r="BE2403" s="48"/>
      <c r="BF2403" s="48"/>
      <c r="BG2403" s="48"/>
      <c r="BH2403" s="48"/>
      <c r="BI2403" s="48"/>
      <c r="BJ2403" s="48"/>
      <c r="BK2403" s="48"/>
      <c r="BL2403" s="48"/>
      <c r="BM2403" s="48"/>
      <c r="BN2403" s="48"/>
      <c r="BO2403" s="48"/>
      <c r="BP2403" s="48"/>
      <c r="BQ2403" s="48"/>
      <c r="BR2403" s="48"/>
      <c r="BS2403" s="48"/>
      <c r="BT2403" s="48"/>
      <c r="BU2403" s="48"/>
      <c r="BV2403" s="48"/>
      <c r="BW2403" s="48"/>
      <c r="BX2403" s="48"/>
      <c r="BY2403" s="48"/>
      <c r="BZ2403" s="48"/>
      <c r="CA2403" s="48"/>
      <c r="CB2403" s="48"/>
      <c r="CC2403" s="48"/>
      <c r="CD2403" s="48"/>
      <c r="CE2403" s="48"/>
      <c r="CF2403" s="48"/>
      <c r="CG2403" s="48"/>
      <c r="CH2403" s="48"/>
      <c r="CI2403" s="48"/>
      <c r="CJ2403" s="48"/>
      <c r="CK2403" s="48"/>
      <c r="CL2403" s="48"/>
      <c r="CM2403" s="48"/>
      <c r="CN2403" s="48"/>
      <c r="CO2403" s="48"/>
      <c r="CP2403" s="48"/>
      <c r="CQ2403" s="48"/>
      <c r="CR2403" s="48"/>
      <c r="CS2403" s="48"/>
      <c r="CT2403" s="48"/>
      <c r="CU2403" s="48"/>
      <c r="CV2403" s="48"/>
      <c r="CW2403" s="48"/>
      <c r="CX2403" s="48"/>
      <c r="CY2403" s="48"/>
      <c r="CZ2403" s="48"/>
      <c r="DA2403" s="48"/>
      <c r="DB2403" s="48"/>
      <c r="DC2403" s="48"/>
      <c r="DD2403" s="48"/>
      <c r="DE2403" s="48"/>
      <c r="DF2403" s="48"/>
      <c r="DG2403" s="48"/>
      <c r="DH2403" s="48"/>
      <c r="DI2403" s="48"/>
      <c r="DJ2403" s="48"/>
      <c r="DK2403" s="48"/>
      <c r="DL2403" s="48"/>
      <c r="DM2403" s="48"/>
      <c r="DN2403" s="48"/>
      <c r="DO2403" s="48"/>
      <c r="DP2403" s="48"/>
      <c r="DQ2403" s="48"/>
    </row>
    <row r="2404" spans="1:121" ht="27" customHeight="1" outlineLevel="1" collapsed="1">
      <c r="A2404" s="36" t="s">
        <v>1261</v>
      </c>
      <c r="B2404" s="27"/>
      <c r="C2404" s="27" t="s">
        <v>2530</v>
      </c>
      <c r="D2404" s="27" t="s">
        <v>1350</v>
      </c>
      <c r="E2404" s="28" t="s">
        <v>2531</v>
      </c>
      <c r="F2404" s="35" t="s">
        <v>2605</v>
      </c>
      <c r="G2404" s="28"/>
      <c r="H2404" s="28" t="s">
        <v>59</v>
      </c>
      <c r="I2404" s="28"/>
      <c r="J2404" s="76" t="s">
        <v>33</v>
      </c>
      <c r="K2404" s="99" t="s">
        <v>57</v>
      </c>
      <c r="L2404" s="100" t="s">
        <v>57</v>
      </c>
      <c r="M2404" s="3" t="str">
        <f>M2405&amp;" "&amp;O2405&amp;N2405&amp;" "</f>
        <v xml:space="preserve">Замена карданнового вала 1шт </v>
      </c>
      <c r="N2404" s="26"/>
      <c r="O2404" s="26"/>
      <c r="P2404" s="41"/>
      <c r="Q2404" s="88"/>
      <c r="R2404" s="47"/>
      <c r="S2404" s="47"/>
      <c r="T2404" s="47"/>
      <c r="U2404" s="47"/>
      <c r="V2404" s="47"/>
      <c r="W2404" s="48"/>
      <c r="X2404" s="48"/>
      <c r="Y2404" s="48"/>
      <c r="Z2404" s="48"/>
      <c r="AA2404" s="48"/>
      <c r="AB2404" s="48"/>
      <c r="AC2404" s="48"/>
      <c r="AD2404" s="48"/>
      <c r="AE2404" s="48"/>
      <c r="AF2404" s="48"/>
      <c r="AG2404" s="48"/>
      <c r="AH2404" s="48"/>
      <c r="AI2404" s="48"/>
      <c r="AJ2404" s="48"/>
      <c r="AK2404" s="48"/>
      <c r="AL2404" s="48"/>
      <c r="AM2404" s="48"/>
      <c r="AN2404" s="48"/>
      <c r="AO2404" s="48"/>
      <c r="AP2404" s="48"/>
      <c r="AQ2404" s="48"/>
      <c r="AR2404" s="48"/>
      <c r="AS2404" s="48"/>
      <c r="AT2404" s="48"/>
      <c r="AU2404" s="48"/>
      <c r="AV2404" s="48"/>
      <c r="AW2404" s="48"/>
      <c r="AX2404" s="48"/>
      <c r="AY2404" s="48"/>
      <c r="AZ2404" s="48"/>
      <c r="BA2404" s="48"/>
      <c r="BB2404" s="48"/>
      <c r="BC2404" s="48"/>
      <c r="BD2404" s="48"/>
      <c r="BE2404" s="48"/>
      <c r="BF2404" s="48"/>
      <c r="BG2404" s="48"/>
      <c r="BH2404" s="48"/>
      <c r="BI2404" s="48"/>
      <c r="BJ2404" s="48"/>
      <c r="BK2404" s="48"/>
      <c r="BL2404" s="48"/>
      <c r="BM2404" s="48"/>
      <c r="BN2404" s="48"/>
      <c r="BO2404" s="48"/>
      <c r="BP2404" s="48"/>
      <c r="BQ2404" s="48"/>
      <c r="BR2404" s="48"/>
      <c r="BS2404" s="48"/>
      <c r="BT2404" s="48"/>
      <c r="BU2404" s="48"/>
      <c r="BV2404" s="48"/>
      <c r="BW2404" s="48"/>
      <c r="BX2404" s="48"/>
      <c r="BY2404" s="48"/>
      <c r="BZ2404" s="48"/>
      <c r="CA2404" s="48"/>
      <c r="CB2404" s="48"/>
      <c r="CC2404" s="48"/>
      <c r="CD2404" s="48"/>
      <c r="CE2404" s="48"/>
      <c r="CF2404" s="48"/>
      <c r="CG2404" s="48"/>
      <c r="CH2404" s="48"/>
      <c r="CI2404" s="48"/>
      <c r="CJ2404" s="48"/>
      <c r="CK2404" s="48"/>
      <c r="CL2404" s="48"/>
      <c r="CM2404" s="48"/>
      <c r="CN2404" s="48"/>
      <c r="CO2404" s="48"/>
      <c r="CP2404" s="48"/>
      <c r="CQ2404" s="48"/>
      <c r="CR2404" s="48"/>
      <c r="CS2404" s="48"/>
      <c r="CT2404" s="48"/>
      <c r="CU2404" s="48"/>
      <c r="CV2404" s="48"/>
      <c r="CW2404" s="48"/>
      <c r="CX2404" s="48"/>
      <c r="CY2404" s="48"/>
      <c r="CZ2404" s="48"/>
      <c r="DA2404" s="48"/>
      <c r="DB2404" s="48"/>
      <c r="DC2404" s="48"/>
      <c r="DD2404" s="48"/>
      <c r="DE2404" s="48"/>
      <c r="DF2404" s="48"/>
      <c r="DG2404" s="48"/>
      <c r="DH2404" s="48"/>
      <c r="DI2404" s="48"/>
      <c r="DJ2404" s="48"/>
      <c r="DK2404" s="48"/>
      <c r="DL2404" s="48"/>
      <c r="DM2404" s="48"/>
      <c r="DN2404" s="48"/>
      <c r="DO2404" s="48"/>
      <c r="DP2404" s="48"/>
      <c r="DQ2404" s="48"/>
    </row>
    <row r="2405" spans="1:121" ht="12.75" hidden="1" customHeight="1" outlineLevel="2">
      <c r="A2405" s="36"/>
      <c r="B2405" s="40"/>
      <c r="C2405" s="35"/>
      <c r="D2405" s="83"/>
      <c r="E2405" s="39"/>
      <c r="F2405" s="35"/>
      <c r="G2405" s="28"/>
      <c r="H2405" s="28"/>
      <c r="I2405" s="35"/>
      <c r="J2405" s="26"/>
      <c r="K2405" s="99"/>
      <c r="L2405" s="100"/>
      <c r="M2405" s="3" t="s">
        <v>2627</v>
      </c>
      <c r="N2405" s="28" t="s">
        <v>54</v>
      </c>
      <c r="O2405" s="72">
        <v>1</v>
      </c>
      <c r="P2405" s="41"/>
      <c r="Q2405" s="88"/>
      <c r="R2405" s="47"/>
      <c r="S2405" s="47"/>
      <c r="T2405" s="47"/>
      <c r="U2405" s="47"/>
      <c r="V2405" s="47"/>
      <c r="W2405" s="48"/>
      <c r="X2405" s="48"/>
      <c r="Y2405" s="48"/>
      <c r="Z2405" s="48"/>
      <c r="AA2405" s="48"/>
      <c r="AB2405" s="48"/>
      <c r="AC2405" s="48"/>
      <c r="AD2405" s="48"/>
      <c r="AE2405" s="48"/>
      <c r="AF2405" s="48"/>
      <c r="AG2405" s="48"/>
      <c r="AH2405" s="48"/>
      <c r="AI2405" s="48"/>
      <c r="AJ2405" s="48"/>
      <c r="AK2405" s="48"/>
      <c r="AL2405" s="48"/>
      <c r="AM2405" s="48"/>
      <c r="AN2405" s="48"/>
      <c r="AO2405" s="48"/>
      <c r="AP2405" s="48"/>
      <c r="AQ2405" s="48"/>
      <c r="AR2405" s="48"/>
      <c r="AS2405" s="48"/>
      <c r="AT2405" s="48"/>
      <c r="AU2405" s="48"/>
      <c r="AV2405" s="48"/>
      <c r="AW2405" s="48"/>
      <c r="AX2405" s="48"/>
      <c r="AY2405" s="48"/>
      <c r="AZ2405" s="48"/>
      <c r="BA2405" s="48"/>
      <c r="BB2405" s="48"/>
      <c r="BC2405" s="48"/>
      <c r="BD2405" s="48"/>
      <c r="BE2405" s="48"/>
      <c r="BF2405" s="48"/>
      <c r="BG2405" s="48"/>
      <c r="BH2405" s="48"/>
      <c r="BI2405" s="48"/>
      <c r="BJ2405" s="48"/>
      <c r="BK2405" s="48"/>
      <c r="BL2405" s="48"/>
      <c r="BM2405" s="48"/>
      <c r="BN2405" s="48"/>
      <c r="BO2405" s="48"/>
      <c r="BP2405" s="48"/>
      <c r="BQ2405" s="48"/>
      <c r="BR2405" s="48"/>
      <c r="BS2405" s="48"/>
      <c r="BT2405" s="48"/>
      <c r="BU2405" s="48"/>
      <c r="BV2405" s="48"/>
      <c r="BW2405" s="48"/>
      <c r="BX2405" s="48"/>
      <c r="BY2405" s="48"/>
      <c r="BZ2405" s="48"/>
      <c r="CA2405" s="48"/>
      <c r="CB2405" s="48"/>
      <c r="CC2405" s="48"/>
      <c r="CD2405" s="48"/>
      <c r="CE2405" s="48"/>
      <c r="CF2405" s="48"/>
      <c r="CG2405" s="48"/>
      <c r="CH2405" s="48"/>
      <c r="CI2405" s="48"/>
      <c r="CJ2405" s="48"/>
      <c r="CK2405" s="48"/>
      <c r="CL2405" s="48"/>
      <c r="CM2405" s="48"/>
      <c r="CN2405" s="48"/>
      <c r="CO2405" s="48"/>
      <c r="CP2405" s="48"/>
      <c r="CQ2405" s="48"/>
      <c r="CR2405" s="48"/>
      <c r="CS2405" s="48"/>
      <c r="CT2405" s="48"/>
      <c r="CU2405" s="48"/>
      <c r="CV2405" s="48"/>
      <c r="CW2405" s="48"/>
      <c r="CX2405" s="48"/>
      <c r="CY2405" s="48"/>
      <c r="CZ2405" s="48"/>
      <c r="DA2405" s="48"/>
      <c r="DB2405" s="48"/>
      <c r="DC2405" s="48"/>
      <c r="DD2405" s="48"/>
      <c r="DE2405" s="48"/>
      <c r="DF2405" s="48"/>
      <c r="DG2405" s="48"/>
      <c r="DH2405" s="48"/>
      <c r="DI2405" s="48"/>
      <c r="DJ2405" s="48"/>
      <c r="DK2405" s="48"/>
      <c r="DL2405" s="48"/>
      <c r="DM2405" s="48"/>
      <c r="DN2405" s="48"/>
      <c r="DO2405" s="48"/>
      <c r="DP2405" s="48"/>
      <c r="DQ2405" s="48"/>
    </row>
    <row r="2406" spans="1:121" ht="22.5" customHeight="1" outlineLevel="1" collapsed="1">
      <c r="A2406" s="36" t="s">
        <v>1262</v>
      </c>
      <c r="B2406" s="27"/>
      <c r="C2406" s="27" t="s">
        <v>1529</v>
      </c>
      <c r="D2406" s="27" t="s">
        <v>1350</v>
      </c>
      <c r="E2406" s="28" t="s">
        <v>2532</v>
      </c>
      <c r="F2406" s="35" t="s">
        <v>2533</v>
      </c>
      <c r="G2406" s="28"/>
      <c r="H2406" s="28" t="s">
        <v>59</v>
      </c>
      <c r="I2406" s="28"/>
      <c r="J2406" s="76" t="s">
        <v>33</v>
      </c>
      <c r="K2406" s="99" t="s">
        <v>56</v>
      </c>
      <c r="L2406" s="100" t="s">
        <v>56</v>
      </c>
      <c r="M2406" s="3" t="str">
        <f>M2407&amp;" "&amp;O2407&amp;N2407&amp;" "&amp;M2408&amp;" "&amp;O2408&amp;N2408&amp;" "</f>
        <v xml:space="preserve">Замена компрессора 1шт Замена энергоаккумулятора 1шт </v>
      </c>
      <c r="N2406" s="26"/>
      <c r="O2406" s="26"/>
      <c r="P2406" s="41"/>
      <c r="Q2406" s="88"/>
      <c r="R2406" s="47"/>
      <c r="S2406" s="47"/>
      <c r="T2406" s="47"/>
      <c r="U2406" s="47"/>
      <c r="V2406" s="47"/>
      <c r="W2406" s="48"/>
      <c r="X2406" s="48"/>
      <c r="Y2406" s="48"/>
      <c r="Z2406" s="48"/>
      <c r="AA2406" s="48"/>
      <c r="AB2406" s="48"/>
      <c r="AC2406" s="48"/>
      <c r="AD2406" s="48"/>
      <c r="AE2406" s="48"/>
      <c r="AF2406" s="48"/>
      <c r="AG2406" s="48"/>
      <c r="AH2406" s="48"/>
      <c r="AI2406" s="48"/>
      <c r="AJ2406" s="48"/>
      <c r="AK2406" s="48"/>
      <c r="AL2406" s="48"/>
      <c r="AM2406" s="48"/>
      <c r="AN2406" s="48"/>
      <c r="AO2406" s="48"/>
      <c r="AP2406" s="48"/>
      <c r="AQ2406" s="48"/>
      <c r="AR2406" s="48"/>
      <c r="AS2406" s="48"/>
      <c r="AT2406" s="48"/>
      <c r="AU2406" s="48"/>
      <c r="AV2406" s="48"/>
      <c r="AW2406" s="48"/>
      <c r="AX2406" s="48"/>
      <c r="AY2406" s="48"/>
      <c r="AZ2406" s="48"/>
      <c r="BA2406" s="48"/>
      <c r="BB2406" s="48"/>
      <c r="BC2406" s="48"/>
      <c r="BD2406" s="48"/>
      <c r="BE2406" s="48"/>
      <c r="BF2406" s="48"/>
      <c r="BG2406" s="48"/>
      <c r="BH2406" s="48"/>
      <c r="BI2406" s="48"/>
      <c r="BJ2406" s="48"/>
      <c r="BK2406" s="48"/>
      <c r="BL2406" s="48"/>
      <c r="BM2406" s="48"/>
      <c r="BN2406" s="48"/>
      <c r="BO2406" s="48"/>
      <c r="BP2406" s="48"/>
      <c r="BQ2406" s="48"/>
      <c r="BR2406" s="48"/>
      <c r="BS2406" s="48"/>
      <c r="BT2406" s="48"/>
      <c r="BU2406" s="48"/>
      <c r="BV2406" s="48"/>
      <c r="BW2406" s="48"/>
      <c r="BX2406" s="48"/>
      <c r="BY2406" s="48"/>
      <c r="BZ2406" s="48"/>
      <c r="CA2406" s="48"/>
      <c r="CB2406" s="48"/>
      <c r="CC2406" s="48"/>
      <c r="CD2406" s="48"/>
      <c r="CE2406" s="48"/>
      <c r="CF2406" s="48"/>
      <c r="CG2406" s="48"/>
      <c r="CH2406" s="48"/>
      <c r="CI2406" s="48"/>
      <c r="CJ2406" s="48"/>
      <c r="CK2406" s="48"/>
      <c r="CL2406" s="48"/>
      <c r="CM2406" s="48"/>
      <c r="CN2406" s="48"/>
      <c r="CO2406" s="48"/>
      <c r="CP2406" s="48"/>
      <c r="CQ2406" s="48"/>
      <c r="CR2406" s="48"/>
      <c r="CS2406" s="48"/>
      <c r="CT2406" s="48"/>
      <c r="CU2406" s="48"/>
      <c r="CV2406" s="48"/>
      <c r="CW2406" s="48"/>
      <c r="CX2406" s="48"/>
      <c r="CY2406" s="48"/>
      <c r="CZ2406" s="48"/>
      <c r="DA2406" s="48"/>
      <c r="DB2406" s="48"/>
      <c r="DC2406" s="48"/>
      <c r="DD2406" s="48"/>
      <c r="DE2406" s="48"/>
      <c r="DF2406" s="48"/>
      <c r="DG2406" s="48"/>
      <c r="DH2406" s="48"/>
      <c r="DI2406" s="48"/>
      <c r="DJ2406" s="48"/>
      <c r="DK2406" s="48"/>
      <c r="DL2406" s="48"/>
      <c r="DM2406" s="48"/>
      <c r="DN2406" s="48"/>
      <c r="DO2406" s="48"/>
      <c r="DP2406" s="48"/>
      <c r="DQ2406" s="48"/>
    </row>
    <row r="2407" spans="1:121" ht="12.75" hidden="1" customHeight="1" outlineLevel="2">
      <c r="A2407" s="36"/>
      <c r="B2407" s="40"/>
      <c r="C2407" s="35"/>
      <c r="D2407" s="83"/>
      <c r="E2407" s="39"/>
      <c r="F2407" s="35"/>
      <c r="G2407" s="28"/>
      <c r="H2407" s="28"/>
      <c r="I2407" s="35"/>
      <c r="J2407" s="26"/>
      <c r="K2407" s="99"/>
      <c r="L2407" s="100"/>
      <c r="M2407" s="3" t="s">
        <v>2612</v>
      </c>
      <c r="N2407" s="28" t="s">
        <v>54</v>
      </c>
      <c r="O2407" s="72">
        <v>1</v>
      </c>
      <c r="P2407" s="41"/>
      <c r="Q2407" s="88"/>
      <c r="R2407" s="47"/>
      <c r="S2407" s="47"/>
      <c r="T2407" s="47"/>
      <c r="U2407" s="47"/>
      <c r="V2407" s="47"/>
      <c r="W2407" s="48"/>
      <c r="X2407" s="48"/>
      <c r="Y2407" s="48"/>
      <c r="Z2407" s="48"/>
      <c r="AA2407" s="48"/>
      <c r="AB2407" s="48"/>
      <c r="AC2407" s="48"/>
      <c r="AD2407" s="48"/>
      <c r="AE2407" s="48"/>
      <c r="AF2407" s="48"/>
      <c r="AG2407" s="48"/>
      <c r="AH2407" s="48"/>
      <c r="AI2407" s="48"/>
      <c r="AJ2407" s="48"/>
      <c r="AK2407" s="48"/>
      <c r="AL2407" s="48"/>
      <c r="AM2407" s="48"/>
      <c r="AN2407" s="48"/>
      <c r="AO2407" s="48"/>
      <c r="AP2407" s="48"/>
      <c r="AQ2407" s="48"/>
      <c r="AR2407" s="48"/>
      <c r="AS2407" s="48"/>
      <c r="AT2407" s="48"/>
      <c r="AU2407" s="48"/>
      <c r="AV2407" s="48"/>
      <c r="AW2407" s="48"/>
      <c r="AX2407" s="48"/>
      <c r="AY2407" s="48"/>
      <c r="AZ2407" s="48"/>
      <c r="BA2407" s="48"/>
      <c r="BB2407" s="48"/>
      <c r="BC2407" s="48"/>
      <c r="BD2407" s="48"/>
      <c r="BE2407" s="48"/>
      <c r="BF2407" s="48"/>
      <c r="BG2407" s="48"/>
      <c r="BH2407" s="48"/>
      <c r="BI2407" s="48"/>
      <c r="BJ2407" s="48"/>
      <c r="BK2407" s="48"/>
      <c r="BL2407" s="48"/>
      <c r="BM2407" s="48"/>
      <c r="BN2407" s="48"/>
      <c r="BO2407" s="48"/>
      <c r="BP2407" s="48"/>
      <c r="BQ2407" s="48"/>
      <c r="BR2407" s="48"/>
      <c r="BS2407" s="48"/>
      <c r="BT2407" s="48"/>
      <c r="BU2407" s="48"/>
      <c r="BV2407" s="48"/>
      <c r="BW2407" s="48"/>
      <c r="BX2407" s="48"/>
      <c r="BY2407" s="48"/>
      <c r="BZ2407" s="48"/>
      <c r="CA2407" s="48"/>
      <c r="CB2407" s="48"/>
      <c r="CC2407" s="48"/>
      <c r="CD2407" s="48"/>
      <c r="CE2407" s="48"/>
      <c r="CF2407" s="48"/>
      <c r="CG2407" s="48"/>
      <c r="CH2407" s="48"/>
      <c r="CI2407" s="48"/>
      <c r="CJ2407" s="48"/>
      <c r="CK2407" s="48"/>
      <c r="CL2407" s="48"/>
      <c r="CM2407" s="48"/>
      <c r="CN2407" s="48"/>
      <c r="CO2407" s="48"/>
      <c r="CP2407" s="48"/>
      <c r="CQ2407" s="48"/>
      <c r="CR2407" s="48"/>
      <c r="CS2407" s="48"/>
      <c r="CT2407" s="48"/>
      <c r="CU2407" s="48"/>
      <c r="CV2407" s="48"/>
      <c r="CW2407" s="48"/>
      <c r="CX2407" s="48"/>
      <c r="CY2407" s="48"/>
      <c r="CZ2407" s="48"/>
      <c r="DA2407" s="48"/>
      <c r="DB2407" s="48"/>
      <c r="DC2407" s="48"/>
      <c r="DD2407" s="48"/>
      <c r="DE2407" s="48"/>
      <c r="DF2407" s="48"/>
      <c r="DG2407" s="48"/>
      <c r="DH2407" s="48"/>
      <c r="DI2407" s="48"/>
      <c r="DJ2407" s="48"/>
      <c r="DK2407" s="48"/>
      <c r="DL2407" s="48"/>
      <c r="DM2407" s="48"/>
      <c r="DN2407" s="48"/>
      <c r="DO2407" s="48"/>
      <c r="DP2407" s="48"/>
      <c r="DQ2407" s="48"/>
    </row>
    <row r="2408" spans="1:121" ht="12.75" hidden="1" customHeight="1" outlineLevel="2">
      <c r="A2408" s="36"/>
      <c r="B2408" s="40"/>
      <c r="C2408" s="35"/>
      <c r="D2408" s="83"/>
      <c r="E2408" s="39"/>
      <c r="F2408" s="35"/>
      <c r="G2408" s="28"/>
      <c r="H2408" s="28"/>
      <c r="I2408" s="35"/>
      <c r="J2408" s="26"/>
      <c r="K2408" s="99"/>
      <c r="L2408" s="100"/>
      <c r="M2408" s="3" t="s">
        <v>2613</v>
      </c>
      <c r="N2408" s="28" t="s">
        <v>54</v>
      </c>
      <c r="O2408" s="72">
        <v>1</v>
      </c>
      <c r="P2408" s="41"/>
      <c r="Q2408" s="88"/>
      <c r="R2408" s="47"/>
      <c r="S2408" s="47"/>
      <c r="T2408" s="47"/>
      <c r="U2408" s="47"/>
      <c r="V2408" s="47"/>
      <c r="W2408" s="48"/>
      <c r="X2408" s="48"/>
      <c r="Y2408" s="48"/>
      <c r="Z2408" s="48"/>
      <c r="AA2408" s="48"/>
      <c r="AB2408" s="48"/>
      <c r="AC2408" s="48"/>
      <c r="AD2408" s="48"/>
      <c r="AE2408" s="48"/>
      <c r="AF2408" s="48"/>
      <c r="AG2408" s="48"/>
      <c r="AH2408" s="48"/>
      <c r="AI2408" s="48"/>
      <c r="AJ2408" s="48"/>
      <c r="AK2408" s="48"/>
      <c r="AL2408" s="48"/>
      <c r="AM2408" s="48"/>
      <c r="AN2408" s="48"/>
      <c r="AO2408" s="48"/>
      <c r="AP2408" s="48"/>
      <c r="AQ2408" s="48"/>
      <c r="AR2408" s="48"/>
      <c r="AS2408" s="48"/>
      <c r="AT2408" s="48"/>
      <c r="AU2408" s="48"/>
      <c r="AV2408" s="48"/>
      <c r="AW2408" s="48"/>
      <c r="AX2408" s="48"/>
      <c r="AY2408" s="48"/>
      <c r="AZ2408" s="48"/>
      <c r="BA2408" s="48"/>
      <c r="BB2408" s="48"/>
      <c r="BC2408" s="48"/>
      <c r="BD2408" s="48"/>
      <c r="BE2408" s="48"/>
      <c r="BF2408" s="48"/>
      <c r="BG2408" s="48"/>
      <c r="BH2408" s="48"/>
      <c r="BI2408" s="48"/>
      <c r="BJ2408" s="48"/>
      <c r="BK2408" s="48"/>
      <c r="BL2408" s="48"/>
      <c r="BM2408" s="48"/>
      <c r="BN2408" s="48"/>
      <c r="BO2408" s="48"/>
      <c r="BP2408" s="48"/>
      <c r="BQ2408" s="48"/>
      <c r="BR2408" s="48"/>
      <c r="BS2408" s="48"/>
      <c r="BT2408" s="48"/>
      <c r="BU2408" s="48"/>
      <c r="BV2408" s="48"/>
      <c r="BW2408" s="48"/>
      <c r="BX2408" s="48"/>
      <c r="BY2408" s="48"/>
      <c r="BZ2408" s="48"/>
      <c r="CA2408" s="48"/>
      <c r="CB2408" s="48"/>
      <c r="CC2408" s="48"/>
      <c r="CD2408" s="48"/>
      <c r="CE2408" s="48"/>
      <c r="CF2408" s="48"/>
      <c r="CG2408" s="48"/>
      <c r="CH2408" s="48"/>
      <c r="CI2408" s="48"/>
      <c r="CJ2408" s="48"/>
      <c r="CK2408" s="48"/>
      <c r="CL2408" s="48"/>
      <c r="CM2408" s="48"/>
      <c r="CN2408" s="48"/>
      <c r="CO2408" s="48"/>
      <c r="CP2408" s="48"/>
      <c r="CQ2408" s="48"/>
      <c r="CR2408" s="48"/>
      <c r="CS2408" s="48"/>
      <c r="CT2408" s="48"/>
      <c r="CU2408" s="48"/>
      <c r="CV2408" s="48"/>
      <c r="CW2408" s="48"/>
      <c r="CX2408" s="48"/>
      <c r="CY2408" s="48"/>
      <c r="CZ2408" s="48"/>
      <c r="DA2408" s="48"/>
      <c r="DB2408" s="48"/>
      <c r="DC2408" s="48"/>
      <c r="DD2408" s="48"/>
      <c r="DE2408" s="48"/>
      <c r="DF2408" s="48"/>
      <c r="DG2408" s="48"/>
      <c r="DH2408" s="48"/>
      <c r="DI2408" s="48"/>
      <c r="DJ2408" s="48"/>
      <c r="DK2408" s="48"/>
      <c r="DL2408" s="48"/>
      <c r="DM2408" s="48"/>
      <c r="DN2408" s="48"/>
      <c r="DO2408" s="48"/>
      <c r="DP2408" s="48"/>
      <c r="DQ2408" s="48"/>
    </row>
    <row r="2409" spans="1:121" ht="33.75" customHeight="1" outlineLevel="1" collapsed="1">
      <c r="A2409" s="36" t="s">
        <v>1263</v>
      </c>
      <c r="B2409" s="27"/>
      <c r="C2409" s="27" t="s">
        <v>1529</v>
      </c>
      <c r="D2409" s="27" t="s">
        <v>1350</v>
      </c>
      <c r="E2409" s="28" t="s">
        <v>2534</v>
      </c>
      <c r="F2409" s="35" t="s">
        <v>2535</v>
      </c>
      <c r="G2409" s="28"/>
      <c r="H2409" s="28" t="s">
        <v>59</v>
      </c>
      <c r="I2409" s="28"/>
      <c r="J2409" s="76" t="s">
        <v>33</v>
      </c>
      <c r="K2409" s="99" t="s">
        <v>56</v>
      </c>
      <c r="L2409" s="100" t="s">
        <v>56</v>
      </c>
      <c r="M2409" s="3" t="str">
        <f>M2410&amp;" "&amp;O2410&amp;N2410&amp;" "&amp;M2411&amp;" "&amp;O2411&amp;N2411&amp;" "</f>
        <v xml:space="preserve">Замена гидронасоса 1шт Замена коробки отбора мощности 1шт </v>
      </c>
      <c r="N2409" s="26"/>
      <c r="O2409" s="26"/>
      <c r="P2409" s="41"/>
      <c r="Q2409" s="88"/>
      <c r="R2409" s="47"/>
      <c r="S2409" s="47"/>
      <c r="T2409" s="47"/>
      <c r="U2409" s="47"/>
      <c r="V2409" s="47"/>
      <c r="W2409" s="48"/>
      <c r="X2409" s="48"/>
      <c r="Y2409" s="48"/>
      <c r="Z2409" s="48"/>
      <c r="AA2409" s="48"/>
      <c r="AB2409" s="48"/>
      <c r="AC2409" s="48"/>
      <c r="AD2409" s="48"/>
      <c r="AE2409" s="48"/>
      <c r="AF2409" s="48"/>
      <c r="AG2409" s="48"/>
      <c r="AH2409" s="48"/>
      <c r="AI2409" s="48"/>
      <c r="AJ2409" s="48"/>
      <c r="AK2409" s="48"/>
      <c r="AL2409" s="48"/>
      <c r="AM2409" s="48"/>
      <c r="AN2409" s="48"/>
      <c r="AO2409" s="48"/>
      <c r="AP2409" s="48"/>
      <c r="AQ2409" s="48"/>
      <c r="AR2409" s="48"/>
      <c r="AS2409" s="48"/>
      <c r="AT2409" s="48"/>
      <c r="AU2409" s="48"/>
      <c r="AV2409" s="48"/>
      <c r="AW2409" s="48"/>
      <c r="AX2409" s="48"/>
      <c r="AY2409" s="48"/>
      <c r="AZ2409" s="48"/>
      <c r="BA2409" s="48"/>
      <c r="BB2409" s="48"/>
      <c r="BC2409" s="48"/>
      <c r="BD2409" s="48"/>
      <c r="BE2409" s="48"/>
      <c r="BF2409" s="48"/>
      <c r="BG2409" s="48"/>
      <c r="BH2409" s="48"/>
      <c r="BI2409" s="48"/>
      <c r="BJ2409" s="48"/>
      <c r="BK2409" s="48"/>
      <c r="BL2409" s="48"/>
      <c r="BM2409" s="48"/>
      <c r="BN2409" s="48"/>
      <c r="BO2409" s="48"/>
      <c r="BP2409" s="48"/>
      <c r="BQ2409" s="48"/>
      <c r="BR2409" s="48"/>
      <c r="BS2409" s="48"/>
      <c r="BT2409" s="48"/>
      <c r="BU2409" s="48"/>
      <c r="BV2409" s="48"/>
      <c r="BW2409" s="48"/>
      <c r="BX2409" s="48"/>
      <c r="BY2409" s="48"/>
      <c r="BZ2409" s="48"/>
      <c r="CA2409" s="48"/>
      <c r="CB2409" s="48"/>
      <c r="CC2409" s="48"/>
      <c r="CD2409" s="48"/>
      <c r="CE2409" s="48"/>
      <c r="CF2409" s="48"/>
      <c r="CG2409" s="48"/>
      <c r="CH2409" s="48"/>
      <c r="CI2409" s="48"/>
      <c r="CJ2409" s="48"/>
      <c r="CK2409" s="48"/>
      <c r="CL2409" s="48"/>
      <c r="CM2409" s="48"/>
      <c r="CN2409" s="48"/>
      <c r="CO2409" s="48"/>
      <c r="CP2409" s="48"/>
      <c r="CQ2409" s="48"/>
      <c r="CR2409" s="48"/>
      <c r="CS2409" s="48"/>
      <c r="CT2409" s="48"/>
      <c r="CU2409" s="48"/>
      <c r="CV2409" s="48"/>
      <c r="CW2409" s="48"/>
      <c r="CX2409" s="48"/>
      <c r="CY2409" s="48"/>
      <c r="CZ2409" s="48"/>
      <c r="DA2409" s="48"/>
      <c r="DB2409" s="48"/>
      <c r="DC2409" s="48"/>
      <c r="DD2409" s="48"/>
      <c r="DE2409" s="48"/>
      <c r="DF2409" s="48"/>
      <c r="DG2409" s="48"/>
      <c r="DH2409" s="48"/>
      <c r="DI2409" s="48"/>
      <c r="DJ2409" s="48"/>
      <c r="DK2409" s="48"/>
      <c r="DL2409" s="48"/>
      <c r="DM2409" s="48"/>
      <c r="DN2409" s="48"/>
      <c r="DO2409" s="48"/>
      <c r="DP2409" s="48"/>
      <c r="DQ2409" s="48"/>
    </row>
    <row r="2410" spans="1:121" ht="12.75" hidden="1" customHeight="1" outlineLevel="2">
      <c r="A2410" s="36"/>
      <c r="B2410" s="40"/>
      <c r="C2410" s="35"/>
      <c r="D2410" s="83"/>
      <c r="E2410" s="39"/>
      <c r="F2410" s="35"/>
      <c r="G2410" s="28"/>
      <c r="H2410" s="28"/>
      <c r="I2410" s="35"/>
      <c r="J2410" s="26"/>
      <c r="K2410" s="99"/>
      <c r="L2410" s="100"/>
      <c r="M2410" s="3" t="s">
        <v>2629</v>
      </c>
      <c r="N2410" s="28" t="s">
        <v>54</v>
      </c>
      <c r="O2410" s="72">
        <v>1</v>
      </c>
      <c r="P2410" s="41"/>
      <c r="Q2410" s="88"/>
      <c r="R2410" s="47"/>
      <c r="S2410" s="47"/>
      <c r="T2410" s="47"/>
      <c r="U2410" s="47"/>
      <c r="V2410" s="47"/>
      <c r="W2410" s="48"/>
      <c r="X2410" s="48"/>
      <c r="Y2410" s="48"/>
      <c r="Z2410" s="48"/>
      <c r="AA2410" s="48"/>
      <c r="AB2410" s="48"/>
      <c r="AC2410" s="48"/>
      <c r="AD2410" s="48"/>
      <c r="AE2410" s="48"/>
      <c r="AF2410" s="48"/>
      <c r="AG2410" s="48"/>
      <c r="AH2410" s="48"/>
      <c r="AI2410" s="48"/>
      <c r="AJ2410" s="48"/>
      <c r="AK2410" s="48"/>
      <c r="AL2410" s="48"/>
      <c r="AM2410" s="48"/>
      <c r="AN2410" s="48"/>
      <c r="AO2410" s="48"/>
      <c r="AP2410" s="48"/>
      <c r="AQ2410" s="48"/>
      <c r="AR2410" s="48"/>
      <c r="AS2410" s="48"/>
      <c r="AT2410" s="48"/>
      <c r="AU2410" s="48"/>
      <c r="AV2410" s="48"/>
      <c r="AW2410" s="48"/>
      <c r="AX2410" s="48"/>
      <c r="AY2410" s="48"/>
      <c r="AZ2410" s="48"/>
      <c r="BA2410" s="48"/>
      <c r="BB2410" s="48"/>
      <c r="BC2410" s="48"/>
      <c r="BD2410" s="48"/>
      <c r="BE2410" s="48"/>
      <c r="BF2410" s="48"/>
      <c r="BG2410" s="48"/>
      <c r="BH2410" s="48"/>
      <c r="BI2410" s="48"/>
      <c r="BJ2410" s="48"/>
      <c r="BK2410" s="48"/>
      <c r="BL2410" s="48"/>
      <c r="BM2410" s="48"/>
      <c r="BN2410" s="48"/>
      <c r="BO2410" s="48"/>
      <c r="BP2410" s="48"/>
      <c r="BQ2410" s="48"/>
      <c r="BR2410" s="48"/>
      <c r="BS2410" s="48"/>
      <c r="BT2410" s="48"/>
      <c r="BU2410" s="48"/>
      <c r="BV2410" s="48"/>
      <c r="BW2410" s="48"/>
      <c r="BX2410" s="48"/>
      <c r="BY2410" s="48"/>
      <c r="BZ2410" s="48"/>
      <c r="CA2410" s="48"/>
      <c r="CB2410" s="48"/>
      <c r="CC2410" s="48"/>
      <c r="CD2410" s="48"/>
      <c r="CE2410" s="48"/>
      <c r="CF2410" s="48"/>
      <c r="CG2410" s="48"/>
      <c r="CH2410" s="48"/>
      <c r="CI2410" s="48"/>
      <c r="CJ2410" s="48"/>
      <c r="CK2410" s="48"/>
      <c r="CL2410" s="48"/>
      <c r="CM2410" s="48"/>
      <c r="CN2410" s="48"/>
      <c r="CO2410" s="48"/>
      <c r="CP2410" s="48"/>
      <c r="CQ2410" s="48"/>
      <c r="CR2410" s="48"/>
      <c r="CS2410" s="48"/>
      <c r="CT2410" s="48"/>
      <c r="CU2410" s="48"/>
      <c r="CV2410" s="48"/>
      <c r="CW2410" s="48"/>
      <c r="CX2410" s="48"/>
      <c r="CY2410" s="48"/>
      <c r="CZ2410" s="48"/>
      <c r="DA2410" s="48"/>
      <c r="DB2410" s="48"/>
      <c r="DC2410" s="48"/>
      <c r="DD2410" s="48"/>
      <c r="DE2410" s="48"/>
      <c r="DF2410" s="48"/>
      <c r="DG2410" s="48"/>
      <c r="DH2410" s="48"/>
      <c r="DI2410" s="48"/>
      <c r="DJ2410" s="48"/>
      <c r="DK2410" s="48"/>
      <c r="DL2410" s="48"/>
      <c r="DM2410" s="48"/>
      <c r="DN2410" s="48"/>
      <c r="DO2410" s="48"/>
      <c r="DP2410" s="48"/>
      <c r="DQ2410" s="48"/>
    </row>
    <row r="2411" spans="1:121" ht="12.75" hidden="1" customHeight="1" outlineLevel="2">
      <c r="A2411" s="36"/>
      <c r="B2411" s="40"/>
      <c r="C2411" s="35"/>
      <c r="D2411" s="83"/>
      <c r="E2411" s="39"/>
      <c r="F2411" s="35"/>
      <c r="G2411" s="28"/>
      <c r="H2411" s="28"/>
      <c r="I2411" s="35"/>
      <c r="J2411" s="26"/>
      <c r="K2411" s="99"/>
      <c r="L2411" s="100"/>
      <c r="M2411" s="3" t="s">
        <v>2630</v>
      </c>
      <c r="N2411" s="28" t="s">
        <v>54</v>
      </c>
      <c r="O2411" s="72">
        <v>1</v>
      </c>
      <c r="P2411" s="41"/>
      <c r="Q2411" s="88"/>
      <c r="R2411" s="47"/>
      <c r="S2411" s="47"/>
      <c r="T2411" s="47"/>
      <c r="U2411" s="47"/>
      <c r="V2411" s="47"/>
      <c r="W2411" s="48"/>
      <c r="X2411" s="48"/>
      <c r="Y2411" s="48"/>
      <c r="Z2411" s="48"/>
      <c r="AA2411" s="48"/>
      <c r="AB2411" s="48"/>
      <c r="AC2411" s="48"/>
      <c r="AD2411" s="48"/>
      <c r="AE2411" s="48"/>
      <c r="AF2411" s="48"/>
      <c r="AG2411" s="48"/>
      <c r="AH2411" s="48"/>
      <c r="AI2411" s="48"/>
      <c r="AJ2411" s="48"/>
      <c r="AK2411" s="48"/>
      <c r="AL2411" s="48"/>
      <c r="AM2411" s="48"/>
      <c r="AN2411" s="48"/>
      <c r="AO2411" s="48"/>
      <c r="AP2411" s="48"/>
      <c r="AQ2411" s="48"/>
      <c r="AR2411" s="48"/>
      <c r="AS2411" s="48"/>
      <c r="AT2411" s="48"/>
      <c r="AU2411" s="48"/>
      <c r="AV2411" s="48"/>
      <c r="AW2411" s="48"/>
      <c r="AX2411" s="48"/>
      <c r="AY2411" s="48"/>
      <c r="AZ2411" s="48"/>
      <c r="BA2411" s="48"/>
      <c r="BB2411" s="48"/>
      <c r="BC2411" s="48"/>
      <c r="BD2411" s="48"/>
      <c r="BE2411" s="48"/>
      <c r="BF2411" s="48"/>
      <c r="BG2411" s="48"/>
      <c r="BH2411" s="48"/>
      <c r="BI2411" s="48"/>
      <c r="BJ2411" s="48"/>
      <c r="BK2411" s="48"/>
      <c r="BL2411" s="48"/>
      <c r="BM2411" s="48"/>
      <c r="BN2411" s="48"/>
      <c r="BO2411" s="48"/>
      <c r="BP2411" s="48"/>
      <c r="BQ2411" s="48"/>
      <c r="BR2411" s="48"/>
      <c r="BS2411" s="48"/>
      <c r="BT2411" s="48"/>
      <c r="BU2411" s="48"/>
      <c r="BV2411" s="48"/>
      <c r="BW2411" s="48"/>
      <c r="BX2411" s="48"/>
      <c r="BY2411" s="48"/>
      <c r="BZ2411" s="48"/>
      <c r="CA2411" s="48"/>
      <c r="CB2411" s="48"/>
      <c r="CC2411" s="48"/>
      <c r="CD2411" s="48"/>
      <c r="CE2411" s="48"/>
      <c r="CF2411" s="48"/>
      <c r="CG2411" s="48"/>
      <c r="CH2411" s="48"/>
      <c r="CI2411" s="48"/>
      <c r="CJ2411" s="48"/>
      <c r="CK2411" s="48"/>
      <c r="CL2411" s="48"/>
      <c r="CM2411" s="48"/>
      <c r="CN2411" s="48"/>
      <c r="CO2411" s="48"/>
      <c r="CP2411" s="48"/>
      <c r="CQ2411" s="48"/>
      <c r="CR2411" s="48"/>
      <c r="CS2411" s="48"/>
      <c r="CT2411" s="48"/>
      <c r="CU2411" s="48"/>
      <c r="CV2411" s="48"/>
      <c r="CW2411" s="48"/>
      <c r="CX2411" s="48"/>
      <c r="CY2411" s="48"/>
      <c r="CZ2411" s="48"/>
      <c r="DA2411" s="48"/>
      <c r="DB2411" s="48"/>
      <c r="DC2411" s="48"/>
      <c r="DD2411" s="48"/>
      <c r="DE2411" s="48"/>
      <c r="DF2411" s="48"/>
      <c r="DG2411" s="48"/>
      <c r="DH2411" s="48"/>
      <c r="DI2411" s="48"/>
      <c r="DJ2411" s="48"/>
      <c r="DK2411" s="48"/>
      <c r="DL2411" s="48"/>
      <c r="DM2411" s="48"/>
      <c r="DN2411" s="48"/>
      <c r="DO2411" s="48"/>
      <c r="DP2411" s="48"/>
      <c r="DQ2411" s="48"/>
    </row>
    <row r="2412" spans="1:121" ht="22.5" customHeight="1" outlineLevel="1" collapsed="1">
      <c r="A2412" s="36" t="s">
        <v>2536</v>
      </c>
      <c r="B2412" s="27"/>
      <c r="C2412" s="27" t="s">
        <v>1529</v>
      </c>
      <c r="D2412" s="27" t="s">
        <v>1350</v>
      </c>
      <c r="E2412" s="28" t="s">
        <v>2537</v>
      </c>
      <c r="F2412" s="35" t="s">
        <v>2538</v>
      </c>
      <c r="G2412" s="28"/>
      <c r="H2412" s="28" t="s">
        <v>59</v>
      </c>
      <c r="I2412" s="28"/>
      <c r="J2412" s="76" t="s">
        <v>33</v>
      </c>
      <c r="K2412" s="99" t="s">
        <v>56</v>
      </c>
      <c r="L2412" s="100" t="s">
        <v>56</v>
      </c>
      <c r="M2412" s="3" t="str">
        <f>M2413&amp;" "&amp;O2413&amp;N2413&amp;" "&amp;M2414&amp;" "&amp;O2414&amp;N2414&amp;" "</f>
        <v xml:space="preserve">Замена карданновоговала 1шт Ремонт ходовой части 1шт </v>
      </c>
      <c r="N2412" s="26"/>
      <c r="O2412" s="26"/>
      <c r="P2412" s="41"/>
      <c r="Q2412" s="88"/>
      <c r="R2412" s="47"/>
      <c r="S2412" s="47"/>
      <c r="T2412" s="47"/>
      <c r="U2412" s="47"/>
      <c r="V2412" s="47"/>
      <c r="W2412" s="48"/>
      <c r="X2412" s="48"/>
      <c r="Y2412" s="48"/>
      <c r="Z2412" s="48"/>
      <c r="AA2412" s="48"/>
      <c r="AB2412" s="48"/>
      <c r="AC2412" s="48"/>
      <c r="AD2412" s="48"/>
      <c r="AE2412" s="48"/>
      <c r="AF2412" s="48"/>
      <c r="AG2412" s="48"/>
      <c r="AH2412" s="48"/>
      <c r="AI2412" s="48"/>
      <c r="AJ2412" s="48"/>
      <c r="AK2412" s="48"/>
      <c r="AL2412" s="48"/>
      <c r="AM2412" s="48"/>
      <c r="AN2412" s="48"/>
      <c r="AO2412" s="48"/>
      <c r="AP2412" s="48"/>
      <c r="AQ2412" s="48"/>
      <c r="AR2412" s="48"/>
      <c r="AS2412" s="48"/>
      <c r="AT2412" s="48"/>
      <c r="AU2412" s="48"/>
      <c r="AV2412" s="48"/>
      <c r="AW2412" s="48"/>
      <c r="AX2412" s="48"/>
      <c r="AY2412" s="48"/>
      <c r="AZ2412" s="48"/>
      <c r="BA2412" s="48"/>
      <c r="BB2412" s="48"/>
      <c r="BC2412" s="48"/>
      <c r="BD2412" s="48"/>
      <c r="BE2412" s="48"/>
      <c r="BF2412" s="48"/>
      <c r="BG2412" s="48"/>
      <c r="BH2412" s="48"/>
      <c r="BI2412" s="48"/>
      <c r="BJ2412" s="48"/>
      <c r="BK2412" s="48"/>
      <c r="BL2412" s="48"/>
      <c r="BM2412" s="48"/>
      <c r="BN2412" s="48"/>
      <c r="BO2412" s="48"/>
      <c r="BP2412" s="48"/>
      <c r="BQ2412" s="48"/>
      <c r="BR2412" s="48"/>
      <c r="BS2412" s="48"/>
      <c r="BT2412" s="48"/>
      <c r="BU2412" s="48"/>
      <c r="BV2412" s="48"/>
      <c r="BW2412" s="48"/>
      <c r="BX2412" s="48"/>
      <c r="BY2412" s="48"/>
      <c r="BZ2412" s="48"/>
      <c r="CA2412" s="48"/>
      <c r="CB2412" s="48"/>
      <c r="CC2412" s="48"/>
      <c r="CD2412" s="48"/>
      <c r="CE2412" s="48"/>
      <c r="CF2412" s="48"/>
      <c r="CG2412" s="48"/>
      <c r="CH2412" s="48"/>
      <c r="CI2412" s="48"/>
      <c r="CJ2412" s="48"/>
      <c r="CK2412" s="48"/>
      <c r="CL2412" s="48"/>
      <c r="CM2412" s="48"/>
      <c r="CN2412" s="48"/>
      <c r="CO2412" s="48"/>
      <c r="CP2412" s="48"/>
      <c r="CQ2412" s="48"/>
      <c r="CR2412" s="48"/>
      <c r="CS2412" s="48"/>
      <c r="CT2412" s="48"/>
      <c r="CU2412" s="48"/>
      <c r="CV2412" s="48"/>
      <c r="CW2412" s="48"/>
      <c r="CX2412" s="48"/>
      <c r="CY2412" s="48"/>
      <c r="CZ2412" s="48"/>
      <c r="DA2412" s="48"/>
      <c r="DB2412" s="48"/>
      <c r="DC2412" s="48"/>
      <c r="DD2412" s="48"/>
      <c r="DE2412" s="48"/>
      <c r="DF2412" s="48"/>
      <c r="DG2412" s="48"/>
      <c r="DH2412" s="48"/>
      <c r="DI2412" s="48"/>
      <c r="DJ2412" s="48"/>
      <c r="DK2412" s="48"/>
      <c r="DL2412" s="48"/>
      <c r="DM2412" s="48"/>
      <c r="DN2412" s="48"/>
      <c r="DO2412" s="48"/>
      <c r="DP2412" s="48"/>
      <c r="DQ2412" s="48"/>
    </row>
    <row r="2413" spans="1:121" ht="12.75" hidden="1" customHeight="1" outlineLevel="2">
      <c r="A2413" s="36"/>
      <c r="B2413" s="40"/>
      <c r="C2413" s="35"/>
      <c r="D2413" s="83"/>
      <c r="E2413" s="39"/>
      <c r="F2413" s="35"/>
      <c r="G2413" s="28"/>
      <c r="H2413" s="28"/>
      <c r="I2413" s="35"/>
      <c r="J2413" s="26"/>
      <c r="K2413" s="99"/>
      <c r="L2413" s="100"/>
      <c r="M2413" s="3" t="s">
        <v>2628</v>
      </c>
      <c r="N2413" s="28" t="s">
        <v>54</v>
      </c>
      <c r="O2413" s="72">
        <v>1</v>
      </c>
      <c r="P2413" s="41"/>
      <c r="Q2413" s="88"/>
      <c r="R2413" s="47"/>
      <c r="S2413" s="47"/>
      <c r="T2413" s="47"/>
      <c r="U2413" s="47"/>
      <c r="V2413" s="47"/>
      <c r="W2413" s="48"/>
      <c r="X2413" s="48"/>
      <c r="Y2413" s="48"/>
      <c r="Z2413" s="48"/>
      <c r="AA2413" s="48"/>
      <c r="AB2413" s="48"/>
      <c r="AC2413" s="48"/>
      <c r="AD2413" s="48"/>
      <c r="AE2413" s="48"/>
      <c r="AF2413" s="48"/>
      <c r="AG2413" s="48"/>
      <c r="AH2413" s="48"/>
      <c r="AI2413" s="48"/>
      <c r="AJ2413" s="48"/>
      <c r="AK2413" s="48"/>
      <c r="AL2413" s="48"/>
      <c r="AM2413" s="48"/>
      <c r="AN2413" s="48"/>
      <c r="AO2413" s="48"/>
      <c r="AP2413" s="48"/>
      <c r="AQ2413" s="48"/>
      <c r="AR2413" s="48"/>
      <c r="AS2413" s="48"/>
      <c r="AT2413" s="48"/>
      <c r="AU2413" s="48"/>
      <c r="AV2413" s="48"/>
      <c r="AW2413" s="48"/>
      <c r="AX2413" s="48"/>
      <c r="AY2413" s="48"/>
      <c r="AZ2413" s="48"/>
      <c r="BA2413" s="48"/>
      <c r="BB2413" s="48"/>
      <c r="BC2413" s="48"/>
      <c r="BD2413" s="48"/>
      <c r="BE2413" s="48"/>
      <c r="BF2413" s="48"/>
      <c r="BG2413" s="48"/>
      <c r="BH2413" s="48"/>
      <c r="BI2413" s="48"/>
      <c r="BJ2413" s="48"/>
      <c r="BK2413" s="48"/>
      <c r="BL2413" s="48"/>
      <c r="BM2413" s="48"/>
      <c r="BN2413" s="48"/>
      <c r="BO2413" s="48"/>
      <c r="BP2413" s="48"/>
      <c r="BQ2413" s="48"/>
      <c r="BR2413" s="48"/>
      <c r="BS2413" s="48"/>
      <c r="BT2413" s="48"/>
      <c r="BU2413" s="48"/>
      <c r="BV2413" s="48"/>
      <c r="BW2413" s="48"/>
      <c r="BX2413" s="48"/>
      <c r="BY2413" s="48"/>
      <c r="BZ2413" s="48"/>
      <c r="CA2413" s="48"/>
      <c r="CB2413" s="48"/>
      <c r="CC2413" s="48"/>
      <c r="CD2413" s="48"/>
      <c r="CE2413" s="48"/>
      <c r="CF2413" s="48"/>
      <c r="CG2413" s="48"/>
      <c r="CH2413" s="48"/>
      <c r="CI2413" s="48"/>
      <c r="CJ2413" s="48"/>
      <c r="CK2413" s="48"/>
      <c r="CL2413" s="48"/>
      <c r="CM2413" s="48"/>
      <c r="CN2413" s="48"/>
      <c r="CO2413" s="48"/>
      <c r="CP2413" s="48"/>
      <c r="CQ2413" s="48"/>
      <c r="CR2413" s="48"/>
      <c r="CS2413" s="48"/>
      <c r="CT2413" s="48"/>
      <c r="CU2413" s="48"/>
      <c r="CV2413" s="48"/>
      <c r="CW2413" s="48"/>
      <c r="CX2413" s="48"/>
      <c r="CY2413" s="48"/>
      <c r="CZ2413" s="48"/>
      <c r="DA2413" s="48"/>
      <c r="DB2413" s="48"/>
      <c r="DC2413" s="48"/>
      <c r="DD2413" s="48"/>
      <c r="DE2413" s="48"/>
      <c r="DF2413" s="48"/>
      <c r="DG2413" s="48"/>
      <c r="DH2413" s="48"/>
      <c r="DI2413" s="48"/>
      <c r="DJ2413" s="48"/>
      <c r="DK2413" s="48"/>
      <c r="DL2413" s="48"/>
      <c r="DM2413" s="48"/>
      <c r="DN2413" s="48"/>
      <c r="DO2413" s="48"/>
      <c r="DP2413" s="48"/>
      <c r="DQ2413" s="48"/>
    </row>
    <row r="2414" spans="1:121" ht="12.75" hidden="1" customHeight="1" outlineLevel="2">
      <c r="A2414" s="36"/>
      <c r="B2414" s="40"/>
      <c r="C2414" s="35"/>
      <c r="D2414" s="83"/>
      <c r="E2414" s="39"/>
      <c r="F2414" s="35"/>
      <c r="G2414" s="28"/>
      <c r="H2414" s="28"/>
      <c r="I2414" s="35"/>
      <c r="J2414" s="26"/>
      <c r="K2414" s="99"/>
      <c r="L2414" s="100"/>
      <c r="M2414" s="3" t="s">
        <v>2618</v>
      </c>
      <c r="N2414" s="28" t="s">
        <v>54</v>
      </c>
      <c r="O2414" s="72">
        <v>1</v>
      </c>
      <c r="P2414" s="41"/>
      <c r="Q2414" s="88"/>
      <c r="R2414" s="47"/>
      <c r="S2414" s="47"/>
      <c r="T2414" s="47"/>
      <c r="U2414" s="47"/>
      <c r="V2414" s="47"/>
      <c r="W2414" s="48"/>
      <c r="X2414" s="48"/>
      <c r="Y2414" s="48"/>
      <c r="Z2414" s="48"/>
      <c r="AA2414" s="48"/>
      <c r="AB2414" s="48"/>
      <c r="AC2414" s="48"/>
      <c r="AD2414" s="48"/>
      <c r="AE2414" s="48"/>
      <c r="AF2414" s="48"/>
      <c r="AG2414" s="48"/>
      <c r="AH2414" s="48"/>
      <c r="AI2414" s="48"/>
      <c r="AJ2414" s="48"/>
      <c r="AK2414" s="48"/>
      <c r="AL2414" s="48"/>
      <c r="AM2414" s="48"/>
      <c r="AN2414" s="48"/>
      <c r="AO2414" s="48"/>
      <c r="AP2414" s="48"/>
      <c r="AQ2414" s="48"/>
      <c r="AR2414" s="48"/>
      <c r="AS2414" s="48"/>
      <c r="AT2414" s="48"/>
      <c r="AU2414" s="48"/>
      <c r="AV2414" s="48"/>
      <c r="AW2414" s="48"/>
      <c r="AX2414" s="48"/>
      <c r="AY2414" s="48"/>
      <c r="AZ2414" s="48"/>
      <c r="BA2414" s="48"/>
      <c r="BB2414" s="48"/>
      <c r="BC2414" s="48"/>
      <c r="BD2414" s="48"/>
      <c r="BE2414" s="48"/>
      <c r="BF2414" s="48"/>
      <c r="BG2414" s="48"/>
      <c r="BH2414" s="48"/>
      <c r="BI2414" s="48"/>
      <c r="BJ2414" s="48"/>
      <c r="BK2414" s="48"/>
      <c r="BL2414" s="48"/>
      <c r="BM2414" s="48"/>
      <c r="BN2414" s="48"/>
      <c r="BO2414" s="48"/>
      <c r="BP2414" s="48"/>
      <c r="BQ2414" s="48"/>
      <c r="BR2414" s="48"/>
      <c r="BS2414" s="48"/>
      <c r="BT2414" s="48"/>
      <c r="BU2414" s="48"/>
      <c r="BV2414" s="48"/>
      <c r="BW2414" s="48"/>
      <c r="BX2414" s="48"/>
      <c r="BY2414" s="48"/>
      <c r="BZ2414" s="48"/>
      <c r="CA2414" s="48"/>
      <c r="CB2414" s="48"/>
      <c r="CC2414" s="48"/>
      <c r="CD2414" s="48"/>
      <c r="CE2414" s="48"/>
      <c r="CF2414" s="48"/>
      <c r="CG2414" s="48"/>
      <c r="CH2414" s="48"/>
      <c r="CI2414" s="48"/>
      <c r="CJ2414" s="48"/>
      <c r="CK2414" s="48"/>
      <c r="CL2414" s="48"/>
      <c r="CM2414" s="48"/>
      <c r="CN2414" s="48"/>
      <c r="CO2414" s="48"/>
      <c r="CP2414" s="48"/>
      <c r="CQ2414" s="48"/>
      <c r="CR2414" s="48"/>
      <c r="CS2414" s="48"/>
      <c r="CT2414" s="48"/>
      <c r="CU2414" s="48"/>
      <c r="CV2414" s="48"/>
      <c r="CW2414" s="48"/>
      <c r="CX2414" s="48"/>
      <c r="CY2414" s="48"/>
      <c r="CZ2414" s="48"/>
      <c r="DA2414" s="48"/>
      <c r="DB2414" s="48"/>
      <c r="DC2414" s="48"/>
      <c r="DD2414" s="48"/>
      <c r="DE2414" s="48"/>
      <c r="DF2414" s="48"/>
      <c r="DG2414" s="48"/>
      <c r="DH2414" s="48"/>
      <c r="DI2414" s="48"/>
      <c r="DJ2414" s="48"/>
      <c r="DK2414" s="48"/>
      <c r="DL2414" s="48"/>
      <c r="DM2414" s="48"/>
      <c r="DN2414" s="48"/>
      <c r="DO2414" s="48"/>
      <c r="DP2414" s="48"/>
      <c r="DQ2414" s="48"/>
    </row>
    <row r="2415" spans="1:121" ht="25.5" customHeight="1" outlineLevel="1" collapsed="1">
      <c r="A2415" s="36" t="s">
        <v>2539</v>
      </c>
      <c r="B2415" s="27"/>
      <c r="C2415" s="27" t="s">
        <v>1468</v>
      </c>
      <c r="D2415" s="27" t="s">
        <v>1350</v>
      </c>
      <c r="E2415" s="28" t="s">
        <v>2540</v>
      </c>
      <c r="F2415" s="35" t="s">
        <v>2541</v>
      </c>
      <c r="G2415" s="28"/>
      <c r="H2415" s="28" t="s">
        <v>59</v>
      </c>
      <c r="I2415" s="28"/>
      <c r="J2415" s="76" t="s">
        <v>33</v>
      </c>
      <c r="K2415" s="99" t="s">
        <v>316</v>
      </c>
      <c r="L2415" s="100" t="s">
        <v>316</v>
      </c>
      <c r="M2415" s="3" t="str">
        <f>M2416&amp;" "&amp;O2416&amp;N2416&amp;" "&amp;M2417&amp;" "&amp;O2417&amp;N2417&amp;" "&amp;M2418&amp;""&amp;O2418&amp;N2418&amp;""</f>
        <v xml:space="preserve">Замена тяги продольной рулевой в сборе 1шт Замена топливного бака 2шт </v>
      </c>
      <c r="N2415" s="26"/>
      <c r="O2415" s="26"/>
      <c r="P2415" s="41"/>
      <c r="Q2415" s="88"/>
      <c r="R2415" s="47"/>
      <c r="S2415" s="47"/>
      <c r="T2415" s="47"/>
      <c r="U2415" s="47"/>
      <c r="V2415" s="47"/>
      <c r="W2415" s="48"/>
      <c r="X2415" s="48"/>
      <c r="Y2415" s="48"/>
      <c r="Z2415" s="48"/>
      <c r="AA2415" s="48"/>
      <c r="AB2415" s="48"/>
      <c r="AC2415" s="48"/>
      <c r="AD2415" s="48"/>
      <c r="AE2415" s="48"/>
      <c r="AF2415" s="48"/>
      <c r="AG2415" s="48"/>
      <c r="AH2415" s="48"/>
      <c r="AI2415" s="48"/>
      <c r="AJ2415" s="48"/>
      <c r="AK2415" s="48"/>
      <c r="AL2415" s="48"/>
      <c r="AM2415" s="48"/>
      <c r="AN2415" s="48"/>
      <c r="AO2415" s="48"/>
      <c r="AP2415" s="48"/>
      <c r="AQ2415" s="48"/>
      <c r="AR2415" s="48"/>
      <c r="AS2415" s="48"/>
      <c r="AT2415" s="48"/>
      <c r="AU2415" s="48"/>
      <c r="AV2415" s="48"/>
      <c r="AW2415" s="48"/>
      <c r="AX2415" s="48"/>
      <c r="AY2415" s="48"/>
      <c r="AZ2415" s="48"/>
      <c r="BA2415" s="48"/>
      <c r="BB2415" s="48"/>
      <c r="BC2415" s="48"/>
      <c r="BD2415" s="48"/>
      <c r="BE2415" s="48"/>
      <c r="BF2415" s="48"/>
      <c r="BG2415" s="48"/>
      <c r="BH2415" s="48"/>
      <c r="BI2415" s="48"/>
      <c r="BJ2415" s="48"/>
      <c r="BK2415" s="48"/>
      <c r="BL2415" s="48"/>
      <c r="BM2415" s="48"/>
      <c r="BN2415" s="48"/>
      <c r="BO2415" s="48"/>
      <c r="BP2415" s="48"/>
      <c r="BQ2415" s="48"/>
      <c r="BR2415" s="48"/>
      <c r="BS2415" s="48"/>
      <c r="BT2415" s="48"/>
      <c r="BU2415" s="48"/>
      <c r="BV2415" s="48"/>
      <c r="BW2415" s="48"/>
      <c r="BX2415" s="48"/>
      <c r="BY2415" s="48"/>
      <c r="BZ2415" s="48"/>
      <c r="CA2415" s="48"/>
      <c r="CB2415" s="48"/>
      <c r="CC2415" s="48"/>
      <c r="CD2415" s="48"/>
      <c r="CE2415" s="48"/>
      <c r="CF2415" s="48"/>
      <c r="CG2415" s="48"/>
      <c r="CH2415" s="48"/>
      <c r="CI2415" s="48"/>
      <c r="CJ2415" s="48"/>
      <c r="CK2415" s="48"/>
      <c r="CL2415" s="48"/>
      <c r="CM2415" s="48"/>
      <c r="CN2415" s="48"/>
      <c r="CO2415" s="48"/>
      <c r="CP2415" s="48"/>
      <c r="CQ2415" s="48"/>
      <c r="CR2415" s="48"/>
      <c r="CS2415" s="48"/>
      <c r="CT2415" s="48"/>
      <c r="CU2415" s="48"/>
      <c r="CV2415" s="48"/>
      <c r="CW2415" s="48"/>
      <c r="CX2415" s="48"/>
      <c r="CY2415" s="48"/>
      <c r="CZ2415" s="48"/>
      <c r="DA2415" s="48"/>
      <c r="DB2415" s="48"/>
      <c r="DC2415" s="48"/>
      <c r="DD2415" s="48"/>
      <c r="DE2415" s="48"/>
      <c r="DF2415" s="48"/>
      <c r="DG2415" s="48"/>
      <c r="DH2415" s="48"/>
      <c r="DI2415" s="48"/>
      <c r="DJ2415" s="48"/>
      <c r="DK2415" s="48"/>
      <c r="DL2415" s="48"/>
      <c r="DM2415" s="48"/>
      <c r="DN2415" s="48"/>
      <c r="DO2415" s="48"/>
      <c r="DP2415" s="48"/>
      <c r="DQ2415" s="48"/>
    </row>
    <row r="2416" spans="1:121" ht="12.75" hidden="1" customHeight="1" outlineLevel="2">
      <c r="A2416" s="36"/>
      <c r="B2416" s="40"/>
      <c r="C2416" s="35"/>
      <c r="D2416" s="83"/>
      <c r="E2416" s="39"/>
      <c r="F2416" s="35"/>
      <c r="G2416" s="28"/>
      <c r="H2416" s="28"/>
      <c r="I2416" s="35"/>
      <c r="J2416" s="26"/>
      <c r="K2416" s="99"/>
      <c r="L2416" s="100"/>
      <c r="M2416" s="312" t="s">
        <v>2542</v>
      </c>
      <c r="N2416" s="28" t="s">
        <v>54</v>
      </c>
      <c r="O2416" s="72">
        <v>1</v>
      </c>
      <c r="P2416" s="41"/>
      <c r="Q2416" s="88"/>
      <c r="R2416" s="47"/>
      <c r="S2416" s="47"/>
      <c r="T2416" s="47"/>
      <c r="U2416" s="47"/>
      <c r="V2416" s="47"/>
      <c r="W2416" s="48"/>
      <c r="X2416" s="48"/>
      <c r="Y2416" s="48"/>
      <c r="Z2416" s="48"/>
      <c r="AA2416" s="48"/>
      <c r="AB2416" s="48"/>
      <c r="AC2416" s="48"/>
      <c r="AD2416" s="48"/>
      <c r="AE2416" s="48"/>
      <c r="AF2416" s="48"/>
      <c r="AG2416" s="48"/>
      <c r="AH2416" s="48"/>
      <c r="AI2416" s="48"/>
      <c r="AJ2416" s="48"/>
      <c r="AK2416" s="48"/>
      <c r="AL2416" s="48"/>
      <c r="AM2416" s="48"/>
      <c r="AN2416" s="48"/>
      <c r="AO2416" s="48"/>
      <c r="AP2416" s="48"/>
      <c r="AQ2416" s="48"/>
      <c r="AR2416" s="48"/>
      <c r="AS2416" s="48"/>
      <c r="AT2416" s="48"/>
      <c r="AU2416" s="48"/>
      <c r="AV2416" s="48"/>
      <c r="AW2416" s="48"/>
      <c r="AX2416" s="48"/>
      <c r="AY2416" s="48"/>
      <c r="AZ2416" s="48"/>
      <c r="BA2416" s="48"/>
      <c r="BB2416" s="48"/>
      <c r="BC2416" s="48"/>
      <c r="BD2416" s="48"/>
      <c r="BE2416" s="48"/>
      <c r="BF2416" s="48"/>
      <c r="BG2416" s="48"/>
      <c r="BH2416" s="48"/>
      <c r="BI2416" s="48"/>
      <c r="BJ2416" s="48"/>
      <c r="BK2416" s="48"/>
      <c r="BL2416" s="48"/>
      <c r="BM2416" s="48"/>
      <c r="BN2416" s="48"/>
      <c r="BO2416" s="48"/>
      <c r="BP2416" s="48"/>
      <c r="BQ2416" s="48"/>
      <c r="BR2416" s="48"/>
      <c r="BS2416" s="48"/>
      <c r="BT2416" s="48"/>
      <c r="BU2416" s="48"/>
      <c r="BV2416" s="48"/>
      <c r="BW2416" s="48"/>
      <c r="BX2416" s="48"/>
      <c r="BY2416" s="48"/>
      <c r="BZ2416" s="48"/>
      <c r="CA2416" s="48"/>
      <c r="CB2416" s="48"/>
      <c r="CC2416" s="48"/>
      <c r="CD2416" s="48"/>
      <c r="CE2416" s="48"/>
      <c r="CF2416" s="48"/>
      <c r="CG2416" s="48"/>
      <c r="CH2416" s="48"/>
      <c r="CI2416" s="48"/>
      <c r="CJ2416" s="48"/>
      <c r="CK2416" s="48"/>
      <c r="CL2416" s="48"/>
      <c r="CM2416" s="48"/>
      <c r="CN2416" s="48"/>
      <c r="CO2416" s="48"/>
      <c r="CP2416" s="48"/>
      <c r="CQ2416" s="48"/>
      <c r="CR2416" s="48"/>
      <c r="CS2416" s="48"/>
      <c r="CT2416" s="48"/>
      <c r="CU2416" s="48"/>
      <c r="CV2416" s="48"/>
      <c r="CW2416" s="48"/>
      <c r="CX2416" s="48"/>
      <c r="CY2416" s="48"/>
      <c r="CZ2416" s="48"/>
      <c r="DA2416" s="48"/>
      <c r="DB2416" s="48"/>
      <c r="DC2416" s="48"/>
      <c r="DD2416" s="48"/>
      <c r="DE2416" s="48"/>
      <c r="DF2416" s="48"/>
      <c r="DG2416" s="48"/>
      <c r="DH2416" s="48"/>
      <c r="DI2416" s="48"/>
      <c r="DJ2416" s="48"/>
      <c r="DK2416" s="48"/>
      <c r="DL2416" s="48"/>
      <c r="DM2416" s="48"/>
      <c r="DN2416" s="48"/>
      <c r="DO2416" s="48"/>
      <c r="DP2416" s="48"/>
      <c r="DQ2416" s="48"/>
    </row>
    <row r="2417" spans="1:121" ht="12.75" hidden="1" customHeight="1" outlineLevel="2">
      <c r="A2417" s="36"/>
      <c r="B2417" s="40"/>
      <c r="C2417" s="35"/>
      <c r="D2417" s="83"/>
      <c r="E2417" s="39"/>
      <c r="F2417" s="35"/>
      <c r="G2417" s="28"/>
      <c r="H2417" s="28"/>
      <c r="I2417" s="35"/>
      <c r="J2417" s="26"/>
      <c r="K2417" s="99"/>
      <c r="L2417" s="100"/>
      <c r="M2417" s="312" t="s">
        <v>2625</v>
      </c>
      <c r="N2417" s="28" t="s">
        <v>54</v>
      </c>
      <c r="O2417" s="72">
        <v>2</v>
      </c>
      <c r="P2417" s="41"/>
      <c r="Q2417" s="88"/>
      <c r="R2417" s="47"/>
      <c r="S2417" s="47"/>
      <c r="T2417" s="47"/>
      <c r="U2417" s="47"/>
      <c r="V2417" s="47"/>
      <c r="W2417" s="48"/>
      <c r="X2417" s="48"/>
      <c r="Y2417" s="48"/>
      <c r="Z2417" s="48"/>
      <c r="AA2417" s="48"/>
      <c r="AB2417" s="48"/>
      <c r="AC2417" s="48"/>
      <c r="AD2417" s="48"/>
      <c r="AE2417" s="48"/>
      <c r="AF2417" s="48"/>
      <c r="AG2417" s="48"/>
      <c r="AH2417" s="48"/>
      <c r="AI2417" s="48"/>
      <c r="AJ2417" s="48"/>
      <c r="AK2417" s="48"/>
      <c r="AL2417" s="48"/>
      <c r="AM2417" s="48"/>
      <c r="AN2417" s="48"/>
      <c r="AO2417" s="48"/>
      <c r="AP2417" s="48"/>
      <c r="AQ2417" s="48"/>
      <c r="AR2417" s="48"/>
      <c r="AS2417" s="48"/>
      <c r="AT2417" s="48"/>
      <c r="AU2417" s="48"/>
      <c r="AV2417" s="48"/>
      <c r="AW2417" s="48"/>
      <c r="AX2417" s="48"/>
      <c r="AY2417" s="48"/>
      <c r="AZ2417" s="48"/>
      <c r="BA2417" s="48"/>
      <c r="BB2417" s="48"/>
      <c r="BC2417" s="48"/>
      <c r="BD2417" s="48"/>
      <c r="BE2417" s="48"/>
      <c r="BF2417" s="48"/>
      <c r="BG2417" s="48"/>
      <c r="BH2417" s="48"/>
      <c r="BI2417" s="48"/>
      <c r="BJ2417" s="48"/>
      <c r="BK2417" s="48"/>
      <c r="BL2417" s="48"/>
      <c r="BM2417" s="48"/>
      <c r="BN2417" s="48"/>
      <c r="BO2417" s="48"/>
      <c r="BP2417" s="48"/>
      <c r="BQ2417" s="48"/>
      <c r="BR2417" s="48"/>
      <c r="BS2417" s="48"/>
      <c r="BT2417" s="48"/>
      <c r="BU2417" s="48"/>
      <c r="BV2417" s="48"/>
      <c r="BW2417" s="48"/>
      <c r="BX2417" s="48"/>
      <c r="BY2417" s="48"/>
      <c r="BZ2417" s="48"/>
      <c r="CA2417" s="48"/>
      <c r="CB2417" s="48"/>
      <c r="CC2417" s="48"/>
      <c r="CD2417" s="48"/>
      <c r="CE2417" s="48"/>
      <c r="CF2417" s="48"/>
      <c r="CG2417" s="48"/>
      <c r="CH2417" s="48"/>
      <c r="CI2417" s="48"/>
      <c r="CJ2417" s="48"/>
      <c r="CK2417" s="48"/>
      <c r="CL2417" s="48"/>
      <c r="CM2417" s="48"/>
      <c r="CN2417" s="48"/>
      <c r="CO2417" s="48"/>
      <c r="CP2417" s="48"/>
      <c r="CQ2417" s="48"/>
      <c r="CR2417" s="48"/>
      <c r="CS2417" s="48"/>
      <c r="CT2417" s="48"/>
      <c r="CU2417" s="48"/>
      <c r="CV2417" s="48"/>
      <c r="CW2417" s="48"/>
      <c r="CX2417" s="48"/>
      <c r="CY2417" s="48"/>
      <c r="CZ2417" s="48"/>
      <c r="DA2417" s="48"/>
      <c r="DB2417" s="48"/>
      <c r="DC2417" s="48"/>
      <c r="DD2417" s="48"/>
      <c r="DE2417" s="48"/>
      <c r="DF2417" s="48"/>
      <c r="DG2417" s="48"/>
      <c r="DH2417" s="48"/>
      <c r="DI2417" s="48"/>
      <c r="DJ2417" s="48"/>
      <c r="DK2417" s="48"/>
      <c r="DL2417" s="48"/>
      <c r="DM2417" s="48"/>
      <c r="DN2417" s="48"/>
      <c r="DO2417" s="48"/>
      <c r="DP2417" s="48"/>
      <c r="DQ2417" s="48"/>
    </row>
    <row r="2418" spans="1:121" ht="12.75" hidden="1" customHeight="1" outlineLevel="2">
      <c r="A2418" s="36"/>
      <c r="B2418" s="40"/>
      <c r="C2418" s="35"/>
      <c r="D2418" s="83"/>
      <c r="E2418" s="39"/>
      <c r="F2418" s="35"/>
      <c r="G2418" s="28"/>
      <c r="H2418" s="28"/>
      <c r="I2418" s="35"/>
      <c r="J2418" s="26"/>
      <c r="K2418" s="99"/>
      <c r="L2418" s="100"/>
      <c r="M2418" s="312"/>
      <c r="N2418" s="28"/>
      <c r="O2418" s="72"/>
      <c r="P2418" s="41"/>
      <c r="Q2418" s="88"/>
      <c r="R2418" s="47"/>
      <c r="S2418" s="47"/>
      <c r="T2418" s="47"/>
      <c r="U2418" s="47"/>
      <c r="V2418" s="47"/>
      <c r="W2418" s="48"/>
      <c r="X2418" s="48"/>
      <c r="Y2418" s="48"/>
      <c r="Z2418" s="48"/>
      <c r="AA2418" s="48"/>
      <c r="AB2418" s="48"/>
      <c r="AC2418" s="48"/>
      <c r="AD2418" s="48"/>
      <c r="AE2418" s="48"/>
      <c r="AF2418" s="48"/>
      <c r="AG2418" s="48"/>
      <c r="AH2418" s="48"/>
      <c r="AI2418" s="48"/>
      <c r="AJ2418" s="48"/>
      <c r="AK2418" s="48"/>
      <c r="AL2418" s="48"/>
      <c r="AM2418" s="48"/>
      <c r="AN2418" s="48"/>
      <c r="AO2418" s="48"/>
      <c r="AP2418" s="48"/>
      <c r="AQ2418" s="48"/>
      <c r="AR2418" s="48"/>
      <c r="AS2418" s="48"/>
      <c r="AT2418" s="48"/>
      <c r="AU2418" s="48"/>
      <c r="AV2418" s="48"/>
      <c r="AW2418" s="48"/>
      <c r="AX2418" s="48"/>
      <c r="AY2418" s="48"/>
      <c r="AZ2418" s="48"/>
      <c r="BA2418" s="48"/>
      <c r="BB2418" s="48"/>
      <c r="BC2418" s="48"/>
      <c r="BD2418" s="48"/>
      <c r="BE2418" s="48"/>
      <c r="BF2418" s="48"/>
      <c r="BG2418" s="48"/>
      <c r="BH2418" s="48"/>
      <c r="BI2418" s="48"/>
      <c r="BJ2418" s="48"/>
      <c r="BK2418" s="48"/>
      <c r="BL2418" s="48"/>
      <c r="BM2418" s="48"/>
      <c r="BN2418" s="48"/>
      <c r="BO2418" s="48"/>
      <c r="BP2418" s="48"/>
      <c r="BQ2418" s="48"/>
      <c r="BR2418" s="48"/>
      <c r="BS2418" s="48"/>
      <c r="BT2418" s="48"/>
      <c r="BU2418" s="48"/>
      <c r="BV2418" s="48"/>
      <c r="BW2418" s="48"/>
      <c r="BX2418" s="48"/>
      <c r="BY2418" s="48"/>
      <c r="BZ2418" s="48"/>
      <c r="CA2418" s="48"/>
      <c r="CB2418" s="48"/>
      <c r="CC2418" s="48"/>
      <c r="CD2418" s="48"/>
      <c r="CE2418" s="48"/>
      <c r="CF2418" s="48"/>
      <c r="CG2418" s="48"/>
      <c r="CH2418" s="48"/>
      <c r="CI2418" s="48"/>
      <c r="CJ2418" s="48"/>
      <c r="CK2418" s="48"/>
      <c r="CL2418" s="48"/>
      <c r="CM2418" s="48"/>
      <c r="CN2418" s="48"/>
      <c r="CO2418" s="48"/>
      <c r="CP2418" s="48"/>
      <c r="CQ2418" s="48"/>
      <c r="CR2418" s="48"/>
      <c r="CS2418" s="48"/>
      <c r="CT2418" s="48"/>
      <c r="CU2418" s="48"/>
      <c r="CV2418" s="48"/>
      <c r="CW2418" s="48"/>
      <c r="CX2418" s="48"/>
      <c r="CY2418" s="48"/>
      <c r="CZ2418" s="48"/>
      <c r="DA2418" s="48"/>
      <c r="DB2418" s="48"/>
      <c r="DC2418" s="48"/>
      <c r="DD2418" s="48"/>
      <c r="DE2418" s="48"/>
      <c r="DF2418" s="48"/>
      <c r="DG2418" s="48"/>
      <c r="DH2418" s="48"/>
      <c r="DI2418" s="48"/>
      <c r="DJ2418" s="48"/>
      <c r="DK2418" s="48"/>
      <c r="DL2418" s="48"/>
      <c r="DM2418" s="48"/>
      <c r="DN2418" s="48"/>
      <c r="DO2418" s="48"/>
      <c r="DP2418" s="48"/>
      <c r="DQ2418" s="48"/>
    </row>
    <row r="2419" spans="1:121" ht="56.25" customHeight="1" outlineLevel="1" collapsed="1">
      <c r="A2419" s="36" t="s">
        <v>2543</v>
      </c>
      <c r="B2419" s="27"/>
      <c r="C2419" s="27" t="s">
        <v>1468</v>
      </c>
      <c r="D2419" s="27" t="s">
        <v>1350</v>
      </c>
      <c r="E2419" s="28" t="s">
        <v>2544</v>
      </c>
      <c r="F2419" s="35" t="s">
        <v>2545</v>
      </c>
      <c r="G2419" s="28"/>
      <c r="H2419" s="28" t="s">
        <v>59</v>
      </c>
      <c r="I2419" s="28"/>
      <c r="J2419" s="76" t="s">
        <v>33</v>
      </c>
      <c r="K2419" s="99" t="s">
        <v>316</v>
      </c>
      <c r="L2419" s="100" t="s">
        <v>316</v>
      </c>
      <c r="M2419" s="3" t="str">
        <f>M2420&amp;" "&amp;O2420&amp;N2420&amp;" "&amp;M2421&amp;" "&amp;O2421&amp;N2421&amp;" "&amp;M2422&amp;""&amp;O2422&amp;N2422&amp;""&amp;M2423&amp;""&amp;O2423&amp;N2423&amp;""&amp;M2424&amp;""&amp;O2424&amp;N2424&amp;""</f>
        <v>Замена головки цилиндров с клапанами 2шт Замена гильзы цилиндра в сборе 1компл Замена топливного насоса1штЗамена насоса масляного гидроусилителя руля со шкивом в сборе1штЗамена карбюратора1шт</v>
      </c>
      <c r="N2419" s="26"/>
      <c r="O2419" s="26"/>
      <c r="P2419" s="41"/>
      <c r="Q2419" s="88"/>
      <c r="R2419" s="47"/>
      <c r="S2419" s="47"/>
      <c r="T2419" s="47"/>
      <c r="U2419" s="47"/>
      <c r="V2419" s="47"/>
      <c r="W2419" s="48"/>
      <c r="X2419" s="48"/>
      <c r="Y2419" s="48"/>
      <c r="Z2419" s="48"/>
      <c r="AA2419" s="48"/>
      <c r="AB2419" s="48"/>
      <c r="AC2419" s="48"/>
      <c r="AD2419" s="48"/>
      <c r="AE2419" s="48"/>
      <c r="AF2419" s="48"/>
      <c r="AG2419" s="48"/>
      <c r="AH2419" s="48"/>
      <c r="AI2419" s="48"/>
      <c r="AJ2419" s="48"/>
      <c r="AK2419" s="48"/>
      <c r="AL2419" s="48"/>
      <c r="AM2419" s="48"/>
      <c r="AN2419" s="48"/>
      <c r="AO2419" s="48"/>
      <c r="AP2419" s="48"/>
      <c r="AQ2419" s="48"/>
      <c r="AR2419" s="48"/>
      <c r="AS2419" s="48"/>
      <c r="AT2419" s="48"/>
      <c r="AU2419" s="48"/>
      <c r="AV2419" s="48"/>
      <c r="AW2419" s="48"/>
      <c r="AX2419" s="48"/>
      <c r="AY2419" s="48"/>
      <c r="AZ2419" s="48"/>
      <c r="BA2419" s="48"/>
      <c r="BB2419" s="48"/>
      <c r="BC2419" s="48"/>
      <c r="BD2419" s="48"/>
      <c r="BE2419" s="48"/>
      <c r="BF2419" s="48"/>
      <c r="BG2419" s="48"/>
      <c r="BH2419" s="48"/>
      <c r="BI2419" s="48"/>
      <c r="BJ2419" s="48"/>
      <c r="BK2419" s="48"/>
      <c r="BL2419" s="48"/>
      <c r="BM2419" s="48"/>
      <c r="BN2419" s="48"/>
      <c r="BO2419" s="48"/>
      <c r="BP2419" s="48"/>
      <c r="BQ2419" s="48"/>
      <c r="BR2419" s="48"/>
      <c r="BS2419" s="48"/>
      <c r="BT2419" s="48"/>
      <c r="BU2419" s="48"/>
      <c r="BV2419" s="48"/>
      <c r="BW2419" s="48"/>
      <c r="BX2419" s="48"/>
      <c r="BY2419" s="48"/>
      <c r="BZ2419" s="48"/>
      <c r="CA2419" s="48"/>
      <c r="CB2419" s="48"/>
      <c r="CC2419" s="48"/>
      <c r="CD2419" s="48"/>
      <c r="CE2419" s="48"/>
      <c r="CF2419" s="48"/>
      <c r="CG2419" s="48"/>
      <c r="CH2419" s="48"/>
      <c r="CI2419" s="48"/>
      <c r="CJ2419" s="48"/>
      <c r="CK2419" s="48"/>
      <c r="CL2419" s="48"/>
      <c r="CM2419" s="48"/>
      <c r="CN2419" s="48"/>
      <c r="CO2419" s="48"/>
      <c r="CP2419" s="48"/>
      <c r="CQ2419" s="48"/>
      <c r="CR2419" s="48"/>
      <c r="CS2419" s="48"/>
      <c r="CT2419" s="48"/>
      <c r="CU2419" s="48"/>
      <c r="CV2419" s="48"/>
      <c r="CW2419" s="48"/>
      <c r="CX2419" s="48"/>
      <c r="CY2419" s="48"/>
      <c r="CZ2419" s="48"/>
      <c r="DA2419" s="48"/>
      <c r="DB2419" s="48"/>
      <c r="DC2419" s="48"/>
      <c r="DD2419" s="48"/>
      <c r="DE2419" s="48"/>
      <c r="DF2419" s="48"/>
      <c r="DG2419" s="48"/>
      <c r="DH2419" s="48"/>
      <c r="DI2419" s="48"/>
      <c r="DJ2419" s="48"/>
      <c r="DK2419" s="48"/>
      <c r="DL2419" s="48"/>
      <c r="DM2419" s="48"/>
      <c r="DN2419" s="48"/>
      <c r="DO2419" s="48"/>
      <c r="DP2419" s="48"/>
      <c r="DQ2419" s="48"/>
    </row>
    <row r="2420" spans="1:121" ht="12.75" hidden="1" customHeight="1" outlineLevel="2">
      <c r="A2420" s="36"/>
      <c r="B2420" s="40"/>
      <c r="C2420" s="35"/>
      <c r="D2420" s="83"/>
      <c r="E2420" s="39"/>
      <c r="F2420" s="35"/>
      <c r="G2420" s="28"/>
      <c r="H2420" s="28"/>
      <c r="I2420" s="35"/>
      <c r="J2420" s="26"/>
      <c r="K2420" s="99"/>
      <c r="L2420" s="100"/>
      <c r="M2420" s="312" t="s">
        <v>2546</v>
      </c>
      <c r="N2420" s="28" t="s">
        <v>54</v>
      </c>
      <c r="O2420" s="72">
        <v>2</v>
      </c>
      <c r="P2420" s="41"/>
      <c r="Q2420" s="88"/>
      <c r="R2420" s="47"/>
      <c r="S2420" s="47"/>
      <c r="T2420" s="47"/>
      <c r="U2420" s="47"/>
      <c r="V2420" s="47"/>
      <c r="W2420" s="48"/>
      <c r="X2420" s="48"/>
      <c r="Y2420" s="48"/>
      <c r="Z2420" s="48"/>
      <c r="AA2420" s="48"/>
      <c r="AB2420" s="48"/>
      <c r="AC2420" s="48"/>
      <c r="AD2420" s="48"/>
      <c r="AE2420" s="48"/>
      <c r="AF2420" s="48"/>
      <c r="AG2420" s="48"/>
      <c r="AH2420" s="48"/>
      <c r="AI2420" s="48"/>
      <c r="AJ2420" s="48"/>
      <c r="AK2420" s="48"/>
      <c r="AL2420" s="48"/>
      <c r="AM2420" s="48"/>
      <c r="AN2420" s="48"/>
      <c r="AO2420" s="48"/>
      <c r="AP2420" s="48"/>
      <c r="AQ2420" s="48"/>
      <c r="AR2420" s="48"/>
      <c r="AS2420" s="48"/>
      <c r="AT2420" s="48"/>
      <c r="AU2420" s="48"/>
      <c r="AV2420" s="48"/>
      <c r="AW2420" s="48"/>
      <c r="AX2420" s="48"/>
      <c r="AY2420" s="48"/>
      <c r="AZ2420" s="48"/>
      <c r="BA2420" s="48"/>
      <c r="BB2420" s="48"/>
      <c r="BC2420" s="48"/>
      <c r="BD2420" s="48"/>
      <c r="BE2420" s="48"/>
      <c r="BF2420" s="48"/>
      <c r="BG2420" s="48"/>
      <c r="BH2420" s="48"/>
      <c r="BI2420" s="48"/>
      <c r="BJ2420" s="48"/>
      <c r="BK2420" s="48"/>
      <c r="BL2420" s="48"/>
      <c r="BM2420" s="48"/>
      <c r="BN2420" s="48"/>
      <c r="BO2420" s="48"/>
      <c r="BP2420" s="48"/>
      <c r="BQ2420" s="48"/>
      <c r="BR2420" s="48"/>
      <c r="BS2420" s="48"/>
      <c r="BT2420" s="48"/>
      <c r="BU2420" s="48"/>
      <c r="BV2420" s="48"/>
      <c r="BW2420" s="48"/>
      <c r="BX2420" s="48"/>
      <c r="BY2420" s="48"/>
      <c r="BZ2420" s="48"/>
      <c r="CA2420" s="48"/>
      <c r="CB2420" s="48"/>
      <c r="CC2420" s="48"/>
      <c r="CD2420" s="48"/>
      <c r="CE2420" s="48"/>
      <c r="CF2420" s="48"/>
      <c r="CG2420" s="48"/>
      <c r="CH2420" s="48"/>
      <c r="CI2420" s="48"/>
      <c r="CJ2420" s="48"/>
      <c r="CK2420" s="48"/>
      <c r="CL2420" s="48"/>
      <c r="CM2420" s="48"/>
      <c r="CN2420" s="48"/>
      <c r="CO2420" s="48"/>
      <c r="CP2420" s="48"/>
      <c r="CQ2420" s="48"/>
      <c r="CR2420" s="48"/>
      <c r="CS2420" s="48"/>
      <c r="CT2420" s="48"/>
      <c r="CU2420" s="48"/>
      <c r="CV2420" s="48"/>
      <c r="CW2420" s="48"/>
      <c r="CX2420" s="48"/>
      <c r="CY2420" s="48"/>
      <c r="CZ2420" s="48"/>
      <c r="DA2420" s="48"/>
      <c r="DB2420" s="48"/>
      <c r="DC2420" s="48"/>
      <c r="DD2420" s="48"/>
      <c r="DE2420" s="48"/>
      <c r="DF2420" s="48"/>
      <c r="DG2420" s="48"/>
      <c r="DH2420" s="48"/>
      <c r="DI2420" s="48"/>
      <c r="DJ2420" s="48"/>
      <c r="DK2420" s="48"/>
      <c r="DL2420" s="48"/>
      <c r="DM2420" s="48"/>
      <c r="DN2420" s="48"/>
      <c r="DO2420" s="48"/>
      <c r="DP2420" s="48"/>
      <c r="DQ2420" s="48"/>
    </row>
    <row r="2421" spans="1:121" ht="12.75" hidden="1" customHeight="1" outlineLevel="2">
      <c r="A2421" s="36"/>
      <c r="B2421" s="40"/>
      <c r="C2421" s="35"/>
      <c r="D2421" s="83"/>
      <c r="E2421" s="39"/>
      <c r="F2421" s="35"/>
      <c r="G2421" s="28"/>
      <c r="H2421" s="28"/>
      <c r="I2421" s="35"/>
      <c r="J2421" s="26"/>
      <c r="K2421" s="99"/>
      <c r="L2421" s="100"/>
      <c r="M2421" s="312" t="s">
        <v>2547</v>
      </c>
      <c r="N2421" s="28" t="s">
        <v>811</v>
      </c>
      <c r="O2421" s="72">
        <v>1</v>
      </c>
      <c r="P2421" s="41"/>
      <c r="Q2421" s="88"/>
      <c r="R2421" s="47"/>
      <c r="S2421" s="47"/>
      <c r="T2421" s="47"/>
      <c r="U2421" s="47"/>
      <c r="V2421" s="47"/>
      <c r="W2421" s="48"/>
      <c r="X2421" s="48"/>
      <c r="Y2421" s="48"/>
      <c r="Z2421" s="48"/>
      <c r="AA2421" s="48"/>
      <c r="AB2421" s="48"/>
      <c r="AC2421" s="48"/>
      <c r="AD2421" s="48"/>
      <c r="AE2421" s="48"/>
      <c r="AF2421" s="48"/>
      <c r="AG2421" s="48"/>
      <c r="AH2421" s="48"/>
      <c r="AI2421" s="48"/>
      <c r="AJ2421" s="48"/>
      <c r="AK2421" s="48"/>
      <c r="AL2421" s="48"/>
      <c r="AM2421" s="48"/>
      <c r="AN2421" s="48"/>
      <c r="AO2421" s="48"/>
      <c r="AP2421" s="48"/>
      <c r="AQ2421" s="48"/>
      <c r="AR2421" s="48"/>
      <c r="AS2421" s="48"/>
      <c r="AT2421" s="48"/>
      <c r="AU2421" s="48"/>
      <c r="AV2421" s="48"/>
      <c r="AW2421" s="48"/>
      <c r="AX2421" s="48"/>
      <c r="AY2421" s="48"/>
      <c r="AZ2421" s="48"/>
      <c r="BA2421" s="48"/>
      <c r="BB2421" s="48"/>
      <c r="BC2421" s="48"/>
      <c r="BD2421" s="48"/>
      <c r="BE2421" s="48"/>
      <c r="BF2421" s="48"/>
      <c r="BG2421" s="48"/>
      <c r="BH2421" s="48"/>
      <c r="BI2421" s="48"/>
      <c r="BJ2421" s="48"/>
      <c r="BK2421" s="48"/>
      <c r="BL2421" s="48"/>
      <c r="BM2421" s="48"/>
      <c r="BN2421" s="48"/>
      <c r="BO2421" s="48"/>
      <c r="BP2421" s="48"/>
      <c r="BQ2421" s="48"/>
      <c r="BR2421" s="48"/>
      <c r="BS2421" s="48"/>
      <c r="BT2421" s="48"/>
      <c r="BU2421" s="48"/>
      <c r="BV2421" s="48"/>
      <c r="BW2421" s="48"/>
      <c r="BX2421" s="48"/>
      <c r="BY2421" s="48"/>
      <c r="BZ2421" s="48"/>
      <c r="CA2421" s="48"/>
      <c r="CB2421" s="48"/>
      <c r="CC2421" s="48"/>
      <c r="CD2421" s="48"/>
      <c r="CE2421" s="48"/>
      <c r="CF2421" s="48"/>
      <c r="CG2421" s="48"/>
      <c r="CH2421" s="48"/>
      <c r="CI2421" s="48"/>
      <c r="CJ2421" s="48"/>
      <c r="CK2421" s="48"/>
      <c r="CL2421" s="48"/>
      <c r="CM2421" s="48"/>
      <c r="CN2421" s="48"/>
      <c r="CO2421" s="48"/>
      <c r="CP2421" s="48"/>
      <c r="CQ2421" s="48"/>
      <c r="CR2421" s="48"/>
      <c r="CS2421" s="48"/>
      <c r="CT2421" s="48"/>
      <c r="CU2421" s="48"/>
      <c r="CV2421" s="48"/>
      <c r="CW2421" s="48"/>
      <c r="CX2421" s="48"/>
      <c r="CY2421" s="48"/>
      <c r="CZ2421" s="48"/>
      <c r="DA2421" s="48"/>
      <c r="DB2421" s="48"/>
      <c r="DC2421" s="48"/>
      <c r="DD2421" s="48"/>
      <c r="DE2421" s="48"/>
      <c r="DF2421" s="48"/>
      <c r="DG2421" s="48"/>
      <c r="DH2421" s="48"/>
      <c r="DI2421" s="48"/>
      <c r="DJ2421" s="48"/>
      <c r="DK2421" s="48"/>
      <c r="DL2421" s="48"/>
      <c r="DM2421" s="48"/>
      <c r="DN2421" s="48"/>
      <c r="DO2421" s="48"/>
      <c r="DP2421" s="48"/>
      <c r="DQ2421" s="48"/>
    </row>
    <row r="2422" spans="1:121" ht="12.75" hidden="1" customHeight="1" outlineLevel="2">
      <c r="A2422" s="36"/>
      <c r="B2422" s="40"/>
      <c r="C2422" s="35"/>
      <c r="D2422" s="83"/>
      <c r="E2422" s="39"/>
      <c r="F2422" s="35"/>
      <c r="G2422" s="28"/>
      <c r="H2422" s="28"/>
      <c r="I2422" s="35"/>
      <c r="J2422" s="26"/>
      <c r="K2422" s="99"/>
      <c r="L2422" s="100"/>
      <c r="M2422" s="312" t="s">
        <v>2624</v>
      </c>
      <c r="N2422" s="28" t="s">
        <v>54</v>
      </c>
      <c r="O2422" s="72">
        <v>1</v>
      </c>
      <c r="P2422" s="41"/>
      <c r="Q2422" s="88"/>
      <c r="R2422" s="47"/>
      <c r="S2422" s="47"/>
      <c r="T2422" s="47"/>
      <c r="U2422" s="47"/>
      <c r="V2422" s="47"/>
      <c r="W2422" s="48"/>
      <c r="X2422" s="48"/>
      <c r="Y2422" s="48"/>
      <c r="Z2422" s="48"/>
      <c r="AA2422" s="48"/>
      <c r="AB2422" s="48"/>
      <c r="AC2422" s="48"/>
      <c r="AD2422" s="48"/>
      <c r="AE2422" s="48"/>
      <c r="AF2422" s="48"/>
      <c r="AG2422" s="48"/>
      <c r="AH2422" s="48"/>
      <c r="AI2422" s="48"/>
      <c r="AJ2422" s="48"/>
      <c r="AK2422" s="48"/>
      <c r="AL2422" s="48"/>
      <c r="AM2422" s="48"/>
      <c r="AN2422" s="48"/>
      <c r="AO2422" s="48"/>
      <c r="AP2422" s="48"/>
      <c r="AQ2422" s="48"/>
      <c r="AR2422" s="48"/>
      <c r="AS2422" s="48"/>
      <c r="AT2422" s="48"/>
      <c r="AU2422" s="48"/>
      <c r="AV2422" s="48"/>
      <c r="AW2422" s="48"/>
      <c r="AX2422" s="48"/>
      <c r="AY2422" s="48"/>
      <c r="AZ2422" s="48"/>
      <c r="BA2422" s="48"/>
      <c r="BB2422" s="48"/>
      <c r="BC2422" s="48"/>
      <c r="BD2422" s="48"/>
      <c r="BE2422" s="48"/>
      <c r="BF2422" s="48"/>
      <c r="BG2422" s="48"/>
      <c r="BH2422" s="48"/>
      <c r="BI2422" s="48"/>
      <c r="BJ2422" s="48"/>
      <c r="BK2422" s="48"/>
      <c r="BL2422" s="48"/>
      <c r="BM2422" s="48"/>
      <c r="BN2422" s="48"/>
      <c r="BO2422" s="48"/>
      <c r="BP2422" s="48"/>
      <c r="BQ2422" s="48"/>
      <c r="BR2422" s="48"/>
      <c r="BS2422" s="48"/>
      <c r="BT2422" s="48"/>
      <c r="BU2422" s="48"/>
      <c r="BV2422" s="48"/>
      <c r="BW2422" s="48"/>
      <c r="BX2422" s="48"/>
      <c r="BY2422" s="48"/>
      <c r="BZ2422" s="48"/>
      <c r="CA2422" s="48"/>
      <c r="CB2422" s="48"/>
      <c r="CC2422" s="48"/>
      <c r="CD2422" s="48"/>
      <c r="CE2422" s="48"/>
      <c r="CF2422" s="48"/>
      <c r="CG2422" s="48"/>
      <c r="CH2422" s="48"/>
      <c r="CI2422" s="48"/>
      <c r="CJ2422" s="48"/>
      <c r="CK2422" s="48"/>
      <c r="CL2422" s="48"/>
      <c r="CM2422" s="48"/>
      <c r="CN2422" s="48"/>
      <c r="CO2422" s="48"/>
      <c r="CP2422" s="48"/>
      <c r="CQ2422" s="48"/>
      <c r="CR2422" s="48"/>
      <c r="CS2422" s="48"/>
      <c r="CT2422" s="48"/>
      <c r="CU2422" s="48"/>
      <c r="CV2422" s="48"/>
      <c r="CW2422" s="48"/>
      <c r="CX2422" s="48"/>
      <c r="CY2422" s="48"/>
      <c r="CZ2422" s="48"/>
      <c r="DA2422" s="48"/>
      <c r="DB2422" s="48"/>
      <c r="DC2422" s="48"/>
      <c r="DD2422" s="48"/>
      <c r="DE2422" s="48"/>
      <c r="DF2422" s="48"/>
      <c r="DG2422" s="48"/>
      <c r="DH2422" s="48"/>
      <c r="DI2422" s="48"/>
      <c r="DJ2422" s="48"/>
      <c r="DK2422" s="48"/>
      <c r="DL2422" s="48"/>
      <c r="DM2422" s="48"/>
      <c r="DN2422" s="48"/>
      <c r="DO2422" s="48"/>
      <c r="DP2422" s="48"/>
      <c r="DQ2422" s="48"/>
    </row>
    <row r="2423" spans="1:121" ht="22.5" hidden="1" customHeight="1" outlineLevel="2">
      <c r="A2423" s="36"/>
      <c r="B2423" s="40"/>
      <c r="C2423" s="35"/>
      <c r="D2423" s="83"/>
      <c r="E2423" s="39"/>
      <c r="F2423" s="35"/>
      <c r="G2423" s="28"/>
      <c r="H2423" s="28"/>
      <c r="I2423" s="35"/>
      <c r="J2423" s="26"/>
      <c r="K2423" s="99"/>
      <c r="L2423" s="100"/>
      <c r="M2423" s="312" t="s">
        <v>2548</v>
      </c>
      <c r="N2423" s="28" t="s">
        <v>54</v>
      </c>
      <c r="O2423" s="72">
        <v>1</v>
      </c>
      <c r="P2423" s="41"/>
      <c r="Q2423" s="88"/>
      <c r="R2423" s="47"/>
      <c r="S2423" s="47"/>
      <c r="T2423" s="47"/>
      <c r="U2423" s="47"/>
      <c r="V2423" s="47"/>
      <c r="W2423" s="48"/>
      <c r="X2423" s="48"/>
      <c r="Y2423" s="48"/>
      <c r="Z2423" s="48"/>
      <c r="AA2423" s="48"/>
      <c r="AB2423" s="48"/>
      <c r="AC2423" s="48"/>
      <c r="AD2423" s="48"/>
      <c r="AE2423" s="48"/>
      <c r="AF2423" s="48"/>
      <c r="AG2423" s="48"/>
      <c r="AH2423" s="48"/>
      <c r="AI2423" s="48"/>
      <c r="AJ2423" s="48"/>
      <c r="AK2423" s="48"/>
      <c r="AL2423" s="48"/>
      <c r="AM2423" s="48"/>
      <c r="AN2423" s="48"/>
      <c r="AO2423" s="48"/>
      <c r="AP2423" s="48"/>
      <c r="AQ2423" s="48"/>
      <c r="AR2423" s="48"/>
      <c r="AS2423" s="48"/>
      <c r="AT2423" s="48"/>
      <c r="AU2423" s="48"/>
      <c r="AV2423" s="48"/>
      <c r="AW2423" s="48"/>
      <c r="AX2423" s="48"/>
      <c r="AY2423" s="48"/>
      <c r="AZ2423" s="48"/>
      <c r="BA2423" s="48"/>
      <c r="BB2423" s="48"/>
      <c r="BC2423" s="48"/>
      <c r="BD2423" s="48"/>
      <c r="BE2423" s="48"/>
      <c r="BF2423" s="48"/>
      <c r="BG2423" s="48"/>
      <c r="BH2423" s="48"/>
      <c r="BI2423" s="48"/>
      <c r="BJ2423" s="48"/>
      <c r="BK2423" s="48"/>
      <c r="BL2423" s="48"/>
      <c r="BM2423" s="48"/>
      <c r="BN2423" s="48"/>
      <c r="BO2423" s="48"/>
      <c r="BP2423" s="48"/>
      <c r="BQ2423" s="48"/>
      <c r="BR2423" s="48"/>
      <c r="BS2423" s="48"/>
      <c r="BT2423" s="48"/>
      <c r="BU2423" s="48"/>
      <c r="BV2423" s="48"/>
      <c r="BW2423" s="48"/>
      <c r="BX2423" s="48"/>
      <c r="BY2423" s="48"/>
      <c r="BZ2423" s="48"/>
      <c r="CA2423" s="48"/>
      <c r="CB2423" s="48"/>
      <c r="CC2423" s="48"/>
      <c r="CD2423" s="48"/>
      <c r="CE2423" s="48"/>
      <c r="CF2423" s="48"/>
      <c r="CG2423" s="48"/>
      <c r="CH2423" s="48"/>
      <c r="CI2423" s="48"/>
      <c r="CJ2423" s="48"/>
      <c r="CK2423" s="48"/>
      <c r="CL2423" s="48"/>
      <c r="CM2423" s="48"/>
      <c r="CN2423" s="48"/>
      <c r="CO2423" s="48"/>
      <c r="CP2423" s="48"/>
      <c r="CQ2423" s="48"/>
      <c r="CR2423" s="48"/>
      <c r="CS2423" s="48"/>
      <c r="CT2423" s="48"/>
      <c r="CU2423" s="48"/>
      <c r="CV2423" s="48"/>
      <c r="CW2423" s="48"/>
      <c r="CX2423" s="48"/>
      <c r="CY2423" s="48"/>
      <c r="CZ2423" s="48"/>
      <c r="DA2423" s="48"/>
      <c r="DB2423" s="48"/>
      <c r="DC2423" s="48"/>
      <c r="DD2423" s="48"/>
      <c r="DE2423" s="48"/>
      <c r="DF2423" s="48"/>
      <c r="DG2423" s="48"/>
      <c r="DH2423" s="48"/>
      <c r="DI2423" s="48"/>
      <c r="DJ2423" s="48"/>
      <c r="DK2423" s="48"/>
      <c r="DL2423" s="48"/>
      <c r="DM2423" s="48"/>
      <c r="DN2423" s="48"/>
      <c r="DO2423" s="48"/>
      <c r="DP2423" s="48"/>
      <c r="DQ2423" s="48"/>
    </row>
    <row r="2424" spans="1:121" ht="12.75" hidden="1" customHeight="1" outlineLevel="2">
      <c r="A2424" s="36"/>
      <c r="B2424" s="40"/>
      <c r="C2424" s="35"/>
      <c r="D2424" s="83"/>
      <c r="E2424" s="39"/>
      <c r="F2424" s="35"/>
      <c r="G2424" s="28"/>
      <c r="H2424" s="28"/>
      <c r="I2424" s="35"/>
      <c r="J2424" s="26"/>
      <c r="K2424" s="99"/>
      <c r="L2424" s="100"/>
      <c r="M2424" s="312" t="s">
        <v>2549</v>
      </c>
      <c r="N2424" s="28" t="s">
        <v>54</v>
      </c>
      <c r="O2424" s="72">
        <v>1</v>
      </c>
      <c r="P2424" s="41"/>
      <c r="Q2424" s="88"/>
      <c r="R2424" s="47"/>
      <c r="S2424" s="47"/>
      <c r="T2424" s="47"/>
      <c r="U2424" s="47"/>
      <c r="V2424" s="47"/>
      <c r="W2424" s="48"/>
      <c r="X2424" s="48"/>
      <c r="Y2424" s="48"/>
      <c r="Z2424" s="48"/>
      <c r="AA2424" s="48"/>
      <c r="AB2424" s="48"/>
      <c r="AC2424" s="48"/>
      <c r="AD2424" s="48"/>
      <c r="AE2424" s="48"/>
      <c r="AF2424" s="48"/>
      <c r="AG2424" s="48"/>
      <c r="AH2424" s="48"/>
      <c r="AI2424" s="48"/>
      <c r="AJ2424" s="48"/>
      <c r="AK2424" s="48"/>
      <c r="AL2424" s="48"/>
      <c r="AM2424" s="48"/>
      <c r="AN2424" s="48"/>
      <c r="AO2424" s="48"/>
      <c r="AP2424" s="48"/>
      <c r="AQ2424" s="48"/>
      <c r="AR2424" s="48"/>
      <c r="AS2424" s="48"/>
      <c r="AT2424" s="48"/>
      <c r="AU2424" s="48"/>
      <c r="AV2424" s="48"/>
      <c r="AW2424" s="48"/>
      <c r="AX2424" s="48"/>
      <c r="AY2424" s="48"/>
      <c r="AZ2424" s="48"/>
      <c r="BA2424" s="48"/>
      <c r="BB2424" s="48"/>
      <c r="BC2424" s="48"/>
      <c r="BD2424" s="48"/>
      <c r="BE2424" s="48"/>
      <c r="BF2424" s="48"/>
      <c r="BG2424" s="48"/>
      <c r="BH2424" s="48"/>
      <c r="BI2424" s="48"/>
      <c r="BJ2424" s="48"/>
      <c r="BK2424" s="48"/>
      <c r="BL2424" s="48"/>
      <c r="BM2424" s="48"/>
      <c r="BN2424" s="48"/>
      <c r="BO2424" s="48"/>
      <c r="BP2424" s="48"/>
      <c r="BQ2424" s="48"/>
      <c r="BR2424" s="48"/>
      <c r="BS2424" s="48"/>
      <c r="BT2424" s="48"/>
      <c r="BU2424" s="48"/>
      <c r="BV2424" s="48"/>
      <c r="BW2424" s="48"/>
      <c r="BX2424" s="48"/>
      <c r="BY2424" s="48"/>
      <c r="BZ2424" s="48"/>
      <c r="CA2424" s="48"/>
      <c r="CB2424" s="48"/>
      <c r="CC2424" s="48"/>
      <c r="CD2424" s="48"/>
      <c r="CE2424" s="48"/>
      <c r="CF2424" s="48"/>
      <c r="CG2424" s="48"/>
      <c r="CH2424" s="48"/>
      <c r="CI2424" s="48"/>
      <c r="CJ2424" s="48"/>
      <c r="CK2424" s="48"/>
      <c r="CL2424" s="48"/>
      <c r="CM2424" s="48"/>
      <c r="CN2424" s="48"/>
      <c r="CO2424" s="48"/>
      <c r="CP2424" s="48"/>
      <c r="CQ2424" s="48"/>
      <c r="CR2424" s="48"/>
      <c r="CS2424" s="48"/>
      <c r="CT2424" s="48"/>
      <c r="CU2424" s="48"/>
      <c r="CV2424" s="48"/>
      <c r="CW2424" s="48"/>
      <c r="CX2424" s="48"/>
      <c r="CY2424" s="48"/>
      <c r="CZ2424" s="48"/>
      <c r="DA2424" s="48"/>
      <c r="DB2424" s="48"/>
      <c r="DC2424" s="48"/>
      <c r="DD2424" s="48"/>
      <c r="DE2424" s="48"/>
      <c r="DF2424" s="48"/>
      <c r="DG2424" s="48"/>
      <c r="DH2424" s="48"/>
      <c r="DI2424" s="48"/>
      <c r="DJ2424" s="48"/>
      <c r="DK2424" s="48"/>
      <c r="DL2424" s="48"/>
      <c r="DM2424" s="48"/>
      <c r="DN2424" s="48"/>
      <c r="DO2424" s="48"/>
      <c r="DP2424" s="48"/>
      <c r="DQ2424" s="48"/>
    </row>
    <row r="2425" spans="1:121" ht="25.5" customHeight="1" outlineLevel="1" collapsed="1">
      <c r="A2425" s="36" t="s">
        <v>2550</v>
      </c>
      <c r="B2425" s="27"/>
      <c r="C2425" s="27" t="s">
        <v>1468</v>
      </c>
      <c r="D2425" s="27" t="s">
        <v>1350</v>
      </c>
      <c r="E2425" s="28" t="s">
        <v>2551</v>
      </c>
      <c r="F2425" s="35" t="s">
        <v>2552</v>
      </c>
      <c r="G2425" s="28"/>
      <c r="H2425" s="28" t="s">
        <v>59</v>
      </c>
      <c r="I2425" s="28"/>
      <c r="J2425" s="76" t="s">
        <v>33</v>
      </c>
      <c r="K2425" s="99" t="s">
        <v>316</v>
      </c>
      <c r="L2425" s="100" t="s">
        <v>316</v>
      </c>
      <c r="M2425" s="3" t="str">
        <f>M2426&amp;" "&amp;O2426&amp;N2426&amp;" "&amp;M2427&amp;" "&amp;O2427&amp;N2427&amp;" "&amp;M2428&amp;""&amp;O2428&amp;N2428&amp;""</f>
        <v>Замена рессоров 2шт Замена заднего моста 1шт Замена карбюратора1шт</v>
      </c>
      <c r="N2425" s="26"/>
      <c r="O2425" s="26"/>
      <c r="P2425" s="41"/>
      <c r="Q2425" s="88"/>
      <c r="R2425" s="47"/>
      <c r="S2425" s="47"/>
      <c r="T2425" s="47"/>
      <c r="U2425" s="47"/>
      <c r="V2425" s="47"/>
      <c r="W2425" s="48"/>
      <c r="X2425" s="48"/>
      <c r="Y2425" s="48"/>
      <c r="Z2425" s="48"/>
      <c r="AA2425" s="48"/>
      <c r="AB2425" s="48"/>
      <c r="AC2425" s="48"/>
      <c r="AD2425" s="48"/>
      <c r="AE2425" s="48"/>
      <c r="AF2425" s="48"/>
      <c r="AG2425" s="48"/>
      <c r="AH2425" s="48"/>
      <c r="AI2425" s="48"/>
      <c r="AJ2425" s="48"/>
      <c r="AK2425" s="48"/>
      <c r="AL2425" s="48"/>
      <c r="AM2425" s="48"/>
      <c r="AN2425" s="48"/>
      <c r="AO2425" s="48"/>
      <c r="AP2425" s="48"/>
      <c r="AQ2425" s="48"/>
      <c r="AR2425" s="48"/>
      <c r="AS2425" s="48"/>
      <c r="AT2425" s="48"/>
      <c r="AU2425" s="48"/>
      <c r="AV2425" s="48"/>
      <c r="AW2425" s="48"/>
      <c r="AX2425" s="48"/>
      <c r="AY2425" s="48"/>
      <c r="AZ2425" s="48"/>
      <c r="BA2425" s="48"/>
      <c r="BB2425" s="48"/>
      <c r="BC2425" s="48"/>
      <c r="BD2425" s="48"/>
      <c r="BE2425" s="48"/>
      <c r="BF2425" s="48"/>
      <c r="BG2425" s="48"/>
      <c r="BH2425" s="48"/>
      <c r="BI2425" s="48"/>
      <c r="BJ2425" s="48"/>
      <c r="BK2425" s="48"/>
      <c r="BL2425" s="48"/>
      <c r="BM2425" s="48"/>
      <c r="BN2425" s="48"/>
      <c r="BO2425" s="48"/>
      <c r="BP2425" s="48"/>
      <c r="BQ2425" s="48"/>
      <c r="BR2425" s="48"/>
      <c r="BS2425" s="48"/>
      <c r="BT2425" s="48"/>
      <c r="BU2425" s="48"/>
      <c r="BV2425" s="48"/>
      <c r="BW2425" s="48"/>
      <c r="BX2425" s="48"/>
      <c r="BY2425" s="48"/>
      <c r="BZ2425" s="48"/>
      <c r="CA2425" s="48"/>
      <c r="CB2425" s="48"/>
      <c r="CC2425" s="48"/>
      <c r="CD2425" s="48"/>
      <c r="CE2425" s="48"/>
      <c r="CF2425" s="48"/>
      <c r="CG2425" s="48"/>
      <c r="CH2425" s="48"/>
      <c r="CI2425" s="48"/>
      <c r="CJ2425" s="48"/>
      <c r="CK2425" s="48"/>
      <c r="CL2425" s="48"/>
      <c r="CM2425" s="48"/>
      <c r="CN2425" s="48"/>
      <c r="CO2425" s="48"/>
      <c r="CP2425" s="48"/>
      <c r="CQ2425" s="48"/>
      <c r="CR2425" s="48"/>
      <c r="CS2425" s="48"/>
      <c r="CT2425" s="48"/>
      <c r="CU2425" s="48"/>
      <c r="CV2425" s="48"/>
      <c r="CW2425" s="48"/>
      <c r="CX2425" s="48"/>
      <c r="CY2425" s="48"/>
      <c r="CZ2425" s="48"/>
      <c r="DA2425" s="48"/>
      <c r="DB2425" s="48"/>
      <c r="DC2425" s="48"/>
      <c r="DD2425" s="48"/>
      <c r="DE2425" s="48"/>
      <c r="DF2425" s="48"/>
      <c r="DG2425" s="48"/>
      <c r="DH2425" s="48"/>
      <c r="DI2425" s="48"/>
      <c r="DJ2425" s="48"/>
      <c r="DK2425" s="48"/>
      <c r="DL2425" s="48"/>
      <c r="DM2425" s="48"/>
      <c r="DN2425" s="48"/>
      <c r="DO2425" s="48"/>
      <c r="DP2425" s="48"/>
      <c r="DQ2425" s="48"/>
    </row>
    <row r="2426" spans="1:121" ht="12.75" hidden="1" customHeight="1" outlineLevel="2">
      <c r="A2426" s="36"/>
      <c r="B2426" s="40"/>
      <c r="C2426" s="35"/>
      <c r="D2426" s="83"/>
      <c r="E2426" s="39"/>
      <c r="F2426" s="35"/>
      <c r="G2426" s="28"/>
      <c r="H2426" s="28"/>
      <c r="I2426" s="35"/>
      <c r="J2426" s="26"/>
      <c r="K2426" s="99"/>
      <c r="L2426" s="100"/>
      <c r="M2426" s="312" t="s">
        <v>2626</v>
      </c>
      <c r="N2426" s="28" t="s">
        <v>54</v>
      </c>
      <c r="O2426" s="72">
        <v>2</v>
      </c>
      <c r="P2426" s="41"/>
      <c r="Q2426" s="88"/>
      <c r="R2426" s="47"/>
      <c r="S2426" s="47"/>
      <c r="T2426" s="47"/>
      <c r="U2426" s="47"/>
      <c r="V2426" s="47"/>
      <c r="W2426" s="48"/>
      <c r="X2426" s="48"/>
      <c r="Y2426" s="48"/>
      <c r="Z2426" s="48"/>
      <c r="AA2426" s="48"/>
      <c r="AB2426" s="48"/>
      <c r="AC2426" s="48"/>
      <c r="AD2426" s="48"/>
      <c r="AE2426" s="48"/>
      <c r="AF2426" s="48"/>
      <c r="AG2426" s="48"/>
      <c r="AH2426" s="48"/>
      <c r="AI2426" s="48"/>
      <c r="AJ2426" s="48"/>
      <c r="AK2426" s="48"/>
      <c r="AL2426" s="48"/>
      <c r="AM2426" s="48"/>
      <c r="AN2426" s="48"/>
      <c r="AO2426" s="48"/>
      <c r="AP2426" s="48"/>
      <c r="AQ2426" s="48"/>
      <c r="AR2426" s="48"/>
      <c r="AS2426" s="48"/>
      <c r="AT2426" s="48"/>
      <c r="AU2426" s="48"/>
      <c r="AV2426" s="48"/>
      <c r="AW2426" s="48"/>
      <c r="AX2426" s="48"/>
      <c r="AY2426" s="48"/>
      <c r="AZ2426" s="48"/>
      <c r="BA2426" s="48"/>
      <c r="BB2426" s="48"/>
      <c r="BC2426" s="48"/>
      <c r="BD2426" s="48"/>
      <c r="BE2426" s="48"/>
      <c r="BF2426" s="48"/>
      <c r="BG2426" s="48"/>
      <c r="BH2426" s="48"/>
      <c r="BI2426" s="48"/>
      <c r="BJ2426" s="48"/>
      <c r="BK2426" s="48"/>
      <c r="BL2426" s="48"/>
      <c r="BM2426" s="48"/>
      <c r="BN2426" s="48"/>
      <c r="BO2426" s="48"/>
      <c r="BP2426" s="48"/>
      <c r="BQ2426" s="48"/>
      <c r="BR2426" s="48"/>
      <c r="BS2426" s="48"/>
      <c r="BT2426" s="48"/>
      <c r="BU2426" s="48"/>
      <c r="BV2426" s="48"/>
      <c r="BW2426" s="48"/>
      <c r="BX2426" s="48"/>
      <c r="BY2426" s="48"/>
      <c r="BZ2426" s="48"/>
      <c r="CA2426" s="48"/>
      <c r="CB2426" s="48"/>
      <c r="CC2426" s="48"/>
      <c r="CD2426" s="48"/>
      <c r="CE2426" s="48"/>
      <c r="CF2426" s="48"/>
      <c r="CG2426" s="48"/>
      <c r="CH2426" s="48"/>
      <c r="CI2426" s="48"/>
      <c r="CJ2426" s="48"/>
      <c r="CK2426" s="48"/>
      <c r="CL2426" s="48"/>
      <c r="CM2426" s="48"/>
      <c r="CN2426" s="48"/>
      <c r="CO2426" s="48"/>
      <c r="CP2426" s="48"/>
      <c r="CQ2426" s="48"/>
      <c r="CR2426" s="48"/>
      <c r="CS2426" s="48"/>
      <c r="CT2426" s="48"/>
      <c r="CU2426" s="48"/>
      <c r="CV2426" s="48"/>
      <c r="CW2426" s="48"/>
      <c r="CX2426" s="48"/>
      <c r="CY2426" s="48"/>
      <c r="CZ2426" s="48"/>
      <c r="DA2426" s="48"/>
      <c r="DB2426" s="48"/>
      <c r="DC2426" s="48"/>
      <c r="DD2426" s="48"/>
      <c r="DE2426" s="48"/>
      <c r="DF2426" s="48"/>
      <c r="DG2426" s="48"/>
      <c r="DH2426" s="48"/>
      <c r="DI2426" s="48"/>
      <c r="DJ2426" s="48"/>
      <c r="DK2426" s="48"/>
      <c r="DL2426" s="48"/>
      <c r="DM2426" s="48"/>
      <c r="DN2426" s="48"/>
      <c r="DO2426" s="48"/>
      <c r="DP2426" s="48"/>
      <c r="DQ2426" s="48"/>
    </row>
    <row r="2427" spans="1:121" ht="12.75" hidden="1" customHeight="1" outlineLevel="2">
      <c r="A2427" s="36"/>
      <c r="B2427" s="40"/>
      <c r="C2427" s="35"/>
      <c r="D2427" s="83"/>
      <c r="E2427" s="39"/>
      <c r="F2427" s="35"/>
      <c r="G2427" s="28"/>
      <c r="H2427" s="28"/>
      <c r="I2427" s="35"/>
      <c r="J2427" s="26"/>
      <c r="K2427" s="99"/>
      <c r="L2427" s="100"/>
      <c r="M2427" s="312" t="s">
        <v>2623</v>
      </c>
      <c r="N2427" s="28" t="s">
        <v>54</v>
      </c>
      <c r="O2427" s="72">
        <v>1</v>
      </c>
      <c r="P2427" s="41"/>
      <c r="Q2427" s="88"/>
      <c r="R2427" s="47"/>
      <c r="S2427" s="47"/>
      <c r="T2427" s="47"/>
      <c r="U2427" s="47"/>
      <c r="V2427" s="47"/>
      <c r="W2427" s="48"/>
      <c r="X2427" s="48"/>
      <c r="Y2427" s="48"/>
      <c r="Z2427" s="48"/>
      <c r="AA2427" s="48"/>
      <c r="AB2427" s="48"/>
      <c r="AC2427" s="48"/>
      <c r="AD2427" s="48"/>
      <c r="AE2427" s="48"/>
      <c r="AF2427" s="48"/>
      <c r="AG2427" s="48"/>
      <c r="AH2427" s="48"/>
      <c r="AI2427" s="48"/>
      <c r="AJ2427" s="48"/>
      <c r="AK2427" s="48"/>
      <c r="AL2427" s="48"/>
      <c r="AM2427" s="48"/>
      <c r="AN2427" s="48"/>
      <c r="AO2427" s="48"/>
      <c r="AP2427" s="48"/>
      <c r="AQ2427" s="48"/>
      <c r="AR2427" s="48"/>
      <c r="AS2427" s="48"/>
      <c r="AT2427" s="48"/>
      <c r="AU2427" s="48"/>
      <c r="AV2427" s="48"/>
      <c r="AW2427" s="48"/>
      <c r="AX2427" s="48"/>
      <c r="AY2427" s="48"/>
      <c r="AZ2427" s="48"/>
      <c r="BA2427" s="48"/>
      <c r="BB2427" s="48"/>
      <c r="BC2427" s="48"/>
      <c r="BD2427" s="48"/>
      <c r="BE2427" s="48"/>
      <c r="BF2427" s="48"/>
      <c r="BG2427" s="48"/>
      <c r="BH2427" s="48"/>
      <c r="BI2427" s="48"/>
      <c r="BJ2427" s="48"/>
      <c r="BK2427" s="48"/>
      <c r="BL2427" s="48"/>
      <c r="BM2427" s="48"/>
      <c r="BN2427" s="48"/>
      <c r="BO2427" s="48"/>
      <c r="BP2427" s="48"/>
      <c r="BQ2427" s="48"/>
      <c r="BR2427" s="48"/>
      <c r="BS2427" s="48"/>
      <c r="BT2427" s="48"/>
      <c r="BU2427" s="48"/>
      <c r="BV2427" s="48"/>
      <c r="BW2427" s="48"/>
      <c r="BX2427" s="48"/>
      <c r="BY2427" s="48"/>
      <c r="BZ2427" s="48"/>
      <c r="CA2427" s="48"/>
      <c r="CB2427" s="48"/>
      <c r="CC2427" s="48"/>
      <c r="CD2427" s="48"/>
      <c r="CE2427" s="48"/>
      <c r="CF2427" s="48"/>
      <c r="CG2427" s="48"/>
      <c r="CH2427" s="48"/>
      <c r="CI2427" s="48"/>
      <c r="CJ2427" s="48"/>
      <c r="CK2427" s="48"/>
      <c r="CL2427" s="48"/>
      <c r="CM2427" s="48"/>
      <c r="CN2427" s="48"/>
      <c r="CO2427" s="48"/>
      <c r="CP2427" s="48"/>
      <c r="CQ2427" s="48"/>
      <c r="CR2427" s="48"/>
      <c r="CS2427" s="48"/>
      <c r="CT2427" s="48"/>
      <c r="CU2427" s="48"/>
      <c r="CV2427" s="48"/>
      <c r="CW2427" s="48"/>
      <c r="CX2427" s="48"/>
      <c r="CY2427" s="48"/>
      <c r="CZ2427" s="48"/>
      <c r="DA2427" s="48"/>
      <c r="DB2427" s="48"/>
      <c r="DC2427" s="48"/>
      <c r="DD2427" s="48"/>
      <c r="DE2427" s="48"/>
      <c r="DF2427" s="48"/>
      <c r="DG2427" s="48"/>
      <c r="DH2427" s="48"/>
      <c r="DI2427" s="48"/>
      <c r="DJ2427" s="48"/>
      <c r="DK2427" s="48"/>
      <c r="DL2427" s="48"/>
      <c r="DM2427" s="48"/>
      <c r="DN2427" s="48"/>
      <c r="DO2427" s="48"/>
      <c r="DP2427" s="48"/>
      <c r="DQ2427" s="48"/>
    </row>
    <row r="2428" spans="1:121" ht="12.75" hidden="1" customHeight="1" outlineLevel="2">
      <c r="A2428" s="36"/>
      <c r="B2428" s="40"/>
      <c r="C2428" s="35"/>
      <c r="D2428" s="83"/>
      <c r="E2428" s="39"/>
      <c r="F2428" s="35"/>
      <c r="G2428" s="28"/>
      <c r="H2428" s="28"/>
      <c r="I2428" s="35"/>
      <c r="J2428" s="26"/>
      <c r="K2428" s="99"/>
      <c r="L2428" s="100"/>
      <c r="M2428" s="312" t="s">
        <v>2549</v>
      </c>
      <c r="N2428" s="28" t="s">
        <v>54</v>
      </c>
      <c r="O2428" s="72">
        <v>1</v>
      </c>
      <c r="P2428" s="41"/>
      <c r="Q2428" s="88"/>
      <c r="R2428" s="47"/>
      <c r="S2428" s="47"/>
      <c r="T2428" s="47"/>
      <c r="U2428" s="47"/>
      <c r="V2428" s="47"/>
      <c r="W2428" s="48"/>
      <c r="X2428" s="48"/>
      <c r="Y2428" s="48"/>
      <c r="Z2428" s="48"/>
      <c r="AA2428" s="48"/>
      <c r="AB2428" s="48"/>
      <c r="AC2428" s="48"/>
      <c r="AD2428" s="48"/>
      <c r="AE2428" s="48"/>
      <c r="AF2428" s="48"/>
      <c r="AG2428" s="48"/>
      <c r="AH2428" s="48"/>
      <c r="AI2428" s="48"/>
      <c r="AJ2428" s="48"/>
      <c r="AK2428" s="48"/>
      <c r="AL2428" s="48"/>
      <c r="AM2428" s="48"/>
      <c r="AN2428" s="48"/>
      <c r="AO2428" s="48"/>
      <c r="AP2428" s="48"/>
      <c r="AQ2428" s="48"/>
      <c r="AR2428" s="48"/>
      <c r="AS2428" s="48"/>
      <c r="AT2428" s="48"/>
      <c r="AU2428" s="48"/>
      <c r="AV2428" s="48"/>
      <c r="AW2428" s="48"/>
      <c r="AX2428" s="48"/>
      <c r="AY2428" s="48"/>
      <c r="AZ2428" s="48"/>
      <c r="BA2428" s="48"/>
      <c r="BB2428" s="48"/>
      <c r="BC2428" s="48"/>
      <c r="BD2428" s="48"/>
      <c r="BE2428" s="48"/>
      <c r="BF2428" s="48"/>
      <c r="BG2428" s="48"/>
      <c r="BH2428" s="48"/>
      <c r="BI2428" s="48"/>
      <c r="BJ2428" s="48"/>
      <c r="BK2428" s="48"/>
      <c r="BL2428" s="48"/>
      <c r="BM2428" s="48"/>
      <c r="BN2428" s="48"/>
      <c r="BO2428" s="48"/>
      <c r="BP2428" s="48"/>
      <c r="BQ2428" s="48"/>
      <c r="BR2428" s="48"/>
      <c r="BS2428" s="48"/>
      <c r="BT2428" s="48"/>
      <c r="BU2428" s="48"/>
      <c r="BV2428" s="48"/>
      <c r="BW2428" s="48"/>
      <c r="BX2428" s="48"/>
      <c r="BY2428" s="48"/>
      <c r="BZ2428" s="48"/>
      <c r="CA2428" s="48"/>
      <c r="CB2428" s="48"/>
      <c r="CC2428" s="48"/>
      <c r="CD2428" s="48"/>
      <c r="CE2428" s="48"/>
      <c r="CF2428" s="48"/>
      <c r="CG2428" s="48"/>
      <c r="CH2428" s="48"/>
      <c r="CI2428" s="48"/>
      <c r="CJ2428" s="48"/>
      <c r="CK2428" s="48"/>
      <c r="CL2428" s="48"/>
      <c r="CM2428" s="48"/>
      <c r="CN2428" s="48"/>
      <c r="CO2428" s="48"/>
      <c r="CP2428" s="48"/>
      <c r="CQ2428" s="48"/>
      <c r="CR2428" s="48"/>
      <c r="CS2428" s="48"/>
      <c r="CT2428" s="48"/>
      <c r="CU2428" s="48"/>
      <c r="CV2428" s="48"/>
      <c r="CW2428" s="48"/>
      <c r="CX2428" s="48"/>
      <c r="CY2428" s="48"/>
      <c r="CZ2428" s="48"/>
      <c r="DA2428" s="48"/>
      <c r="DB2428" s="48"/>
      <c r="DC2428" s="48"/>
      <c r="DD2428" s="48"/>
      <c r="DE2428" s="48"/>
      <c r="DF2428" s="48"/>
      <c r="DG2428" s="48"/>
      <c r="DH2428" s="48"/>
      <c r="DI2428" s="48"/>
      <c r="DJ2428" s="48"/>
      <c r="DK2428" s="48"/>
      <c r="DL2428" s="48"/>
      <c r="DM2428" s="48"/>
      <c r="DN2428" s="48"/>
      <c r="DO2428" s="48"/>
      <c r="DP2428" s="48"/>
      <c r="DQ2428" s="48"/>
    </row>
    <row r="2429" spans="1:121" ht="24.75" customHeight="1" outlineLevel="1" collapsed="1">
      <c r="A2429" s="36" t="s">
        <v>2553</v>
      </c>
      <c r="B2429" s="27"/>
      <c r="C2429" s="27" t="s">
        <v>1468</v>
      </c>
      <c r="D2429" s="27" t="s">
        <v>1350</v>
      </c>
      <c r="E2429" s="28" t="s">
        <v>2554</v>
      </c>
      <c r="F2429" s="35" t="s">
        <v>2555</v>
      </c>
      <c r="G2429" s="28"/>
      <c r="H2429" s="28" t="s">
        <v>59</v>
      </c>
      <c r="I2429" s="28"/>
      <c r="J2429" s="76" t="s">
        <v>33</v>
      </c>
      <c r="K2429" s="99" t="s">
        <v>316</v>
      </c>
      <c r="L2429" s="100" t="s">
        <v>316</v>
      </c>
      <c r="M2429" s="3" t="str">
        <f>M2430&amp;" "&amp;O2430&amp;N2430&amp;" "&amp;M2431&amp;" "&amp;O2431&amp;N2431&amp;" "</f>
        <v xml:space="preserve">Замена радиатора охлаждения 1шт Замена радиатора отопления кузова 2шт </v>
      </c>
      <c r="N2429" s="26"/>
      <c r="O2429" s="26"/>
      <c r="P2429" s="41"/>
      <c r="Q2429" s="88"/>
      <c r="R2429" s="47"/>
      <c r="S2429" s="47"/>
      <c r="T2429" s="47"/>
      <c r="U2429" s="47"/>
      <c r="V2429" s="47"/>
      <c r="W2429" s="48"/>
      <c r="X2429" s="48"/>
      <c r="Y2429" s="48"/>
      <c r="Z2429" s="48"/>
      <c r="AA2429" s="48"/>
      <c r="AB2429" s="48"/>
      <c r="AC2429" s="48"/>
      <c r="AD2429" s="48"/>
      <c r="AE2429" s="48"/>
      <c r="AF2429" s="48"/>
      <c r="AG2429" s="48"/>
      <c r="AH2429" s="48"/>
      <c r="AI2429" s="48"/>
      <c r="AJ2429" s="48"/>
      <c r="AK2429" s="48"/>
      <c r="AL2429" s="48"/>
      <c r="AM2429" s="48"/>
      <c r="AN2429" s="48"/>
      <c r="AO2429" s="48"/>
      <c r="AP2429" s="48"/>
      <c r="AQ2429" s="48"/>
      <c r="AR2429" s="48"/>
      <c r="AS2429" s="48"/>
      <c r="AT2429" s="48"/>
      <c r="AU2429" s="48"/>
      <c r="AV2429" s="48"/>
      <c r="AW2429" s="48"/>
      <c r="AX2429" s="48"/>
      <c r="AY2429" s="48"/>
      <c r="AZ2429" s="48"/>
      <c r="BA2429" s="48"/>
      <c r="BB2429" s="48"/>
      <c r="BC2429" s="48"/>
      <c r="BD2429" s="48"/>
      <c r="BE2429" s="48"/>
      <c r="BF2429" s="48"/>
      <c r="BG2429" s="48"/>
      <c r="BH2429" s="48"/>
      <c r="BI2429" s="48"/>
      <c r="BJ2429" s="48"/>
      <c r="BK2429" s="48"/>
      <c r="BL2429" s="48"/>
      <c r="BM2429" s="48"/>
      <c r="BN2429" s="48"/>
      <c r="BO2429" s="48"/>
      <c r="BP2429" s="48"/>
      <c r="BQ2429" s="48"/>
      <c r="BR2429" s="48"/>
      <c r="BS2429" s="48"/>
      <c r="BT2429" s="48"/>
      <c r="BU2429" s="48"/>
      <c r="BV2429" s="48"/>
      <c r="BW2429" s="48"/>
      <c r="BX2429" s="48"/>
      <c r="BY2429" s="48"/>
      <c r="BZ2429" s="48"/>
      <c r="CA2429" s="48"/>
      <c r="CB2429" s="48"/>
      <c r="CC2429" s="48"/>
      <c r="CD2429" s="48"/>
      <c r="CE2429" s="48"/>
      <c r="CF2429" s="48"/>
      <c r="CG2429" s="48"/>
      <c r="CH2429" s="48"/>
      <c r="CI2429" s="48"/>
      <c r="CJ2429" s="48"/>
      <c r="CK2429" s="48"/>
      <c r="CL2429" s="48"/>
      <c r="CM2429" s="48"/>
      <c r="CN2429" s="48"/>
      <c r="CO2429" s="48"/>
      <c r="CP2429" s="48"/>
      <c r="CQ2429" s="48"/>
      <c r="CR2429" s="48"/>
      <c r="CS2429" s="48"/>
      <c r="CT2429" s="48"/>
      <c r="CU2429" s="48"/>
      <c r="CV2429" s="48"/>
      <c r="CW2429" s="48"/>
      <c r="CX2429" s="48"/>
      <c r="CY2429" s="48"/>
      <c r="CZ2429" s="48"/>
      <c r="DA2429" s="48"/>
      <c r="DB2429" s="48"/>
      <c r="DC2429" s="48"/>
      <c r="DD2429" s="48"/>
      <c r="DE2429" s="48"/>
      <c r="DF2429" s="48"/>
      <c r="DG2429" s="48"/>
      <c r="DH2429" s="48"/>
      <c r="DI2429" s="48"/>
      <c r="DJ2429" s="48"/>
      <c r="DK2429" s="48"/>
      <c r="DL2429" s="48"/>
      <c r="DM2429" s="48"/>
      <c r="DN2429" s="48"/>
      <c r="DO2429" s="48"/>
      <c r="DP2429" s="48"/>
      <c r="DQ2429" s="48"/>
    </row>
    <row r="2430" spans="1:121" ht="12.75" hidden="1" customHeight="1" outlineLevel="2">
      <c r="A2430" s="36"/>
      <c r="B2430" s="40"/>
      <c r="C2430" s="35"/>
      <c r="D2430" s="83"/>
      <c r="E2430" s="39"/>
      <c r="F2430" s="35"/>
      <c r="G2430" s="28"/>
      <c r="H2430" s="28"/>
      <c r="I2430" s="35"/>
      <c r="J2430" s="26"/>
      <c r="K2430" s="99"/>
      <c r="L2430" s="100"/>
      <c r="M2430" s="312" t="s">
        <v>2556</v>
      </c>
      <c r="N2430" s="28" t="s">
        <v>54</v>
      </c>
      <c r="O2430" s="72">
        <v>1</v>
      </c>
      <c r="P2430" s="41"/>
      <c r="Q2430" s="88"/>
      <c r="R2430" s="47"/>
      <c r="S2430" s="47"/>
      <c r="T2430" s="47"/>
      <c r="U2430" s="47"/>
      <c r="V2430" s="47"/>
      <c r="W2430" s="48"/>
      <c r="X2430" s="48"/>
      <c r="Y2430" s="48"/>
      <c r="Z2430" s="48"/>
      <c r="AA2430" s="48"/>
      <c r="AB2430" s="48"/>
      <c r="AC2430" s="48"/>
      <c r="AD2430" s="48"/>
      <c r="AE2430" s="48"/>
      <c r="AF2430" s="48"/>
      <c r="AG2430" s="48"/>
      <c r="AH2430" s="48"/>
      <c r="AI2430" s="48"/>
      <c r="AJ2430" s="48"/>
      <c r="AK2430" s="48"/>
      <c r="AL2430" s="48"/>
      <c r="AM2430" s="48"/>
      <c r="AN2430" s="48"/>
      <c r="AO2430" s="48"/>
      <c r="AP2430" s="48"/>
      <c r="AQ2430" s="48"/>
      <c r="AR2430" s="48"/>
      <c r="AS2430" s="48"/>
      <c r="AT2430" s="48"/>
      <c r="AU2430" s="48"/>
      <c r="AV2430" s="48"/>
      <c r="AW2430" s="48"/>
      <c r="AX2430" s="48"/>
      <c r="AY2430" s="48"/>
      <c r="AZ2430" s="48"/>
      <c r="BA2430" s="48"/>
      <c r="BB2430" s="48"/>
      <c r="BC2430" s="48"/>
      <c r="BD2430" s="48"/>
      <c r="BE2430" s="48"/>
      <c r="BF2430" s="48"/>
      <c r="BG2430" s="48"/>
      <c r="BH2430" s="48"/>
      <c r="BI2430" s="48"/>
      <c r="BJ2430" s="48"/>
      <c r="BK2430" s="48"/>
      <c r="BL2430" s="48"/>
      <c r="BM2430" s="48"/>
      <c r="BN2430" s="48"/>
      <c r="BO2430" s="48"/>
      <c r="BP2430" s="48"/>
      <c r="BQ2430" s="48"/>
      <c r="BR2430" s="48"/>
      <c r="BS2430" s="48"/>
      <c r="BT2430" s="48"/>
      <c r="BU2430" s="48"/>
      <c r="BV2430" s="48"/>
      <c r="BW2430" s="48"/>
      <c r="BX2430" s="48"/>
      <c r="BY2430" s="48"/>
      <c r="BZ2430" s="48"/>
      <c r="CA2430" s="48"/>
      <c r="CB2430" s="48"/>
      <c r="CC2430" s="48"/>
      <c r="CD2430" s="48"/>
      <c r="CE2430" s="48"/>
      <c r="CF2430" s="48"/>
      <c r="CG2430" s="48"/>
      <c r="CH2430" s="48"/>
      <c r="CI2430" s="48"/>
      <c r="CJ2430" s="48"/>
      <c r="CK2430" s="48"/>
      <c r="CL2430" s="48"/>
      <c r="CM2430" s="48"/>
      <c r="CN2430" s="48"/>
      <c r="CO2430" s="48"/>
      <c r="CP2430" s="48"/>
      <c r="CQ2430" s="48"/>
      <c r="CR2430" s="48"/>
      <c r="CS2430" s="48"/>
      <c r="CT2430" s="48"/>
      <c r="CU2430" s="48"/>
      <c r="CV2430" s="48"/>
      <c r="CW2430" s="48"/>
      <c r="CX2430" s="48"/>
      <c r="CY2430" s="48"/>
      <c r="CZ2430" s="48"/>
      <c r="DA2430" s="48"/>
      <c r="DB2430" s="48"/>
      <c r="DC2430" s="48"/>
      <c r="DD2430" s="48"/>
      <c r="DE2430" s="48"/>
      <c r="DF2430" s="48"/>
      <c r="DG2430" s="48"/>
      <c r="DH2430" s="48"/>
      <c r="DI2430" s="48"/>
      <c r="DJ2430" s="48"/>
      <c r="DK2430" s="48"/>
      <c r="DL2430" s="48"/>
      <c r="DM2430" s="48"/>
      <c r="DN2430" s="48"/>
      <c r="DO2430" s="48"/>
      <c r="DP2430" s="48"/>
      <c r="DQ2430" s="48"/>
    </row>
    <row r="2431" spans="1:121" ht="12.75" hidden="1" customHeight="1" outlineLevel="2">
      <c r="A2431" s="36"/>
      <c r="B2431" s="40"/>
      <c r="C2431" s="35"/>
      <c r="D2431" s="83"/>
      <c r="E2431" s="39"/>
      <c r="F2431" s="35"/>
      <c r="G2431" s="28"/>
      <c r="H2431" s="28"/>
      <c r="I2431" s="35"/>
      <c r="J2431" s="26"/>
      <c r="K2431" s="99"/>
      <c r="L2431" s="100"/>
      <c r="M2431" s="312" t="s">
        <v>2557</v>
      </c>
      <c r="N2431" s="28" t="s">
        <v>54</v>
      </c>
      <c r="O2431" s="72">
        <v>2</v>
      </c>
      <c r="P2431" s="41"/>
      <c r="Q2431" s="88"/>
      <c r="R2431" s="47"/>
      <c r="S2431" s="47"/>
      <c r="T2431" s="47"/>
      <c r="U2431" s="47"/>
      <c r="V2431" s="47"/>
      <c r="W2431" s="48"/>
      <c r="X2431" s="48"/>
      <c r="Y2431" s="48"/>
      <c r="Z2431" s="48"/>
      <c r="AA2431" s="48"/>
      <c r="AB2431" s="48"/>
      <c r="AC2431" s="48"/>
      <c r="AD2431" s="48"/>
      <c r="AE2431" s="48"/>
      <c r="AF2431" s="48"/>
      <c r="AG2431" s="48"/>
      <c r="AH2431" s="48"/>
      <c r="AI2431" s="48"/>
      <c r="AJ2431" s="48"/>
      <c r="AK2431" s="48"/>
      <c r="AL2431" s="48"/>
      <c r="AM2431" s="48"/>
      <c r="AN2431" s="48"/>
      <c r="AO2431" s="48"/>
      <c r="AP2431" s="48"/>
      <c r="AQ2431" s="48"/>
      <c r="AR2431" s="48"/>
      <c r="AS2431" s="48"/>
      <c r="AT2431" s="48"/>
      <c r="AU2431" s="48"/>
      <c r="AV2431" s="48"/>
      <c r="AW2431" s="48"/>
      <c r="AX2431" s="48"/>
      <c r="AY2431" s="48"/>
      <c r="AZ2431" s="48"/>
      <c r="BA2431" s="48"/>
      <c r="BB2431" s="48"/>
      <c r="BC2431" s="48"/>
      <c r="BD2431" s="48"/>
      <c r="BE2431" s="48"/>
      <c r="BF2431" s="48"/>
      <c r="BG2431" s="48"/>
      <c r="BH2431" s="48"/>
      <c r="BI2431" s="48"/>
      <c r="BJ2431" s="48"/>
      <c r="BK2431" s="48"/>
      <c r="BL2431" s="48"/>
      <c r="BM2431" s="48"/>
      <c r="BN2431" s="48"/>
      <c r="BO2431" s="48"/>
      <c r="BP2431" s="48"/>
      <c r="BQ2431" s="48"/>
      <c r="BR2431" s="48"/>
      <c r="BS2431" s="48"/>
      <c r="BT2431" s="48"/>
      <c r="BU2431" s="48"/>
      <c r="BV2431" s="48"/>
      <c r="BW2431" s="48"/>
      <c r="BX2431" s="48"/>
      <c r="BY2431" s="48"/>
      <c r="BZ2431" s="48"/>
      <c r="CA2431" s="48"/>
      <c r="CB2431" s="48"/>
      <c r="CC2431" s="48"/>
      <c r="CD2431" s="48"/>
      <c r="CE2431" s="48"/>
      <c r="CF2431" s="48"/>
      <c r="CG2431" s="48"/>
      <c r="CH2431" s="48"/>
      <c r="CI2431" s="48"/>
      <c r="CJ2431" s="48"/>
      <c r="CK2431" s="48"/>
      <c r="CL2431" s="48"/>
      <c r="CM2431" s="48"/>
      <c r="CN2431" s="48"/>
      <c r="CO2431" s="48"/>
      <c r="CP2431" s="48"/>
      <c r="CQ2431" s="48"/>
      <c r="CR2431" s="48"/>
      <c r="CS2431" s="48"/>
      <c r="CT2431" s="48"/>
      <c r="CU2431" s="48"/>
      <c r="CV2431" s="48"/>
      <c r="CW2431" s="48"/>
      <c r="CX2431" s="48"/>
      <c r="CY2431" s="48"/>
      <c r="CZ2431" s="48"/>
      <c r="DA2431" s="48"/>
      <c r="DB2431" s="48"/>
      <c r="DC2431" s="48"/>
      <c r="DD2431" s="48"/>
      <c r="DE2431" s="48"/>
      <c r="DF2431" s="48"/>
      <c r="DG2431" s="48"/>
      <c r="DH2431" s="48"/>
      <c r="DI2431" s="48"/>
      <c r="DJ2431" s="48"/>
      <c r="DK2431" s="48"/>
      <c r="DL2431" s="48"/>
      <c r="DM2431" s="48"/>
      <c r="DN2431" s="48"/>
      <c r="DO2431" s="48"/>
      <c r="DP2431" s="48"/>
      <c r="DQ2431" s="48"/>
    </row>
    <row r="2432" spans="1:121" ht="12.75" customHeight="1" outlineLevel="1" collapsed="1">
      <c r="A2432" s="36" t="s">
        <v>2558</v>
      </c>
      <c r="B2432" s="40"/>
      <c r="C2432" s="27" t="s">
        <v>1543</v>
      </c>
      <c r="D2432" s="27" t="s">
        <v>1350</v>
      </c>
      <c r="E2432" s="27" t="s">
        <v>2559</v>
      </c>
      <c r="F2432" s="35" t="s">
        <v>2560</v>
      </c>
      <c r="G2432" s="28"/>
      <c r="H2432" s="28" t="s">
        <v>59</v>
      </c>
      <c r="I2432" s="28"/>
      <c r="J2432" s="26" t="s">
        <v>33</v>
      </c>
      <c r="K2432" s="99" t="s">
        <v>55</v>
      </c>
      <c r="L2432" s="100" t="s">
        <v>55</v>
      </c>
      <c r="M2432" s="3" t="str">
        <f>M2433&amp;" "&amp;O2433&amp;N2433&amp;" "</f>
        <v xml:space="preserve">Замена двигателя 1шт </v>
      </c>
      <c r="N2432" s="26"/>
      <c r="O2432" s="26"/>
      <c r="P2432" s="41"/>
      <c r="Q2432" s="88"/>
      <c r="R2432" s="47"/>
      <c r="S2432" s="47"/>
      <c r="T2432" s="47"/>
      <c r="U2432" s="47"/>
      <c r="V2432" s="47"/>
      <c r="W2432" s="48"/>
      <c r="X2432" s="48"/>
      <c r="Y2432" s="48"/>
      <c r="Z2432" s="48"/>
      <c r="AA2432" s="48"/>
      <c r="AB2432" s="48"/>
      <c r="AC2432" s="48"/>
      <c r="AD2432" s="48"/>
      <c r="AE2432" s="48"/>
      <c r="AF2432" s="48"/>
      <c r="AG2432" s="48"/>
      <c r="AH2432" s="48"/>
      <c r="AI2432" s="48"/>
      <c r="AJ2432" s="48"/>
      <c r="AK2432" s="48"/>
      <c r="AL2432" s="48"/>
      <c r="AM2432" s="48"/>
      <c r="AN2432" s="48"/>
      <c r="AO2432" s="48"/>
      <c r="AP2432" s="48"/>
      <c r="AQ2432" s="48"/>
      <c r="AR2432" s="48"/>
      <c r="AS2432" s="48"/>
      <c r="AT2432" s="48"/>
      <c r="AU2432" s="48"/>
      <c r="AV2432" s="48"/>
      <c r="AW2432" s="48"/>
      <c r="AX2432" s="48"/>
      <c r="AY2432" s="48"/>
      <c r="AZ2432" s="48"/>
      <c r="BA2432" s="48"/>
      <c r="BB2432" s="48"/>
      <c r="BC2432" s="48"/>
      <c r="BD2432" s="48"/>
      <c r="BE2432" s="48"/>
      <c r="BF2432" s="48"/>
      <c r="BG2432" s="48"/>
      <c r="BH2432" s="48"/>
      <c r="BI2432" s="48"/>
      <c r="BJ2432" s="48"/>
      <c r="BK2432" s="48"/>
      <c r="BL2432" s="48"/>
      <c r="BM2432" s="48"/>
      <c r="BN2432" s="48"/>
      <c r="BO2432" s="48"/>
      <c r="BP2432" s="48"/>
      <c r="BQ2432" s="48"/>
      <c r="BR2432" s="48"/>
      <c r="BS2432" s="48"/>
      <c r="BT2432" s="48"/>
      <c r="BU2432" s="48"/>
      <c r="BV2432" s="48"/>
      <c r="BW2432" s="48"/>
      <c r="BX2432" s="48"/>
      <c r="BY2432" s="48"/>
      <c r="BZ2432" s="48"/>
      <c r="CA2432" s="48"/>
      <c r="CB2432" s="48"/>
      <c r="CC2432" s="48"/>
      <c r="CD2432" s="48"/>
      <c r="CE2432" s="48"/>
      <c r="CF2432" s="48"/>
      <c r="CG2432" s="48"/>
      <c r="CH2432" s="48"/>
      <c r="CI2432" s="48"/>
      <c r="CJ2432" s="48"/>
      <c r="CK2432" s="48"/>
      <c r="CL2432" s="48"/>
      <c r="CM2432" s="48"/>
      <c r="CN2432" s="48"/>
      <c r="CO2432" s="48"/>
      <c r="CP2432" s="48"/>
      <c r="CQ2432" s="48"/>
      <c r="CR2432" s="48"/>
      <c r="CS2432" s="48"/>
      <c r="CT2432" s="48"/>
      <c r="CU2432" s="48"/>
      <c r="CV2432" s="48"/>
      <c r="CW2432" s="48"/>
      <c r="CX2432" s="48"/>
      <c r="CY2432" s="48"/>
      <c r="CZ2432" s="48"/>
      <c r="DA2432" s="48"/>
      <c r="DB2432" s="48"/>
      <c r="DC2432" s="48"/>
      <c r="DD2432" s="48"/>
      <c r="DE2432" s="48"/>
      <c r="DF2432" s="48"/>
      <c r="DG2432" s="48"/>
      <c r="DH2432" s="48"/>
      <c r="DI2432" s="48"/>
      <c r="DJ2432" s="48"/>
      <c r="DK2432" s="48"/>
      <c r="DL2432" s="48"/>
      <c r="DM2432" s="48"/>
      <c r="DN2432" s="48"/>
      <c r="DO2432" s="48"/>
      <c r="DP2432" s="48"/>
      <c r="DQ2432" s="48"/>
    </row>
    <row r="2433" spans="1:121" ht="12.75" hidden="1" customHeight="1" outlineLevel="2">
      <c r="A2433" s="36"/>
      <c r="B2433" s="40"/>
      <c r="C2433" s="35"/>
      <c r="D2433" s="83"/>
      <c r="E2433" s="39"/>
      <c r="F2433" s="35"/>
      <c r="G2433" s="28"/>
      <c r="H2433" s="28"/>
      <c r="I2433" s="35"/>
      <c r="J2433" s="26"/>
      <c r="K2433" s="99"/>
      <c r="L2433" s="100"/>
      <c r="M2433" s="3" t="s">
        <v>2561</v>
      </c>
      <c r="N2433" s="26" t="s">
        <v>54</v>
      </c>
      <c r="O2433" s="26">
        <v>1</v>
      </c>
      <c r="P2433" s="41"/>
      <c r="Q2433" s="88"/>
      <c r="R2433" s="47"/>
      <c r="S2433" s="47"/>
      <c r="T2433" s="47"/>
      <c r="U2433" s="47"/>
      <c r="V2433" s="47"/>
      <c r="W2433" s="48"/>
      <c r="X2433" s="48"/>
      <c r="Y2433" s="48"/>
      <c r="Z2433" s="48"/>
      <c r="AA2433" s="48"/>
      <c r="AB2433" s="48"/>
      <c r="AC2433" s="48"/>
      <c r="AD2433" s="48"/>
      <c r="AE2433" s="48"/>
      <c r="AF2433" s="48"/>
      <c r="AG2433" s="48"/>
      <c r="AH2433" s="48"/>
      <c r="AI2433" s="48"/>
      <c r="AJ2433" s="48"/>
      <c r="AK2433" s="48"/>
      <c r="AL2433" s="48"/>
      <c r="AM2433" s="48"/>
      <c r="AN2433" s="48"/>
      <c r="AO2433" s="48"/>
      <c r="AP2433" s="48"/>
      <c r="AQ2433" s="48"/>
      <c r="AR2433" s="48"/>
      <c r="AS2433" s="48"/>
      <c r="AT2433" s="48"/>
      <c r="AU2433" s="48"/>
      <c r="AV2433" s="48"/>
      <c r="AW2433" s="48"/>
      <c r="AX2433" s="48"/>
      <c r="AY2433" s="48"/>
      <c r="AZ2433" s="48"/>
      <c r="BA2433" s="48"/>
      <c r="BB2433" s="48"/>
      <c r="BC2433" s="48"/>
      <c r="BD2433" s="48"/>
      <c r="BE2433" s="48"/>
      <c r="BF2433" s="48"/>
      <c r="BG2433" s="48"/>
      <c r="BH2433" s="48"/>
      <c r="BI2433" s="48"/>
      <c r="BJ2433" s="48"/>
      <c r="BK2433" s="48"/>
      <c r="BL2433" s="48"/>
      <c r="BM2433" s="48"/>
      <c r="BN2433" s="48"/>
      <c r="BO2433" s="48"/>
      <c r="BP2433" s="48"/>
      <c r="BQ2433" s="48"/>
      <c r="BR2433" s="48"/>
      <c r="BS2433" s="48"/>
      <c r="BT2433" s="48"/>
      <c r="BU2433" s="48"/>
      <c r="BV2433" s="48"/>
      <c r="BW2433" s="48"/>
      <c r="BX2433" s="48"/>
      <c r="BY2433" s="48"/>
      <c r="BZ2433" s="48"/>
      <c r="CA2433" s="48"/>
      <c r="CB2433" s="48"/>
      <c r="CC2433" s="48"/>
      <c r="CD2433" s="48"/>
      <c r="CE2433" s="48"/>
      <c r="CF2433" s="48"/>
      <c r="CG2433" s="48"/>
      <c r="CH2433" s="48"/>
      <c r="CI2433" s="48"/>
      <c r="CJ2433" s="48"/>
      <c r="CK2433" s="48"/>
      <c r="CL2433" s="48"/>
      <c r="CM2433" s="48"/>
      <c r="CN2433" s="48"/>
      <c r="CO2433" s="48"/>
      <c r="CP2433" s="48"/>
      <c r="CQ2433" s="48"/>
      <c r="CR2433" s="48"/>
      <c r="CS2433" s="48"/>
      <c r="CT2433" s="48"/>
      <c r="CU2433" s="48"/>
      <c r="CV2433" s="48"/>
      <c r="CW2433" s="48"/>
      <c r="CX2433" s="48"/>
      <c r="CY2433" s="48"/>
      <c r="CZ2433" s="48"/>
      <c r="DA2433" s="48"/>
      <c r="DB2433" s="48"/>
      <c r="DC2433" s="48"/>
      <c r="DD2433" s="48"/>
      <c r="DE2433" s="48"/>
      <c r="DF2433" s="48"/>
      <c r="DG2433" s="48"/>
      <c r="DH2433" s="48"/>
      <c r="DI2433" s="48"/>
      <c r="DJ2433" s="48"/>
      <c r="DK2433" s="48"/>
      <c r="DL2433" s="48"/>
      <c r="DM2433" s="48"/>
      <c r="DN2433" s="48"/>
      <c r="DO2433" s="48"/>
      <c r="DP2433" s="48"/>
      <c r="DQ2433" s="48"/>
    </row>
    <row r="2434" spans="1:121" ht="22.5" customHeight="1" outlineLevel="1" collapsed="1">
      <c r="A2434" s="36" t="s">
        <v>2562</v>
      </c>
      <c r="B2434" s="27"/>
      <c r="C2434" s="27" t="s">
        <v>1624</v>
      </c>
      <c r="D2434" s="27" t="s">
        <v>1350</v>
      </c>
      <c r="E2434" s="28" t="s">
        <v>2563</v>
      </c>
      <c r="F2434" s="35" t="s">
        <v>2564</v>
      </c>
      <c r="G2434" s="28"/>
      <c r="H2434" s="28" t="s">
        <v>59</v>
      </c>
      <c r="I2434" s="28"/>
      <c r="J2434" s="76" t="s">
        <v>33</v>
      </c>
      <c r="K2434" s="99" t="s">
        <v>57</v>
      </c>
      <c r="L2434" s="100" t="s">
        <v>57</v>
      </c>
      <c r="M2434" s="3" t="str">
        <f>M2435&amp;" "&amp;O2435&amp;N2435&amp; " " &amp;M2436&amp;""&amp;O2436&amp;N2436&amp;""</f>
        <v>Замена редукторов 2шт Замена раздаточной коробки1шт</v>
      </c>
      <c r="N2434" s="26"/>
      <c r="O2434" s="26"/>
      <c r="P2434" s="41"/>
      <c r="Q2434" s="88"/>
      <c r="R2434" s="47"/>
      <c r="S2434" s="47"/>
      <c r="T2434" s="47"/>
      <c r="U2434" s="47"/>
      <c r="V2434" s="47"/>
      <c r="W2434" s="48"/>
      <c r="X2434" s="48"/>
      <c r="Y2434" s="48"/>
      <c r="Z2434" s="48"/>
      <c r="AA2434" s="48"/>
      <c r="AB2434" s="48"/>
      <c r="AC2434" s="48"/>
      <c r="AD2434" s="48"/>
      <c r="AE2434" s="48"/>
      <c r="AF2434" s="48"/>
      <c r="AG2434" s="48"/>
      <c r="AH2434" s="48"/>
      <c r="AI2434" s="48"/>
      <c r="AJ2434" s="48"/>
      <c r="AK2434" s="48"/>
      <c r="AL2434" s="48"/>
      <c r="AM2434" s="48"/>
      <c r="AN2434" s="48"/>
      <c r="AO2434" s="48"/>
      <c r="AP2434" s="48"/>
      <c r="AQ2434" s="48"/>
      <c r="AR2434" s="48"/>
      <c r="AS2434" s="48"/>
      <c r="AT2434" s="48"/>
      <c r="AU2434" s="48"/>
      <c r="AV2434" s="48"/>
      <c r="AW2434" s="48"/>
      <c r="AX2434" s="48"/>
      <c r="AY2434" s="48"/>
      <c r="AZ2434" s="48"/>
      <c r="BA2434" s="48"/>
      <c r="BB2434" s="48"/>
      <c r="BC2434" s="48"/>
      <c r="BD2434" s="48"/>
      <c r="BE2434" s="48"/>
      <c r="BF2434" s="48"/>
      <c r="BG2434" s="48"/>
      <c r="BH2434" s="48"/>
      <c r="BI2434" s="48"/>
      <c r="BJ2434" s="48"/>
      <c r="BK2434" s="48"/>
      <c r="BL2434" s="48"/>
      <c r="BM2434" s="48"/>
      <c r="BN2434" s="48"/>
      <c r="BO2434" s="48"/>
      <c r="BP2434" s="48"/>
      <c r="BQ2434" s="48"/>
      <c r="BR2434" s="48"/>
      <c r="BS2434" s="48"/>
      <c r="BT2434" s="48"/>
      <c r="BU2434" s="48"/>
      <c r="BV2434" s="48"/>
      <c r="BW2434" s="48"/>
      <c r="BX2434" s="48"/>
      <c r="BY2434" s="48"/>
      <c r="BZ2434" s="48"/>
      <c r="CA2434" s="48"/>
      <c r="CB2434" s="48"/>
      <c r="CC2434" s="48"/>
      <c r="CD2434" s="48"/>
      <c r="CE2434" s="48"/>
      <c r="CF2434" s="48"/>
      <c r="CG2434" s="48"/>
      <c r="CH2434" s="48"/>
      <c r="CI2434" s="48"/>
      <c r="CJ2434" s="48"/>
      <c r="CK2434" s="48"/>
      <c r="CL2434" s="48"/>
      <c r="CM2434" s="48"/>
      <c r="CN2434" s="48"/>
      <c r="CO2434" s="48"/>
      <c r="CP2434" s="48"/>
      <c r="CQ2434" s="48"/>
      <c r="CR2434" s="48"/>
      <c r="CS2434" s="48"/>
      <c r="CT2434" s="48"/>
      <c r="CU2434" s="48"/>
      <c r="CV2434" s="48"/>
      <c r="CW2434" s="48"/>
      <c r="CX2434" s="48"/>
      <c r="CY2434" s="48"/>
      <c r="CZ2434" s="48"/>
      <c r="DA2434" s="48"/>
      <c r="DB2434" s="48"/>
      <c r="DC2434" s="48"/>
      <c r="DD2434" s="48"/>
      <c r="DE2434" s="48"/>
      <c r="DF2434" s="48"/>
      <c r="DG2434" s="48"/>
      <c r="DH2434" s="48"/>
      <c r="DI2434" s="48"/>
      <c r="DJ2434" s="48"/>
      <c r="DK2434" s="48"/>
      <c r="DL2434" s="48"/>
      <c r="DM2434" s="48"/>
      <c r="DN2434" s="48"/>
      <c r="DO2434" s="48"/>
      <c r="DP2434" s="48"/>
      <c r="DQ2434" s="48"/>
    </row>
    <row r="2435" spans="1:121" ht="12.75" hidden="1" customHeight="1" outlineLevel="2">
      <c r="A2435" s="36"/>
      <c r="B2435" s="40"/>
      <c r="C2435" s="35"/>
      <c r="D2435" s="83"/>
      <c r="E2435" s="39"/>
      <c r="F2435" s="35"/>
      <c r="G2435" s="28"/>
      <c r="H2435" s="28"/>
      <c r="I2435" s="35"/>
      <c r="J2435" s="26"/>
      <c r="K2435" s="99"/>
      <c r="L2435" s="100"/>
      <c r="M2435" s="3" t="s">
        <v>2621</v>
      </c>
      <c r="N2435" s="26" t="s">
        <v>54</v>
      </c>
      <c r="O2435" s="26">
        <v>2</v>
      </c>
      <c r="P2435" s="41"/>
      <c r="Q2435" s="88"/>
      <c r="R2435" s="47"/>
      <c r="S2435" s="47"/>
      <c r="T2435" s="47"/>
      <c r="U2435" s="47"/>
      <c r="V2435" s="47"/>
      <c r="W2435" s="48"/>
      <c r="X2435" s="48"/>
      <c r="Y2435" s="48"/>
      <c r="Z2435" s="48"/>
      <c r="AA2435" s="48"/>
      <c r="AB2435" s="48"/>
      <c r="AC2435" s="48"/>
      <c r="AD2435" s="48"/>
      <c r="AE2435" s="48"/>
      <c r="AF2435" s="48"/>
      <c r="AG2435" s="48"/>
      <c r="AH2435" s="48"/>
      <c r="AI2435" s="48"/>
      <c r="AJ2435" s="48"/>
      <c r="AK2435" s="48"/>
      <c r="AL2435" s="48"/>
      <c r="AM2435" s="48"/>
      <c r="AN2435" s="48"/>
      <c r="AO2435" s="48"/>
      <c r="AP2435" s="48"/>
      <c r="AQ2435" s="48"/>
      <c r="AR2435" s="48"/>
      <c r="AS2435" s="48"/>
      <c r="AT2435" s="48"/>
      <c r="AU2435" s="48"/>
      <c r="AV2435" s="48"/>
      <c r="AW2435" s="48"/>
      <c r="AX2435" s="48"/>
      <c r="AY2435" s="48"/>
      <c r="AZ2435" s="48"/>
      <c r="BA2435" s="48"/>
      <c r="BB2435" s="48"/>
      <c r="BC2435" s="48"/>
      <c r="BD2435" s="48"/>
      <c r="BE2435" s="48"/>
      <c r="BF2435" s="48"/>
      <c r="BG2435" s="48"/>
      <c r="BH2435" s="48"/>
      <c r="BI2435" s="48"/>
      <c r="BJ2435" s="48"/>
      <c r="BK2435" s="48"/>
      <c r="BL2435" s="48"/>
      <c r="BM2435" s="48"/>
      <c r="BN2435" s="48"/>
      <c r="BO2435" s="48"/>
      <c r="BP2435" s="48"/>
      <c r="BQ2435" s="48"/>
      <c r="BR2435" s="48"/>
      <c r="BS2435" s="48"/>
      <c r="BT2435" s="48"/>
      <c r="BU2435" s="48"/>
      <c r="BV2435" s="48"/>
      <c r="BW2435" s="48"/>
      <c r="BX2435" s="48"/>
      <c r="BY2435" s="48"/>
      <c r="BZ2435" s="48"/>
      <c r="CA2435" s="48"/>
      <c r="CB2435" s="48"/>
      <c r="CC2435" s="48"/>
      <c r="CD2435" s="48"/>
      <c r="CE2435" s="48"/>
      <c r="CF2435" s="48"/>
      <c r="CG2435" s="48"/>
      <c r="CH2435" s="48"/>
      <c r="CI2435" s="48"/>
      <c r="CJ2435" s="48"/>
      <c r="CK2435" s="48"/>
      <c r="CL2435" s="48"/>
      <c r="CM2435" s="48"/>
      <c r="CN2435" s="48"/>
      <c r="CO2435" s="48"/>
      <c r="CP2435" s="48"/>
      <c r="CQ2435" s="48"/>
      <c r="CR2435" s="48"/>
      <c r="CS2435" s="48"/>
      <c r="CT2435" s="48"/>
      <c r="CU2435" s="48"/>
      <c r="CV2435" s="48"/>
      <c r="CW2435" s="48"/>
      <c r="CX2435" s="48"/>
      <c r="CY2435" s="48"/>
      <c r="CZ2435" s="48"/>
      <c r="DA2435" s="48"/>
      <c r="DB2435" s="48"/>
      <c r="DC2435" s="48"/>
      <c r="DD2435" s="48"/>
      <c r="DE2435" s="48"/>
      <c r="DF2435" s="48"/>
      <c r="DG2435" s="48"/>
      <c r="DH2435" s="48"/>
      <c r="DI2435" s="48"/>
      <c r="DJ2435" s="48"/>
      <c r="DK2435" s="48"/>
      <c r="DL2435" s="48"/>
      <c r="DM2435" s="48"/>
      <c r="DN2435" s="48"/>
      <c r="DO2435" s="48"/>
      <c r="DP2435" s="48"/>
      <c r="DQ2435" s="48"/>
    </row>
    <row r="2436" spans="1:121" ht="12.75" hidden="1" customHeight="1" outlineLevel="2">
      <c r="A2436" s="36"/>
      <c r="B2436" s="40"/>
      <c r="C2436" s="35"/>
      <c r="D2436" s="83"/>
      <c r="E2436" s="39"/>
      <c r="F2436" s="35"/>
      <c r="G2436" s="28"/>
      <c r="H2436" s="28"/>
      <c r="I2436" s="35"/>
      <c r="J2436" s="26"/>
      <c r="K2436" s="99"/>
      <c r="L2436" s="100"/>
      <c r="M2436" s="3" t="s">
        <v>2622</v>
      </c>
      <c r="N2436" s="26" t="s">
        <v>54</v>
      </c>
      <c r="O2436" s="26">
        <v>1</v>
      </c>
      <c r="P2436" s="41"/>
      <c r="Q2436" s="88"/>
      <c r="R2436" s="47"/>
      <c r="S2436" s="47"/>
      <c r="T2436" s="47"/>
      <c r="U2436" s="47"/>
      <c r="V2436" s="47"/>
      <c r="W2436" s="48"/>
      <c r="X2436" s="48"/>
      <c r="Y2436" s="48"/>
      <c r="Z2436" s="48"/>
      <c r="AA2436" s="48"/>
      <c r="AB2436" s="48"/>
      <c r="AC2436" s="48"/>
      <c r="AD2436" s="48"/>
      <c r="AE2436" s="48"/>
      <c r="AF2436" s="48"/>
      <c r="AG2436" s="48"/>
      <c r="AH2436" s="48"/>
      <c r="AI2436" s="48"/>
      <c r="AJ2436" s="48"/>
      <c r="AK2436" s="48"/>
      <c r="AL2436" s="48"/>
      <c r="AM2436" s="48"/>
      <c r="AN2436" s="48"/>
      <c r="AO2436" s="48"/>
      <c r="AP2436" s="48"/>
      <c r="AQ2436" s="48"/>
      <c r="AR2436" s="48"/>
      <c r="AS2436" s="48"/>
      <c r="AT2436" s="48"/>
      <c r="AU2436" s="48"/>
      <c r="AV2436" s="48"/>
      <c r="AW2436" s="48"/>
      <c r="AX2436" s="48"/>
      <c r="AY2436" s="48"/>
      <c r="AZ2436" s="48"/>
      <c r="BA2436" s="48"/>
      <c r="BB2436" s="48"/>
      <c r="BC2436" s="48"/>
      <c r="BD2436" s="48"/>
      <c r="BE2436" s="48"/>
      <c r="BF2436" s="48"/>
      <c r="BG2436" s="48"/>
      <c r="BH2436" s="48"/>
      <c r="BI2436" s="48"/>
      <c r="BJ2436" s="48"/>
      <c r="BK2436" s="48"/>
      <c r="BL2436" s="48"/>
      <c r="BM2436" s="48"/>
      <c r="BN2436" s="48"/>
      <c r="BO2436" s="48"/>
      <c r="BP2436" s="48"/>
      <c r="BQ2436" s="48"/>
      <c r="BR2436" s="48"/>
      <c r="BS2436" s="48"/>
      <c r="BT2436" s="48"/>
      <c r="BU2436" s="48"/>
      <c r="BV2436" s="48"/>
      <c r="BW2436" s="48"/>
      <c r="BX2436" s="48"/>
      <c r="BY2436" s="48"/>
      <c r="BZ2436" s="48"/>
      <c r="CA2436" s="48"/>
      <c r="CB2436" s="48"/>
      <c r="CC2436" s="48"/>
      <c r="CD2436" s="48"/>
      <c r="CE2436" s="48"/>
      <c r="CF2436" s="48"/>
      <c r="CG2436" s="48"/>
      <c r="CH2436" s="48"/>
      <c r="CI2436" s="48"/>
      <c r="CJ2436" s="48"/>
      <c r="CK2436" s="48"/>
      <c r="CL2436" s="48"/>
      <c r="CM2436" s="48"/>
      <c r="CN2436" s="48"/>
      <c r="CO2436" s="48"/>
      <c r="CP2436" s="48"/>
      <c r="CQ2436" s="48"/>
      <c r="CR2436" s="48"/>
      <c r="CS2436" s="48"/>
      <c r="CT2436" s="48"/>
      <c r="CU2436" s="48"/>
      <c r="CV2436" s="48"/>
      <c r="CW2436" s="48"/>
      <c r="CX2436" s="48"/>
      <c r="CY2436" s="48"/>
      <c r="CZ2436" s="48"/>
      <c r="DA2436" s="48"/>
      <c r="DB2436" s="48"/>
      <c r="DC2436" s="48"/>
      <c r="DD2436" s="48"/>
      <c r="DE2436" s="48"/>
      <c r="DF2436" s="48"/>
      <c r="DG2436" s="48"/>
      <c r="DH2436" s="48"/>
      <c r="DI2436" s="48"/>
      <c r="DJ2436" s="48"/>
      <c r="DK2436" s="48"/>
      <c r="DL2436" s="48"/>
      <c r="DM2436" s="48"/>
      <c r="DN2436" s="48"/>
      <c r="DO2436" s="48"/>
      <c r="DP2436" s="48"/>
      <c r="DQ2436" s="48"/>
    </row>
    <row r="2437" spans="1:121" ht="60.75" customHeight="1" outlineLevel="1" collapsed="1">
      <c r="A2437" s="27" t="s">
        <v>2565</v>
      </c>
      <c r="B2437" s="27"/>
      <c r="C2437" s="27" t="s">
        <v>1548</v>
      </c>
      <c r="D2437" s="27" t="s">
        <v>1350</v>
      </c>
      <c r="E2437" s="28" t="s">
        <v>2566</v>
      </c>
      <c r="F2437" s="35" t="s">
        <v>2567</v>
      </c>
      <c r="G2437" s="28"/>
      <c r="H2437" s="28" t="s">
        <v>59</v>
      </c>
      <c r="I2437" s="28"/>
      <c r="J2437" s="76" t="s">
        <v>33</v>
      </c>
      <c r="K2437" s="99" t="s">
        <v>316</v>
      </c>
      <c r="L2437" s="100" t="s">
        <v>316</v>
      </c>
      <c r="M2437" s="3" t="str">
        <f>M2438&amp;" "&amp;O2438&amp;N2438&amp;" "&amp;M2439&amp;" "&amp;O2439&amp;N2439&amp;" "&amp;M2440&amp;""&amp;O2440&amp;N2440&amp;""&amp;M2441&amp;""&amp;O2441&amp;N2441&amp;""&amp;M2442&amp;""&amp;O2442&amp;N2442&amp;""&amp;M2443&amp;""&amp;O2443&amp;N2443&amp;""</f>
        <v>Ремонт ходовой части 1шт Ремонт гидравлической системы 1шт Ремонт рулевой системы1штЗамена дисков колесных2штЗамена радиатора охлаждения1штРемонт гидравлической системы1шт</v>
      </c>
      <c r="N2437" s="26"/>
      <c r="O2437" s="26"/>
      <c r="P2437" s="74"/>
      <c r="Q2437" s="88"/>
      <c r="R2437" s="47"/>
      <c r="S2437" s="47"/>
      <c r="T2437" s="47"/>
      <c r="U2437" s="47"/>
      <c r="V2437" s="47"/>
      <c r="W2437" s="47"/>
      <c r="X2437" s="47"/>
      <c r="Y2437" s="48"/>
      <c r="Z2437" s="48"/>
      <c r="AA2437" s="48"/>
      <c r="AB2437" s="48"/>
      <c r="AC2437" s="48"/>
      <c r="AD2437" s="48"/>
      <c r="AE2437" s="48"/>
      <c r="AF2437" s="48"/>
      <c r="AG2437" s="48"/>
      <c r="AH2437" s="48"/>
      <c r="AI2437" s="48"/>
      <c r="AJ2437" s="48"/>
      <c r="AK2437" s="48"/>
      <c r="AL2437" s="48"/>
      <c r="AM2437" s="48"/>
      <c r="AN2437" s="48"/>
      <c r="AO2437" s="48"/>
      <c r="AP2437" s="48"/>
      <c r="AQ2437" s="48"/>
      <c r="AR2437" s="48"/>
      <c r="AS2437" s="48"/>
      <c r="AT2437" s="48"/>
      <c r="AU2437" s="48"/>
      <c r="AV2437" s="48"/>
      <c r="AW2437" s="48"/>
      <c r="AX2437" s="48"/>
      <c r="AY2437" s="48"/>
      <c r="AZ2437" s="48"/>
      <c r="BA2437" s="48"/>
      <c r="BB2437" s="48"/>
      <c r="BC2437" s="48"/>
      <c r="BD2437" s="48"/>
      <c r="BE2437" s="48"/>
      <c r="BF2437" s="48"/>
      <c r="BG2437" s="48"/>
      <c r="BH2437" s="48"/>
      <c r="BI2437" s="48"/>
      <c r="BJ2437" s="48"/>
      <c r="BK2437" s="48"/>
      <c r="BL2437" s="48"/>
      <c r="BM2437" s="48"/>
      <c r="BN2437" s="48"/>
      <c r="BO2437" s="48"/>
      <c r="BP2437" s="48"/>
      <c r="BQ2437" s="48"/>
      <c r="BR2437" s="48"/>
      <c r="BS2437" s="48"/>
      <c r="BT2437" s="48"/>
      <c r="BU2437" s="48"/>
      <c r="BV2437" s="48"/>
      <c r="BW2437" s="48"/>
      <c r="BX2437" s="48"/>
      <c r="BY2437" s="48"/>
      <c r="BZ2437" s="48"/>
      <c r="CA2437" s="48"/>
      <c r="CB2437" s="48"/>
      <c r="CC2437" s="48"/>
      <c r="CD2437" s="48"/>
      <c r="CE2437" s="48"/>
      <c r="CF2437" s="48"/>
      <c r="CG2437" s="48"/>
      <c r="CH2437" s="48"/>
      <c r="CI2437" s="48"/>
      <c r="CJ2437" s="48"/>
      <c r="CK2437" s="48"/>
      <c r="CL2437" s="48"/>
      <c r="CM2437" s="48"/>
      <c r="CN2437" s="48"/>
      <c r="CO2437" s="48"/>
      <c r="CP2437" s="48"/>
      <c r="CQ2437" s="48"/>
      <c r="CR2437" s="48"/>
      <c r="CS2437" s="48"/>
      <c r="CT2437" s="48"/>
      <c r="CU2437" s="48"/>
      <c r="CV2437" s="48"/>
      <c r="CW2437" s="48"/>
      <c r="CX2437" s="48"/>
      <c r="CY2437" s="48"/>
      <c r="CZ2437" s="48"/>
      <c r="DA2437" s="48"/>
      <c r="DB2437" s="48"/>
      <c r="DC2437" s="48"/>
      <c r="DD2437" s="48"/>
      <c r="DE2437" s="48"/>
      <c r="DF2437" s="48"/>
      <c r="DG2437" s="48"/>
      <c r="DH2437" s="48"/>
      <c r="DI2437" s="48"/>
      <c r="DJ2437" s="48"/>
      <c r="DK2437" s="48"/>
      <c r="DL2437" s="48"/>
      <c r="DM2437" s="48"/>
      <c r="DN2437" s="48"/>
      <c r="DO2437" s="48"/>
      <c r="DP2437" s="48"/>
      <c r="DQ2437" s="48"/>
    </row>
    <row r="2438" spans="1:121" ht="12" hidden="1" customHeight="1" outlineLevel="2">
      <c r="A2438" s="36"/>
      <c r="B2438" s="40"/>
      <c r="C2438" s="35"/>
      <c r="D2438" s="83"/>
      <c r="E2438" s="39"/>
      <c r="F2438" s="35"/>
      <c r="G2438" s="28"/>
      <c r="H2438" s="28"/>
      <c r="I2438" s="35"/>
      <c r="J2438" s="26"/>
      <c r="K2438" s="99"/>
      <c r="L2438" s="100"/>
      <c r="M2438" s="312" t="s">
        <v>2618</v>
      </c>
      <c r="N2438" s="28" t="s">
        <v>54</v>
      </c>
      <c r="O2438" s="72">
        <v>1</v>
      </c>
      <c r="P2438" s="74"/>
      <c r="Q2438" s="88"/>
      <c r="R2438" s="47"/>
      <c r="S2438" s="47"/>
      <c r="T2438" s="47"/>
      <c r="U2438" s="47"/>
      <c r="V2438" s="47"/>
      <c r="W2438" s="47"/>
      <c r="X2438" s="47"/>
      <c r="Y2438" s="48"/>
      <c r="Z2438" s="48"/>
      <c r="AA2438" s="48"/>
      <c r="AB2438" s="48"/>
      <c r="AC2438" s="48"/>
      <c r="AD2438" s="48"/>
      <c r="AE2438" s="48"/>
      <c r="AF2438" s="48"/>
      <c r="AG2438" s="48"/>
      <c r="AH2438" s="48"/>
      <c r="AI2438" s="48"/>
      <c r="AJ2438" s="48"/>
      <c r="AK2438" s="48"/>
      <c r="AL2438" s="48"/>
      <c r="AM2438" s="48"/>
      <c r="AN2438" s="48"/>
      <c r="AO2438" s="48"/>
      <c r="AP2438" s="48"/>
      <c r="AQ2438" s="48"/>
      <c r="AR2438" s="48"/>
      <c r="AS2438" s="48"/>
      <c r="AT2438" s="48"/>
      <c r="AU2438" s="48"/>
      <c r="AV2438" s="48"/>
      <c r="AW2438" s="48"/>
      <c r="AX2438" s="48"/>
      <c r="AY2438" s="48"/>
      <c r="AZ2438" s="48"/>
      <c r="BA2438" s="48"/>
      <c r="BB2438" s="48"/>
      <c r="BC2438" s="48"/>
      <c r="BD2438" s="48"/>
      <c r="BE2438" s="48"/>
      <c r="BF2438" s="48"/>
      <c r="BG2438" s="48"/>
      <c r="BH2438" s="48"/>
      <c r="BI2438" s="48"/>
      <c r="BJ2438" s="48"/>
      <c r="BK2438" s="48"/>
      <c r="BL2438" s="48"/>
      <c r="BM2438" s="48"/>
      <c r="BN2438" s="48"/>
      <c r="BO2438" s="48"/>
      <c r="BP2438" s="48"/>
      <c r="BQ2438" s="48"/>
      <c r="BR2438" s="48"/>
      <c r="BS2438" s="48"/>
      <c r="BT2438" s="48"/>
      <c r="BU2438" s="48"/>
      <c r="BV2438" s="48"/>
      <c r="BW2438" s="48"/>
      <c r="BX2438" s="48"/>
      <c r="BY2438" s="48"/>
      <c r="BZ2438" s="48"/>
      <c r="CA2438" s="48"/>
      <c r="CB2438" s="48"/>
      <c r="CC2438" s="48"/>
      <c r="CD2438" s="48"/>
      <c r="CE2438" s="48"/>
      <c r="CF2438" s="48"/>
      <c r="CG2438" s="48"/>
      <c r="CH2438" s="48"/>
      <c r="CI2438" s="48"/>
      <c r="CJ2438" s="48"/>
      <c r="CK2438" s="48"/>
      <c r="CL2438" s="48"/>
      <c r="CM2438" s="48"/>
      <c r="CN2438" s="48"/>
      <c r="CO2438" s="48"/>
      <c r="CP2438" s="48"/>
      <c r="CQ2438" s="48"/>
      <c r="CR2438" s="48"/>
      <c r="CS2438" s="48"/>
      <c r="CT2438" s="48"/>
      <c r="CU2438" s="48"/>
      <c r="CV2438" s="48"/>
      <c r="CW2438" s="48"/>
      <c r="CX2438" s="48"/>
      <c r="CY2438" s="48"/>
      <c r="CZ2438" s="48"/>
      <c r="DA2438" s="48"/>
      <c r="DB2438" s="48"/>
      <c r="DC2438" s="48"/>
      <c r="DD2438" s="48"/>
      <c r="DE2438" s="48"/>
      <c r="DF2438" s="48"/>
      <c r="DG2438" s="48"/>
      <c r="DH2438" s="48"/>
      <c r="DI2438" s="48"/>
      <c r="DJ2438" s="48"/>
      <c r="DK2438" s="48"/>
      <c r="DL2438" s="48"/>
      <c r="DM2438" s="48"/>
      <c r="DN2438" s="48"/>
      <c r="DO2438" s="48"/>
      <c r="DP2438" s="48"/>
      <c r="DQ2438" s="48"/>
    </row>
    <row r="2439" spans="1:121" ht="13.5" hidden="1" customHeight="1" outlineLevel="2">
      <c r="A2439" s="36"/>
      <c r="B2439" s="40"/>
      <c r="C2439" s="35"/>
      <c r="D2439" s="83"/>
      <c r="E2439" s="39"/>
      <c r="F2439" s="35"/>
      <c r="G2439" s="28"/>
      <c r="H2439" s="28"/>
      <c r="I2439" s="35"/>
      <c r="J2439" s="26"/>
      <c r="K2439" s="99"/>
      <c r="L2439" s="100"/>
      <c r="M2439" s="312" t="s">
        <v>2617</v>
      </c>
      <c r="N2439" s="28" t="s">
        <v>54</v>
      </c>
      <c r="O2439" s="72">
        <v>1</v>
      </c>
      <c r="P2439" s="74"/>
      <c r="Q2439" s="88"/>
      <c r="R2439" s="47"/>
      <c r="S2439" s="47"/>
      <c r="T2439" s="47"/>
      <c r="U2439" s="47"/>
      <c r="V2439" s="47"/>
      <c r="W2439" s="47"/>
      <c r="X2439" s="47"/>
      <c r="Y2439" s="48"/>
      <c r="Z2439" s="48"/>
      <c r="AA2439" s="48"/>
      <c r="AB2439" s="48"/>
      <c r="AC2439" s="48"/>
      <c r="AD2439" s="48"/>
      <c r="AE2439" s="48"/>
      <c r="AF2439" s="48"/>
      <c r="AG2439" s="48"/>
      <c r="AH2439" s="48"/>
      <c r="AI2439" s="48"/>
      <c r="AJ2439" s="48"/>
      <c r="AK2439" s="48"/>
      <c r="AL2439" s="48"/>
      <c r="AM2439" s="48"/>
      <c r="AN2439" s="48"/>
      <c r="AO2439" s="48"/>
      <c r="AP2439" s="48"/>
      <c r="AQ2439" s="48"/>
      <c r="AR2439" s="48"/>
      <c r="AS2439" s="48"/>
      <c r="AT2439" s="48"/>
      <c r="AU2439" s="48"/>
      <c r="AV2439" s="48"/>
      <c r="AW2439" s="48"/>
      <c r="AX2439" s="48"/>
      <c r="AY2439" s="48"/>
      <c r="AZ2439" s="48"/>
      <c r="BA2439" s="48"/>
      <c r="BB2439" s="48"/>
      <c r="BC2439" s="48"/>
      <c r="BD2439" s="48"/>
      <c r="BE2439" s="48"/>
      <c r="BF2439" s="48"/>
      <c r="BG2439" s="48"/>
      <c r="BH2439" s="48"/>
      <c r="BI2439" s="48"/>
      <c r="BJ2439" s="48"/>
      <c r="BK2439" s="48"/>
      <c r="BL2439" s="48"/>
      <c r="BM2439" s="48"/>
      <c r="BN2439" s="48"/>
      <c r="BO2439" s="48"/>
      <c r="BP2439" s="48"/>
      <c r="BQ2439" s="48"/>
      <c r="BR2439" s="48"/>
      <c r="BS2439" s="48"/>
      <c r="BT2439" s="48"/>
      <c r="BU2439" s="48"/>
      <c r="BV2439" s="48"/>
      <c r="BW2439" s="48"/>
      <c r="BX2439" s="48"/>
      <c r="BY2439" s="48"/>
      <c r="BZ2439" s="48"/>
      <c r="CA2439" s="48"/>
      <c r="CB2439" s="48"/>
      <c r="CC2439" s="48"/>
      <c r="CD2439" s="48"/>
      <c r="CE2439" s="48"/>
      <c r="CF2439" s="48"/>
      <c r="CG2439" s="48"/>
      <c r="CH2439" s="48"/>
      <c r="CI2439" s="48"/>
      <c r="CJ2439" s="48"/>
      <c r="CK2439" s="48"/>
      <c r="CL2439" s="48"/>
      <c r="CM2439" s="48"/>
      <c r="CN2439" s="48"/>
      <c r="CO2439" s="48"/>
      <c r="CP2439" s="48"/>
      <c r="CQ2439" s="48"/>
      <c r="CR2439" s="48"/>
      <c r="CS2439" s="48"/>
      <c r="CT2439" s="48"/>
      <c r="CU2439" s="48"/>
      <c r="CV2439" s="48"/>
      <c r="CW2439" s="48"/>
      <c r="CX2439" s="48"/>
      <c r="CY2439" s="48"/>
      <c r="CZ2439" s="48"/>
      <c r="DA2439" s="48"/>
      <c r="DB2439" s="48"/>
      <c r="DC2439" s="48"/>
      <c r="DD2439" s="48"/>
      <c r="DE2439" s="48"/>
      <c r="DF2439" s="48"/>
      <c r="DG2439" s="48"/>
      <c r="DH2439" s="48"/>
      <c r="DI2439" s="48"/>
      <c r="DJ2439" s="48"/>
      <c r="DK2439" s="48"/>
      <c r="DL2439" s="48"/>
      <c r="DM2439" s="48"/>
      <c r="DN2439" s="48"/>
      <c r="DO2439" s="48"/>
      <c r="DP2439" s="48"/>
      <c r="DQ2439" s="48"/>
    </row>
    <row r="2440" spans="1:121" ht="12.75" hidden="1" customHeight="1" outlineLevel="2">
      <c r="A2440" s="36"/>
      <c r="B2440" s="40"/>
      <c r="C2440" s="35"/>
      <c r="D2440" s="83"/>
      <c r="E2440" s="39"/>
      <c r="F2440" s="35"/>
      <c r="G2440" s="28"/>
      <c r="H2440" s="28"/>
      <c r="I2440" s="35"/>
      <c r="J2440" s="26"/>
      <c r="K2440" s="99"/>
      <c r="L2440" s="100"/>
      <c r="M2440" s="312" t="s">
        <v>2619</v>
      </c>
      <c r="N2440" s="28" t="s">
        <v>54</v>
      </c>
      <c r="O2440" s="72">
        <v>1</v>
      </c>
      <c r="P2440" s="74"/>
      <c r="Q2440" s="88"/>
      <c r="R2440" s="47"/>
      <c r="S2440" s="47"/>
      <c r="T2440" s="47"/>
      <c r="U2440" s="47"/>
      <c r="V2440" s="47"/>
      <c r="W2440" s="47"/>
      <c r="X2440" s="47"/>
      <c r="Y2440" s="48"/>
      <c r="Z2440" s="48"/>
      <c r="AA2440" s="48"/>
      <c r="AB2440" s="48"/>
      <c r="AC2440" s="48"/>
      <c r="AD2440" s="48"/>
      <c r="AE2440" s="48"/>
      <c r="AF2440" s="48"/>
      <c r="AG2440" s="48"/>
      <c r="AH2440" s="48"/>
      <c r="AI2440" s="48"/>
      <c r="AJ2440" s="48"/>
      <c r="AK2440" s="48"/>
      <c r="AL2440" s="48"/>
      <c r="AM2440" s="48"/>
      <c r="AN2440" s="48"/>
      <c r="AO2440" s="48"/>
      <c r="AP2440" s="48"/>
      <c r="AQ2440" s="48"/>
      <c r="AR2440" s="48"/>
      <c r="AS2440" s="48"/>
      <c r="AT2440" s="48"/>
      <c r="AU2440" s="48"/>
      <c r="AV2440" s="48"/>
      <c r="AW2440" s="48"/>
      <c r="AX2440" s="48"/>
      <c r="AY2440" s="48"/>
      <c r="AZ2440" s="48"/>
      <c r="BA2440" s="48"/>
      <c r="BB2440" s="48"/>
      <c r="BC2440" s="48"/>
      <c r="BD2440" s="48"/>
      <c r="BE2440" s="48"/>
      <c r="BF2440" s="48"/>
      <c r="BG2440" s="48"/>
      <c r="BH2440" s="48"/>
      <c r="BI2440" s="48"/>
      <c r="BJ2440" s="48"/>
      <c r="BK2440" s="48"/>
      <c r="BL2440" s="48"/>
      <c r="BM2440" s="48"/>
      <c r="BN2440" s="48"/>
      <c r="BO2440" s="48"/>
      <c r="BP2440" s="48"/>
      <c r="BQ2440" s="48"/>
      <c r="BR2440" s="48"/>
      <c r="BS2440" s="48"/>
      <c r="BT2440" s="48"/>
      <c r="BU2440" s="48"/>
      <c r="BV2440" s="48"/>
      <c r="BW2440" s="48"/>
      <c r="BX2440" s="48"/>
      <c r="BY2440" s="48"/>
      <c r="BZ2440" s="48"/>
      <c r="CA2440" s="48"/>
      <c r="CB2440" s="48"/>
      <c r="CC2440" s="48"/>
      <c r="CD2440" s="48"/>
      <c r="CE2440" s="48"/>
      <c r="CF2440" s="48"/>
      <c r="CG2440" s="48"/>
      <c r="CH2440" s="48"/>
      <c r="CI2440" s="48"/>
      <c r="CJ2440" s="48"/>
      <c r="CK2440" s="48"/>
      <c r="CL2440" s="48"/>
      <c r="CM2440" s="48"/>
      <c r="CN2440" s="48"/>
      <c r="CO2440" s="48"/>
      <c r="CP2440" s="48"/>
      <c r="CQ2440" s="48"/>
      <c r="CR2440" s="48"/>
      <c r="CS2440" s="48"/>
      <c r="CT2440" s="48"/>
      <c r="CU2440" s="48"/>
      <c r="CV2440" s="48"/>
      <c r="CW2440" s="48"/>
      <c r="CX2440" s="48"/>
      <c r="CY2440" s="48"/>
      <c r="CZ2440" s="48"/>
      <c r="DA2440" s="48"/>
      <c r="DB2440" s="48"/>
      <c r="DC2440" s="48"/>
      <c r="DD2440" s="48"/>
      <c r="DE2440" s="48"/>
      <c r="DF2440" s="48"/>
      <c r="DG2440" s="48"/>
      <c r="DH2440" s="48"/>
      <c r="DI2440" s="48"/>
      <c r="DJ2440" s="48"/>
      <c r="DK2440" s="48"/>
      <c r="DL2440" s="48"/>
      <c r="DM2440" s="48"/>
      <c r="DN2440" s="48"/>
      <c r="DO2440" s="48"/>
      <c r="DP2440" s="48"/>
      <c r="DQ2440" s="48"/>
    </row>
    <row r="2441" spans="1:121" ht="12.75" hidden="1" customHeight="1" outlineLevel="2">
      <c r="A2441" s="36"/>
      <c r="B2441" s="40"/>
      <c r="C2441" s="35"/>
      <c r="D2441" s="83"/>
      <c r="E2441" s="39"/>
      <c r="F2441" s="35"/>
      <c r="G2441" s="28"/>
      <c r="H2441" s="28"/>
      <c r="I2441" s="35"/>
      <c r="J2441" s="26"/>
      <c r="K2441" s="99"/>
      <c r="L2441" s="100"/>
      <c r="M2441" s="312" t="s">
        <v>2620</v>
      </c>
      <c r="N2441" s="28" t="s">
        <v>54</v>
      </c>
      <c r="O2441" s="72">
        <v>2</v>
      </c>
      <c r="P2441" s="74"/>
      <c r="Q2441" s="88"/>
      <c r="R2441" s="47"/>
      <c r="S2441" s="47"/>
      <c r="T2441" s="47"/>
      <c r="U2441" s="47"/>
      <c r="V2441" s="47"/>
      <c r="W2441" s="47"/>
      <c r="X2441" s="47"/>
      <c r="Y2441" s="48"/>
      <c r="Z2441" s="48"/>
      <c r="AA2441" s="48"/>
      <c r="AB2441" s="48"/>
      <c r="AC2441" s="48"/>
      <c r="AD2441" s="48"/>
      <c r="AE2441" s="48"/>
      <c r="AF2441" s="48"/>
      <c r="AG2441" s="48"/>
      <c r="AH2441" s="48"/>
      <c r="AI2441" s="48"/>
      <c r="AJ2441" s="48"/>
      <c r="AK2441" s="48"/>
      <c r="AL2441" s="48"/>
      <c r="AM2441" s="48"/>
      <c r="AN2441" s="48"/>
      <c r="AO2441" s="48"/>
      <c r="AP2441" s="48"/>
      <c r="AQ2441" s="48"/>
      <c r="AR2441" s="48"/>
      <c r="AS2441" s="48"/>
      <c r="AT2441" s="48"/>
      <c r="AU2441" s="48"/>
      <c r="AV2441" s="48"/>
      <c r="AW2441" s="48"/>
      <c r="AX2441" s="48"/>
      <c r="AY2441" s="48"/>
      <c r="AZ2441" s="48"/>
      <c r="BA2441" s="48"/>
      <c r="BB2441" s="48"/>
      <c r="BC2441" s="48"/>
      <c r="BD2441" s="48"/>
      <c r="BE2441" s="48"/>
      <c r="BF2441" s="48"/>
      <c r="BG2441" s="48"/>
      <c r="BH2441" s="48"/>
      <c r="BI2441" s="48"/>
      <c r="BJ2441" s="48"/>
      <c r="BK2441" s="48"/>
      <c r="BL2441" s="48"/>
      <c r="BM2441" s="48"/>
      <c r="BN2441" s="48"/>
      <c r="BO2441" s="48"/>
      <c r="BP2441" s="48"/>
      <c r="BQ2441" s="48"/>
      <c r="BR2441" s="48"/>
      <c r="BS2441" s="48"/>
      <c r="BT2441" s="48"/>
      <c r="BU2441" s="48"/>
      <c r="BV2441" s="48"/>
      <c r="BW2441" s="48"/>
      <c r="BX2441" s="48"/>
      <c r="BY2441" s="48"/>
      <c r="BZ2441" s="48"/>
      <c r="CA2441" s="48"/>
      <c r="CB2441" s="48"/>
      <c r="CC2441" s="48"/>
      <c r="CD2441" s="48"/>
      <c r="CE2441" s="48"/>
      <c r="CF2441" s="48"/>
      <c r="CG2441" s="48"/>
      <c r="CH2441" s="48"/>
      <c r="CI2441" s="48"/>
      <c r="CJ2441" s="48"/>
      <c r="CK2441" s="48"/>
      <c r="CL2441" s="48"/>
      <c r="CM2441" s="48"/>
      <c r="CN2441" s="48"/>
      <c r="CO2441" s="48"/>
      <c r="CP2441" s="48"/>
      <c r="CQ2441" s="48"/>
      <c r="CR2441" s="48"/>
      <c r="CS2441" s="48"/>
      <c r="CT2441" s="48"/>
      <c r="CU2441" s="48"/>
      <c r="CV2441" s="48"/>
      <c r="CW2441" s="48"/>
      <c r="CX2441" s="48"/>
      <c r="CY2441" s="48"/>
      <c r="CZ2441" s="48"/>
      <c r="DA2441" s="48"/>
      <c r="DB2441" s="48"/>
      <c r="DC2441" s="48"/>
      <c r="DD2441" s="48"/>
      <c r="DE2441" s="48"/>
      <c r="DF2441" s="48"/>
      <c r="DG2441" s="48"/>
      <c r="DH2441" s="48"/>
      <c r="DI2441" s="48"/>
      <c r="DJ2441" s="48"/>
      <c r="DK2441" s="48"/>
      <c r="DL2441" s="48"/>
      <c r="DM2441" s="48"/>
      <c r="DN2441" s="48"/>
      <c r="DO2441" s="48"/>
      <c r="DP2441" s="48"/>
      <c r="DQ2441" s="48"/>
    </row>
    <row r="2442" spans="1:121" ht="12" hidden="1" customHeight="1" outlineLevel="2">
      <c r="A2442" s="36"/>
      <c r="B2442" s="40"/>
      <c r="C2442" s="35"/>
      <c r="D2442" s="83"/>
      <c r="E2442" s="39"/>
      <c r="F2442" s="35"/>
      <c r="G2442" s="28"/>
      <c r="H2442" s="28"/>
      <c r="I2442" s="35"/>
      <c r="J2442" s="26"/>
      <c r="K2442" s="99"/>
      <c r="L2442" s="100"/>
      <c r="M2442" s="312" t="s">
        <v>2556</v>
      </c>
      <c r="N2442" s="28" t="s">
        <v>54</v>
      </c>
      <c r="O2442" s="72">
        <v>1</v>
      </c>
      <c r="P2442" s="74"/>
      <c r="Q2442" s="88"/>
      <c r="R2442" s="47"/>
      <c r="S2442" s="47"/>
      <c r="T2442" s="47"/>
      <c r="U2442" s="47"/>
      <c r="V2442" s="47"/>
      <c r="W2442" s="47"/>
      <c r="X2442" s="47"/>
      <c r="Y2442" s="48"/>
      <c r="Z2442" s="48"/>
      <c r="AA2442" s="48"/>
      <c r="AB2442" s="48"/>
      <c r="AC2442" s="48"/>
      <c r="AD2442" s="48"/>
      <c r="AE2442" s="48"/>
      <c r="AF2442" s="48"/>
      <c r="AG2442" s="48"/>
      <c r="AH2442" s="48"/>
      <c r="AI2442" s="48"/>
      <c r="AJ2442" s="48"/>
      <c r="AK2442" s="48"/>
      <c r="AL2442" s="48"/>
      <c r="AM2442" s="48"/>
      <c r="AN2442" s="48"/>
      <c r="AO2442" s="48"/>
      <c r="AP2442" s="48"/>
      <c r="AQ2442" s="48"/>
      <c r="AR2442" s="48"/>
      <c r="AS2442" s="48"/>
      <c r="AT2442" s="48"/>
      <c r="AU2442" s="48"/>
      <c r="AV2442" s="48"/>
      <c r="AW2442" s="48"/>
      <c r="AX2442" s="48"/>
      <c r="AY2442" s="48"/>
      <c r="AZ2442" s="48"/>
      <c r="BA2442" s="48"/>
      <c r="BB2442" s="48"/>
      <c r="BC2442" s="48"/>
      <c r="BD2442" s="48"/>
      <c r="BE2442" s="48"/>
      <c r="BF2442" s="48"/>
      <c r="BG2442" s="48"/>
      <c r="BH2442" s="48"/>
      <c r="BI2442" s="48"/>
      <c r="BJ2442" s="48"/>
      <c r="BK2442" s="48"/>
      <c r="BL2442" s="48"/>
      <c r="BM2442" s="48"/>
      <c r="BN2442" s="48"/>
      <c r="BO2442" s="48"/>
      <c r="BP2442" s="48"/>
      <c r="BQ2442" s="48"/>
      <c r="BR2442" s="48"/>
      <c r="BS2442" s="48"/>
      <c r="BT2442" s="48"/>
      <c r="BU2442" s="48"/>
      <c r="BV2442" s="48"/>
      <c r="BW2442" s="48"/>
      <c r="BX2442" s="48"/>
      <c r="BY2442" s="48"/>
      <c r="BZ2442" s="48"/>
      <c r="CA2442" s="48"/>
      <c r="CB2442" s="48"/>
      <c r="CC2442" s="48"/>
      <c r="CD2442" s="48"/>
      <c r="CE2442" s="48"/>
      <c r="CF2442" s="48"/>
      <c r="CG2442" s="48"/>
      <c r="CH2442" s="48"/>
      <c r="CI2442" s="48"/>
      <c r="CJ2442" s="48"/>
      <c r="CK2442" s="48"/>
      <c r="CL2442" s="48"/>
      <c r="CM2442" s="48"/>
      <c r="CN2442" s="48"/>
      <c r="CO2442" s="48"/>
      <c r="CP2442" s="48"/>
      <c r="CQ2442" s="48"/>
      <c r="CR2442" s="48"/>
      <c r="CS2442" s="48"/>
      <c r="CT2442" s="48"/>
      <c r="CU2442" s="48"/>
      <c r="CV2442" s="48"/>
      <c r="CW2442" s="48"/>
      <c r="CX2442" s="48"/>
      <c r="CY2442" s="48"/>
      <c r="CZ2442" s="48"/>
      <c r="DA2442" s="48"/>
      <c r="DB2442" s="48"/>
      <c r="DC2442" s="48"/>
      <c r="DD2442" s="48"/>
      <c r="DE2442" s="48"/>
      <c r="DF2442" s="48"/>
      <c r="DG2442" s="48"/>
      <c r="DH2442" s="48"/>
      <c r="DI2442" s="48"/>
      <c r="DJ2442" s="48"/>
      <c r="DK2442" s="48"/>
      <c r="DL2442" s="48"/>
      <c r="DM2442" s="48"/>
      <c r="DN2442" s="48"/>
      <c r="DO2442" s="48"/>
      <c r="DP2442" s="48"/>
      <c r="DQ2442" s="48"/>
    </row>
    <row r="2443" spans="1:121" ht="15" hidden="1" customHeight="1" outlineLevel="2">
      <c r="A2443" s="36"/>
      <c r="B2443" s="40"/>
      <c r="C2443" s="35"/>
      <c r="D2443" s="83"/>
      <c r="E2443" s="39"/>
      <c r="F2443" s="35"/>
      <c r="G2443" s="28"/>
      <c r="H2443" s="28"/>
      <c r="I2443" s="35"/>
      <c r="J2443" s="26"/>
      <c r="K2443" s="99"/>
      <c r="L2443" s="100"/>
      <c r="M2443" s="312" t="s">
        <v>2617</v>
      </c>
      <c r="N2443" s="28" t="s">
        <v>54</v>
      </c>
      <c r="O2443" s="72">
        <v>1</v>
      </c>
      <c r="P2443" s="74"/>
      <c r="Q2443" s="88"/>
      <c r="R2443" s="47"/>
      <c r="S2443" s="47"/>
      <c r="T2443" s="47"/>
      <c r="U2443" s="47"/>
      <c r="V2443" s="47"/>
      <c r="W2443" s="47"/>
      <c r="X2443" s="47"/>
      <c r="Y2443" s="48"/>
      <c r="Z2443" s="48"/>
      <c r="AA2443" s="48"/>
      <c r="AB2443" s="48"/>
      <c r="AC2443" s="48"/>
      <c r="AD2443" s="48"/>
      <c r="AE2443" s="48"/>
      <c r="AF2443" s="48"/>
      <c r="AG2443" s="48"/>
      <c r="AH2443" s="48"/>
      <c r="AI2443" s="48"/>
      <c r="AJ2443" s="48"/>
      <c r="AK2443" s="48"/>
      <c r="AL2443" s="48"/>
      <c r="AM2443" s="48"/>
      <c r="AN2443" s="48"/>
      <c r="AO2443" s="48"/>
      <c r="AP2443" s="48"/>
      <c r="AQ2443" s="48"/>
      <c r="AR2443" s="48"/>
      <c r="AS2443" s="48"/>
      <c r="AT2443" s="48"/>
      <c r="AU2443" s="48"/>
      <c r="AV2443" s="48"/>
      <c r="AW2443" s="48"/>
      <c r="AX2443" s="48"/>
      <c r="AY2443" s="48"/>
      <c r="AZ2443" s="48"/>
      <c r="BA2443" s="48"/>
      <c r="BB2443" s="48"/>
      <c r="BC2443" s="48"/>
      <c r="BD2443" s="48"/>
      <c r="BE2443" s="48"/>
      <c r="BF2443" s="48"/>
      <c r="BG2443" s="48"/>
      <c r="BH2443" s="48"/>
      <c r="BI2443" s="48"/>
      <c r="BJ2443" s="48"/>
      <c r="BK2443" s="48"/>
      <c r="BL2443" s="48"/>
      <c r="BM2443" s="48"/>
      <c r="BN2443" s="48"/>
      <c r="BO2443" s="48"/>
      <c r="BP2443" s="48"/>
      <c r="BQ2443" s="48"/>
      <c r="BR2443" s="48"/>
      <c r="BS2443" s="48"/>
      <c r="BT2443" s="48"/>
      <c r="BU2443" s="48"/>
      <c r="BV2443" s="48"/>
      <c r="BW2443" s="48"/>
      <c r="BX2443" s="48"/>
      <c r="BY2443" s="48"/>
      <c r="BZ2443" s="48"/>
      <c r="CA2443" s="48"/>
      <c r="CB2443" s="48"/>
      <c r="CC2443" s="48"/>
      <c r="CD2443" s="48"/>
      <c r="CE2443" s="48"/>
      <c r="CF2443" s="48"/>
      <c r="CG2443" s="48"/>
      <c r="CH2443" s="48"/>
      <c r="CI2443" s="48"/>
      <c r="CJ2443" s="48"/>
      <c r="CK2443" s="48"/>
      <c r="CL2443" s="48"/>
      <c r="CM2443" s="48"/>
      <c r="CN2443" s="48"/>
      <c r="CO2443" s="48"/>
      <c r="CP2443" s="48"/>
      <c r="CQ2443" s="48"/>
      <c r="CR2443" s="48"/>
      <c r="CS2443" s="48"/>
      <c r="CT2443" s="48"/>
      <c r="CU2443" s="48"/>
      <c r="CV2443" s="48"/>
      <c r="CW2443" s="48"/>
      <c r="CX2443" s="48"/>
      <c r="CY2443" s="48"/>
      <c r="CZ2443" s="48"/>
      <c r="DA2443" s="48"/>
      <c r="DB2443" s="48"/>
      <c r="DC2443" s="48"/>
      <c r="DD2443" s="48"/>
      <c r="DE2443" s="48"/>
      <c r="DF2443" s="48"/>
      <c r="DG2443" s="48"/>
      <c r="DH2443" s="48"/>
      <c r="DI2443" s="48"/>
      <c r="DJ2443" s="48"/>
      <c r="DK2443" s="48"/>
      <c r="DL2443" s="48"/>
      <c r="DM2443" s="48"/>
      <c r="DN2443" s="48"/>
      <c r="DO2443" s="48"/>
      <c r="DP2443" s="48"/>
      <c r="DQ2443" s="48"/>
    </row>
    <row r="2444" spans="1:121" ht="40.5" customHeight="1" outlineLevel="1" collapsed="1">
      <c r="A2444" s="27" t="s">
        <v>2568</v>
      </c>
      <c r="B2444" s="27"/>
      <c r="C2444" s="27" t="s">
        <v>1548</v>
      </c>
      <c r="D2444" s="27" t="s">
        <v>1350</v>
      </c>
      <c r="E2444" s="28" t="s">
        <v>2569</v>
      </c>
      <c r="F2444" s="35" t="s">
        <v>2570</v>
      </c>
      <c r="G2444" s="28"/>
      <c r="H2444" s="28" t="s">
        <v>59</v>
      </c>
      <c r="I2444" s="28"/>
      <c r="J2444" s="76" t="s">
        <v>33</v>
      </c>
      <c r="K2444" s="99" t="s">
        <v>57</v>
      </c>
      <c r="L2444" s="100" t="s">
        <v>57</v>
      </c>
      <c r="M2444" s="3" t="str">
        <f>M2445&amp;" "&amp;O2445&amp;N2445&amp;" "&amp;M2446&amp;" "&amp;O2446&amp;N2446&amp;" "&amp;M2447&amp;""&amp;O2447&amp;N2447&amp;""&amp;M2448&amp;""&amp;O2448&amp;N2448&amp;""</f>
        <v>Замена турбокомпрессора 1шт Ремонт топливной системы 1шт Ремонт гидравлической системы1штЗамена резцов4шт</v>
      </c>
      <c r="N2444" s="26"/>
      <c r="O2444" s="26"/>
      <c r="P2444" s="74"/>
      <c r="Q2444" s="88"/>
      <c r="R2444" s="47"/>
      <c r="S2444" s="47"/>
      <c r="T2444" s="47"/>
      <c r="U2444" s="47"/>
      <c r="V2444" s="47"/>
      <c r="W2444" s="47"/>
      <c r="X2444" s="47"/>
      <c r="Y2444" s="48"/>
      <c r="Z2444" s="48"/>
      <c r="AA2444" s="48"/>
      <c r="AB2444" s="48"/>
      <c r="AC2444" s="48"/>
      <c r="AD2444" s="48"/>
      <c r="AE2444" s="48"/>
      <c r="AF2444" s="48"/>
      <c r="AG2444" s="48"/>
      <c r="AH2444" s="48"/>
      <c r="AI2444" s="48"/>
      <c r="AJ2444" s="48"/>
      <c r="AK2444" s="48"/>
      <c r="AL2444" s="48"/>
      <c r="AM2444" s="48"/>
      <c r="AN2444" s="48"/>
      <c r="AO2444" s="48"/>
      <c r="AP2444" s="48"/>
      <c r="AQ2444" s="48"/>
      <c r="AR2444" s="48"/>
      <c r="AS2444" s="48"/>
      <c r="AT2444" s="48"/>
      <c r="AU2444" s="48"/>
      <c r="AV2444" s="48"/>
      <c r="AW2444" s="48"/>
      <c r="AX2444" s="48"/>
      <c r="AY2444" s="48"/>
      <c r="AZ2444" s="48"/>
      <c r="BA2444" s="48"/>
      <c r="BB2444" s="48"/>
      <c r="BC2444" s="48"/>
      <c r="BD2444" s="48"/>
      <c r="BE2444" s="48"/>
      <c r="BF2444" s="48"/>
      <c r="BG2444" s="48"/>
      <c r="BH2444" s="48"/>
      <c r="BI2444" s="48"/>
      <c r="BJ2444" s="48"/>
      <c r="BK2444" s="48"/>
      <c r="BL2444" s="48"/>
      <c r="BM2444" s="48"/>
      <c r="BN2444" s="48"/>
      <c r="BO2444" s="48"/>
      <c r="BP2444" s="48"/>
      <c r="BQ2444" s="48"/>
      <c r="BR2444" s="48"/>
      <c r="BS2444" s="48"/>
      <c r="BT2444" s="48"/>
      <c r="BU2444" s="48"/>
      <c r="BV2444" s="48"/>
      <c r="BW2444" s="48"/>
      <c r="BX2444" s="48"/>
      <c r="BY2444" s="48"/>
      <c r="BZ2444" s="48"/>
      <c r="CA2444" s="48"/>
      <c r="CB2444" s="48"/>
      <c r="CC2444" s="48"/>
      <c r="CD2444" s="48"/>
      <c r="CE2444" s="48"/>
      <c r="CF2444" s="48"/>
      <c r="CG2444" s="48"/>
      <c r="CH2444" s="48"/>
      <c r="CI2444" s="48"/>
      <c r="CJ2444" s="48"/>
      <c r="CK2444" s="48"/>
      <c r="CL2444" s="48"/>
      <c r="CM2444" s="48"/>
      <c r="CN2444" s="48"/>
      <c r="CO2444" s="48"/>
      <c r="CP2444" s="48"/>
      <c r="CQ2444" s="48"/>
      <c r="CR2444" s="48"/>
      <c r="CS2444" s="48"/>
      <c r="CT2444" s="48"/>
      <c r="CU2444" s="48"/>
      <c r="CV2444" s="48"/>
      <c r="CW2444" s="48"/>
      <c r="CX2444" s="48"/>
      <c r="CY2444" s="48"/>
      <c r="CZ2444" s="48"/>
      <c r="DA2444" s="48"/>
      <c r="DB2444" s="48"/>
      <c r="DC2444" s="48"/>
      <c r="DD2444" s="48"/>
      <c r="DE2444" s="48"/>
      <c r="DF2444" s="48"/>
      <c r="DG2444" s="48"/>
      <c r="DH2444" s="48"/>
      <c r="DI2444" s="48"/>
      <c r="DJ2444" s="48"/>
      <c r="DK2444" s="48"/>
      <c r="DL2444" s="48"/>
      <c r="DM2444" s="48"/>
      <c r="DN2444" s="48"/>
      <c r="DO2444" s="48"/>
      <c r="DP2444" s="48"/>
      <c r="DQ2444" s="48"/>
    </row>
    <row r="2445" spans="1:121" ht="15.75" hidden="1" customHeight="1" outlineLevel="2">
      <c r="A2445" s="36"/>
      <c r="B2445" s="40"/>
      <c r="C2445" s="35"/>
      <c r="D2445" s="83"/>
      <c r="E2445" s="39"/>
      <c r="F2445" s="35"/>
      <c r="G2445" s="28"/>
      <c r="H2445" s="28"/>
      <c r="I2445" s="35"/>
      <c r="J2445" s="26"/>
      <c r="K2445" s="99"/>
      <c r="L2445" s="100"/>
      <c r="M2445" s="312" t="s">
        <v>2615</v>
      </c>
      <c r="N2445" s="28" t="s">
        <v>54</v>
      </c>
      <c r="O2445" s="72">
        <v>1</v>
      </c>
      <c r="P2445" s="74"/>
      <c r="Q2445" s="88"/>
      <c r="R2445" s="47"/>
      <c r="S2445" s="47"/>
      <c r="T2445" s="47"/>
      <c r="U2445" s="47"/>
      <c r="V2445" s="47"/>
      <c r="W2445" s="47"/>
      <c r="X2445" s="47"/>
      <c r="Y2445" s="48"/>
      <c r="Z2445" s="48"/>
      <c r="AA2445" s="48"/>
      <c r="AB2445" s="48"/>
      <c r="AC2445" s="48"/>
      <c r="AD2445" s="48"/>
      <c r="AE2445" s="48"/>
      <c r="AF2445" s="48"/>
      <c r="AG2445" s="48"/>
      <c r="AH2445" s="48"/>
      <c r="AI2445" s="48"/>
      <c r="AJ2445" s="48"/>
      <c r="AK2445" s="48"/>
      <c r="AL2445" s="48"/>
      <c r="AM2445" s="48"/>
      <c r="AN2445" s="48"/>
      <c r="AO2445" s="48"/>
      <c r="AP2445" s="48"/>
      <c r="AQ2445" s="48"/>
      <c r="AR2445" s="48"/>
      <c r="AS2445" s="48"/>
      <c r="AT2445" s="48"/>
      <c r="AU2445" s="48"/>
      <c r="AV2445" s="48"/>
      <c r="AW2445" s="48"/>
      <c r="AX2445" s="48"/>
      <c r="AY2445" s="48"/>
      <c r="AZ2445" s="48"/>
      <c r="BA2445" s="48"/>
      <c r="BB2445" s="48"/>
      <c r="BC2445" s="48"/>
      <c r="BD2445" s="48"/>
      <c r="BE2445" s="48"/>
      <c r="BF2445" s="48"/>
      <c r="BG2445" s="48"/>
      <c r="BH2445" s="48"/>
      <c r="BI2445" s="48"/>
      <c r="BJ2445" s="48"/>
      <c r="BK2445" s="48"/>
      <c r="BL2445" s="48"/>
      <c r="BM2445" s="48"/>
      <c r="BN2445" s="48"/>
      <c r="BO2445" s="48"/>
      <c r="BP2445" s="48"/>
      <c r="BQ2445" s="48"/>
      <c r="BR2445" s="48"/>
      <c r="BS2445" s="48"/>
      <c r="BT2445" s="48"/>
      <c r="BU2445" s="48"/>
      <c r="BV2445" s="48"/>
      <c r="BW2445" s="48"/>
      <c r="BX2445" s="48"/>
      <c r="BY2445" s="48"/>
      <c r="BZ2445" s="48"/>
      <c r="CA2445" s="48"/>
      <c r="CB2445" s="48"/>
      <c r="CC2445" s="48"/>
      <c r="CD2445" s="48"/>
      <c r="CE2445" s="48"/>
      <c r="CF2445" s="48"/>
      <c r="CG2445" s="48"/>
      <c r="CH2445" s="48"/>
      <c r="CI2445" s="48"/>
      <c r="CJ2445" s="48"/>
      <c r="CK2445" s="48"/>
      <c r="CL2445" s="48"/>
      <c r="CM2445" s="48"/>
      <c r="CN2445" s="48"/>
      <c r="CO2445" s="48"/>
      <c r="CP2445" s="48"/>
      <c r="CQ2445" s="48"/>
      <c r="CR2445" s="48"/>
      <c r="CS2445" s="48"/>
      <c r="CT2445" s="48"/>
      <c r="CU2445" s="48"/>
      <c r="CV2445" s="48"/>
      <c r="CW2445" s="48"/>
      <c r="CX2445" s="48"/>
      <c r="CY2445" s="48"/>
      <c r="CZ2445" s="48"/>
      <c r="DA2445" s="48"/>
      <c r="DB2445" s="48"/>
      <c r="DC2445" s="48"/>
      <c r="DD2445" s="48"/>
      <c r="DE2445" s="48"/>
      <c r="DF2445" s="48"/>
      <c r="DG2445" s="48"/>
      <c r="DH2445" s="48"/>
      <c r="DI2445" s="48"/>
      <c r="DJ2445" s="48"/>
      <c r="DK2445" s="48"/>
      <c r="DL2445" s="48"/>
      <c r="DM2445" s="48"/>
      <c r="DN2445" s="48"/>
      <c r="DO2445" s="48"/>
      <c r="DP2445" s="48"/>
      <c r="DQ2445" s="48"/>
    </row>
    <row r="2446" spans="1:121" ht="15.75" hidden="1" customHeight="1" outlineLevel="2">
      <c r="A2446" s="36"/>
      <c r="B2446" s="40"/>
      <c r="C2446" s="35"/>
      <c r="D2446" s="83"/>
      <c r="E2446" s="39"/>
      <c r="F2446" s="35"/>
      <c r="G2446" s="28"/>
      <c r="H2446" s="28"/>
      <c r="I2446" s="35"/>
      <c r="J2446" s="26"/>
      <c r="K2446" s="99"/>
      <c r="L2446" s="100"/>
      <c r="M2446" s="312" t="s">
        <v>2616</v>
      </c>
      <c r="N2446" s="28" t="s">
        <v>54</v>
      </c>
      <c r="O2446" s="72">
        <v>1</v>
      </c>
      <c r="P2446" s="74"/>
      <c r="Q2446" s="88"/>
      <c r="R2446" s="47"/>
      <c r="S2446" s="47"/>
      <c r="T2446" s="47"/>
      <c r="U2446" s="47"/>
      <c r="V2446" s="47"/>
      <c r="W2446" s="47"/>
      <c r="X2446" s="47"/>
      <c r="Y2446" s="48"/>
      <c r="Z2446" s="48"/>
      <c r="AA2446" s="48"/>
      <c r="AB2446" s="48"/>
      <c r="AC2446" s="48"/>
      <c r="AD2446" s="48"/>
      <c r="AE2446" s="48"/>
      <c r="AF2446" s="48"/>
      <c r="AG2446" s="48"/>
      <c r="AH2446" s="48"/>
      <c r="AI2446" s="48"/>
      <c r="AJ2446" s="48"/>
      <c r="AK2446" s="48"/>
      <c r="AL2446" s="48"/>
      <c r="AM2446" s="48"/>
      <c r="AN2446" s="48"/>
      <c r="AO2446" s="48"/>
      <c r="AP2446" s="48"/>
      <c r="AQ2446" s="48"/>
      <c r="AR2446" s="48"/>
      <c r="AS2446" s="48"/>
      <c r="AT2446" s="48"/>
      <c r="AU2446" s="48"/>
      <c r="AV2446" s="48"/>
      <c r="AW2446" s="48"/>
      <c r="AX2446" s="48"/>
      <c r="AY2446" s="48"/>
      <c r="AZ2446" s="48"/>
      <c r="BA2446" s="48"/>
      <c r="BB2446" s="48"/>
      <c r="BC2446" s="48"/>
      <c r="BD2446" s="48"/>
      <c r="BE2446" s="48"/>
      <c r="BF2446" s="48"/>
      <c r="BG2446" s="48"/>
      <c r="BH2446" s="48"/>
      <c r="BI2446" s="48"/>
      <c r="BJ2446" s="48"/>
      <c r="BK2446" s="48"/>
      <c r="BL2446" s="48"/>
      <c r="BM2446" s="48"/>
      <c r="BN2446" s="48"/>
      <c r="BO2446" s="48"/>
      <c r="BP2446" s="48"/>
      <c r="BQ2446" s="48"/>
      <c r="BR2446" s="48"/>
      <c r="BS2446" s="48"/>
      <c r="BT2446" s="48"/>
      <c r="BU2446" s="48"/>
      <c r="BV2446" s="48"/>
      <c r="BW2446" s="48"/>
      <c r="BX2446" s="48"/>
      <c r="BY2446" s="48"/>
      <c r="BZ2446" s="48"/>
      <c r="CA2446" s="48"/>
      <c r="CB2446" s="48"/>
      <c r="CC2446" s="48"/>
      <c r="CD2446" s="48"/>
      <c r="CE2446" s="48"/>
      <c r="CF2446" s="48"/>
      <c r="CG2446" s="48"/>
      <c r="CH2446" s="48"/>
      <c r="CI2446" s="48"/>
      <c r="CJ2446" s="48"/>
      <c r="CK2446" s="48"/>
      <c r="CL2446" s="48"/>
      <c r="CM2446" s="48"/>
      <c r="CN2446" s="48"/>
      <c r="CO2446" s="48"/>
      <c r="CP2446" s="48"/>
      <c r="CQ2446" s="48"/>
      <c r="CR2446" s="48"/>
      <c r="CS2446" s="48"/>
      <c r="CT2446" s="48"/>
      <c r="CU2446" s="48"/>
      <c r="CV2446" s="48"/>
      <c r="CW2446" s="48"/>
      <c r="CX2446" s="48"/>
      <c r="CY2446" s="48"/>
      <c r="CZ2446" s="48"/>
      <c r="DA2446" s="48"/>
      <c r="DB2446" s="48"/>
      <c r="DC2446" s="48"/>
      <c r="DD2446" s="48"/>
      <c r="DE2446" s="48"/>
      <c r="DF2446" s="48"/>
      <c r="DG2446" s="48"/>
      <c r="DH2446" s="48"/>
      <c r="DI2446" s="48"/>
      <c r="DJ2446" s="48"/>
      <c r="DK2446" s="48"/>
      <c r="DL2446" s="48"/>
      <c r="DM2446" s="48"/>
      <c r="DN2446" s="48"/>
      <c r="DO2446" s="48"/>
      <c r="DP2446" s="48"/>
      <c r="DQ2446" s="48"/>
    </row>
    <row r="2447" spans="1:121" ht="15.75" hidden="1" customHeight="1" outlineLevel="2">
      <c r="A2447" s="36"/>
      <c r="B2447" s="40"/>
      <c r="C2447" s="35"/>
      <c r="D2447" s="83"/>
      <c r="E2447" s="39"/>
      <c r="F2447" s="35"/>
      <c r="G2447" s="28"/>
      <c r="H2447" s="28"/>
      <c r="I2447" s="35"/>
      <c r="J2447" s="26"/>
      <c r="K2447" s="99"/>
      <c r="L2447" s="100"/>
      <c r="M2447" s="3" t="s">
        <v>2617</v>
      </c>
      <c r="N2447" s="28" t="s">
        <v>54</v>
      </c>
      <c r="O2447" s="72">
        <v>1</v>
      </c>
      <c r="P2447" s="74"/>
      <c r="Q2447" s="88"/>
      <c r="R2447" s="47"/>
      <c r="S2447" s="47"/>
      <c r="T2447" s="47"/>
      <c r="U2447" s="47"/>
      <c r="V2447" s="47"/>
      <c r="W2447" s="47"/>
      <c r="X2447" s="47"/>
      <c r="Y2447" s="48"/>
      <c r="Z2447" s="48"/>
      <c r="AA2447" s="48"/>
      <c r="AB2447" s="48"/>
      <c r="AC2447" s="48"/>
      <c r="AD2447" s="48"/>
      <c r="AE2447" s="48"/>
      <c r="AF2447" s="48"/>
      <c r="AG2447" s="48"/>
      <c r="AH2447" s="48"/>
      <c r="AI2447" s="48"/>
      <c r="AJ2447" s="48"/>
      <c r="AK2447" s="48"/>
      <c r="AL2447" s="48"/>
      <c r="AM2447" s="48"/>
      <c r="AN2447" s="48"/>
      <c r="AO2447" s="48"/>
      <c r="AP2447" s="48"/>
      <c r="AQ2447" s="48"/>
      <c r="AR2447" s="48"/>
      <c r="AS2447" s="48"/>
      <c r="AT2447" s="48"/>
      <c r="AU2447" s="48"/>
      <c r="AV2447" s="48"/>
      <c r="AW2447" s="48"/>
      <c r="AX2447" s="48"/>
      <c r="AY2447" s="48"/>
      <c r="AZ2447" s="48"/>
      <c r="BA2447" s="48"/>
      <c r="BB2447" s="48"/>
      <c r="BC2447" s="48"/>
      <c r="BD2447" s="48"/>
      <c r="BE2447" s="48"/>
      <c r="BF2447" s="48"/>
      <c r="BG2447" s="48"/>
      <c r="BH2447" s="48"/>
      <c r="BI2447" s="48"/>
      <c r="BJ2447" s="48"/>
      <c r="BK2447" s="48"/>
      <c r="BL2447" s="48"/>
      <c r="BM2447" s="48"/>
      <c r="BN2447" s="48"/>
      <c r="BO2447" s="48"/>
      <c r="BP2447" s="48"/>
      <c r="BQ2447" s="48"/>
      <c r="BR2447" s="48"/>
      <c r="BS2447" s="48"/>
      <c r="BT2447" s="48"/>
      <c r="BU2447" s="48"/>
      <c r="BV2447" s="48"/>
      <c r="BW2447" s="48"/>
      <c r="BX2447" s="48"/>
      <c r="BY2447" s="48"/>
      <c r="BZ2447" s="48"/>
      <c r="CA2447" s="48"/>
      <c r="CB2447" s="48"/>
      <c r="CC2447" s="48"/>
      <c r="CD2447" s="48"/>
      <c r="CE2447" s="48"/>
      <c r="CF2447" s="48"/>
      <c r="CG2447" s="48"/>
      <c r="CH2447" s="48"/>
      <c r="CI2447" s="48"/>
      <c r="CJ2447" s="48"/>
      <c r="CK2447" s="48"/>
      <c r="CL2447" s="48"/>
      <c r="CM2447" s="48"/>
      <c r="CN2447" s="48"/>
      <c r="CO2447" s="48"/>
      <c r="CP2447" s="48"/>
      <c r="CQ2447" s="48"/>
      <c r="CR2447" s="48"/>
      <c r="CS2447" s="48"/>
      <c r="CT2447" s="48"/>
      <c r="CU2447" s="48"/>
      <c r="CV2447" s="48"/>
      <c r="CW2447" s="48"/>
      <c r="CX2447" s="48"/>
      <c r="CY2447" s="48"/>
      <c r="CZ2447" s="48"/>
      <c r="DA2447" s="48"/>
      <c r="DB2447" s="48"/>
      <c r="DC2447" s="48"/>
      <c r="DD2447" s="48"/>
      <c r="DE2447" s="48"/>
      <c r="DF2447" s="48"/>
      <c r="DG2447" s="48"/>
      <c r="DH2447" s="48"/>
      <c r="DI2447" s="48"/>
      <c r="DJ2447" s="48"/>
      <c r="DK2447" s="48"/>
      <c r="DL2447" s="48"/>
      <c r="DM2447" s="48"/>
      <c r="DN2447" s="48"/>
      <c r="DO2447" s="48"/>
      <c r="DP2447" s="48"/>
      <c r="DQ2447" s="48"/>
    </row>
    <row r="2448" spans="1:121" ht="15.75" hidden="1" customHeight="1" outlineLevel="2">
      <c r="A2448" s="36"/>
      <c r="B2448" s="40"/>
      <c r="C2448" s="35"/>
      <c r="D2448" s="83"/>
      <c r="E2448" s="39"/>
      <c r="F2448" s="35"/>
      <c r="G2448" s="28"/>
      <c r="H2448" s="28"/>
      <c r="I2448" s="35"/>
      <c r="J2448" s="26"/>
      <c r="K2448" s="99"/>
      <c r="L2448" s="100"/>
      <c r="M2448" s="312" t="s">
        <v>2608</v>
      </c>
      <c r="N2448" s="28" t="s">
        <v>54</v>
      </c>
      <c r="O2448" s="72">
        <v>4</v>
      </c>
      <c r="P2448" s="74"/>
      <c r="Q2448" s="88"/>
      <c r="R2448" s="47"/>
      <c r="S2448" s="47"/>
      <c r="T2448" s="47"/>
      <c r="U2448" s="47"/>
      <c r="V2448" s="47"/>
      <c r="W2448" s="47"/>
      <c r="X2448" s="47"/>
      <c r="Y2448" s="48"/>
      <c r="Z2448" s="48"/>
      <c r="AA2448" s="48"/>
      <c r="AB2448" s="48"/>
      <c r="AC2448" s="48"/>
      <c r="AD2448" s="48"/>
      <c r="AE2448" s="48"/>
      <c r="AF2448" s="48"/>
      <c r="AG2448" s="48"/>
      <c r="AH2448" s="48"/>
      <c r="AI2448" s="48"/>
      <c r="AJ2448" s="48"/>
      <c r="AK2448" s="48"/>
      <c r="AL2448" s="48"/>
      <c r="AM2448" s="48"/>
      <c r="AN2448" s="48"/>
      <c r="AO2448" s="48"/>
      <c r="AP2448" s="48"/>
      <c r="AQ2448" s="48"/>
      <c r="AR2448" s="48"/>
      <c r="AS2448" s="48"/>
      <c r="AT2448" s="48"/>
      <c r="AU2448" s="48"/>
      <c r="AV2448" s="48"/>
      <c r="AW2448" s="48"/>
      <c r="AX2448" s="48"/>
      <c r="AY2448" s="48"/>
      <c r="AZ2448" s="48"/>
      <c r="BA2448" s="48"/>
      <c r="BB2448" s="48"/>
      <c r="BC2448" s="48"/>
      <c r="BD2448" s="48"/>
      <c r="BE2448" s="48"/>
      <c r="BF2448" s="48"/>
      <c r="BG2448" s="48"/>
      <c r="BH2448" s="48"/>
      <c r="BI2448" s="48"/>
      <c r="BJ2448" s="48"/>
      <c r="BK2448" s="48"/>
      <c r="BL2448" s="48"/>
      <c r="BM2448" s="48"/>
      <c r="BN2448" s="48"/>
      <c r="BO2448" s="48"/>
      <c r="BP2448" s="48"/>
      <c r="BQ2448" s="48"/>
      <c r="BR2448" s="48"/>
      <c r="BS2448" s="48"/>
      <c r="BT2448" s="48"/>
      <c r="BU2448" s="48"/>
      <c r="BV2448" s="48"/>
      <c r="BW2448" s="48"/>
      <c r="BX2448" s="48"/>
      <c r="BY2448" s="48"/>
      <c r="BZ2448" s="48"/>
      <c r="CA2448" s="48"/>
      <c r="CB2448" s="48"/>
      <c r="CC2448" s="48"/>
      <c r="CD2448" s="48"/>
      <c r="CE2448" s="48"/>
      <c r="CF2448" s="48"/>
      <c r="CG2448" s="48"/>
      <c r="CH2448" s="48"/>
      <c r="CI2448" s="48"/>
      <c r="CJ2448" s="48"/>
      <c r="CK2448" s="48"/>
      <c r="CL2448" s="48"/>
      <c r="CM2448" s="48"/>
      <c r="CN2448" s="48"/>
      <c r="CO2448" s="48"/>
      <c r="CP2448" s="48"/>
      <c r="CQ2448" s="48"/>
      <c r="CR2448" s="48"/>
      <c r="CS2448" s="48"/>
      <c r="CT2448" s="48"/>
      <c r="CU2448" s="48"/>
      <c r="CV2448" s="48"/>
      <c r="CW2448" s="48"/>
      <c r="CX2448" s="48"/>
      <c r="CY2448" s="48"/>
      <c r="CZ2448" s="48"/>
      <c r="DA2448" s="48"/>
      <c r="DB2448" s="48"/>
      <c r="DC2448" s="48"/>
      <c r="DD2448" s="48"/>
      <c r="DE2448" s="48"/>
      <c r="DF2448" s="48"/>
      <c r="DG2448" s="48"/>
      <c r="DH2448" s="48"/>
      <c r="DI2448" s="48"/>
      <c r="DJ2448" s="48"/>
      <c r="DK2448" s="48"/>
      <c r="DL2448" s="48"/>
      <c r="DM2448" s="48"/>
      <c r="DN2448" s="48"/>
      <c r="DO2448" s="48"/>
      <c r="DP2448" s="48"/>
      <c r="DQ2448" s="48"/>
    </row>
    <row r="2449" spans="1:121" ht="22.5" customHeight="1" outlineLevel="1" collapsed="1">
      <c r="A2449" s="27" t="s">
        <v>2571</v>
      </c>
      <c r="B2449" s="27"/>
      <c r="C2449" s="27" t="s">
        <v>1548</v>
      </c>
      <c r="D2449" s="27" t="s">
        <v>1350</v>
      </c>
      <c r="E2449" s="28" t="s">
        <v>2572</v>
      </c>
      <c r="F2449" s="35" t="s">
        <v>2573</v>
      </c>
      <c r="G2449" s="28"/>
      <c r="H2449" s="28" t="s">
        <v>59</v>
      </c>
      <c r="I2449" s="28"/>
      <c r="J2449" s="76" t="s">
        <v>33</v>
      </c>
      <c r="K2449" s="99" t="s">
        <v>57</v>
      </c>
      <c r="L2449" s="100" t="s">
        <v>57</v>
      </c>
      <c r="M2449" s="3" t="str">
        <f>M2450&amp;" "&amp;O2450&amp;N2450&amp;" "</f>
        <v xml:space="preserve">Замена привода 1шт </v>
      </c>
      <c r="N2449" s="26"/>
      <c r="O2449" s="26"/>
      <c r="P2449" s="74"/>
      <c r="Q2449" s="88"/>
      <c r="R2449" s="47"/>
      <c r="S2449" s="47"/>
      <c r="T2449" s="47"/>
      <c r="U2449" s="47"/>
      <c r="V2449" s="47"/>
      <c r="W2449" s="47"/>
      <c r="X2449" s="47"/>
      <c r="Y2449" s="48"/>
      <c r="Z2449" s="48"/>
      <c r="AA2449" s="48"/>
      <c r="AB2449" s="48"/>
      <c r="AC2449" s="48"/>
      <c r="AD2449" s="48"/>
      <c r="AE2449" s="48"/>
      <c r="AF2449" s="48"/>
      <c r="AG2449" s="48"/>
      <c r="AH2449" s="48"/>
      <c r="AI2449" s="48"/>
      <c r="AJ2449" s="48"/>
      <c r="AK2449" s="48"/>
      <c r="AL2449" s="48"/>
      <c r="AM2449" s="48"/>
      <c r="AN2449" s="48"/>
      <c r="AO2449" s="48"/>
      <c r="AP2449" s="48"/>
      <c r="AQ2449" s="48"/>
      <c r="AR2449" s="48"/>
      <c r="AS2449" s="48"/>
      <c r="AT2449" s="48"/>
      <c r="AU2449" s="48"/>
      <c r="AV2449" s="48"/>
      <c r="AW2449" s="48"/>
      <c r="AX2449" s="48"/>
      <c r="AY2449" s="48"/>
      <c r="AZ2449" s="48"/>
      <c r="BA2449" s="48"/>
      <c r="BB2449" s="48"/>
      <c r="BC2449" s="48"/>
      <c r="BD2449" s="48"/>
      <c r="BE2449" s="48"/>
      <c r="BF2449" s="48"/>
      <c r="BG2449" s="48"/>
      <c r="BH2449" s="48"/>
      <c r="BI2449" s="48"/>
      <c r="BJ2449" s="48"/>
      <c r="BK2449" s="48"/>
      <c r="BL2449" s="48"/>
      <c r="BM2449" s="48"/>
      <c r="BN2449" s="48"/>
      <c r="BO2449" s="48"/>
      <c r="BP2449" s="48"/>
      <c r="BQ2449" s="48"/>
      <c r="BR2449" s="48"/>
      <c r="BS2449" s="48"/>
      <c r="BT2449" s="48"/>
      <c r="BU2449" s="48"/>
      <c r="BV2449" s="48"/>
      <c r="BW2449" s="48"/>
      <c r="BX2449" s="48"/>
      <c r="BY2449" s="48"/>
      <c r="BZ2449" s="48"/>
      <c r="CA2449" s="48"/>
      <c r="CB2449" s="48"/>
      <c r="CC2449" s="48"/>
      <c r="CD2449" s="48"/>
      <c r="CE2449" s="48"/>
      <c r="CF2449" s="48"/>
      <c r="CG2449" s="48"/>
      <c r="CH2449" s="48"/>
      <c r="CI2449" s="48"/>
      <c r="CJ2449" s="48"/>
      <c r="CK2449" s="48"/>
      <c r="CL2449" s="48"/>
      <c r="CM2449" s="48"/>
      <c r="CN2449" s="48"/>
      <c r="CO2449" s="48"/>
      <c r="CP2449" s="48"/>
      <c r="CQ2449" s="48"/>
      <c r="CR2449" s="48"/>
      <c r="CS2449" s="48"/>
      <c r="CT2449" s="48"/>
      <c r="CU2449" s="48"/>
      <c r="CV2449" s="48"/>
      <c r="CW2449" s="48"/>
      <c r="CX2449" s="48"/>
      <c r="CY2449" s="48"/>
      <c r="CZ2449" s="48"/>
      <c r="DA2449" s="48"/>
      <c r="DB2449" s="48"/>
      <c r="DC2449" s="48"/>
      <c r="DD2449" s="48"/>
      <c r="DE2449" s="48"/>
      <c r="DF2449" s="48"/>
      <c r="DG2449" s="48"/>
      <c r="DH2449" s="48"/>
      <c r="DI2449" s="48"/>
      <c r="DJ2449" s="48"/>
      <c r="DK2449" s="48"/>
      <c r="DL2449" s="48"/>
      <c r="DM2449" s="48"/>
      <c r="DN2449" s="48"/>
      <c r="DO2449" s="48"/>
      <c r="DP2449" s="48"/>
      <c r="DQ2449" s="48"/>
    </row>
    <row r="2450" spans="1:121" ht="15.75" hidden="1" customHeight="1" outlineLevel="2">
      <c r="A2450" s="36"/>
      <c r="B2450" s="40"/>
      <c r="C2450" s="35"/>
      <c r="D2450" s="83"/>
      <c r="E2450" s="39"/>
      <c r="F2450" s="35"/>
      <c r="G2450" s="28"/>
      <c r="H2450" s="28"/>
      <c r="I2450" s="35"/>
      <c r="J2450" s="26"/>
      <c r="K2450" s="26"/>
      <c r="L2450" s="26"/>
      <c r="M2450" s="40" t="s">
        <v>2614</v>
      </c>
      <c r="N2450" s="28" t="s">
        <v>54</v>
      </c>
      <c r="O2450" s="72">
        <v>1</v>
      </c>
      <c r="P2450" s="74"/>
      <c r="Q2450" s="88"/>
      <c r="R2450" s="47"/>
      <c r="S2450" s="47"/>
      <c r="T2450" s="47"/>
      <c r="U2450" s="47"/>
      <c r="V2450" s="47"/>
      <c r="W2450" s="47"/>
      <c r="X2450" s="47"/>
      <c r="Y2450" s="48"/>
      <c r="Z2450" s="48"/>
      <c r="AA2450" s="48"/>
      <c r="AB2450" s="48"/>
      <c r="AC2450" s="48"/>
      <c r="AD2450" s="48"/>
      <c r="AE2450" s="48"/>
      <c r="AF2450" s="48"/>
      <c r="AG2450" s="48"/>
      <c r="AH2450" s="48"/>
      <c r="AI2450" s="48"/>
      <c r="AJ2450" s="48"/>
      <c r="AK2450" s="48"/>
      <c r="AL2450" s="48"/>
      <c r="AM2450" s="48"/>
      <c r="AN2450" s="48"/>
      <c r="AO2450" s="48"/>
      <c r="AP2450" s="48"/>
      <c r="AQ2450" s="48"/>
      <c r="AR2450" s="48"/>
      <c r="AS2450" s="48"/>
      <c r="AT2450" s="48"/>
      <c r="AU2450" s="48"/>
      <c r="AV2450" s="48"/>
      <c r="AW2450" s="48"/>
      <c r="AX2450" s="48"/>
      <c r="AY2450" s="48"/>
      <c r="AZ2450" s="48"/>
      <c r="BA2450" s="48"/>
      <c r="BB2450" s="48"/>
      <c r="BC2450" s="48"/>
      <c r="BD2450" s="48"/>
      <c r="BE2450" s="48"/>
      <c r="BF2450" s="48"/>
      <c r="BG2450" s="48"/>
      <c r="BH2450" s="48"/>
      <c r="BI2450" s="48"/>
      <c r="BJ2450" s="48"/>
      <c r="BK2450" s="48"/>
      <c r="BL2450" s="48"/>
      <c r="BM2450" s="48"/>
      <c r="BN2450" s="48"/>
      <c r="BO2450" s="48"/>
      <c r="BP2450" s="48"/>
      <c r="BQ2450" s="48"/>
      <c r="BR2450" s="48"/>
      <c r="BS2450" s="48"/>
      <c r="BT2450" s="48"/>
      <c r="BU2450" s="48"/>
      <c r="BV2450" s="48"/>
      <c r="BW2450" s="48"/>
      <c r="BX2450" s="48"/>
      <c r="BY2450" s="48"/>
      <c r="BZ2450" s="48"/>
      <c r="CA2450" s="48"/>
      <c r="CB2450" s="48"/>
      <c r="CC2450" s="48"/>
      <c r="CD2450" s="48"/>
      <c r="CE2450" s="48"/>
      <c r="CF2450" s="48"/>
      <c r="CG2450" s="48"/>
      <c r="CH2450" s="48"/>
      <c r="CI2450" s="48"/>
      <c r="CJ2450" s="48"/>
      <c r="CK2450" s="48"/>
      <c r="CL2450" s="48"/>
      <c r="CM2450" s="48"/>
      <c r="CN2450" s="48"/>
      <c r="CO2450" s="48"/>
      <c r="CP2450" s="48"/>
      <c r="CQ2450" s="48"/>
      <c r="CR2450" s="48"/>
      <c r="CS2450" s="48"/>
      <c r="CT2450" s="48"/>
      <c r="CU2450" s="48"/>
      <c r="CV2450" s="48"/>
      <c r="CW2450" s="48"/>
      <c r="CX2450" s="48"/>
      <c r="CY2450" s="48"/>
      <c r="CZ2450" s="48"/>
      <c r="DA2450" s="48"/>
      <c r="DB2450" s="48"/>
      <c r="DC2450" s="48"/>
      <c r="DD2450" s="48"/>
      <c r="DE2450" s="48"/>
      <c r="DF2450" s="48"/>
      <c r="DG2450" s="48"/>
      <c r="DH2450" s="48"/>
      <c r="DI2450" s="48"/>
      <c r="DJ2450" s="48"/>
      <c r="DK2450" s="48"/>
      <c r="DL2450" s="48"/>
      <c r="DM2450" s="48"/>
      <c r="DN2450" s="48"/>
      <c r="DO2450" s="48"/>
      <c r="DP2450" s="48"/>
      <c r="DQ2450" s="48"/>
    </row>
    <row r="2451" spans="1:121" collapsed="1">
      <c r="A2451" s="222" t="s">
        <v>9</v>
      </c>
      <c r="B2451" s="40"/>
      <c r="C2451" s="35"/>
      <c r="D2451" s="39"/>
      <c r="E2451" s="3"/>
      <c r="F2451" s="17" t="s">
        <v>10</v>
      </c>
      <c r="G2451" s="18"/>
      <c r="H2451" s="35"/>
      <c r="I2451" s="35"/>
      <c r="J2451" s="46"/>
      <c r="K2451" s="26"/>
      <c r="L2451" s="26"/>
      <c r="M2451" s="224"/>
      <c r="N2451" s="26"/>
      <c r="O2451" s="26"/>
      <c r="P2451" s="41"/>
      <c r="Q2451" s="88"/>
      <c r="R2451" s="47"/>
      <c r="S2451" s="47"/>
      <c r="T2451" s="47"/>
      <c r="U2451" s="47"/>
      <c r="V2451" s="47"/>
      <c r="W2451" s="47"/>
      <c r="X2451" s="47"/>
      <c r="Y2451" s="47"/>
      <c r="Z2451" s="48"/>
      <c r="AA2451" s="48"/>
      <c r="AB2451" s="48"/>
      <c r="AC2451" s="48"/>
      <c r="AD2451" s="48"/>
      <c r="AE2451" s="48"/>
      <c r="AF2451" s="48"/>
      <c r="AG2451" s="48"/>
      <c r="AH2451" s="48"/>
      <c r="AI2451" s="48"/>
      <c r="AJ2451" s="48"/>
      <c r="AK2451" s="48"/>
      <c r="AL2451" s="48"/>
      <c r="AM2451" s="48"/>
      <c r="AN2451" s="48"/>
      <c r="AO2451" s="48"/>
      <c r="AP2451" s="48"/>
      <c r="AQ2451" s="48"/>
      <c r="AR2451" s="48"/>
      <c r="AS2451" s="48"/>
      <c r="AT2451" s="48"/>
      <c r="AU2451" s="48"/>
      <c r="AV2451" s="48"/>
      <c r="AW2451" s="48"/>
      <c r="AX2451" s="48"/>
      <c r="AY2451" s="48"/>
      <c r="AZ2451" s="48"/>
      <c r="BA2451" s="48"/>
      <c r="BB2451" s="48"/>
      <c r="BC2451" s="48"/>
      <c r="BD2451" s="48"/>
      <c r="BE2451" s="48"/>
      <c r="BF2451" s="48"/>
      <c r="BG2451" s="48"/>
      <c r="BH2451" s="48"/>
      <c r="BI2451" s="48"/>
      <c r="BJ2451" s="48"/>
      <c r="BK2451" s="48"/>
      <c r="BL2451" s="48"/>
      <c r="BM2451" s="48"/>
      <c r="BN2451" s="48"/>
      <c r="BO2451" s="48"/>
      <c r="BP2451" s="48"/>
      <c r="BQ2451" s="48"/>
      <c r="BR2451" s="48"/>
      <c r="BS2451" s="48"/>
      <c r="BT2451" s="48"/>
      <c r="BU2451" s="48"/>
      <c r="BV2451" s="48"/>
      <c r="BW2451" s="48"/>
      <c r="BX2451" s="48"/>
      <c r="BY2451" s="48"/>
      <c r="BZ2451" s="48"/>
      <c r="CA2451" s="48"/>
      <c r="CB2451" s="48"/>
      <c r="CC2451" s="48"/>
      <c r="CD2451" s="48"/>
      <c r="CE2451" s="48"/>
      <c r="CF2451" s="48"/>
      <c r="CG2451" s="48"/>
      <c r="CH2451" s="48"/>
      <c r="CI2451" s="48"/>
      <c r="CJ2451" s="48"/>
      <c r="CK2451" s="48"/>
      <c r="CL2451" s="48"/>
      <c r="CM2451" s="48"/>
      <c r="CN2451" s="48"/>
      <c r="CO2451" s="48"/>
      <c r="CP2451" s="48"/>
      <c r="CQ2451" s="48"/>
      <c r="CR2451" s="48"/>
      <c r="CS2451" s="48"/>
      <c r="CT2451" s="48"/>
      <c r="CU2451" s="48"/>
      <c r="CV2451" s="48"/>
      <c r="CW2451" s="48"/>
      <c r="CX2451" s="48"/>
      <c r="CY2451" s="48"/>
      <c r="CZ2451" s="48"/>
      <c r="DA2451" s="48"/>
      <c r="DB2451" s="48"/>
      <c r="DC2451" s="48"/>
      <c r="DD2451" s="48"/>
      <c r="DE2451" s="48"/>
      <c r="DF2451" s="48"/>
      <c r="DG2451" s="48"/>
      <c r="DH2451" s="48"/>
      <c r="DI2451" s="48"/>
      <c r="DJ2451" s="48"/>
      <c r="DK2451" s="48"/>
      <c r="DL2451" s="48"/>
      <c r="DM2451" s="48"/>
      <c r="DN2451" s="48"/>
      <c r="DO2451" s="48"/>
      <c r="DP2451" s="48"/>
      <c r="DQ2451" s="48"/>
    </row>
    <row r="2452" spans="1:121" s="20" customFormat="1" ht="52.5" customHeight="1" outlineLevel="1">
      <c r="A2452" s="27" t="s">
        <v>148</v>
      </c>
      <c r="B2452" s="27">
        <v>0.4</v>
      </c>
      <c r="C2452" s="27" t="s">
        <v>1548</v>
      </c>
      <c r="D2452" s="27" t="s">
        <v>1350</v>
      </c>
      <c r="E2452" s="313" t="s">
        <v>2574</v>
      </c>
      <c r="F2452" s="35" t="s">
        <v>2575</v>
      </c>
      <c r="G2452" s="28"/>
      <c r="H2452" s="28" t="s">
        <v>59</v>
      </c>
      <c r="I2452" s="35"/>
      <c r="J2452" s="26" t="s">
        <v>33</v>
      </c>
      <c r="K2452" s="26" t="s">
        <v>51</v>
      </c>
      <c r="L2452" s="26" t="s">
        <v>40</v>
      </c>
      <c r="M2452" s="35" t="str">
        <f>M2453&amp;" "&amp;O2453&amp;N2453&amp;" "</f>
        <v xml:space="preserve">Замена трансформаторов тока 300шт. </v>
      </c>
      <c r="N2452" s="26"/>
      <c r="O2452" s="31"/>
      <c r="P2452" s="55"/>
      <c r="Q2452" s="88"/>
      <c r="R2452" s="55"/>
      <c r="S2452" s="55"/>
      <c r="T2452" s="55"/>
      <c r="U2452" s="55"/>
      <c r="V2452" s="55"/>
      <c r="W2452" s="55"/>
      <c r="X2452" s="55"/>
      <c r="Y2452" s="55"/>
      <c r="Z2452" s="314"/>
      <c r="AA2452" s="314"/>
      <c r="AB2452" s="314"/>
      <c r="AC2452" s="314"/>
      <c r="AD2452" s="314"/>
      <c r="AE2452" s="314"/>
      <c r="AF2452" s="314"/>
      <c r="AG2452" s="314"/>
      <c r="AH2452" s="314"/>
      <c r="AI2452" s="314"/>
      <c r="AJ2452" s="314"/>
      <c r="AK2452" s="314"/>
      <c r="AL2452" s="314"/>
      <c r="AM2452" s="314"/>
      <c r="AN2452" s="314"/>
      <c r="AO2452" s="314"/>
      <c r="AP2452" s="314"/>
      <c r="AQ2452" s="314"/>
      <c r="AR2452" s="314"/>
      <c r="AS2452" s="314"/>
      <c r="AT2452" s="314"/>
      <c r="AU2452" s="314"/>
      <c r="AV2452" s="314"/>
      <c r="AW2452" s="314"/>
      <c r="AX2452" s="314"/>
      <c r="AY2452" s="314"/>
      <c r="AZ2452" s="314"/>
      <c r="BA2452" s="314"/>
      <c r="BB2452" s="314"/>
      <c r="BC2452" s="314"/>
      <c r="BD2452" s="314"/>
      <c r="BE2452" s="314"/>
      <c r="BF2452" s="314"/>
      <c r="BG2452" s="314"/>
      <c r="BH2452" s="314"/>
      <c r="BI2452" s="314"/>
      <c r="BJ2452" s="314"/>
      <c r="BK2452" s="314"/>
      <c r="BL2452" s="314"/>
      <c r="BM2452" s="314"/>
      <c r="BN2452" s="57"/>
      <c r="BO2452" s="57"/>
      <c r="BP2452" s="57"/>
      <c r="BQ2452" s="57"/>
      <c r="BR2452" s="57"/>
      <c r="BS2452" s="57"/>
      <c r="BT2452" s="57"/>
      <c r="BU2452" s="57"/>
      <c r="BV2452" s="57"/>
      <c r="BW2452" s="57"/>
      <c r="BX2452" s="57"/>
      <c r="BY2452" s="57"/>
      <c r="BZ2452" s="57"/>
      <c r="CA2452" s="57"/>
      <c r="CB2452" s="57"/>
      <c r="CC2452" s="57"/>
      <c r="CD2452" s="57"/>
      <c r="CE2452" s="57"/>
      <c r="CF2452" s="57"/>
      <c r="CG2452" s="57"/>
      <c r="CH2452" s="57"/>
      <c r="CI2452" s="57"/>
      <c r="CJ2452" s="57"/>
      <c r="CK2452" s="57"/>
      <c r="CL2452" s="57"/>
      <c r="CM2452" s="57"/>
      <c r="CN2452" s="57"/>
      <c r="CO2452" s="57"/>
      <c r="CP2452" s="57"/>
      <c r="CQ2452" s="57"/>
      <c r="CR2452" s="57"/>
      <c r="CS2452" s="57"/>
      <c r="CT2452" s="57"/>
      <c r="CU2452" s="57"/>
      <c r="CV2452" s="57"/>
      <c r="CW2452" s="57"/>
      <c r="CX2452" s="57"/>
      <c r="CY2452" s="57"/>
      <c r="CZ2452" s="57"/>
      <c r="DA2452" s="57"/>
      <c r="DB2452" s="57"/>
      <c r="DC2452" s="57"/>
      <c r="DD2452" s="57"/>
      <c r="DE2452" s="57"/>
      <c r="DF2452" s="57"/>
      <c r="DG2452" s="57"/>
      <c r="DH2452" s="57"/>
      <c r="DI2452" s="57"/>
      <c r="DJ2452" s="57"/>
      <c r="DK2452" s="57"/>
      <c r="DL2452" s="57"/>
      <c r="DM2452" s="57"/>
      <c r="DN2452" s="57"/>
      <c r="DO2452" s="57"/>
      <c r="DP2452" s="57"/>
      <c r="DQ2452" s="57"/>
    </row>
    <row r="2453" spans="1:121" s="20" customFormat="1" ht="12.75" hidden="1" customHeight="1" outlineLevel="2">
      <c r="A2453" s="222"/>
      <c r="B2453" s="152"/>
      <c r="C2453" s="315"/>
      <c r="D2453" s="152"/>
      <c r="E2453" s="18"/>
      <c r="F2453" s="35"/>
      <c r="G2453" s="28"/>
      <c r="H2453" s="28"/>
      <c r="I2453" s="28"/>
      <c r="J2453" s="31"/>
      <c r="K2453" s="26"/>
      <c r="L2453" s="26"/>
      <c r="M2453" s="23" t="s">
        <v>2576</v>
      </c>
      <c r="N2453" s="33" t="s">
        <v>52</v>
      </c>
      <c r="O2453" s="31">
        <v>300</v>
      </c>
      <c r="P2453" s="55"/>
      <c r="Q2453" s="88"/>
      <c r="R2453" s="55"/>
      <c r="S2453" s="55"/>
      <c r="T2453" s="55"/>
      <c r="U2453" s="55"/>
      <c r="V2453" s="55"/>
      <c r="W2453" s="55"/>
      <c r="X2453" s="55"/>
      <c r="Y2453" s="55"/>
      <c r="Z2453" s="314"/>
      <c r="AA2453" s="314"/>
      <c r="AB2453" s="314"/>
      <c r="AC2453" s="314"/>
      <c r="AD2453" s="314"/>
      <c r="AE2453" s="314"/>
      <c r="AF2453" s="314"/>
      <c r="AG2453" s="314"/>
      <c r="AH2453" s="314"/>
      <c r="AI2453" s="314"/>
      <c r="AJ2453" s="314"/>
      <c r="AK2453" s="314"/>
      <c r="AL2453" s="314"/>
      <c r="AM2453" s="314"/>
      <c r="AN2453" s="314"/>
      <c r="AO2453" s="314"/>
      <c r="AP2453" s="314"/>
      <c r="AQ2453" s="314"/>
      <c r="AR2453" s="314"/>
      <c r="AS2453" s="314"/>
      <c r="AT2453" s="314"/>
      <c r="AU2453" s="314"/>
      <c r="AV2453" s="314"/>
      <c r="AW2453" s="314"/>
      <c r="AX2453" s="314"/>
      <c r="AY2453" s="314"/>
      <c r="AZ2453" s="314"/>
      <c r="BA2453" s="314"/>
      <c r="BB2453" s="314"/>
      <c r="BC2453" s="314"/>
      <c r="BD2453" s="314"/>
      <c r="BE2453" s="314"/>
      <c r="BF2453" s="314"/>
      <c r="BG2453" s="314"/>
      <c r="BH2453" s="314"/>
      <c r="BI2453" s="314"/>
      <c r="BJ2453" s="314"/>
      <c r="BK2453" s="314"/>
      <c r="BL2453" s="314"/>
      <c r="BM2453" s="314"/>
      <c r="BN2453" s="57"/>
      <c r="BO2453" s="57"/>
      <c r="BP2453" s="57"/>
      <c r="BQ2453" s="57"/>
      <c r="BR2453" s="57"/>
      <c r="BS2453" s="57"/>
      <c r="BT2453" s="57"/>
      <c r="BU2453" s="57"/>
      <c r="BV2453" s="57"/>
      <c r="BW2453" s="57"/>
      <c r="BX2453" s="57"/>
      <c r="BY2453" s="57"/>
      <c r="BZ2453" s="57"/>
      <c r="CA2453" s="57"/>
      <c r="CB2453" s="57"/>
      <c r="CC2453" s="57"/>
      <c r="CD2453" s="57"/>
      <c r="CE2453" s="57"/>
      <c r="CF2453" s="57"/>
      <c r="CG2453" s="57"/>
      <c r="CH2453" s="57"/>
      <c r="CI2453" s="57"/>
      <c r="CJ2453" s="57"/>
      <c r="CK2453" s="57"/>
      <c r="CL2453" s="57"/>
      <c r="CM2453" s="57"/>
      <c r="CN2453" s="57"/>
      <c r="CO2453" s="57"/>
      <c r="CP2453" s="57"/>
      <c r="CQ2453" s="57"/>
      <c r="CR2453" s="57"/>
      <c r="CS2453" s="57"/>
      <c r="CT2453" s="57"/>
      <c r="CU2453" s="57"/>
      <c r="CV2453" s="57"/>
      <c r="CW2453" s="57"/>
      <c r="CX2453" s="57"/>
      <c r="CY2453" s="57"/>
      <c r="CZ2453" s="57"/>
      <c r="DA2453" s="57"/>
      <c r="DB2453" s="57"/>
      <c r="DC2453" s="57"/>
      <c r="DD2453" s="57"/>
      <c r="DE2453" s="57"/>
      <c r="DF2453" s="57"/>
      <c r="DG2453" s="57"/>
      <c r="DH2453" s="57"/>
      <c r="DI2453" s="57"/>
      <c r="DJ2453" s="57"/>
      <c r="DK2453" s="57"/>
      <c r="DL2453" s="57"/>
      <c r="DM2453" s="57"/>
      <c r="DN2453" s="57"/>
      <c r="DO2453" s="57"/>
      <c r="DP2453" s="57"/>
      <c r="DQ2453" s="57"/>
    </row>
    <row r="2454" spans="1:121" s="20" customFormat="1" ht="12.75" hidden="1" customHeight="1" outlineLevel="1" collapsed="1">
      <c r="A2454" s="12"/>
      <c r="B2454" s="12"/>
      <c r="C2454" s="12"/>
      <c r="D2454" s="12"/>
      <c r="E2454" s="49"/>
      <c r="F2454" s="59"/>
      <c r="G2454" s="49"/>
      <c r="H2454" s="49"/>
      <c r="I2454" s="59"/>
      <c r="J2454" s="60"/>
      <c r="K2454" s="60"/>
      <c r="L2454" s="60"/>
      <c r="M2454" s="59"/>
      <c r="N2454" s="316"/>
      <c r="O2454" s="54"/>
      <c r="P2454" s="55"/>
      <c r="Q2454" s="88"/>
      <c r="R2454" s="55"/>
      <c r="S2454" s="55"/>
      <c r="T2454" s="55"/>
      <c r="U2454" s="55"/>
      <c r="V2454" s="55"/>
      <c r="W2454" s="55"/>
      <c r="X2454" s="55"/>
      <c r="Y2454" s="55"/>
      <c r="Z2454" s="314"/>
      <c r="AA2454" s="314"/>
      <c r="AB2454" s="314"/>
      <c r="AC2454" s="314"/>
      <c r="AD2454" s="314"/>
      <c r="AE2454" s="314"/>
      <c r="AF2454" s="314"/>
      <c r="AG2454" s="314"/>
      <c r="AH2454" s="314"/>
      <c r="AI2454" s="314"/>
      <c r="AJ2454" s="314"/>
      <c r="AK2454" s="314"/>
      <c r="AL2454" s="314"/>
      <c r="AM2454" s="314"/>
      <c r="AN2454" s="314"/>
      <c r="AO2454" s="314"/>
      <c r="AP2454" s="314"/>
      <c r="AQ2454" s="314"/>
      <c r="AR2454" s="314"/>
      <c r="AS2454" s="314"/>
      <c r="AT2454" s="314"/>
      <c r="AU2454" s="314"/>
      <c r="AV2454" s="314"/>
      <c r="AW2454" s="314"/>
      <c r="AX2454" s="314"/>
      <c r="AY2454" s="314"/>
      <c r="AZ2454" s="314"/>
      <c r="BA2454" s="314"/>
      <c r="BB2454" s="314"/>
      <c r="BC2454" s="314"/>
      <c r="BD2454" s="314"/>
      <c r="BE2454" s="314"/>
      <c r="BF2454" s="314"/>
      <c r="BG2454" s="314"/>
      <c r="BH2454" s="314"/>
      <c r="BI2454" s="314"/>
      <c r="BJ2454" s="314"/>
      <c r="BK2454" s="314"/>
      <c r="BL2454" s="314"/>
      <c r="BM2454" s="314"/>
      <c r="BN2454" s="57"/>
      <c r="BO2454" s="57"/>
      <c r="BP2454" s="57"/>
      <c r="BQ2454" s="57"/>
      <c r="BR2454" s="57"/>
      <c r="BS2454" s="57"/>
      <c r="BT2454" s="57"/>
      <c r="BU2454" s="57"/>
      <c r="BV2454" s="57"/>
      <c r="BW2454" s="57"/>
      <c r="BX2454" s="57"/>
      <c r="BY2454" s="57"/>
      <c r="BZ2454" s="57"/>
      <c r="CA2454" s="57"/>
      <c r="CB2454" s="57"/>
      <c r="CC2454" s="57"/>
      <c r="CD2454" s="57"/>
      <c r="CE2454" s="57"/>
      <c r="CF2454" s="57"/>
      <c r="CG2454" s="57"/>
      <c r="CH2454" s="57"/>
      <c r="CI2454" s="57"/>
      <c r="CJ2454" s="57"/>
      <c r="CK2454" s="57"/>
      <c r="CL2454" s="57"/>
      <c r="CM2454" s="57"/>
      <c r="CN2454" s="57"/>
      <c r="CO2454" s="57"/>
      <c r="CP2454" s="57"/>
      <c r="CQ2454" s="57"/>
      <c r="CR2454" s="57"/>
      <c r="CS2454" s="57"/>
      <c r="CT2454" s="57"/>
      <c r="CU2454" s="57"/>
      <c r="CV2454" s="57"/>
      <c r="CW2454" s="57"/>
      <c r="CX2454" s="57"/>
      <c r="CY2454" s="57"/>
      <c r="CZ2454" s="57"/>
      <c r="DA2454" s="57"/>
      <c r="DB2454" s="57"/>
      <c r="DC2454" s="57"/>
      <c r="DD2454" s="57"/>
      <c r="DE2454" s="57"/>
      <c r="DF2454" s="57"/>
      <c r="DG2454" s="57"/>
      <c r="DH2454" s="57"/>
      <c r="DI2454" s="57"/>
      <c r="DJ2454" s="57"/>
      <c r="DK2454" s="57"/>
      <c r="DL2454" s="57"/>
      <c r="DM2454" s="57"/>
      <c r="DN2454" s="57"/>
      <c r="DO2454" s="57"/>
      <c r="DP2454" s="57"/>
      <c r="DQ2454" s="57"/>
    </row>
    <row r="2455" spans="1:121" s="20" customFormat="1" ht="12.75" hidden="1" customHeight="1" outlineLevel="1">
      <c r="A2455" s="70"/>
      <c r="B2455" s="12"/>
      <c r="C2455" s="65"/>
      <c r="D2455" s="58"/>
      <c r="E2455" s="67"/>
      <c r="F2455" s="59"/>
      <c r="G2455" s="49"/>
      <c r="H2455" s="64"/>
      <c r="I2455" s="59"/>
      <c r="J2455" s="258"/>
      <c r="K2455" s="60"/>
      <c r="L2455" s="60"/>
      <c r="M2455" s="317"/>
      <c r="N2455" s="316"/>
      <c r="O2455" s="54"/>
      <c r="P2455" s="55"/>
      <c r="Q2455" s="88"/>
      <c r="R2455" s="55"/>
      <c r="S2455" s="55"/>
      <c r="T2455" s="55"/>
      <c r="U2455" s="55"/>
      <c r="V2455" s="55"/>
      <c r="W2455" s="55"/>
      <c r="X2455" s="55"/>
      <c r="Y2455" s="55"/>
      <c r="Z2455" s="314"/>
      <c r="AA2455" s="314"/>
      <c r="AB2455" s="314"/>
      <c r="AC2455" s="314"/>
      <c r="AD2455" s="314"/>
      <c r="AE2455" s="314"/>
      <c r="AF2455" s="314"/>
      <c r="AG2455" s="314"/>
      <c r="AH2455" s="314"/>
      <c r="AI2455" s="314"/>
      <c r="AJ2455" s="314"/>
      <c r="AK2455" s="314"/>
      <c r="AL2455" s="314"/>
      <c r="AM2455" s="314"/>
      <c r="AN2455" s="314"/>
      <c r="AO2455" s="314"/>
      <c r="AP2455" s="314"/>
      <c r="AQ2455" s="314"/>
      <c r="AR2455" s="314"/>
      <c r="AS2455" s="314"/>
      <c r="AT2455" s="314"/>
      <c r="AU2455" s="314"/>
      <c r="AV2455" s="314"/>
      <c r="AW2455" s="314"/>
      <c r="AX2455" s="314"/>
      <c r="AY2455" s="314"/>
      <c r="AZ2455" s="314"/>
      <c r="BA2455" s="314"/>
      <c r="BB2455" s="314"/>
      <c r="BC2455" s="314"/>
      <c r="BD2455" s="314"/>
      <c r="BE2455" s="314"/>
      <c r="BF2455" s="314"/>
      <c r="BG2455" s="314"/>
      <c r="BH2455" s="314"/>
      <c r="BI2455" s="314"/>
      <c r="BJ2455" s="314"/>
      <c r="BK2455" s="314"/>
      <c r="BL2455" s="314"/>
      <c r="BM2455" s="314"/>
      <c r="BN2455" s="57"/>
      <c r="BO2455" s="57"/>
      <c r="BP2455" s="57"/>
      <c r="BQ2455" s="57"/>
      <c r="BR2455" s="57"/>
      <c r="BS2455" s="57"/>
      <c r="BT2455" s="57"/>
      <c r="BU2455" s="57"/>
      <c r="BV2455" s="57"/>
      <c r="BW2455" s="57"/>
      <c r="BX2455" s="57"/>
      <c r="BY2455" s="57"/>
      <c r="BZ2455" s="57"/>
      <c r="CA2455" s="57"/>
      <c r="CB2455" s="57"/>
      <c r="CC2455" s="57"/>
      <c r="CD2455" s="57"/>
      <c r="CE2455" s="57"/>
      <c r="CF2455" s="57"/>
      <c r="CG2455" s="57"/>
      <c r="CH2455" s="57"/>
      <c r="CI2455" s="57"/>
      <c r="CJ2455" s="57"/>
      <c r="CK2455" s="57"/>
      <c r="CL2455" s="57"/>
      <c r="CM2455" s="57"/>
      <c r="CN2455" s="57"/>
      <c r="CO2455" s="57"/>
      <c r="CP2455" s="57"/>
      <c r="CQ2455" s="57"/>
      <c r="CR2455" s="57"/>
      <c r="CS2455" s="57"/>
      <c r="CT2455" s="57"/>
      <c r="CU2455" s="57"/>
      <c r="CV2455" s="57"/>
      <c r="CW2455" s="57"/>
      <c r="CX2455" s="57"/>
      <c r="CY2455" s="57"/>
      <c r="CZ2455" s="57"/>
      <c r="DA2455" s="57"/>
      <c r="DB2455" s="57"/>
      <c r="DC2455" s="57"/>
      <c r="DD2455" s="57"/>
      <c r="DE2455" s="57"/>
      <c r="DF2455" s="57"/>
      <c r="DG2455" s="57"/>
      <c r="DH2455" s="57"/>
      <c r="DI2455" s="57"/>
      <c r="DJ2455" s="57"/>
      <c r="DK2455" s="57"/>
      <c r="DL2455" s="57"/>
      <c r="DM2455" s="57"/>
      <c r="DN2455" s="57"/>
      <c r="DO2455" s="57"/>
      <c r="DP2455" s="57"/>
      <c r="DQ2455" s="57"/>
    </row>
    <row r="2456" spans="1:121" hidden="1">
      <c r="A2456" s="222" t="s">
        <v>41</v>
      </c>
      <c r="B2456" s="40"/>
      <c r="C2456" s="35"/>
      <c r="D2456" s="39"/>
      <c r="E2456" s="3"/>
      <c r="F2456" s="17" t="s">
        <v>42</v>
      </c>
      <c r="G2456" s="18"/>
      <c r="H2456" s="35"/>
      <c r="I2456" s="35"/>
      <c r="J2456" s="46"/>
      <c r="K2456" s="26" t="s">
        <v>43</v>
      </c>
      <c r="L2456" s="26" t="s">
        <v>40</v>
      </c>
      <c r="M2456" s="23"/>
      <c r="N2456" s="26"/>
      <c r="O2456" s="26"/>
      <c r="P2456" s="41"/>
      <c r="Q2456" s="41"/>
      <c r="R2456" s="41"/>
      <c r="S2456" s="41"/>
      <c r="T2456" s="41"/>
      <c r="U2456" s="41"/>
      <c r="V2456" s="41"/>
      <c r="W2456" s="41"/>
      <c r="X2456" s="41"/>
      <c r="Y2456" s="41"/>
      <c r="Z2456" s="318"/>
      <c r="AA2456" s="318"/>
      <c r="AB2456" s="318"/>
      <c r="AC2456" s="318"/>
      <c r="AD2456" s="318"/>
      <c r="AE2456" s="318"/>
      <c r="AF2456" s="318"/>
      <c r="AG2456" s="318"/>
      <c r="AH2456" s="318"/>
      <c r="AI2456" s="318"/>
      <c r="AJ2456" s="318"/>
      <c r="AK2456" s="318"/>
      <c r="AL2456" s="318"/>
      <c r="AM2456" s="318"/>
      <c r="AN2456" s="318"/>
      <c r="AO2456" s="318"/>
      <c r="AP2456" s="318"/>
      <c r="AQ2456" s="318"/>
      <c r="AR2456" s="318"/>
      <c r="AS2456" s="318"/>
      <c r="AT2456" s="318"/>
      <c r="AU2456" s="318"/>
      <c r="AV2456" s="318"/>
      <c r="AW2456" s="318"/>
      <c r="AX2456" s="318"/>
      <c r="AY2456" s="318"/>
      <c r="AZ2456" s="318"/>
      <c r="BA2456" s="318"/>
      <c r="BB2456" s="318"/>
      <c r="BC2456" s="318"/>
      <c r="BD2456" s="318"/>
      <c r="BE2456" s="318"/>
      <c r="BF2456" s="318"/>
      <c r="BG2456" s="318"/>
      <c r="BH2456" s="318"/>
      <c r="BI2456" s="318"/>
      <c r="BJ2456" s="318"/>
      <c r="BK2456" s="318"/>
      <c r="BL2456" s="318"/>
      <c r="BM2456" s="318"/>
      <c r="BN2456" s="48"/>
      <c r="BO2456" s="48"/>
      <c r="BP2456" s="48"/>
      <c r="BQ2456" s="48"/>
      <c r="BR2456" s="48"/>
      <c r="BS2456" s="48"/>
      <c r="BT2456" s="48"/>
      <c r="BU2456" s="48"/>
      <c r="BV2456" s="48"/>
      <c r="BW2456" s="48"/>
      <c r="BX2456" s="48"/>
      <c r="BY2456" s="48"/>
      <c r="BZ2456" s="48"/>
      <c r="CA2456" s="48"/>
      <c r="CB2456" s="48"/>
      <c r="CC2456" s="48"/>
      <c r="CD2456" s="48"/>
      <c r="CE2456" s="48"/>
      <c r="CF2456" s="48"/>
      <c r="CG2456" s="48"/>
      <c r="CH2456" s="48"/>
      <c r="CI2456" s="48"/>
      <c r="CJ2456" s="48"/>
      <c r="CK2456" s="48"/>
      <c r="CL2456" s="48"/>
      <c r="CM2456" s="48"/>
      <c r="CN2456" s="48"/>
      <c r="CO2456" s="48"/>
      <c r="CP2456" s="48"/>
      <c r="CQ2456" s="48"/>
      <c r="CR2456" s="48"/>
      <c r="CS2456" s="48"/>
      <c r="CT2456" s="48"/>
      <c r="CU2456" s="48"/>
      <c r="CV2456" s="48"/>
      <c r="CW2456" s="48"/>
      <c r="CX2456" s="48"/>
      <c r="CY2456" s="48"/>
      <c r="CZ2456" s="48"/>
      <c r="DA2456" s="48"/>
      <c r="DB2456" s="48"/>
      <c r="DC2456" s="48"/>
      <c r="DD2456" s="48"/>
      <c r="DE2456" s="48"/>
      <c r="DF2456" s="48"/>
      <c r="DG2456" s="48"/>
      <c r="DH2456" s="48"/>
      <c r="DI2456" s="48"/>
      <c r="DJ2456" s="48"/>
      <c r="DK2456" s="48"/>
      <c r="DL2456" s="48"/>
      <c r="DM2456" s="48"/>
      <c r="DN2456" s="48"/>
      <c r="DO2456" s="48"/>
      <c r="DP2456" s="48"/>
      <c r="DQ2456" s="48"/>
    </row>
    <row r="2457" spans="1:121" s="329" customFormat="1" ht="12.75" hidden="1" customHeight="1" outlineLevel="1">
      <c r="A2457" s="319"/>
      <c r="B2457" s="320"/>
      <c r="C2457" s="221"/>
      <c r="D2457" s="320"/>
      <c r="E2457" s="28"/>
      <c r="F2457" s="321"/>
      <c r="G2457" s="221"/>
      <c r="H2457" s="322"/>
      <c r="I2457" s="322"/>
      <c r="J2457" s="320"/>
      <c r="K2457" s="320"/>
      <c r="L2457" s="323"/>
      <c r="M2457" s="324"/>
      <c r="N2457" s="325"/>
      <c r="O2457" s="326"/>
      <c r="P2457" s="41"/>
      <c r="Q2457" s="41"/>
      <c r="R2457" s="41"/>
      <c r="S2457" s="41"/>
      <c r="T2457" s="41"/>
      <c r="U2457" s="41"/>
      <c r="V2457" s="41"/>
      <c r="W2457" s="41"/>
      <c r="X2457" s="41"/>
      <c r="Y2457" s="318"/>
      <c r="Z2457" s="318"/>
      <c r="AA2457" s="318"/>
      <c r="AB2457" s="318"/>
      <c r="AC2457" s="318"/>
      <c r="AD2457" s="318"/>
      <c r="AE2457" s="318"/>
      <c r="AF2457" s="318"/>
      <c r="AG2457" s="318"/>
      <c r="AH2457" s="318"/>
      <c r="AI2457" s="318"/>
      <c r="AJ2457" s="318"/>
      <c r="AK2457" s="318"/>
      <c r="AL2457" s="318"/>
      <c r="AM2457" s="318"/>
      <c r="AN2457" s="318"/>
      <c r="AO2457" s="318"/>
      <c r="AP2457" s="318"/>
      <c r="AQ2457" s="318"/>
      <c r="AR2457" s="318"/>
      <c r="AS2457" s="318"/>
      <c r="AT2457" s="318"/>
      <c r="AU2457" s="318"/>
      <c r="AV2457" s="318"/>
      <c r="AW2457" s="318"/>
      <c r="AX2457" s="318"/>
      <c r="AY2457" s="318"/>
      <c r="AZ2457" s="318"/>
      <c r="BA2457" s="318"/>
      <c r="BB2457" s="318"/>
      <c r="BC2457" s="318"/>
      <c r="BD2457" s="318"/>
      <c r="BE2457" s="318"/>
      <c r="BF2457" s="318"/>
      <c r="BG2457" s="318"/>
      <c r="BH2457" s="318"/>
      <c r="BI2457" s="318"/>
      <c r="BJ2457" s="318"/>
      <c r="BK2457" s="318"/>
      <c r="BL2457" s="318"/>
      <c r="BM2457" s="318"/>
      <c r="BN2457" s="327"/>
      <c r="BO2457" s="328"/>
      <c r="BP2457" s="328"/>
      <c r="BQ2457" s="328"/>
      <c r="BR2457" s="328"/>
      <c r="BS2457" s="328"/>
      <c r="BT2457" s="328"/>
      <c r="BU2457" s="328"/>
      <c r="BV2457" s="328"/>
      <c r="BW2457" s="328"/>
      <c r="BX2457" s="328"/>
      <c r="BY2457" s="328"/>
      <c r="BZ2457" s="328"/>
      <c r="CA2457" s="328"/>
      <c r="CB2457" s="328"/>
      <c r="CC2457" s="328"/>
      <c r="CD2457" s="328"/>
      <c r="CE2457" s="328"/>
      <c r="CF2457" s="328"/>
      <c r="CG2457" s="328"/>
      <c r="CH2457" s="328"/>
      <c r="CI2457" s="328"/>
      <c r="CJ2457" s="328"/>
      <c r="CK2457" s="328"/>
      <c r="CL2457" s="328"/>
      <c r="CM2457" s="328"/>
      <c r="CN2457" s="328"/>
      <c r="CO2457" s="328"/>
      <c r="CP2457" s="328"/>
      <c r="CQ2457" s="328"/>
      <c r="CR2457" s="328"/>
      <c r="CS2457" s="328"/>
      <c r="CT2457" s="328"/>
      <c r="CU2457" s="328"/>
      <c r="CV2457" s="328"/>
      <c r="CW2457" s="328"/>
      <c r="CX2457" s="328"/>
      <c r="CY2457" s="328"/>
      <c r="CZ2457" s="328"/>
      <c r="DA2457" s="328"/>
      <c r="DB2457" s="328"/>
      <c r="DC2457" s="328"/>
      <c r="DD2457" s="328"/>
      <c r="DE2457" s="328"/>
      <c r="DF2457" s="328"/>
      <c r="DG2457" s="328"/>
      <c r="DH2457" s="328"/>
      <c r="DI2457" s="328"/>
      <c r="DJ2457" s="328"/>
      <c r="DK2457" s="328"/>
      <c r="DL2457" s="328"/>
      <c r="DM2457" s="328"/>
      <c r="DN2457" s="328"/>
      <c r="DO2457" s="328"/>
      <c r="DP2457" s="328"/>
      <c r="DQ2457" s="328"/>
    </row>
    <row r="2458" spans="1:121" collapsed="1">
      <c r="M2458" s="330"/>
      <c r="P2458" s="41"/>
      <c r="R2458" s="41"/>
      <c r="S2458" s="41"/>
      <c r="T2458" s="41"/>
      <c r="U2458" s="41"/>
      <c r="V2458" s="41"/>
      <c r="W2458" s="41"/>
      <c r="X2458" s="41"/>
      <c r="Y2458" s="41"/>
      <c r="Z2458" s="318"/>
      <c r="AA2458" s="318"/>
      <c r="AB2458" s="318"/>
      <c r="AC2458" s="318"/>
      <c r="AD2458" s="318"/>
      <c r="AE2458" s="318"/>
      <c r="AF2458" s="318"/>
      <c r="AG2458" s="318"/>
      <c r="AH2458" s="318"/>
      <c r="AI2458" s="318"/>
      <c r="AJ2458" s="318"/>
      <c r="AK2458" s="318"/>
      <c r="AL2458" s="318"/>
      <c r="AM2458" s="318"/>
      <c r="AN2458" s="318"/>
      <c r="AO2458" s="318"/>
      <c r="AP2458" s="318"/>
      <c r="AQ2458" s="318"/>
      <c r="AR2458" s="318"/>
      <c r="AS2458" s="318"/>
      <c r="AT2458" s="318"/>
      <c r="AU2458" s="318"/>
      <c r="AV2458" s="318"/>
      <c r="AW2458" s="318"/>
      <c r="AX2458" s="318"/>
      <c r="AY2458" s="318"/>
      <c r="AZ2458" s="318"/>
      <c r="BA2458" s="318"/>
      <c r="BB2458" s="318"/>
      <c r="BC2458" s="318"/>
      <c r="BD2458" s="318"/>
      <c r="BE2458" s="318"/>
      <c r="BF2458" s="318"/>
      <c r="BG2458" s="318"/>
      <c r="BH2458" s="318"/>
      <c r="BI2458" s="318"/>
      <c r="BJ2458" s="318"/>
      <c r="BK2458" s="318"/>
      <c r="BL2458" s="318"/>
      <c r="BM2458" s="318"/>
      <c r="BN2458" s="318"/>
      <c r="BO2458" s="48"/>
      <c r="BP2458" s="48"/>
      <c r="BQ2458" s="48"/>
      <c r="BR2458" s="48"/>
      <c r="BS2458" s="48"/>
      <c r="BT2458" s="48"/>
      <c r="BU2458" s="48"/>
      <c r="BV2458" s="48"/>
      <c r="BW2458" s="48"/>
      <c r="BX2458" s="48"/>
      <c r="BY2458" s="48"/>
      <c r="BZ2458" s="48"/>
      <c r="CA2458" s="48"/>
      <c r="CB2458" s="48"/>
      <c r="CC2458" s="48"/>
      <c r="CD2458" s="48"/>
      <c r="CE2458" s="48"/>
      <c r="CF2458" s="48"/>
      <c r="CG2458" s="48"/>
      <c r="CH2458" s="48"/>
      <c r="CI2458" s="48"/>
      <c r="CJ2458" s="48"/>
      <c r="CK2458" s="48"/>
      <c r="CL2458" s="48"/>
      <c r="CM2458" s="48"/>
      <c r="CN2458" s="48"/>
      <c r="CO2458" s="48"/>
      <c r="CP2458" s="48"/>
      <c r="CQ2458" s="48"/>
      <c r="CR2458" s="48"/>
      <c r="CS2458" s="48"/>
      <c r="CT2458" s="48"/>
      <c r="CU2458" s="48"/>
      <c r="CV2458" s="48"/>
      <c r="CW2458" s="48"/>
      <c r="CX2458" s="48"/>
      <c r="CY2458" s="48"/>
      <c r="CZ2458" s="48"/>
      <c r="DA2458" s="48"/>
      <c r="DB2458" s="48"/>
      <c r="DC2458" s="48"/>
      <c r="DD2458" s="48"/>
      <c r="DE2458" s="48"/>
      <c r="DF2458" s="48"/>
      <c r="DG2458" s="48"/>
      <c r="DH2458" s="48"/>
      <c r="DI2458" s="48"/>
      <c r="DJ2458" s="48"/>
      <c r="DK2458" s="48"/>
      <c r="DL2458" s="48"/>
      <c r="DM2458" s="48"/>
      <c r="DN2458" s="48"/>
      <c r="DO2458" s="48"/>
      <c r="DP2458" s="48"/>
      <c r="DQ2458" s="48"/>
    </row>
    <row r="2459" spans="1:121">
      <c r="M2459" s="331"/>
    </row>
  </sheetData>
  <autoFilter ref="C1:C2459"/>
  <customSheetViews>
    <customSheetView guid="{64C518E1-CD7F-4EFC-964F-73E4F7673A08}" showPageBreaks="1" showGridLines="0" fitToPage="1" printArea="1" hiddenColumns="1" view="pageBreakPreview">
      <pane xSplit="5" ySplit="13" topLeftCell="F515" activePane="bottomRight" state="frozen"/>
      <selection pane="bottomRight" activeCell="H526" sqref="H526"/>
      <rowBreaks count="1" manualBreakCount="1">
        <brk id="2473" max="26" man="1"/>
      </rowBreaks>
      <pageMargins left="0.23622047244094491" right="0.23622047244094491" top="0.19685039370078741" bottom="0.19685039370078741" header="0.31496062992125984" footer="0.31496062992125984"/>
      <pageSetup paperSize="9" scale="47" fitToHeight="0" orientation="landscape" r:id="rId1"/>
      <headerFooter alignWithMargins="0"/>
    </customSheetView>
    <customSheetView guid="{484671A1-A910-43F4-A8C0-0DA13D12EFC8}" scale="55" showPageBreaks="1" showGridLines="0" fitToPage="1" printArea="1" hiddenRows="1" hiddenColumns="1" view="pageBreakPreview" topLeftCell="A9">
      <pane xSplit="5" ySplit="13" topLeftCell="F22" activePane="bottomRight" state="frozen"/>
      <selection pane="bottomRight" activeCell="Y2497" sqref="Y2497"/>
      <rowBreaks count="1" manualBreakCount="1">
        <brk id="2449" max="26" man="1"/>
      </rowBreaks>
      <pageMargins left="0.23622047244094491" right="0.23622047244094491" top="0.19685039370078741" bottom="0.19685039370078741" header="0.31496062992125984" footer="0.31496062992125984"/>
      <pageSetup paperSize="9" scale="47" fitToHeight="0" orientation="landscape" r:id="rId2"/>
      <headerFooter alignWithMargins="0"/>
    </customSheetView>
    <customSheetView guid="{72EA64DE-E675-428E-A229-A47A31E7069B}" showPageBreaks="1" showGridLines="0" fitToPage="1" printArea="1" view="pageBreakPreview" topLeftCell="A2394">
      <selection activeCell="G2395" sqref="G2395"/>
      <rowBreaks count="1" manualBreakCount="1">
        <brk id="1417" max="25" man="1"/>
      </rowBreaks>
      <pageMargins left="0.23622047244094491" right="0.23622047244094491" top="0.19685039370078741" bottom="0.19685039370078741" header="0.31496062992125984" footer="0.31496062992125984"/>
      <pageSetup paperSize="9" scale="46" fitToHeight="0" orientation="landscape" r:id="rId3"/>
      <headerFooter alignWithMargins="0"/>
    </customSheetView>
    <customSheetView guid="{85B10B25-EE56-449E-9D9B-8690EB5770D0}" scale="85" showPageBreaks="1" showGridLines="0" printArea="1" hiddenRows="1" hiddenColumns="1" view="pageBreakPreview" topLeftCell="A373">
      <selection activeCell="B889" sqref="B889"/>
      <pageMargins left="0.31" right="0.28000000000000003" top="0.21" bottom="0.27" header="0.51181102362204722" footer="0.28999999999999998"/>
      <pageSetup paperSize="9" scale="10" orientation="landscape" r:id="rId4"/>
      <headerFooter alignWithMargins="0"/>
    </customSheetView>
    <customSheetView guid="{E6F48851-4BE3-432C-B148-21FA12C60B3E}" scale="70" showPageBreaks="1" showGridLines="0" fitToPage="1" printArea="1" hiddenRows="1" hiddenColumns="1" view="pageBreakPreview" topLeftCell="A9">
      <pane xSplit="5" ySplit="13" topLeftCell="F1325" activePane="bottomRight" state="frozen"/>
      <selection pane="bottomRight" activeCell="L1623" sqref="L1623"/>
      <rowBreaks count="1" manualBreakCount="1">
        <brk id="2471" max="26" man="1"/>
      </rowBreaks>
      <pageMargins left="0.23622047244094491" right="0.23622047244094491" top="0.19685039370078741" bottom="0.19685039370078741" header="0.31496062992125984" footer="0.31496062992125984"/>
      <pageSetup paperSize="9" scale="47" fitToHeight="0" orientation="landscape" r:id="rId5"/>
      <headerFooter alignWithMargins="0"/>
    </customSheetView>
    <customSheetView guid="{DA4F4445-91AB-4929-8481-16DB49ED6BB2}" scale="70" showPageBreaks="1" showGridLines="0" fitToPage="1" printArea="1" hiddenColumns="1" view="pageBreakPreview" topLeftCell="A9">
      <pane xSplit="5" ySplit="13" topLeftCell="F1324" activePane="bottomRight" state="frozen"/>
      <selection pane="bottomRight" activeCell="H1339" sqref="H1339"/>
      <rowBreaks count="1" manualBreakCount="1">
        <brk id="2448" max="26" man="1"/>
      </rowBreaks>
      <pageMargins left="0.23622047244094491" right="0.23622047244094491" top="0.19685039370078741" bottom="0.19685039370078741" header="0.31496062992125984" footer="0.31496062992125984"/>
      <pageSetup paperSize="9" scale="47" fitToHeight="0" orientation="landscape" r:id="rId6"/>
      <headerFooter alignWithMargins="0"/>
    </customSheetView>
    <customSheetView guid="{9128175B-D102-46BC-99F9-669FE0CE0BA0}" scale="110" showPageBreaks="1" showGridLines="0" fitToPage="1" printArea="1" hiddenRows="1" hiddenColumns="1" topLeftCell="A9">
      <pane xSplit="5" ySplit="13" topLeftCell="F115" activePane="bottomRight" state="frozen"/>
      <selection pane="bottomRight" activeCell="A125" sqref="A125:S129"/>
      <rowBreaks count="1" manualBreakCount="1">
        <brk id="2449" max="26" man="1"/>
      </rowBreaks>
      <pageMargins left="0.23622047244094491" right="0.23622047244094491" top="0.19685039370078741" bottom="0.19685039370078741" header="0.31496062992125984" footer="0.31496062992125984"/>
      <pageSetup paperSize="9" scale="47" fitToHeight="0" orientation="landscape" r:id="rId7"/>
      <headerFooter alignWithMargins="0"/>
    </customSheetView>
    <customSheetView guid="{C39E5A8D-C53C-47F6-9030-E955C4899B14}" showPageBreaks="1" showGridLines="0" fitToPage="1" printArea="1" hiddenRows="1" view="pageBreakPreview" topLeftCell="A1033">
      <selection activeCell="U21" sqref="A21:U26"/>
      <rowBreaks count="1" manualBreakCount="1">
        <brk id="1410" max="25" man="1"/>
      </rowBreaks>
      <pageMargins left="0.23622047244094491" right="0.23622047244094491" top="0.19685039370078741" bottom="0.19685039370078741" header="0.31496062992125984" footer="0.31496062992125984"/>
      <pageSetup paperSize="9" scale="46" fitToHeight="0" orientation="landscape" r:id="rId8"/>
      <headerFooter alignWithMargins="0"/>
    </customSheetView>
  </customSheetViews>
  <mergeCells count="19">
    <mergeCell ref="E12:E14"/>
    <mergeCell ref="A12:A14"/>
    <mergeCell ref="F12:F14"/>
    <mergeCell ref="B12:B14"/>
    <mergeCell ref="C12:C14"/>
    <mergeCell ref="D12:D14"/>
    <mergeCell ref="F10:O10"/>
    <mergeCell ref="H12:I13"/>
    <mergeCell ref="J12:J14"/>
    <mergeCell ref="K12:L12"/>
    <mergeCell ref="M12:M14"/>
    <mergeCell ref="N12:N14"/>
    <mergeCell ref="G12:G14"/>
    <mergeCell ref="O12:O14"/>
    <mergeCell ref="F649:F650"/>
    <mergeCell ref="F585:F586"/>
    <mergeCell ref="F587:F588"/>
    <mergeCell ref="F606:F607"/>
    <mergeCell ref="F550:F551"/>
  </mergeCells>
  <phoneticPr fontId="2" type="noConversion"/>
  <pageMargins left="0.23622047244094491" right="0.23622047244094491" top="0.19685039370078741" bottom="0.19685039370078741" header="0.31496062992125984" footer="0.31496062992125984"/>
  <pageSetup paperSize="9" scale="85" fitToHeight="0" orientation="landscape"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 2 объемы ремонтов</vt:lpstr>
      <vt:lpstr>'П. 2 объемы ремонтов'!Область_печати</vt:lpstr>
    </vt:vector>
  </TitlesOfParts>
  <Company>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Трещилова Елена Сергеевна</dc:creator>
  <cp:lastModifiedBy>Елфимов Александр Валерьевич</cp:lastModifiedBy>
  <cp:lastPrinted>2020-02-27T06:24:02Z</cp:lastPrinted>
  <dcterms:created xsi:type="dcterms:W3CDTF">2005-03-27T21:26:55Z</dcterms:created>
  <dcterms:modified xsi:type="dcterms:W3CDTF">2020-02-28T04:59:40Z</dcterms:modified>
</cp:coreProperties>
</file>