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65"/>
  </bookViews>
  <sheets>
    <sheet name="1.1. ЭС ЕАО" sheetId="1" r:id="rId1"/>
    <sheet name="1.2. ЭС ЕАО" sheetId="2" r:id="rId2"/>
  </sheets>
  <externalReferences>
    <externalReference r:id="rId3"/>
  </externalReferences>
  <definedNames>
    <definedName name="_xlnm.Print_Titles" localSheetId="0">'1.1. ЭС ЕАО'!$B:$D</definedName>
    <definedName name="_xlnm.Print_Titles" localSheetId="1">'1.2. ЭС ЕАО'!$B:$D</definedName>
    <definedName name="_xlnm.Print_Area" localSheetId="0">'1.1. ЭС ЕАО'!$B$2:$O$53</definedName>
    <definedName name="_xlnm.Print_Area" localSheetId="1">'1.2. ЭС ЕАО'!$B$2:$Q$98</definedName>
  </definedNames>
  <calcPr calcId="145621" fullCalcOnLoad="1"/>
</workbook>
</file>

<file path=xl/calcChain.xml><?xml version="1.0" encoding="utf-8"?>
<calcChain xmlns="http://schemas.openxmlformats.org/spreadsheetml/2006/main">
  <c r="P91" i="2" l="1"/>
  <c r="B91" i="2"/>
  <c r="K82" i="2"/>
  <c r="E82" i="2"/>
  <c r="K81" i="2"/>
  <c r="E81" i="2"/>
  <c r="K80" i="2"/>
  <c r="E80" i="2"/>
  <c r="K79" i="2"/>
  <c r="E79" i="2"/>
  <c r="K78" i="2"/>
  <c r="E78" i="2"/>
  <c r="K77" i="2"/>
  <c r="E77" i="2"/>
  <c r="K76" i="2"/>
  <c r="E76" i="2"/>
  <c r="O65" i="2"/>
  <c r="P65" i="2" s="1"/>
  <c r="K65" i="2"/>
  <c r="I65" i="2"/>
  <c r="J65" i="2" s="1"/>
  <c r="E65" i="2"/>
  <c r="O64" i="2"/>
  <c r="P64" i="2" s="1"/>
  <c r="K64" i="2"/>
  <c r="I64" i="2"/>
  <c r="J64" i="2" s="1"/>
  <c r="G64" i="2"/>
  <c r="E64" i="2"/>
  <c r="O63" i="2"/>
  <c r="P63" i="2" s="1"/>
  <c r="K63" i="2"/>
  <c r="I63" i="2"/>
  <c r="J63" i="2" s="1"/>
  <c r="E63" i="2"/>
  <c r="O62" i="2"/>
  <c r="P62" i="2" s="1"/>
  <c r="K62" i="2"/>
  <c r="G62" i="2"/>
  <c r="I62" i="2" s="1"/>
  <c r="J62" i="2" s="1"/>
  <c r="E62" i="2"/>
  <c r="O61" i="2"/>
  <c r="P61" i="2" s="1"/>
  <c r="K61" i="2"/>
  <c r="I61" i="2"/>
  <c r="J61" i="2" s="1"/>
  <c r="E61" i="2"/>
  <c r="N60" i="2"/>
  <c r="M60" i="2"/>
  <c r="O60" i="2" s="1"/>
  <c r="L60" i="2"/>
  <c r="P60" i="2" s="1"/>
  <c r="K60" i="2"/>
  <c r="H60" i="2"/>
  <c r="G60" i="2"/>
  <c r="I60" i="2" s="1"/>
  <c r="F60" i="2"/>
  <c r="J60" i="2" s="1"/>
  <c r="E60" i="2"/>
  <c r="O59" i="2"/>
  <c r="P59" i="2" s="1"/>
  <c r="K59" i="2"/>
  <c r="I59" i="2"/>
  <c r="J59" i="2" s="1"/>
  <c r="E59" i="2"/>
  <c r="E58" i="2"/>
  <c r="O57" i="2"/>
  <c r="P57" i="2" s="1"/>
  <c r="K57" i="2"/>
  <c r="I57" i="2"/>
  <c r="J57" i="2" s="1"/>
  <c r="E57" i="2"/>
  <c r="K56" i="2"/>
  <c r="E56" i="2"/>
  <c r="N55" i="2"/>
  <c r="M55" i="2"/>
  <c r="O55" i="2" s="1"/>
  <c r="L55" i="2"/>
  <c r="K55" i="2"/>
  <c r="H55" i="2"/>
  <c r="G55" i="2"/>
  <c r="I55" i="2" s="1"/>
  <c r="F55" i="2"/>
  <c r="E55" i="2"/>
  <c r="E54" i="2"/>
  <c r="O53" i="2"/>
  <c r="P53" i="2" s="1"/>
  <c r="K53" i="2"/>
  <c r="K54" i="2" s="1"/>
  <c r="K49" i="2" s="1"/>
  <c r="I53" i="2"/>
  <c r="J53" i="2" s="1"/>
  <c r="E53" i="2"/>
  <c r="O52" i="2"/>
  <c r="P52" i="2" s="1"/>
  <c r="K52" i="2"/>
  <c r="I52" i="2"/>
  <c r="J52" i="2" s="1"/>
  <c r="E52" i="2"/>
  <c r="O51" i="2"/>
  <c r="P51" i="2" s="1"/>
  <c r="K51" i="2"/>
  <c r="I51" i="2"/>
  <c r="J51" i="2" s="1"/>
  <c r="E51" i="2"/>
  <c r="O50" i="2"/>
  <c r="P50" i="2" s="1"/>
  <c r="K50" i="2"/>
  <c r="I50" i="2"/>
  <c r="J50" i="2" s="1"/>
  <c r="E50" i="2"/>
  <c r="E49" i="2"/>
  <c r="E48" i="2"/>
  <c r="N47" i="2"/>
  <c r="N54" i="2" s="1"/>
  <c r="N49" i="2" s="1"/>
  <c r="M47" i="2"/>
  <c r="M54" i="2" s="1"/>
  <c r="L47" i="2"/>
  <c r="L54" i="2" s="1"/>
  <c r="K47" i="2"/>
  <c r="H47" i="2"/>
  <c r="H54" i="2" s="1"/>
  <c r="H49" i="2" s="1"/>
  <c r="G47" i="2"/>
  <c r="G54" i="2" s="1"/>
  <c r="F47" i="2"/>
  <c r="F54" i="2" s="1"/>
  <c r="E47" i="2"/>
  <c r="O46" i="2"/>
  <c r="P46" i="2" s="1"/>
  <c r="K46" i="2"/>
  <c r="J46" i="2"/>
  <c r="I46" i="2"/>
  <c r="E46" i="2"/>
  <c r="O45" i="2"/>
  <c r="P45" i="2" s="1"/>
  <c r="K45" i="2"/>
  <c r="I45" i="2"/>
  <c r="J45" i="2" s="1"/>
  <c r="E45" i="2"/>
  <c r="O44" i="2"/>
  <c r="P44" i="2" s="1"/>
  <c r="K44" i="2"/>
  <c r="I44" i="2"/>
  <c r="J44" i="2" s="1"/>
  <c r="E44" i="2"/>
  <c r="N43" i="2"/>
  <c r="M43" i="2"/>
  <c r="O43" i="2" s="1"/>
  <c r="L43" i="2"/>
  <c r="K43" i="2"/>
  <c r="H43" i="2"/>
  <c r="G43" i="2"/>
  <c r="I43" i="2" s="1"/>
  <c r="F43" i="2"/>
  <c r="E43" i="2"/>
  <c r="O42" i="2"/>
  <c r="P42" i="2" s="1"/>
  <c r="K42" i="2"/>
  <c r="J42" i="2"/>
  <c r="I42" i="2"/>
  <c r="E42" i="2"/>
  <c r="O41" i="2"/>
  <c r="P41" i="2" s="1"/>
  <c r="K41" i="2"/>
  <c r="J41" i="2"/>
  <c r="I41" i="2"/>
  <c r="E41" i="2"/>
  <c r="O40" i="2"/>
  <c r="P40" i="2" s="1"/>
  <c r="K40" i="2"/>
  <c r="I40" i="2"/>
  <c r="J40" i="2" s="1"/>
  <c r="E40" i="2"/>
  <c r="O39" i="2"/>
  <c r="P39" i="2" s="1"/>
  <c r="K39" i="2"/>
  <c r="I39" i="2"/>
  <c r="J39" i="2" s="1"/>
  <c r="E39" i="2"/>
  <c r="O38" i="2"/>
  <c r="P38" i="2" s="1"/>
  <c r="K38" i="2"/>
  <c r="I38" i="2"/>
  <c r="J38" i="2" s="1"/>
  <c r="E38" i="2"/>
  <c r="N37" i="2"/>
  <c r="M37" i="2"/>
  <c r="O37" i="2" s="1"/>
  <c r="L37" i="2"/>
  <c r="K37" i="2"/>
  <c r="H37" i="2"/>
  <c r="G37" i="2"/>
  <c r="I37" i="2" s="1"/>
  <c r="F37" i="2"/>
  <c r="E37" i="2"/>
  <c r="O36" i="2"/>
  <c r="P36" i="2" s="1"/>
  <c r="K36" i="2"/>
  <c r="I36" i="2"/>
  <c r="J36" i="2" s="1"/>
  <c r="E36" i="2"/>
  <c r="O35" i="2"/>
  <c r="P35" i="2" s="1"/>
  <c r="K35" i="2"/>
  <c r="I35" i="2"/>
  <c r="J35" i="2" s="1"/>
  <c r="E35" i="2"/>
  <c r="O34" i="2"/>
  <c r="P34" i="2" s="1"/>
  <c r="K34" i="2"/>
  <c r="I34" i="2"/>
  <c r="J34" i="2" s="1"/>
  <c r="E34" i="2"/>
  <c r="N33" i="2"/>
  <c r="M33" i="2"/>
  <c r="O33" i="2" s="1"/>
  <c r="L33" i="2"/>
  <c r="K33" i="2"/>
  <c r="H33" i="2"/>
  <c r="G33" i="2"/>
  <c r="I33" i="2" s="1"/>
  <c r="F33" i="2"/>
  <c r="E33" i="2"/>
  <c r="O32" i="2"/>
  <c r="P32" i="2" s="1"/>
  <c r="K32" i="2"/>
  <c r="I32" i="2"/>
  <c r="J32" i="2" s="1"/>
  <c r="E32" i="2"/>
  <c r="O31" i="2"/>
  <c r="P31" i="2" s="1"/>
  <c r="K31" i="2"/>
  <c r="I31" i="2"/>
  <c r="J31" i="2" s="1"/>
  <c r="E31" i="2"/>
  <c r="O30" i="2"/>
  <c r="P30" i="2" s="1"/>
  <c r="K30" i="2"/>
  <c r="I30" i="2"/>
  <c r="J30" i="2" s="1"/>
  <c r="E30" i="2"/>
  <c r="O29" i="2"/>
  <c r="P29" i="2" s="1"/>
  <c r="K29" i="2"/>
  <c r="I29" i="2"/>
  <c r="J29" i="2" s="1"/>
  <c r="E29" i="2"/>
  <c r="N28" i="2"/>
  <c r="M28" i="2"/>
  <c r="O28" i="2" s="1"/>
  <c r="L28" i="2"/>
  <c r="P28" i="2" s="1"/>
  <c r="K28" i="2"/>
  <c r="H28" i="2"/>
  <c r="G28" i="2"/>
  <c r="I28" i="2" s="1"/>
  <c r="F28" i="2"/>
  <c r="J28" i="2" s="1"/>
  <c r="E28" i="2"/>
  <c r="O27" i="2"/>
  <c r="P27" i="2" s="1"/>
  <c r="K27" i="2"/>
  <c r="I27" i="2"/>
  <c r="J27" i="2" s="1"/>
  <c r="E27" i="2"/>
  <c r="O26" i="2"/>
  <c r="P26" i="2" s="1"/>
  <c r="K26" i="2"/>
  <c r="I26" i="2"/>
  <c r="J26" i="2" s="1"/>
  <c r="E26" i="2"/>
  <c r="O25" i="2"/>
  <c r="P25" i="2" s="1"/>
  <c r="K25" i="2"/>
  <c r="I25" i="2"/>
  <c r="J25" i="2" s="1"/>
  <c r="E25" i="2"/>
  <c r="P24" i="2"/>
  <c r="O24" i="2"/>
  <c r="K24" i="2"/>
  <c r="I24" i="2"/>
  <c r="J24" i="2" s="1"/>
  <c r="E24" i="2"/>
  <c r="O23" i="2"/>
  <c r="P23" i="2" s="1"/>
  <c r="K23" i="2"/>
  <c r="I23" i="2"/>
  <c r="J23" i="2" s="1"/>
  <c r="E23" i="2"/>
  <c r="N22" i="2"/>
  <c r="M22" i="2"/>
  <c r="O22" i="2" s="1"/>
  <c r="L22" i="2"/>
  <c r="K22" i="2"/>
  <c r="H22" i="2"/>
  <c r="G22" i="2"/>
  <c r="I22" i="2" s="1"/>
  <c r="F22" i="2"/>
  <c r="E22" i="2"/>
  <c r="O21" i="2"/>
  <c r="P21" i="2" s="1"/>
  <c r="K21" i="2"/>
  <c r="I21" i="2"/>
  <c r="J21" i="2" s="1"/>
  <c r="E21" i="2"/>
  <c r="N20" i="2"/>
  <c r="N48" i="2" s="1"/>
  <c r="N19" i="2" s="1"/>
  <c r="N58" i="2" s="1"/>
  <c r="M20" i="2"/>
  <c r="M48" i="2" s="1"/>
  <c r="L20" i="2"/>
  <c r="L48" i="2" s="1"/>
  <c r="K20" i="2"/>
  <c r="K48" i="2" s="1"/>
  <c r="K19" i="2" s="1"/>
  <c r="K58" i="2" s="1"/>
  <c r="H20" i="2"/>
  <c r="H48" i="2" s="1"/>
  <c r="H19" i="2" s="1"/>
  <c r="H58" i="2" s="1"/>
  <c r="G20" i="2"/>
  <c r="G48" i="2" s="1"/>
  <c r="F20" i="2"/>
  <c r="F48" i="2" s="1"/>
  <c r="E20" i="2"/>
  <c r="E19" i="2"/>
  <c r="K16" i="2"/>
  <c r="E16" i="2"/>
  <c r="M14" i="2"/>
  <c r="F14" i="2"/>
  <c r="J34" i="1"/>
  <c r="E34" i="1"/>
  <c r="N33" i="1"/>
  <c r="J33" i="1"/>
  <c r="I33" i="1"/>
  <c r="E33" i="1"/>
  <c r="E32" i="1"/>
  <c r="E31" i="1"/>
  <c r="N30" i="1"/>
  <c r="J30" i="1"/>
  <c r="I30" i="1"/>
  <c r="E30" i="1"/>
  <c r="E29" i="1"/>
  <c r="N28" i="1"/>
  <c r="J28" i="1"/>
  <c r="I28" i="1"/>
  <c r="E28" i="1"/>
  <c r="N27" i="1"/>
  <c r="J27" i="1"/>
  <c r="I27" i="1"/>
  <c r="E27" i="1"/>
  <c r="N26" i="1"/>
  <c r="J26" i="1"/>
  <c r="I26" i="1"/>
  <c r="E26" i="1"/>
  <c r="N25" i="1"/>
  <c r="J25" i="1"/>
  <c r="I25" i="1"/>
  <c r="E25" i="1"/>
  <c r="E24" i="1"/>
  <c r="E23" i="1"/>
  <c r="N22" i="1"/>
  <c r="J22" i="1"/>
  <c r="I22" i="1"/>
  <c r="E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I21" i="1"/>
  <c r="I24" i="1" s="1"/>
  <c r="I29" i="1" s="1"/>
  <c r="I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E21" i="1"/>
  <c r="N20" i="1"/>
  <c r="J20" i="1"/>
  <c r="I20" i="1"/>
  <c r="E20" i="1"/>
  <c r="N19" i="1"/>
  <c r="N21" i="1" s="1"/>
  <c r="N24" i="1" s="1"/>
  <c r="N29" i="1" s="1"/>
  <c r="N31" i="1" s="1"/>
  <c r="J19" i="1"/>
  <c r="J21" i="1" s="1"/>
  <c r="J24" i="1" s="1"/>
  <c r="J29" i="1" s="1"/>
  <c r="J31" i="1" s="1"/>
  <c r="I19" i="1"/>
  <c r="E19" i="1"/>
  <c r="J16" i="1"/>
  <c r="E16" i="1"/>
  <c r="J14" i="1"/>
  <c r="F19" i="2" l="1"/>
  <c r="L19" i="2"/>
  <c r="J22" i="2"/>
  <c r="P22" i="2"/>
  <c r="F49" i="2"/>
  <c r="L49" i="2"/>
  <c r="I48" i="2"/>
  <c r="J48" i="2" s="1"/>
  <c r="G19" i="2"/>
  <c r="O48" i="2"/>
  <c r="P48" i="2" s="1"/>
  <c r="M19" i="2"/>
  <c r="J33" i="2"/>
  <c r="P33" i="2"/>
  <c r="J37" i="2"/>
  <c r="P37" i="2"/>
  <c r="J43" i="2"/>
  <c r="P43" i="2"/>
  <c r="I54" i="2"/>
  <c r="J54" i="2" s="1"/>
  <c r="G49" i="2"/>
  <c r="I49" i="2" s="1"/>
  <c r="O54" i="2"/>
  <c r="P54" i="2" s="1"/>
  <c r="M49" i="2"/>
  <c r="O49" i="2" s="1"/>
  <c r="J55" i="2"/>
  <c r="P55" i="2"/>
  <c r="I20" i="2"/>
  <c r="O20" i="2"/>
  <c r="I47" i="2"/>
  <c r="O47" i="2"/>
  <c r="J20" i="2"/>
  <c r="P20" i="2"/>
  <c r="J47" i="2"/>
  <c r="P47" i="2"/>
  <c r="M58" i="2" l="1"/>
  <c r="O58" i="2" s="1"/>
  <c r="O19" i="2"/>
  <c r="G58" i="2"/>
  <c r="I58" i="2" s="1"/>
  <c r="I19" i="2"/>
  <c r="P49" i="2"/>
  <c r="J49" i="2"/>
  <c r="L58" i="2"/>
  <c r="P58" i="2" s="1"/>
  <c r="P19" i="2"/>
  <c r="F58" i="2"/>
  <c r="J58" i="2" s="1"/>
  <c r="J19" i="2"/>
</calcChain>
</file>

<file path=xl/sharedStrings.xml><?xml version="1.0" encoding="utf-8"?>
<sst xmlns="http://schemas.openxmlformats.org/spreadsheetml/2006/main" count="388" uniqueCount="176">
  <si>
    <t>Таблица 1.1.</t>
  </si>
  <si>
    <t>Показатели раздельного учета доходов и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</si>
  <si>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</si>
  <si>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</si>
  <si>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</si>
  <si>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</si>
  <si>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</si>
  <si>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</si>
  <si>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</si>
  <si>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</si>
  <si>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</si>
  <si>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</si>
  <si>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</si>
  <si>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</si>
  <si>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АО "ДРСК" "ЭС ЕАО"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</si>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</sst>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9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4" fontId="5" fillId="0" borderId="0" xfId="0" applyNumberFormat="1" applyFont="1" applyFill="1"/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3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0" fontId="10" fillId="0" borderId="28" xfId="0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" fontId="1" fillId="0" borderId="0" xfId="0" applyNumberFormat="1" applyFont="1" applyFill="1"/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9%20&#1084;&#1077;&#1089;&#1103;&#1094;&#1077;&#1074;%202015/&#1058;&#1072;&#1073;&#1083;&#1080;&#1094;&#1099;%201.1%20&#1080;%201.2_9%20&#1084;&#1077;&#1089;.%202014%20-9%20&#1084;&#1077;&#1089;.%202015%20&#1075;&#1075;.%20&#1085;&#1072;%20&#1086;&#1090;&#1087;&#1088;&#1072;&#1074;&#1082;&#10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1.1.ИА"/>
      <sheetName val="1.2. ИА"/>
      <sheetName val="1.1. ДРСК"/>
      <sheetName val="1.2. ДРСК"/>
      <sheetName val="Лист1"/>
    </sheetNames>
    <sheetDataSet>
      <sheetData sheetId="0">
        <row r="14">
          <cell r="J14" t="str">
            <v>9 месяцев 2015 года</v>
          </cell>
        </row>
        <row r="16">
          <cell r="E16" t="str">
            <v>За отчетный период, всего по предприятию (9 месяцев 2015 г. факт)</v>
          </cell>
          <cell r="J16" t="str">
            <v>За аналогичный период предыдущего года, всего по предприятию (9 месяцев 2014 г.факт)</v>
          </cell>
        </row>
        <row r="19">
          <cell r="E19">
            <v>18825245.548169997</v>
          </cell>
          <cell r="J19">
            <v>17776179.081782602</v>
          </cell>
        </row>
        <row r="20">
          <cell r="E20">
            <v>17724472.975269999</v>
          </cell>
          <cell r="J20">
            <v>16304467.2774419</v>
          </cell>
        </row>
        <row r="21">
          <cell r="E21">
            <v>1100772.5728999972</v>
          </cell>
        </row>
        <row r="22">
          <cell r="E22">
            <v>41227.841619999992</v>
          </cell>
          <cell r="J22">
            <v>646.05361000000005</v>
          </cell>
        </row>
        <row r="23">
          <cell r="E23" t="str">
            <v>х</v>
          </cell>
        </row>
        <row r="24">
          <cell r="E24">
            <v>1059544.7312799972</v>
          </cell>
        </row>
        <row r="25">
          <cell r="E25">
            <v>30776.467000000001</v>
          </cell>
          <cell r="J25">
            <v>61505.676939999998</v>
          </cell>
        </row>
        <row r="26">
          <cell r="E26">
            <v>899276.90242000006</v>
          </cell>
          <cell r="J26">
            <v>601562.59985</v>
          </cell>
        </row>
        <row r="27">
          <cell r="E27">
            <v>216069.47291999994</v>
          </cell>
          <cell r="J27">
            <v>279626.67862999998</v>
          </cell>
        </row>
        <row r="28">
          <cell r="E28">
            <v>636689.4159599999</v>
          </cell>
          <cell r="J28">
            <v>361783.93739710603</v>
          </cell>
        </row>
        <row r="29">
          <cell r="E29">
            <v>-229575.647180003</v>
          </cell>
        </row>
        <row r="30">
          <cell r="E30">
            <v>91799.380172601508</v>
          </cell>
          <cell r="J30">
            <v>338946.81947350298</v>
          </cell>
        </row>
        <row r="31">
          <cell r="E31">
            <v>-321375.02735260449</v>
          </cell>
        </row>
        <row r="33">
          <cell r="E33">
            <v>7188.63</v>
          </cell>
          <cell r="J33">
            <v>4007.37</v>
          </cell>
        </row>
        <row r="34">
          <cell r="E34">
            <v>49130.331860000006</v>
          </cell>
          <cell r="J34">
            <v>5735.5842599999996</v>
          </cell>
        </row>
        <row r="46">
          <cell r="B46" t="str">
            <v>Генеральный директор</v>
          </cell>
          <cell r="N46" t="str">
            <v>Ю.А. Андреенко</v>
          </cell>
        </row>
      </sheetData>
      <sheetData sheetId="1">
        <row r="14">
          <cell r="M14" t="str">
            <v>9 месяцев 2015 года</v>
          </cell>
        </row>
        <row r="16">
          <cell r="E16" t="str">
            <v>За отчетный период, всего по предприятию (9 месяцев 2015 г. факт)</v>
          </cell>
          <cell r="K16" t="str">
            <v>За аналогичный период предыдущего года, всего по предприятию (9 месяцев 2014 г.факт)</v>
          </cell>
        </row>
        <row r="19">
          <cell r="E19">
            <v>18664977.719309997</v>
          </cell>
        </row>
        <row r="20">
          <cell r="E20">
            <v>2911692.5734523921</v>
          </cell>
        </row>
        <row r="21">
          <cell r="E21">
            <v>527112.09055999992</v>
          </cell>
          <cell r="K21">
            <v>358321.29952</v>
          </cell>
        </row>
        <row r="22">
          <cell r="E22">
            <v>2219549.224002392</v>
          </cell>
        </row>
        <row r="23">
          <cell r="E23">
            <v>693672.42900583346</v>
          </cell>
          <cell r="K23">
            <v>580459.09265916306</v>
          </cell>
        </row>
        <row r="24">
          <cell r="E24">
            <v>462779.71309754404</v>
          </cell>
          <cell r="K24">
            <v>400809.46349528799</v>
          </cell>
        </row>
        <row r="25">
          <cell r="E25">
            <v>468551.52592944668</v>
          </cell>
          <cell r="K25">
            <v>395539.235152309</v>
          </cell>
        </row>
        <row r="26">
          <cell r="E26">
            <v>594545.55596956797</v>
          </cell>
          <cell r="K26">
            <v>498303.75078323903</v>
          </cell>
        </row>
        <row r="27">
          <cell r="E27">
            <v>165031.25889</v>
          </cell>
          <cell r="K27">
            <v>154957.36168</v>
          </cell>
        </row>
        <row r="28">
          <cell r="E28">
            <v>7506965.5707799997</v>
          </cell>
        </row>
        <row r="29">
          <cell r="E29">
            <v>26595.746619999994</v>
          </cell>
          <cell r="K29">
            <v>21512.171350000001</v>
          </cell>
        </row>
        <row r="30">
          <cell r="E30">
            <v>3616816.9550299998</v>
          </cell>
          <cell r="K30">
            <v>3533068.69576</v>
          </cell>
        </row>
        <row r="31">
          <cell r="E31">
            <v>3622762.6968900003</v>
          </cell>
          <cell r="K31">
            <v>3701503.4772299998</v>
          </cell>
        </row>
        <row r="32">
          <cell r="E32">
            <v>240790.17224000001</v>
          </cell>
          <cell r="K32">
            <v>159988.86603999999</v>
          </cell>
        </row>
        <row r="33">
          <cell r="E33">
            <v>3837473.6298399898</v>
          </cell>
        </row>
        <row r="34">
          <cell r="E34">
            <v>1069171.78848333</v>
          </cell>
          <cell r="K34">
            <v>925624.57326603599</v>
          </cell>
        </row>
        <row r="35">
          <cell r="E35">
            <v>1108107.3448971401</v>
          </cell>
          <cell r="K35">
            <v>927008.32679600106</v>
          </cell>
        </row>
        <row r="36">
          <cell r="E36">
            <v>1660194.49645952</v>
          </cell>
          <cell r="K36">
            <v>1377207.40069351</v>
          </cell>
        </row>
        <row r="37">
          <cell r="E37">
            <v>7312.3123333333306</v>
          </cell>
        </row>
        <row r="38">
          <cell r="E38">
            <v>1199.9736666666699</v>
          </cell>
          <cell r="K38">
            <v>1177.046</v>
          </cell>
        </row>
        <row r="39">
          <cell r="E39">
            <v>1906.0723333333301</v>
          </cell>
          <cell r="K39">
            <v>1854.2246666666699</v>
          </cell>
        </row>
        <row r="40">
          <cell r="E40">
            <v>4206.2663333333303</v>
          </cell>
          <cell r="K40">
            <v>4099.9746666666697</v>
          </cell>
        </row>
        <row r="41">
          <cell r="E41">
            <v>1100693.35317</v>
          </cell>
          <cell r="K41">
            <v>906436.55257000006</v>
          </cell>
        </row>
        <row r="42">
          <cell r="E42">
            <v>1532970.5042599998</v>
          </cell>
          <cell r="K42">
            <v>1645333.6905400001</v>
          </cell>
        </row>
        <row r="43">
          <cell r="E43">
            <v>210882.37063000002</v>
          </cell>
        </row>
        <row r="44">
          <cell r="E44">
            <v>210882.37063000002</v>
          </cell>
          <cell r="K44">
            <v>171600.41302000001</v>
          </cell>
        </row>
        <row r="46">
          <cell r="E46">
            <v>191073.10569</v>
          </cell>
          <cell r="K46">
            <v>146832.65757000001</v>
          </cell>
        </row>
        <row r="47">
          <cell r="E47">
            <v>899276.90242000006</v>
          </cell>
        </row>
        <row r="48">
          <cell r="E48">
            <v>473949.70906761556</v>
          </cell>
        </row>
        <row r="49">
          <cell r="E49">
            <v>1636689.4159599999</v>
          </cell>
        </row>
        <row r="50">
          <cell r="E50">
            <v>1000000</v>
          </cell>
          <cell r="K50">
            <v>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224162.87794999997</v>
          </cell>
          <cell r="K53">
            <v>169981.233857107</v>
          </cell>
        </row>
        <row r="54">
          <cell r="E54">
            <v>412526.53801000013</v>
          </cell>
        </row>
        <row r="55">
          <cell r="E55">
            <v>91799.380172601508</v>
          </cell>
        </row>
        <row r="57">
          <cell r="E57">
            <v>13886790.802209999</v>
          </cell>
          <cell r="K57">
            <v>13048820.80278</v>
          </cell>
        </row>
        <row r="58">
          <cell r="E58">
            <v>4778186.9170999974</v>
          </cell>
        </row>
        <row r="59">
          <cell r="E59">
            <v>1790945.38103</v>
          </cell>
          <cell r="K59">
            <v>1837991.829134</v>
          </cell>
        </row>
        <row r="60">
          <cell r="E60">
            <v>581887.32976999995</v>
          </cell>
        </row>
        <row r="61">
          <cell r="E61">
            <v>154618.33515</v>
          </cell>
          <cell r="K61">
            <v>139525.47051000001</v>
          </cell>
        </row>
        <row r="62">
          <cell r="E62">
            <v>184412.36620300007</v>
          </cell>
          <cell r="K62">
            <v>183793.47500000001</v>
          </cell>
        </row>
        <row r="63">
          <cell r="E63">
            <v>240790.17224000001</v>
          </cell>
          <cell r="K63">
            <v>159988.86603999999</v>
          </cell>
        </row>
        <row r="64">
          <cell r="E64">
            <v>2066.4561769998618</v>
          </cell>
          <cell r="K64">
            <v>3612.8159799999798</v>
          </cell>
        </row>
        <row r="65">
          <cell r="E65">
            <v>97700.367425999793</v>
          </cell>
          <cell r="K65">
            <v>75447.873294924299</v>
          </cell>
        </row>
        <row r="76">
          <cell r="E76">
            <v>2930614.2343000001</v>
          </cell>
          <cell r="K76">
            <v>2310333.5090399999</v>
          </cell>
        </row>
        <row r="77">
          <cell r="E77" t="str">
            <v>х</v>
          </cell>
          <cell r="K77" t="str">
            <v>х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36650291</v>
          </cell>
          <cell r="K80">
            <v>37560458</v>
          </cell>
        </row>
        <row r="81">
          <cell r="E81">
            <v>6650026</v>
          </cell>
          <cell r="K81">
            <v>8200567</v>
          </cell>
        </row>
        <row r="82">
          <cell r="E82">
            <v>2311244.1187479999</v>
          </cell>
          <cell r="K82">
            <v>3286371.2179899998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2"/>
  <sheetViews>
    <sheetView showGridLines="0" tabSelected="1" view="pageBreakPreview" topLeftCell="A13" zoomScale="60" zoomScaleNormal="40" workbookViewId="0">
      <pane xSplit="3" ySplit="6" topLeftCell="D19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s="1" customFormat="1" ht="7.5" customHeight="1" x14ac:dyDescent="0.3"/>
    <row r="2" spans="2:15" s="1" customFormat="1" ht="20.25" x14ac:dyDescent="0.3">
      <c r="O2" s="2" t="s">
        <v>0</v>
      </c>
    </row>
    <row r="4" spans="2:15" s="1" customFormat="1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s="1" customFormat="1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s="1" customFormat="1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s="1" customFormat="1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s="1" customFormat="1" x14ac:dyDescent="0.3">
      <c r="B9" s="6"/>
    </row>
    <row r="10" spans="2:15" s="1" customFormat="1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s="1" customFormat="1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s="1" customFormat="1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s="1" customFormat="1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s="1" customFormat="1" ht="26.25" x14ac:dyDescent="0.4">
      <c r="B14" s="6" t="s">
        <v>15</v>
      </c>
      <c r="H14" s="8"/>
      <c r="I14" s="8"/>
      <c r="J14" s="9" t="str">
        <f>'[1]1.1. АЭС'!J14</f>
        <v>9 месяцев 2015 года</v>
      </c>
      <c r="K14" s="10"/>
      <c r="L14" s="10"/>
    </row>
    <row r="15" spans="2:15" s="1" customFormat="1" ht="11.25" customHeight="1" x14ac:dyDescent="0.3">
      <c r="H15" s="8"/>
      <c r="I15" s="8"/>
      <c r="J15" s="8"/>
      <c r="K15" s="8"/>
      <c r="L15" s="8"/>
      <c r="M15" s="8"/>
      <c r="O15" s="13"/>
    </row>
    <row r="16" spans="2:15" s="1" customFormat="1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(9 месяцев 2015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(9 месяцев 2014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s="1" customFormat="1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s="1" customFormat="1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s="1" customFormat="1" ht="75" customHeight="1" x14ac:dyDescent="0.3">
      <c r="B19" s="19" t="s">
        <v>27</v>
      </c>
      <c r="C19" s="20" t="s">
        <v>28</v>
      </c>
      <c r="D19" s="20" t="s">
        <v>29</v>
      </c>
      <c r="E19" s="21">
        <f>'[1]1.1. АЭС'!E19</f>
        <v>18825245.548169997</v>
      </c>
      <c r="F19" s="21">
        <v>1088134.8001482696</v>
      </c>
      <c r="G19" s="22">
        <v>1079720.9382982696</v>
      </c>
      <c r="H19" s="22">
        <v>6975.2102100000011</v>
      </c>
      <c r="I19" s="22">
        <f>F19-G19-H19</f>
        <v>1438.6516399999855</v>
      </c>
      <c r="J19" s="21">
        <f>'[1]1.1. АЭС'!J19</f>
        <v>17776179.081782602</v>
      </c>
      <c r="K19" s="21">
        <v>1040849.03597555</v>
      </c>
      <c r="L19" s="22">
        <v>1034549.48009555</v>
      </c>
      <c r="M19" s="22">
        <v>5078.1598800000002</v>
      </c>
      <c r="N19" s="22">
        <f>K19-L19-M19</f>
        <v>1221.3959999999997</v>
      </c>
      <c r="O19" s="23" t="s">
        <v>30</v>
      </c>
      <c r="P19" s="24"/>
      <c r="Q19" s="24"/>
    </row>
    <row r="20" spans="2:17" s="1" customFormat="1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17724472.975269999</v>
      </c>
      <c r="F20" s="21">
        <v>962946.39219159563</v>
      </c>
      <c r="G20" s="22">
        <v>940921.11650287127</v>
      </c>
      <c r="H20" s="22">
        <v>21736.657638724264</v>
      </c>
      <c r="I20" s="22">
        <f>F20-G20-H20</f>
        <v>288.61805000009554</v>
      </c>
      <c r="J20" s="21">
        <f>'[1]1.1. АЭС'!J20</f>
        <v>16304467.2774419</v>
      </c>
      <c r="K20" s="21">
        <v>863703.94</v>
      </c>
      <c r="L20" s="21">
        <v>852768.51</v>
      </c>
      <c r="M20" s="21">
        <v>10826.48</v>
      </c>
      <c r="N20" s="22">
        <f>K20-L20-M20</f>
        <v>108.94999999993524</v>
      </c>
      <c r="O20" s="25"/>
      <c r="P20" s="24"/>
      <c r="Q20" s="24"/>
    </row>
    <row r="21" spans="2:17" s="1" customFormat="1" x14ac:dyDescent="0.3">
      <c r="B21" s="19" t="s">
        <v>33</v>
      </c>
      <c r="C21" s="20" t="s">
        <v>28</v>
      </c>
      <c r="D21" s="20" t="s">
        <v>34</v>
      </c>
      <c r="E21" s="21">
        <f>'[1]1.1. АЭС'!E21</f>
        <v>1100772.5728999972</v>
      </c>
      <c r="F21" s="21">
        <f t="shared" ref="F21:N21" si="0">F19-F20</f>
        <v>125188.407956674</v>
      </c>
      <c r="G21" s="22">
        <f t="shared" si="0"/>
        <v>138799.82179539837</v>
      </c>
      <c r="H21" s="22">
        <f t="shared" si="0"/>
        <v>-14761.447428724263</v>
      </c>
      <c r="I21" s="22">
        <f t="shared" si="0"/>
        <v>1150.03358999989</v>
      </c>
      <c r="J21" s="21">
        <f t="shared" si="0"/>
        <v>1471711.8043407016</v>
      </c>
      <c r="K21" s="21">
        <f t="shared" si="0"/>
        <v>177145.09597555001</v>
      </c>
      <c r="L21" s="22">
        <f t="shared" si="0"/>
        <v>181780.97009554994</v>
      </c>
      <c r="M21" s="22">
        <f t="shared" si="0"/>
        <v>-5748.3201199999994</v>
      </c>
      <c r="N21" s="22">
        <f t="shared" si="0"/>
        <v>1112.4460000000645</v>
      </c>
      <c r="O21" s="17" t="s">
        <v>35</v>
      </c>
      <c r="P21" s="24"/>
      <c r="Q21" s="24"/>
    </row>
    <row r="22" spans="2:17" s="1" customFormat="1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41227.841619999992</v>
      </c>
      <c r="F22" s="21">
        <v>0</v>
      </c>
      <c r="G22" s="21"/>
      <c r="H22" s="21"/>
      <c r="I22" s="22">
        <f>F22-G22-H22</f>
        <v>0</v>
      </c>
      <c r="J22" s="21">
        <f>'[1]1.1. АЭС'!J22</f>
        <v>646.05361000000005</v>
      </c>
      <c r="K22" s="21">
        <v>0</v>
      </c>
      <c r="L22" s="21">
        <v>0</v>
      </c>
      <c r="M22" s="21">
        <v>0</v>
      </c>
      <c r="N22" s="22">
        <f>K22-L22-M22</f>
        <v>0</v>
      </c>
      <c r="O22" s="17" t="s">
        <v>38</v>
      </c>
      <c r="P22" s="24"/>
      <c r="Q22" s="24"/>
    </row>
    <row r="23" spans="2:17" s="1" customFormat="1" x14ac:dyDescent="0.3">
      <c r="B23" s="26" t="s">
        <v>39</v>
      </c>
      <c r="C23" s="27" t="s">
        <v>28</v>
      </c>
      <c r="D23" s="27" t="s">
        <v>40</v>
      </c>
      <c r="E23" s="21" t="str">
        <f>'[1]1.1. АЭС'!E23</f>
        <v>х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">
        <v>35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s="1" customFormat="1" x14ac:dyDescent="0.3">
      <c r="B24" s="19" t="s">
        <v>41</v>
      </c>
      <c r="C24" s="20" t="s">
        <v>28</v>
      </c>
      <c r="D24" s="20" t="s">
        <v>42</v>
      </c>
      <c r="E24" s="21">
        <f>'[1]1.1. АЭС'!E24</f>
        <v>1059544.7312799972</v>
      </c>
      <c r="F24" s="21">
        <f t="shared" ref="F24:N24" si="1">F21-F22</f>
        <v>125188.407956674</v>
      </c>
      <c r="G24" s="22">
        <f t="shared" si="1"/>
        <v>138799.82179539837</v>
      </c>
      <c r="H24" s="22">
        <f t="shared" si="1"/>
        <v>-14761.447428724263</v>
      </c>
      <c r="I24" s="22">
        <f t="shared" si="1"/>
        <v>1150.03358999989</v>
      </c>
      <c r="J24" s="21">
        <f t="shared" si="1"/>
        <v>1471065.7507307015</v>
      </c>
      <c r="K24" s="21">
        <f t="shared" si="1"/>
        <v>177145.09597555001</v>
      </c>
      <c r="L24" s="22">
        <f t="shared" si="1"/>
        <v>181780.97009554994</v>
      </c>
      <c r="M24" s="22">
        <f t="shared" si="1"/>
        <v>-5748.3201199999994</v>
      </c>
      <c r="N24" s="22">
        <f t="shared" si="1"/>
        <v>1112.4460000000645</v>
      </c>
      <c r="O24" s="17" t="s">
        <v>35</v>
      </c>
      <c r="P24" s="24"/>
      <c r="Q24" s="24"/>
    </row>
    <row r="25" spans="2:17" s="1" customFormat="1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30776.467000000001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f>'[1]1.1. АЭС'!J25</f>
        <v>61505.676939999998</v>
      </c>
      <c r="K25" s="21">
        <v>0</v>
      </c>
      <c r="L25" s="21">
        <v>0</v>
      </c>
      <c r="M25" s="21">
        <v>0</v>
      </c>
      <c r="N25" s="22">
        <f>K25-L25-M25</f>
        <v>0</v>
      </c>
      <c r="O25" s="17" t="s">
        <v>38</v>
      </c>
      <c r="P25" s="24"/>
      <c r="Q25" s="24"/>
    </row>
    <row r="26" spans="2:17" s="1" customFormat="1" ht="56.25" x14ac:dyDescent="0.3">
      <c r="B26" s="26" t="s">
        <v>45</v>
      </c>
      <c r="C26" s="27" t="s">
        <v>28</v>
      </c>
      <c r="D26" s="27" t="s">
        <v>46</v>
      </c>
      <c r="E26" s="21">
        <f>'[1]1.1. АЭС'!E26</f>
        <v>899276.90242000006</v>
      </c>
      <c r="F26" s="21">
        <v>98473.65</v>
      </c>
      <c r="G26" s="21">
        <v>98061.782470000006</v>
      </c>
      <c r="H26" s="21">
        <v>411.86752999999999</v>
      </c>
      <c r="I26" s="22">
        <f>F26-G26-H26</f>
        <v>-1.1368683772161603E-11</v>
      </c>
      <c r="J26" s="21">
        <f>'[1]1.1. АЭС'!J26</f>
        <v>601562.59985</v>
      </c>
      <c r="K26" s="21">
        <v>65615.69</v>
      </c>
      <c r="L26" s="22">
        <v>65203.822477432899</v>
      </c>
      <c r="M26" s="22">
        <v>411.86752256712299</v>
      </c>
      <c r="N26" s="22">
        <f>K26-L26-M26</f>
        <v>-1.9838353182421997E-11</v>
      </c>
      <c r="O26" s="17" t="s">
        <v>47</v>
      </c>
      <c r="P26" s="24"/>
      <c r="Q26" s="24"/>
    </row>
    <row r="27" spans="2:17" s="1" customFormat="1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216069.47291999994</v>
      </c>
      <c r="F27" s="21">
        <v>9308.6174200000005</v>
      </c>
      <c r="G27" s="21">
        <v>257.33182999999997</v>
      </c>
      <c r="H27" s="21">
        <v>0</v>
      </c>
      <c r="I27" s="22">
        <f>F27-G27-H27</f>
        <v>9051.2855900000013</v>
      </c>
      <c r="J27" s="21">
        <f>'[1]1.1. АЭС'!J27</f>
        <v>279626.67862999998</v>
      </c>
      <c r="K27" s="21">
        <v>6613.17</v>
      </c>
      <c r="L27" s="21">
        <v>5047.4650000000001</v>
      </c>
      <c r="M27" s="21">
        <v>0</v>
      </c>
      <c r="N27" s="22">
        <f>K27-L27-M27</f>
        <v>1565.7049999999999</v>
      </c>
      <c r="O27" s="23" t="s">
        <v>50</v>
      </c>
      <c r="P27" s="24"/>
      <c r="Q27" s="24"/>
    </row>
    <row r="28" spans="2:17" s="1" customFormat="1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636689.4159599999</v>
      </c>
      <c r="F28" s="21">
        <v>14510.348210000026</v>
      </c>
      <c r="G28" s="21">
        <v>12924.600968004188</v>
      </c>
      <c r="H28" s="21">
        <v>1146.2100869241901</v>
      </c>
      <c r="I28" s="22">
        <f>F28-G28-H28</f>
        <v>439.53715507164748</v>
      </c>
      <c r="J28" s="21">
        <f>'[1]1.1. АЭС'!J28</f>
        <v>361783.93739710603</v>
      </c>
      <c r="K28" s="21">
        <v>14456.5434830426</v>
      </c>
      <c r="L28" s="21">
        <v>11708.809072234601</v>
      </c>
      <c r="M28" s="21">
        <v>315.70121462984503</v>
      </c>
      <c r="N28" s="22">
        <f>K28-L28-M28</f>
        <v>2432.0331961781549</v>
      </c>
      <c r="O28" s="25"/>
      <c r="P28" s="24"/>
      <c r="Q28" s="24"/>
    </row>
    <row r="29" spans="2:17" s="1" customFormat="1" x14ac:dyDescent="0.3">
      <c r="B29" s="19" t="s">
        <v>53</v>
      </c>
      <c r="C29" s="20" t="s">
        <v>28</v>
      </c>
      <c r="D29" s="20" t="s">
        <v>54</v>
      </c>
      <c r="E29" s="21">
        <f>'[1]1.1. АЭС'!E29</f>
        <v>-229575.647180003</v>
      </c>
      <c r="F29" s="21">
        <f t="shared" ref="F29:N29" si="2">F24+F25+F27-F26-F28</f>
        <v>21513.027166673972</v>
      </c>
      <c r="G29" s="22">
        <f t="shared" si="2"/>
        <v>28070.770187394184</v>
      </c>
      <c r="H29" s="22">
        <f t="shared" si="2"/>
        <v>-16319.525045648452</v>
      </c>
      <c r="I29" s="22">
        <f t="shared" si="2"/>
        <v>9761.782024928254</v>
      </c>
      <c r="J29" s="21">
        <f t="shared" si="2"/>
        <v>848851.56905359542</v>
      </c>
      <c r="K29" s="21">
        <f t="shared" si="2"/>
        <v>103686.03249250742</v>
      </c>
      <c r="L29" s="22">
        <f t="shared" si="2"/>
        <v>109915.80354588245</v>
      </c>
      <c r="M29" s="22">
        <f t="shared" si="2"/>
        <v>-6475.8888571969674</v>
      </c>
      <c r="N29" s="22">
        <f t="shared" si="2"/>
        <v>246.11780382192956</v>
      </c>
      <c r="O29" s="17" t="s">
        <v>35</v>
      </c>
      <c r="P29" s="24"/>
      <c r="Q29" s="24"/>
    </row>
    <row r="30" spans="2:17" s="1" customFormat="1" ht="37.5" x14ac:dyDescent="0.3">
      <c r="B30" s="19" t="s">
        <v>55</v>
      </c>
      <c r="C30" s="20" t="s">
        <v>28</v>
      </c>
      <c r="D30" s="20" t="s">
        <v>56</v>
      </c>
      <c r="E30" s="21">
        <f>'[1]1.1. АЭС'!E30</f>
        <v>91799.380172601508</v>
      </c>
      <c r="F30" s="21">
        <v>9602.2963479074497</v>
      </c>
      <c r="G30" s="22">
        <v>11073.011679576</v>
      </c>
      <c r="H30" s="22">
        <v>-3456.2961624885302</v>
      </c>
      <c r="I30" s="22">
        <f>F30-G30-H30</f>
        <v>1985.5808308199794</v>
      </c>
      <c r="J30" s="21">
        <f>'[1]1.1. АЭС'!J30</f>
        <v>338946.81947350298</v>
      </c>
      <c r="K30" s="21">
        <v>28432.150539999999</v>
      </c>
      <c r="L30" s="22">
        <v>29497.0031161847</v>
      </c>
      <c r="M30" s="22">
        <v>-1671.39199309531</v>
      </c>
      <c r="N30" s="22">
        <f>K30-L30-M30</f>
        <v>606.53941691060868</v>
      </c>
      <c r="O30" s="17"/>
      <c r="P30" s="24"/>
      <c r="Q30" s="24"/>
    </row>
    <row r="31" spans="2:17" s="1" customFormat="1" x14ac:dyDescent="0.3">
      <c r="B31" s="19" t="s">
        <v>57</v>
      </c>
      <c r="C31" s="20" t="s">
        <v>28</v>
      </c>
      <c r="D31" s="20" t="s">
        <v>58</v>
      </c>
      <c r="E31" s="21">
        <f>'[1]1.1. АЭС'!E31</f>
        <v>-321375.02735260449</v>
      </c>
      <c r="F31" s="21">
        <f t="shared" ref="F31:N31" si="3">F29-F30</f>
        <v>11910.730818766522</v>
      </c>
      <c r="G31" s="22">
        <f t="shared" si="3"/>
        <v>16997.758507818184</v>
      </c>
      <c r="H31" s="22">
        <f t="shared" si="3"/>
        <v>-12863.228883159922</v>
      </c>
      <c r="I31" s="22">
        <f t="shared" si="3"/>
        <v>7776.2011941082746</v>
      </c>
      <c r="J31" s="21">
        <f t="shared" si="3"/>
        <v>509904.74958009244</v>
      </c>
      <c r="K31" s="21">
        <f t="shared" si="3"/>
        <v>75253.881952507421</v>
      </c>
      <c r="L31" s="22">
        <f t="shared" si="3"/>
        <v>80418.800429697745</v>
      </c>
      <c r="M31" s="22">
        <f t="shared" si="3"/>
        <v>-4804.4968641016576</v>
      </c>
      <c r="N31" s="22">
        <f t="shared" si="3"/>
        <v>-360.42161308867912</v>
      </c>
      <c r="O31" s="17" t="s">
        <v>35</v>
      </c>
      <c r="P31" s="24"/>
      <c r="Q31" s="24"/>
    </row>
    <row r="32" spans="2:17" s="1" customFormat="1" x14ac:dyDescent="0.3">
      <c r="B32" s="19" t="s">
        <v>59</v>
      </c>
      <c r="C32" s="27"/>
      <c r="D32" s="27"/>
      <c r="E32" s="28">
        <f>'[1]1.1. АЭС'!E32</f>
        <v>0</v>
      </c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7" s="1" customFormat="1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7188.63</v>
      </c>
      <c r="F33" s="21">
        <v>39</v>
      </c>
      <c r="G33" s="21">
        <v>0</v>
      </c>
      <c r="H33" s="21">
        <v>0</v>
      </c>
      <c r="I33" s="22">
        <f>F33-G33-H33</f>
        <v>39</v>
      </c>
      <c r="J33" s="21">
        <f>'[1]1.1. АЭС'!J33</f>
        <v>4007.37</v>
      </c>
      <c r="K33" s="21">
        <v>130.4</v>
      </c>
      <c r="L33" s="21">
        <v>0</v>
      </c>
      <c r="M33" s="21">
        <v>0</v>
      </c>
      <c r="N33" s="22">
        <f>K33-L33-M33</f>
        <v>130.4</v>
      </c>
      <c r="O33" s="17"/>
    </row>
    <row r="34" spans="2:17" s="1" customFormat="1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49130.331860000006</v>
      </c>
      <c r="F34" s="21">
        <v>180.30308999999994</v>
      </c>
      <c r="G34" s="21">
        <v>180.30308999999994</v>
      </c>
      <c r="H34" s="31" t="s">
        <v>35</v>
      </c>
      <c r="I34" s="31" t="s">
        <v>35</v>
      </c>
      <c r="J34" s="21">
        <f>'[1]1.1. АЭС'!J34</f>
        <v>5735.5842599999996</v>
      </c>
      <c r="K34" s="21">
        <v>-49.832999999999998</v>
      </c>
      <c r="L34" s="21">
        <v>-49.832999999999998</v>
      </c>
      <c r="M34" s="31" t="s">
        <v>35</v>
      </c>
      <c r="N34" s="31" t="s">
        <v>35</v>
      </c>
      <c r="O34" s="17" t="s">
        <v>64</v>
      </c>
      <c r="P34" s="24"/>
      <c r="Q34" s="24"/>
    </row>
    <row r="35" spans="2:17" s="1" customFormat="1" x14ac:dyDescent="0.3">
      <c r="E35" s="32"/>
    </row>
    <row r="36" spans="2:17" s="1" customFormat="1" x14ac:dyDescent="0.3">
      <c r="B36" s="33" t="s">
        <v>65</v>
      </c>
      <c r="K36" s="24"/>
      <c r="L36" s="24"/>
    </row>
    <row r="37" spans="2:17" s="1" customFormat="1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s="1" customFormat="1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s="1" customFormat="1" x14ac:dyDescent="0.3">
      <c r="B40" s="33" t="s">
        <v>68</v>
      </c>
    </row>
    <row r="41" spans="2:17" s="1" customFormat="1" x14ac:dyDescent="0.3">
      <c r="B41" s="34" t="s">
        <v>69</v>
      </c>
    </row>
    <row r="42" spans="2:17" s="1" customFormat="1" x14ac:dyDescent="0.3">
      <c r="B42" s="34" t="s">
        <v>70</v>
      </c>
    </row>
    <row r="43" spans="2:17" s="1" customFormat="1" ht="20.25" x14ac:dyDescent="0.3">
      <c r="J43" s="35"/>
      <c r="K43" s="35"/>
      <c r="L43" s="35"/>
      <c r="M43" s="35"/>
      <c r="N43" s="35"/>
      <c r="O43" s="35"/>
    </row>
    <row r="44" spans="2:17" s="1" customFormat="1" ht="20.25" x14ac:dyDescent="0.3">
      <c r="J44" s="35"/>
      <c r="K44" s="35"/>
      <c r="L44" s="35"/>
      <c r="M44" s="35"/>
      <c r="N44" s="35"/>
      <c r="O44" s="35"/>
    </row>
    <row r="45" spans="2:17" s="1" customFormat="1" ht="20.25" x14ac:dyDescent="0.3">
      <c r="J45" s="35"/>
      <c r="K45" s="35"/>
      <c r="L45" s="35"/>
      <c r="M45" s="35"/>
      <c r="N45" s="35"/>
      <c r="O45" s="35"/>
    </row>
    <row r="46" spans="2:17" s="1" customFormat="1" ht="26.25" x14ac:dyDescent="0.4">
      <c r="B46" s="36" t="s">
        <v>71</v>
      </c>
      <c r="J46" s="35"/>
      <c r="K46" s="35"/>
      <c r="L46" s="37"/>
      <c r="M46" s="37"/>
      <c r="N46" s="38" t="s">
        <v>72</v>
      </c>
      <c r="O46" s="35"/>
    </row>
    <row r="47" spans="2:17" s="1" customFormat="1" ht="26.25" x14ac:dyDescent="0.4">
      <c r="B47" s="36"/>
      <c r="J47" s="35"/>
      <c r="K47" s="35"/>
      <c r="L47" s="39" t="s">
        <v>73</v>
      </c>
      <c r="M47" s="39"/>
      <c r="N47" s="40"/>
      <c r="O47" s="39"/>
    </row>
    <row r="48" spans="2:17" s="1" customFormat="1" ht="26.25" x14ac:dyDescent="0.4">
      <c r="B48" s="36"/>
      <c r="J48" s="35"/>
      <c r="K48" s="35"/>
      <c r="L48" s="39"/>
      <c r="M48" s="39"/>
      <c r="N48" s="40"/>
      <c r="O48" s="39"/>
    </row>
    <row r="49" spans="2:15" s="1" customFormat="1" ht="26.25" x14ac:dyDescent="0.4">
      <c r="B49" s="36"/>
      <c r="J49" s="35"/>
      <c r="K49" s="35"/>
      <c r="L49" s="39"/>
      <c r="M49" s="39"/>
      <c r="N49" s="40"/>
      <c r="O49" s="39"/>
    </row>
    <row r="50" spans="2:15" s="1" customFormat="1" ht="26.25" x14ac:dyDescent="0.4">
      <c r="B50" s="36" t="s">
        <v>74</v>
      </c>
      <c r="J50" s="35"/>
      <c r="K50" s="35"/>
      <c r="L50" s="37"/>
      <c r="M50" s="37"/>
      <c r="N50" s="38" t="s">
        <v>75</v>
      </c>
      <c r="O50" s="35"/>
    </row>
    <row r="51" spans="2:15" s="1" customFormat="1" ht="20.25" x14ac:dyDescent="0.3">
      <c r="J51" s="35"/>
      <c r="K51" s="35"/>
      <c r="L51" s="39" t="s">
        <v>73</v>
      </c>
      <c r="M51" s="39"/>
      <c r="O51" s="39"/>
    </row>
    <row r="52" spans="2:15" s="41" customFormat="1" x14ac:dyDescent="0.3">
      <c r="C52" s="42"/>
      <c r="D52" s="43" t="s">
        <v>76</v>
      </c>
      <c r="E52" s="44"/>
      <c r="F52" s="42"/>
      <c r="G52" s="42"/>
      <c r="H52" s="42"/>
      <c r="I52" s="42"/>
      <c r="J52" s="44"/>
      <c r="K52" s="42"/>
      <c r="L52" s="42"/>
    </row>
    <row r="53" spans="2:15" s="1" customFormat="1" x14ac:dyDescent="0.3">
      <c r="C53" s="42"/>
      <c r="D53" s="43" t="s">
        <v>77</v>
      </c>
      <c r="E53" s="44"/>
      <c r="F53" s="42" t="s">
        <v>78</v>
      </c>
      <c r="G53" s="42"/>
      <c r="H53" s="42"/>
      <c r="I53" s="42"/>
      <c r="J53" s="44"/>
      <c r="K53" s="42" t="s">
        <v>78</v>
      </c>
      <c r="L53" s="42"/>
    </row>
    <row r="54" spans="2:15" s="41" customFormat="1" x14ac:dyDescent="0.3">
      <c r="D54" s="45"/>
      <c r="E54" s="46"/>
      <c r="J54" s="46"/>
    </row>
    <row r="55" spans="2:15" s="1" customFormat="1" x14ac:dyDescent="0.3">
      <c r="D55" s="45"/>
      <c r="E55" s="46"/>
      <c r="F55" s="41"/>
      <c r="G55" s="41"/>
      <c r="H55" s="41"/>
      <c r="I55" s="41"/>
      <c r="J55" s="46"/>
      <c r="K55" s="41"/>
    </row>
    <row r="57" spans="2:15" s="1" customFormat="1" x14ac:dyDescent="0.3">
      <c r="B57" s="47"/>
    </row>
    <row r="58" spans="2:15" s="1" customFormat="1" x14ac:dyDescent="0.3">
      <c r="B58" s="47"/>
    </row>
    <row r="59" spans="2:15" s="1" customFormat="1" x14ac:dyDescent="0.3">
      <c r="B59" s="47"/>
    </row>
    <row r="60" spans="2:15" s="1" customFormat="1" x14ac:dyDescent="0.3">
      <c r="B60" s="47"/>
    </row>
    <row r="61" spans="2:15" s="1" customFormat="1" x14ac:dyDescent="0.3">
      <c r="B61" s="47"/>
    </row>
    <row r="62" spans="2:15" s="1" customFormat="1" x14ac:dyDescent="0.3">
      <c r="B62" s="47"/>
    </row>
    <row r="63" spans="2:15" s="1" customFormat="1" x14ac:dyDescent="0.3">
      <c r="B63" s="47"/>
    </row>
    <row r="64" spans="2:15" s="1" customFormat="1" x14ac:dyDescent="0.3">
      <c r="B64" s="47"/>
    </row>
    <row r="65" spans="2:2" s="1" customFormat="1" x14ac:dyDescent="0.3">
      <c r="B65" s="47"/>
    </row>
    <row r="66" spans="2:2" s="1" customFormat="1" x14ac:dyDescent="0.3">
      <c r="B66" s="47"/>
    </row>
    <row r="67" spans="2:2" s="1" customFormat="1" x14ac:dyDescent="0.3">
      <c r="B67" s="47"/>
    </row>
    <row r="68" spans="2:2" s="1" customFormat="1" x14ac:dyDescent="0.3">
      <c r="B68" s="47"/>
    </row>
    <row r="69" spans="2:2" s="1" customFormat="1" x14ac:dyDescent="0.3">
      <c r="B69" s="47"/>
    </row>
    <row r="70" spans="2:2" s="1" customFormat="1" x14ac:dyDescent="0.3">
      <c r="B70" s="47"/>
    </row>
    <row r="71" spans="2:2" s="1" customFormat="1" x14ac:dyDescent="0.3">
      <c r="B71" s="47"/>
    </row>
    <row r="72" spans="2:2" s="1" customFormat="1" x14ac:dyDescent="0.3">
      <c r="B72" s="47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6"/>
  <sheetViews>
    <sheetView showGridLines="0" view="pageBreakPreview" topLeftCell="A13" zoomScale="60" zoomScaleNormal="55" workbookViewId="0">
      <pane xSplit="4" ySplit="6" topLeftCell="E19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s="1" customFormat="1" ht="12.75" customHeight="1" x14ac:dyDescent="0.3"/>
    <row r="2" spans="2:17" s="1" customFormat="1" ht="20.25" x14ac:dyDescent="0.3">
      <c r="Q2" s="2" t="s">
        <v>79</v>
      </c>
    </row>
    <row r="4" spans="2:17" s="1" customFormat="1" ht="51" x14ac:dyDescent="0.3">
      <c r="B4" s="48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s="1" customFormat="1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1" customFormat="1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1" customFormat="1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1" customFormat="1" x14ac:dyDescent="0.3">
      <c r="B9" s="6"/>
    </row>
    <row r="10" spans="2:17" s="1" customFormat="1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s="1" customFormat="1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s="1" customFormat="1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s="1" customFormat="1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s="1" customFormat="1" ht="26.25" x14ac:dyDescent="0.4">
      <c r="B14" s="6" t="s">
        <v>15</v>
      </c>
      <c r="F14" s="24">
        <f>E22-E23-E24-E25-E26</f>
        <v>0</v>
      </c>
      <c r="H14" s="8"/>
      <c r="I14" s="8"/>
      <c r="J14" s="8"/>
      <c r="K14" s="8"/>
      <c r="L14" s="8"/>
      <c r="M14" s="9" t="str">
        <f>'[1]1.2. АЭС'!M14</f>
        <v>9 месяцев 2015 года</v>
      </c>
      <c r="N14" s="10"/>
      <c r="O14" s="10"/>
      <c r="P14" s="10"/>
      <c r="Q14" s="10"/>
    </row>
    <row r="15" spans="2:17" s="1" customFormat="1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s="1" customFormat="1" ht="33" customHeight="1" x14ac:dyDescent="0.3">
      <c r="B16" s="49" t="s">
        <v>16</v>
      </c>
      <c r="C16" s="50" t="s">
        <v>17</v>
      </c>
      <c r="D16" s="50" t="s">
        <v>18</v>
      </c>
      <c r="E16" s="50" t="str">
        <f>'[1]1.2. АЭС'!E16:E17</f>
        <v>За отчетный период, всего по предприятию (9 месяцев 2015 г. факт)</v>
      </c>
      <c r="F16" s="50" t="s">
        <v>81</v>
      </c>
      <c r="G16" s="51" t="s">
        <v>82</v>
      </c>
      <c r="H16" s="52"/>
      <c r="I16" s="52"/>
      <c r="J16" s="53"/>
      <c r="K16" s="50" t="str">
        <f>'[1]1.2. АЭС'!K16:K17</f>
        <v>За аналогичный период предыдущего года, всего по предприятию (9 месяцев 2014 г.факт)</v>
      </c>
      <c r="L16" s="50" t="s">
        <v>83</v>
      </c>
      <c r="M16" s="54" t="s">
        <v>84</v>
      </c>
      <c r="N16" s="52"/>
      <c r="O16" s="52"/>
      <c r="P16" s="53"/>
      <c r="Q16" s="55" t="s">
        <v>23</v>
      </c>
    </row>
    <row r="17" spans="2:19" s="1" customFormat="1" ht="149.25" customHeight="1" thickBot="1" x14ac:dyDescent="0.35">
      <c r="B17" s="56"/>
      <c r="C17" s="57"/>
      <c r="D17" s="57"/>
      <c r="E17" s="57"/>
      <c r="F17" s="57"/>
      <c r="G17" s="58" t="s">
        <v>24</v>
      </c>
      <c r="H17" s="59" t="s">
        <v>25</v>
      </c>
      <c r="I17" s="59" t="s">
        <v>85</v>
      </c>
      <c r="J17" s="60" t="s">
        <v>26</v>
      </c>
      <c r="K17" s="57"/>
      <c r="L17" s="57"/>
      <c r="M17" s="61" t="s">
        <v>24</v>
      </c>
      <c r="N17" s="59" t="s">
        <v>25</v>
      </c>
      <c r="O17" s="59" t="s">
        <v>85</v>
      </c>
      <c r="P17" s="60" t="s">
        <v>26</v>
      </c>
      <c r="Q17" s="62"/>
    </row>
    <row r="18" spans="2:19" s="70" customFormat="1" ht="38.25" thickBot="1" x14ac:dyDescent="0.35">
      <c r="B18" s="63">
        <v>1</v>
      </c>
      <c r="C18" s="64">
        <v>2</v>
      </c>
      <c r="D18" s="64">
        <v>3</v>
      </c>
      <c r="E18" s="64">
        <v>4</v>
      </c>
      <c r="F18" s="64">
        <v>5</v>
      </c>
      <c r="G18" s="65">
        <v>6</v>
      </c>
      <c r="H18" s="66">
        <v>7</v>
      </c>
      <c r="I18" s="66" t="s">
        <v>86</v>
      </c>
      <c r="J18" s="67">
        <v>9</v>
      </c>
      <c r="K18" s="64">
        <v>10</v>
      </c>
      <c r="L18" s="64">
        <v>11</v>
      </c>
      <c r="M18" s="68">
        <v>12</v>
      </c>
      <c r="N18" s="66">
        <v>13</v>
      </c>
      <c r="O18" s="66" t="s">
        <v>87</v>
      </c>
      <c r="P18" s="67">
        <v>15</v>
      </c>
      <c r="Q18" s="69">
        <v>16</v>
      </c>
    </row>
    <row r="19" spans="2:19" s="33" customFormat="1" ht="56.25" x14ac:dyDescent="0.3">
      <c r="B19" s="71" t="s">
        <v>88</v>
      </c>
      <c r="C19" s="72" t="s">
        <v>28</v>
      </c>
      <c r="D19" s="72" t="s">
        <v>52</v>
      </c>
      <c r="E19" s="73">
        <f>'[1]1.2. АЭС'!E19</f>
        <v>18664977.719309997</v>
      </c>
      <c r="F19" s="73">
        <f>F20+F28+F33+F41+F42+F43+F46+F47+F48</f>
        <v>1061420.0421915958</v>
      </c>
      <c r="G19" s="74">
        <f>G20+G28+G33+G41+G42+G43+G46+G47+G48</f>
        <v>1038982.8989728711</v>
      </c>
      <c r="H19" s="75">
        <f>H20+H28+H33+H41+H42+H43+H46+H47+H48</f>
        <v>22148.52516872426</v>
      </c>
      <c r="I19" s="75">
        <f>G19+H19</f>
        <v>1061131.4241415954</v>
      </c>
      <c r="J19" s="76">
        <f>F19-I19</f>
        <v>288.61805000039749</v>
      </c>
      <c r="K19" s="73">
        <f>K20+K28+K33+K41+K42+K43+K46+K47+K48</f>
        <v>16906675.930901904</v>
      </c>
      <c r="L19" s="73">
        <f>L20+L28+L33+L41+L42+L43+L46+L47+L48</f>
        <v>929319.62999999989</v>
      </c>
      <c r="M19" s="74">
        <f>M20+M28+M33+M41+M42+M43+M46+M47+M48</f>
        <v>917972.33247743302</v>
      </c>
      <c r="N19" s="75">
        <f>N20+N28+N33+N41+N42+N43+N46+N47+N48</f>
        <v>11238.347522567123</v>
      </c>
      <c r="O19" s="75">
        <f>M19+N19</f>
        <v>929210.68000000017</v>
      </c>
      <c r="P19" s="76">
        <f>L19-O19</f>
        <v>108.9499999997206</v>
      </c>
      <c r="Q19" s="77" t="s">
        <v>30</v>
      </c>
    </row>
    <row r="20" spans="2:19" s="33" customFormat="1" ht="37.5" x14ac:dyDescent="0.3">
      <c r="B20" s="78" t="s">
        <v>89</v>
      </c>
      <c r="C20" s="79" t="s">
        <v>28</v>
      </c>
      <c r="D20" s="79" t="s">
        <v>54</v>
      </c>
      <c r="E20" s="80">
        <f>'[1]1.2. АЭС'!E20</f>
        <v>2911692.5734523921</v>
      </c>
      <c r="F20" s="80">
        <f>F21+F22+F27</f>
        <v>160337.5508859322</v>
      </c>
      <c r="G20" s="81">
        <f>G21+G22+G27</f>
        <v>160026.55517593221</v>
      </c>
      <c r="H20" s="21">
        <f>H21+H22+H27</f>
        <v>264.66148000000004</v>
      </c>
      <c r="I20" s="21">
        <f t="shared" ref="I20:I54" si="0">G20+H20</f>
        <v>160291.21665593222</v>
      </c>
      <c r="J20" s="82">
        <f t="shared" ref="J20:J65" si="1">F20-I20</f>
        <v>46.334229999978561</v>
      </c>
      <c r="K20" s="80">
        <f>K21+K22+K27</f>
        <v>2388390.2032899992</v>
      </c>
      <c r="L20" s="80">
        <f>L21+L22+L27</f>
        <v>142041.94327000008</v>
      </c>
      <c r="M20" s="83">
        <f>M21+M22+M27</f>
        <v>141886.64327000009</v>
      </c>
      <c r="N20" s="21">
        <f>N21+N22+N27</f>
        <v>122.97999999999999</v>
      </c>
      <c r="O20" s="21">
        <f t="shared" ref="O20:O54" si="2">M20+N20</f>
        <v>142009.6232700001</v>
      </c>
      <c r="P20" s="82">
        <f t="shared" ref="P20:P54" si="3">L20-O20</f>
        <v>32.319999999977881</v>
      </c>
      <c r="Q20" s="84"/>
      <c r="R20" s="85"/>
      <c r="S20" s="86"/>
    </row>
    <row r="21" spans="2:19" s="1" customFormat="1" x14ac:dyDescent="0.3">
      <c r="B21" s="87" t="s">
        <v>90</v>
      </c>
      <c r="C21" s="88" t="s">
        <v>28</v>
      </c>
      <c r="D21" s="88" t="s">
        <v>91</v>
      </c>
      <c r="E21" s="89">
        <f>'[1]1.2. АЭС'!E21</f>
        <v>527112.09055999992</v>
      </c>
      <c r="F21" s="89">
        <v>24446.021769999999</v>
      </c>
      <c r="G21" s="90">
        <v>24274.230189999995</v>
      </c>
      <c r="H21" s="22">
        <v>144.50238000000002</v>
      </c>
      <c r="I21" s="22">
        <f t="shared" si="0"/>
        <v>24418.732569999996</v>
      </c>
      <c r="J21" s="91">
        <f t="shared" si="1"/>
        <v>27.289200000002893</v>
      </c>
      <c r="K21" s="89">
        <f>'[1]1.2. АЭС'!K21</f>
        <v>358321.29952</v>
      </c>
      <c r="L21" s="89">
        <v>21543.21</v>
      </c>
      <c r="M21" s="92">
        <v>21468.41</v>
      </c>
      <c r="N21" s="22">
        <v>53.24</v>
      </c>
      <c r="O21" s="22">
        <f t="shared" si="2"/>
        <v>21521.65</v>
      </c>
      <c r="P21" s="91">
        <f t="shared" si="3"/>
        <v>21.559999999997672</v>
      </c>
      <c r="Q21" s="84"/>
      <c r="R21" s="24"/>
      <c r="S21" s="24"/>
    </row>
    <row r="22" spans="2:19" s="1" customFormat="1" ht="75" x14ac:dyDescent="0.3">
      <c r="B22" s="87" t="s">
        <v>92</v>
      </c>
      <c r="C22" s="88" t="s">
        <v>28</v>
      </c>
      <c r="D22" s="88" t="s">
        <v>93</v>
      </c>
      <c r="E22" s="89">
        <f>'[1]1.2. АЭС'!E22</f>
        <v>2219549.224002392</v>
      </c>
      <c r="F22" s="89">
        <f>SUM(F23:F26)</f>
        <v>129529.2933559322</v>
      </c>
      <c r="G22" s="90">
        <f>SUM(G23:G26)</f>
        <v>129529.2933559322</v>
      </c>
      <c r="H22" s="22">
        <f>SUM(H23:H26)</f>
        <v>0</v>
      </c>
      <c r="I22" s="22">
        <f t="shared" si="0"/>
        <v>129529.2933559322</v>
      </c>
      <c r="J22" s="91">
        <f t="shared" si="1"/>
        <v>0</v>
      </c>
      <c r="K22" s="89">
        <f>SUM(K23:K26)</f>
        <v>1875111.5420899992</v>
      </c>
      <c r="L22" s="89">
        <f>SUM(L23:L26)</f>
        <v>113902.1232700001</v>
      </c>
      <c r="M22" s="92">
        <f>SUM(M23:M26)</f>
        <v>113902.1232700001</v>
      </c>
      <c r="N22" s="22">
        <f>SUM(N23:N26)</f>
        <v>0</v>
      </c>
      <c r="O22" s="22">
        <f t="shared" si="2"/>
        <v>113902.1232700001</v>
      </c>
      <c r="P22" s="91">
        <f t="shared" si="3"/>
        <v>0</v>
      </c>
      <c r="Q22" s="93"/>
      <c r="R22" s="24"/>
      <c r="S22" s="24"/>
    </row>
    <row r="23" spans="2:19" s="1" customFormat="1" x14ac:dyDescent="0.3">
      <c r="B23" s="94" t="s">
        <v>94</v>
      </c>
      <c r="C23" s="88" t="s">
        <v>28</v>
      </c>
      <c r="D23" s="88" t="s">
        <v>95</v>
      </c>
      <c r="E23" s="89">
        <f>'[1]1.2. АЭС'!E23</f>
        <v>693672.42900583346</v>
      </c>
      <c r="F23" s="89">
        <v>10493.961117732973</v>
      </c>
      <c r="G23" s="89">
        <v>10493.961117732973</v>
      </c>
      <c r="H23" s="89">
        <v>0</v>
      </c>
      <c r="I23" s="22">
        <f t="shared" si="0"/>
        <v>10493.961117732973</v>
      </c>
      <c r="J23" s="91">
        <f t="shared" si="1"/>
        <v>0</v>
      </c>
      <c r="K23" s="89">
        <f>'[1]1.2. АЭС'!K23</f>
        <v>580459.09265916306</v>
      </c>
      <c r="L23" s="89">
        <v>10868.9998373324</v>
      </c>
      <c r="M23" s="89">
        <v>10868.9998373324</v>
      </c>
      <c r="N23" s="89">
        <v>0</v>
      </c>
      <c r="O23" s="22">
        <f t="shared" si="2"/>
        <v>10868.9998373324</v>
      </c>
      <c r="P23" s="91">
        <f t="shared" si="3"/>
        <v>0</v>
      </c>
      <c r="Q23" s="95" t="s">
        <v>96</v>
      </c>
    </row>
    <row r="24" spans="2:19" s="1" customFormat="1" x14ac:dyDescent="0.3">
      <c r="B24" s="94" t="s">
        <v>97</v>
      </c>
      <c r="C24" s="88" t="s">
        <v>28</v>
      </c>
      <c r="D24" s="88" t="s">
        <v>95</v>
      </c>
      <c r="E24" s="89">
        <f>'[1]1.2. АЭС'!E24</f>
        <v>462779.71309754404</v>
      </c>
      <c r="F24" s="89">
        <v>19875.017990334305</v>
      </c>
      <c r="G24" s="89">
        <v>19875.017990334305</v>
      </c>
      <c r="H24" s="89">
        <v>0</v>
      </c>
      <c r="I24" s="22">
        <f t="shared" si="0"/>
        <v>19875.017990334305</v>
      </c>
      <c r="J24" s="91">
        <f t="shared" si="1"/>
        <v>0</v>
      </c>
      <c r="K24" s="89">
        <f>'[1]1.2. АЭС'!K24</f>
        <v>400809.46349528799</v>
      </c>
      <c r="L24" s="89">
        <v>17732.201241890802</v>
      </c>
      <c r="M24" s="89">
        <v>17732.201241890802</v>
      </c>
      <c r="N24" s="89">
        <v>0</v>
      </c>
      <c r="O24" s="22">
        <f t="shared" si="2"/>
        <v>17732.201241890802</v>
      </c>
      <c r="P24" s="91">
        <f t="shared" si="3"/>
        <v>0</v>
      </c>
      <c r="Q24" s="96"/>
    </row>
    <row r="25" spans="2:19" s="1" customFormat="1" x14ac:dyDescent="0.3">
      <c r="B25" s="94" t="s">
        <v>98</v>
      </c>
      <c r="C25" s="88" t="s">
        <v>28</v>
      </c>
      <c r="D25" s="88" t="s">
        <v>95</v>
      </c>
      <c r="E25" s="89">
        <f>'[1]1.2. АЭС'!E25</f>
        <v>468551.52592944668</v>
      </c>
      <c r="F25" s="89">
        <v>36895.805932006246</v>
      </c>
      <c r="G25" s="89">
        <v>36895.805932006246</v>
      </c>
      <c r="H25" s="89">
        <v>0</v>
      </c>
      <c r="I25" s="22">
        <f t="shared" si="0"/>
        <v>36895.805932006246</v>
      </c>
      <c r="J25" s="91">
        <f t="shared" si="1"/>
        <v>0</v>
      </c>
      <c r="K25" s="89">
        <f>'[1]1.2. АЭС'!K25</f>
        <v>395539.235152309</v>
      </c>
      <c r="L25" s="89">
        <v>30997.754729914301</v>
      </c>
      <c r="M25" s="89">
        <v>30997.754729914301</v>
      </c>
      <c r="N25" s="89">
        <v>0</v>
      </c>
      <c r="O25" s="22">
        <f t="shared" si="2"/>
        <v>30997.754729914301</v>
      </c>
      <c r="P25" s="91">
        <f t="shared" si="3"/>
        <v>0</v>
      </c>
      <c r="Q25" s="96"/>
    </row>
    <row r="26" spans="2:19" s="1" customFormat="1" x14ac:dyDescent="0.3">
      <c r="B26" s="94" t="s">
        <v>99</v>
      </c>
      <c r="C26" s="88" t="s">
        <v>28</v>
      </c>
      <c r="D26" s="88" t="s">
        <v>95</v>
      </c>
      <c r="E26" s="89">
        <f>'[1]1.2. АЭС'!E26</f>
        <v>594545.55596956797</v>
      </c>
      <c r="F26" s="89">
        <v>62264.508315858671</v>
      </c>
      <c r="G26" s="89">
        <v>62264.508315858671</v>
      </c>
      <c r="H26" s="89">
        <v>0</v>
      </c>
      <c r="I26" s="22">
        <f t="shared" si="0"/>
        <v>62264.508315858671</v>
      </c>
      <c r="J26" s="91">
        <f t="shared" si="1"/>
        <v>0</v>
      </c>
      <c r="K26" s="89">
        <f>'[1]1.2. АЭС'!K26</f>
        <v>498303.75078323903</v>
      </c>
      <c r="L26" s="89">
        <v>54303.167460862598</v>
      </c>
      <c r="M26" s="89">
        <v>54303.167460862598</v>
      </c>
      <c r="N26" s="89">
        <v>0</v>
      </c>
      <c r="O26" s="22">
        <f t="shared" si="2"/>
        <v>54303.167460862598</v>
      </c>
      <c r="P26" s="91">
        <f t="shared" si="3"/>
        <v>0</v>
      </c>
      <c r="Q26" s="97"/>
    </row>
    <row r="27" spans="2:19" s="1" customFormat="1" ht="37.5" x14ac:dyDescent="0.3">
      <c r="B27" s="87" t="s">
        <v>100</v>
      </c>
      <c r="C27" s="88" t="s">
        <v>28</v>
      </c>
      <c r="D27" s="88" t="s">
        <v>101</v>
      </c>
      <c r="E27" s="89">
        <f>'[1]1.2. АЭС'!E27</f>
        <v>165031.25889</v>
      </c>
      <c r="F27" s="89">
        <v>6362.2357600000005</v>
      </c>
      <c r="G27" s="90">
        <v>6223.0316300000004</v>
      </c>
      <c r="H27" s="22">
        <v>120.15910000000001</v>
      </c>
      <c r="I27" s="22">
        <f t="shared" si="0"/>
        <v>6343.1907300000003</v>
      </c>
      <c r="J27" s="91">
        <f t="shared" si="1"/>
        <v>19.045030000000224</v>
      </c>
      <c r="K27" s="89">
        <f>'[1]1.2. АЭС'!K27</f>
        <v>154957.36168</v>
      </c>
      <c r="L27" s="89">
        <v>6596.61</v>
      </c>
      <c r="M27" s="92">
        <v>6516.11</v>
      </c>
      <c r="N27" s="22">
        <v>69.739999999999995</v>
      </c>
      <c r="O27" s="22">
        <f t="shared" si="2"/>
        <v>6585.8499999999995</v>
      </c>
      <c r="P27" s="91">
        <f t="shared" si="3"/>
        <v>10.760000000000218</v>
      </c>
      <c r="Q27" s="98" t="s">
        <v>30</v>
      </c>
      <c r="R27" s="24"/>
      <c r="S27" s="24"/>
    </row>
    <row r="28" spans="2:19" s="33" customFormat="1" ht="45" customHeight="1" x14ac:dyDescent="0.3">
      <c r="B28" s="78" t="s">
        <v>102</v>
      </c>
      <c r="C28" s="79" t="s">
        <v>28</v>
      </c>
      <c r="D28" s="79" t="s">
        <v>56</v>
      </c>
      <c r="E28" s="80">
        <f>'[1]1.2. АЭС'!E28</f>
        <v>7506965.5707799997</v>
      </c>
      <c r="F28" s="80">
        <f>F29+F30+F31+F32</f>
        <v>372386.20818999992</v>
      </c>
      <c r="G28" s="81">
        <f>G29+G30+G31+G32</f>
        <v>372366.03480999998</v>
      </c>
      <c r="H28" s="21">
        <f>H29+H30+H31+H32</f>
        <v>10.161940000000001</v>
      </c>
      <c r="I28" s="21">
        <f t="shared" si="0"/>
        <v>372376.19675</v>
      </c>
      <c r="J28" s="82">
        <f t="shared" si="1"/>
        <v>10.011439999914728</v>
      </c>
      <c r="K28" s="80">
        <f>K29+K30+K31+K32</f>
        <v>7416073.2103800001</v>
      </c>
      <c r="L28" s="80">
        <f>L29+L30+L31+L32</f>
        <v>341704.87</v>
      </c>
      <c r="M28" s="83">
        <f>M29+M30+M31+M32</f>
        <v>341702.27</v>
      </c>
      <c r="N28" s="21">
        <f>N29+N30+N31+N32</f>
        <v>0</v>
      </c>
      <c r="O28" s="21">
        <f t="shared" si="2"/>
        <v>341702.27</v>
      </c>
      <c r="P28" s="82">
        <f t="shared" si="3"/>
        <v>2.5999999999767169</v>
      </c>
      <c r="Q28" s="99"/>
    </row>
    <row r="29" spans="2:19" s="1" customFormat="1" x14ac:dyDescent="0.3">
      <c r="B29" s="87" t="s">
        <v>103</v>
      </c>
      <c r="C29" s="88" t="s">
        <v>28</v>
      </c>
      <c r="D29" s="88" t="s">
        <v>104</v>
      </c>
      <c r="E29" s="89">
        <f>'[1]1.2. АЭС'!E29</f>
        <v>26595.746619999994</v>
      </c>
      <c r="F29" s="89">
        <v>1468.8154100000002</v>
      </c>
      <c r="G29" s="89">
        <v>1448.64203</v>
      </c>
      <c r="H29" s="89">
        <v>10.161940000000001</v>
      </c>
      <c r="I29" s="21">
        <f t="shared" si="0"/>
        <v>1458.8039699999999</v>
      </c>
      <c r="J29" s="91">
        <f t="shared" si="1"/>
        <v>10.011440000000221</v>
      </c>
      <c r="K29" s="89">
        <f>'[1]1.2. АЭС'!K29</f>
        <v>21512.171350000001</v>
      </c>
      <c r="L29" s="89">
        <v>1159.3800000000001</v>
      </c>
      <c r="M29" s="92">
        <v>1156.78</v>
      </c>
      <c r="N29" s="22">
        <v>0</v>
      </c>
      <c r="O29" s="22">
        <f t="shared" si="2"/>
        <v>1156.78</v>
      </c>
      <c r="P29" s="91">
        <f t="shared" si="3"/>
        <v>2.6000000000001364</v>
      </c>
      <c r="Q29" s="99"/>
      <c r="R29" s="24"/>
      <c r="S29" s="24"/>
    </row>
    <row r="30" spans="2:19" s="1" customFormat="1" x14ac:dyDescent="0.3">
      <c r="B30" s="87" t="s">
        <v>105</v>
      </c>
      <c r="C30" s="88" t="s">
        <v>28</v>
      </c>
      <c r="D30" s="88" t="s">
        <v>106</v>
      </c>
      <c r="E30" s="89">
        <f>'[1]1.2. АЭС'!E30</f>
        <v>3616816.9550299998</v>
      </c>
      <c r="F30" s="89">
        <v>295588.41433999996</v>
      </c>
      <c r="G30" s="90">
        <v>295588.41433999996</v>
      </c>
      <c r="H30" s="22">
        <v>0</v>
      </c>
      <c r="I30" s="22">
        <f t="shared" si="0"/>
        <v>295588.41433999996</v>
      </c>
      <c r="J30" s="91">
        <f t="shared" si="1"/>
        <v>0</v>
      </c>
      <c r="K30" s="89">
        <f>'[1]1.2. АЭС'!K30</f>
        <v>3533068.69576</v>
      </c>
      <c r="L30" s="89">
        <v>275510.82</v>
      </c>
      <c r="M30" s="92">
        <v>275510.82</v>
      </c>
      <c r="N30" s="22">
        <v>0</v>
      </c>
      <c r="O30" s="22">
        <f t="shared" si="2"/>
        <v>275510.82</v>
      </c>
      <c r="P30" s="91">
        <f t="shared" si="3"/>
        <v>0</v>
      </c>
      <c r="Q30" s="99"/>
      <c r="R30" s="24"/>
      <c r="S30" s="24"/>
    </row>
    <row r="31" spans="2:19" s="1" customFormat="1" ht="37.5" x14ac:dyDescent="0.3">
      <c r="B31" s="87" t="s">
        <v>107</v>
      </c>
      <c r="C31" s="88" t="s">
        <v>28</v>
      </c>
      <c r="D31" s="88" t="s">
        <v>108</v>
      </c>
      <c r="E31" s="89">
        <f>'[1]1.2. АЭС'!E31</f>
        <v>3622762.6968900003</v>
      </c>
      <c r="F31" s="89">
        <v>44222.401920000004</v>
      </c>
      <c r="G31" s="90">
        <v>44222.401920000004</v>
      </c>
      <c r="H31" s="22">
        <v>0</v>
      </c>
      <c r="I31" s="22">
        <f t="shared" si="0"/>
        <v>44222.401920000004</v>
      </c>
      <c r="J31" s="91">
        <f t="shared" si="1"/>
        <v>0</v>
      </c>
      <c r="K31" s="89">
        <f>'[1]1.2. АЭС'!K31</f>
        <v>3701503.4772299998</v>
      </c>
      <c r="L31" s="89">
        <v>48139.37</v>
      </c>
      <c r="M31" s="92">
        <v>48139.37</v>
      </c>
      <c r="N31" s="22">
        <v>0</v>
      </c>
      <c r="O31" s="22">
        <f t="shared" si="2"/>
        <v>48139.37</v>
      </c>
      <c r="P31" s="91">
        <f t="shared" si="3"/>
        <v>0</v>
      </c>
      <c r="Q31" s="99"/>
      <c r="R31" s="24"/>
      <c r="S31" s="24"/>
    </row>
    <row r="32" spans="2:19" s="1" customFormat="1" ht="42" customHeight="1" x14ac:dyDescent="0.3">
      <c r="B32" s="87" t="s">
        <v>109</v>
      </c>
      <c r="C32" s="88" t="s">
        <v>28</v>
      </c>
      <c r="D32" s="88" t="s">
        <v>110</v>
      </c>
      <c r="E32" s="89">
        <f>'[1]1.2. АЭС'!E32</f>
        <v>240790.17224000001</v>
      </c>
      <c r="F32" s="89">
        <v>31106.576519999999</v>
      </c>
      <c r="G32" s="90">
        <v>31106.576519999999</v>
      </c>
      <c r="H32" s="22">
        <v>0</v>
      </c>
      <c r="I32" s="22">
        <f t="shared" si="0"/>
        <v>31106.576519999999</v>
      </c>
      <c r="J32" s="91">
        <f t="shared" si="1"/>
        <v>0</v>
      </c>
      <c r="K32" s="89">
        <f>'[1]1.2. АЭС'!K32</f>
        <v>159988.86603999999</v>
      </c>
      <c r="L32" s="89">
        <v>16895.3</v>
      </c>
      <c r="M32" s="92">
        <v>16895.3</v>
      </c>
      <c r="N32" s="22">
        <v>0</v>
      </c>
      <c r="O32" s="22">
        <f t="shared" si="2"/>
        <v>16895.3</v>
      </c>
      <c r="P32" s="91">
        <f t="shared" si="3"/>
        <v>0</v>
      </c>
      <c r="Q32" s="99"/>
      <c r="R32" s="24"/>
      <c r="S32" s="24"/>
    </row>
    <row r="33" spans="2:19" s="33" customFormat="1" x14ac:dyDescent="0.3">
      <c r="B33" s="78" t="s">
        <v>111</v>
      </c>
      <c r="C33" s="79" t="s">
        <v>28</v>
      </c>
      <c r="D33" s="79" t="s">
        <v>58</v>
      </c>
      <c r="E33" s="80">
        <f>'[1]1.2. АЭС'!E33</f>
        <v>3837473.6298399898</v>
      </c>
      <c r="F33" s="80">
        <f>F34+F35+F36</f>
        <v>216619.08900000001</v>
      </c>
      <c r="G33" s="81">
        <f>G34+G35+G36</f>
        <v>200659.76</v>
      </c>
      <c r="H33" s="21">
        <f>H34+H35+H36</f>
        <v>15855.59</v>
      </c>
      <c r="I33" s="21">
        <f t="shared" si="0"/>
        <v>216515.35</v>
      </c>
      <c r="J33" s="82">
        <f t="shared" si="1"/>
        <v>103.7390000000014</v>
      </c>
      <c r="K33" s="80">
        <f>K34+K35+K36</f>
        <v>3229840.3007555474</v>
      </c>
      <c r="L33" s="80">
        <f>L34+L35+L36</f>
        <v>183939.07199999999</v>
      </c>
      <c r="M33" s="83">
        <f>M34+M35+M36</f>
        <v>176261.408</v>
      </c>
      <c r="N33" s="21">
        <f>N34+N35+N36</f>
        <v>7649.3890000000001</v>
      </c>
      <c r="O33" s="21">
        <f t="shared" si="2"/>
        <v>183910.79699999999</v>
      </c>
      <c r="P33" s="82">
        <f t="shared" si="3"/>
        <v>28.274999999994179</v>
      </c>
      <c r="Q33" s="100"/>
    </row>
    <row r="34" spans="2:19" s="1" customFormat="1" x14ac:dyDescent="0.3">
      <c r="B34" s="94" t="s">
        <v>112</v>
      </c>
      <c r="C34" s="88" t="s">
        <v>28</v>
      </c>
      <c r="D34" s="88" t="s">
        <v>95</v>
      </c>
      <c r="E34" s="89">
        <f>'[1]1.2. АЭС'!E34</f>
        <v>1069171.78848333</v>
      </c>
      <c r="F34" s="89">
        <v>77702.13</v>
      </c>
      <c r="G34" s="89">
        <v>76328.460000000006</v>
      </c>
      <c r="H34" s="89">
        <v>1373.67</v>
      </c>
      <c r="I34" s="22">
        <f t="shared" si="0"/>
        <v>77702.13</v>
      </c>
      <c r="J34" s="91">
        <f t="shared" si="1"/>
        <v>0</v>
      </c>
      <c r="K34" s="89">
        <f>'[1]1.2. АЭС'!K34</f>
        <v>925624.57326603599</v>
      </c>
      <c r="L34" s="89">
        <v>66965.596000000005</v>
      </c>
      <c r="M34" s="92">
        <v>66447.839000000007</v>
      </c>
      <c r="N34" s="22">
        <v>517.75699999999995</v>
      </c>
      <c r="O34" s="22">
        <f t="shared" si="2"/>
        <v>66965.596000000005</v>
      </c>
      <c r="P34" s="91">
        <f t="shared" si="3"/>
        <v>0</v>
      </c>
      <c r="Q34" s="95" t="s">
        <v>96</v>
      </c>
    </row>
    <row r="35" spans="2:19" s="1" customFormat="1" x14ac:dyDescent="0.3">
      <c r="B35" s="94" t="s">
        <v>113</v>
      </c>
      <c r="C35" s="88" t="s">
        <v>28</v>
      </c>
      <c r="D35" s="88" t="s">
        <v>95</v>
      </c>
      <c r="E35" s="89">
        <f>'[1]1.2. АЭС'!E35</f>
        <v>1108107.3448971401</v>
      </c>
      <c r="F35" s="89">
        <v>54350.29</v>
      </c>
      <c r="G35" s="89">
        <v>46930.61</v>
      </c>
      <c r="H35" s="89">
        <v>7419.68</v>
      </c>
      <c r="I35" s="22">
        <f t="shared" si="0"/>
        <v>54350.29</v>
      </c>
      <c r="J35" s="91">
        <f t="shared" si="1"/>
        <v>0</v>
      </c>
      <c r="K35" s="89">
        <f>'[1]1.2. АЭС'!K35</f>
        <v>927008.32679600106</v>
      </c>
      <c r="L35" s="89">
        <v>45730.521999999997</v>
      </c>
      <c r="M35" s="92">
        <v>40630.771000000001</v>
      </c>
      <c r="N35" s="22">
        <v>5099.7510000000002</v>
      </c>
      <c r="O35" s="22">
        <f t="shared" si="2"/>
        <v>45730.521999999997</v>
      </c>
      <c r="P35" s="91">
        <f t="shared" si="3"/>
        <v>0</v>
      </c>
      <c r="Q35" s="101"/>
    </row>
    <row r="36" spans="2:19" s="1" customFormat="1" x14ac:dyDescent="0.3">
      <c r="B36" s="94" t="s">
        <v>114</v>
      </c>
      <c r="C36" s="88" t="s">
        <v>28</v>
      </c>
      <c r="D36" s="88" t="s">
        <v>95</v>
      </c>
      <c r="E36" s="89">
        <f>'[1]1.2. АЭС'!E36</f>
        <v>1660194.49645952</v>
      </c>
      <c r="F36" s="89">
        <v>84566.668999999994</v>
      </c>
      <c r="G36" s="89">
        <v>77400.69</v>
      </c>
      <c r="H36" s="89">
        <v>7062.24</v>
      </c>
      <c r="I36" s="22">
        <f t="shared" si="0"/>
        <v>84462.930000000008</v>
      </c>
      <c r="J36" s="91">
        <f t="shared" si="1"/>
        <v>103.73899999998685</v>
      </c>
      <c r="K36" s="89">
        <f>'[1]1.2. АЭС'!K36</f>
        <v>1377207.40069351</v>
      </c>
      <c r="L36" s="89">
        <v>71242.953999999998</v>
      </c>
      <c r="M36" s="92">
        <v>69182.797999999995</v>
      </c>
      <c r="N36" s="22">
        <v>2031.8810000000001</v>
      </c>
      <c r="O36" s="22">
        <f t="shared" si="2"/>
        <v>71214.678999999989</v>
      </c>
      <c r="P36" s="91">
        <f t="shared" si="3"/>
        <v>28.275000000008731</v>
      </c>
      <c r="Q36" s="101"/>
    </row>
    <row r="37" spans="2:19" s="1" customFormat="1" ht="56.25" x14ac:dyDescent="0.3">
      <c r="B37" s="102" t="s">
        <v>115</v>
      </c>
      <c r="C37" s="88" t="s">
        <v>116</v>
      </c>
      <c r="D37" s="88" t="s">
        <v>95</v>
      </c>
      <c r="E37" s="89">
        <f>'[1]1.2. АЭС'!E37</f>
        <v>7312.3123333333306</v>
      </c>
      <c r="F37" s="89">
        <f>F38+F39+F40</f>
        <v>473.88900000000001</v>
      </c>
      <c r="G37" s="90">
        <f>G38+G39+G40</f>
        <v>438.13599999999997</v>
      </c>
      <c r="H37" s="22">
        <f>H38+H39+H40</f>
        <v>35</v>
      </c>
      <c r="I37" s="22">
        <f t="shared" si="0"/>
        <v>473.13599999999997</v>
      </c>
      <c r="J37" s="91">
        <f t="shared" si="1"/>
        <v>0.75300000000004275</v>
      </c>
      <c r="K37" s="89">
        <f>K38+K39+K40</f>
        <v>7131.2453333333397</v>
      </c>
      <c r="L37" s="89">
        <f>L38+L39+L40</f>
        <v>460.94299999999998</v>
      </c>
      <c r="M37" s="92">
        <f>M38+M39+M40</f>
        <v>442.06600000000003</v>
      </c>
      <c r="N37" s="22">
        <f>N38+N39+N40</f>
        <v>18.667000000000002</v>
      </c>
      <c r="O37" s="22">
        <f t="shared" si="2"/>
        <v>460.73300000000006</v>
      </c>
      <c r="P37" s="91">
        <f t="shared" si="3"/>
        <v>0.20999999999992269</v>
      </c>
      <c r="Q37" s="101"/>
    </row>
    <row r="38" spans="2:19" s="1" customFormat="1" x14ac:dyDescent="0.3">
      <c r="B38" s="94" t="s">
        <v>112</v>
      </c>
      <c r="C38" s="88" t="s">
        <v>116</v>
      </c>
      <c r="D38" s="88" t="s">
        <v>95</v>
      </c>
      <c r="E38" s="89">
        <f>'[1]1.2. АЭС'!E38</f>
        <v>1199.9736666666699</v>
      </c>
      <c r="F38" s="89">
        <v>106.667</v>
      </c>
      <c r="G38" s="90">
        <v>104.667</v>
      </c>
      <c r="H38" s="22">
        <v>2</v>
      </c>
      <c r="I38" s="22">
        <f t="shared" si="0"/>
        <v>106.667</v>
      </c>
      <c r="J38" s="91">
        <f t="shared" si="1"/>
        <v>0</v>
      </c>
      <c r="K38" s="89">
        <f>'[1]1.2. АЭС'!K38</f>
        <v>1177.046</v>
      </c>
      <c r="L38" s="89">
        <v>103.556</v>
      </c>
      <c r="M38" s="92">
        <v>102.556</v>
      </c>
      <c r="N38" s="22">
        <v>1</v>
      </c>
      <c r="O38" s="22">
        <f t="shared" si="2"/>
        <v>103.556</v>
      </c>
      <c r="P38" s="91">
        <f t="shared" si="3"/>
        <v>0</v>
      </c>
      <c r="Q38" s="101"/>
    </row>
    <row r="39" spans="2:19" s="1" customFormat="1" x14ac:dyDescent="0.3">
      <c r="B39" s="94" t="s">
        <v>113</v>
      </c>
      <c r="C39" s="88" t="s">
        <v>116</v>
      </c>
      <c r="D39" s="88" t="s">
        <v>95</v>
      </c>
      <c r="E39" s="89">
        <f>'[1]1.2. АЭС'!E39</f>
        <v>1906.0723333333301</v>
      </c>
      <c r="F39" s="89">
        <v>113.889</v>
      </c>
      <c r="G39" s="90">
        <v>97.888999999999996</v>
      </c>
      <c r="H39" s="22">
        <v>16</v>
      </c>
      <c r="I39" s="22">
        <f t="shared" si="0"/>
        <v>113.889</v>
      </c>
      <c r="J39" s="91">
        <f t="shared" si="1"/>
        <v>0</v>
      </c>
      <c r="K39" s="89">
        <f>'[1]1.2. АЭС'!K39</f>
        <v>1854.2246666666699</v>
      </c>
      <c r="L39" s="89">
        <v>110.38800000000001</v>
      </c>
      <c r="M39" s="92">
        <v>98.61</v>
      </c>
      <c r="N39" s="22">
        <v>11.778</v>
      </c>
      <c r="O39" s="22">
        <f t="shared" si="2"/>
        <v>110.38800000000001</v>
      </c>
      <c r="P39" s="91">
        <f t="shared" si="3"/>
        <v>0</v>
      </c>
      <c r="Q39" s="101"/>
    </row>
    <row r="40" spans="2:19" s="1" customFormat="1" x14ac:dyDescent="0.3">
      <c r="B40" s="94" t="s">
        <v>114</v>
      </c>
      <c r="C40" s="88" t="s">
        <v>116</v>
      </c>
      <c r="D40" s="88" t="s">
        <v>95</v>
      </c>
      <c r="E40" s="89">
        <f>'[1]1.2. АЭС'!E40</f>
        <v>4206.2663333333303</v>
      </c>
      <c r="F40" s="89">
        <v>253.333</v>
      </c>
      <c r="G40" s="90">
        <v>235.58</v>
      </c>
      <c r="H40" s="22">
        <v>17</v>
      </c>
      <c r="I40" s="22">
        <f t="shared" si="0"/>
        <v>252.58</v>
      </c>
      <c r="J40" s="91">
        <f t="shared" si="1"/>
        <v>0.7529999999999859</v>
      </c>
      <c r="K40" s="89">
        <f>'[1]1.2. АЭС'!K40</f>
        <v>4099.9746666666697</v>
      </c>
      <c r="L40" s="89">
        <v>246.999</v>
      </c>
      <c r="M40" s="92">
        <v>240.9</v>
      </c>
      <c r="N40" s="22">
        <v>5.8890000000000002</v>
      </c>
      <c r="O40" s="22">
        <f t="shared" si="2"/>
        <v>246.78900000000002</v>
      </c>
      <c r="P40" s="91">
        <f t="shared" si="3"/>
        <v>0.20999999999997954</v>
      </c>
      <c r="Q40" s="103"/>
    </row>
    <row r="41" spans="2:19" s="33" customFormat="1" ht="112.5" x14ac:dyDescent="0.3">
      <c r="B41" s="78" t="s">
        <v>117</v>
      </c>
      <c r="C41" s="79" t="s">
        <v>28</v>
      </c>
      <c r="D41" s="79" t="s">
        <v>61</v>
      </c>
      <c r="E41" s="80">
        <f>'[1]1.2. АЭС'!E41</f>
        <v>1100693.35317</v>
      </c>
      <c r="F41" s="80">
        <v>63103.026859999998</v>
      </c>
      <c r="G41" s="81">
        <v>58614.195599999999</v>
      </c>
      <c r="H41" s="81">
        <v>4448.9399599999997</v>
      </c>
      <c r="I41" s="21">
        <f t="shared" si="0"/>
        <v>63063.135559999995</v>
      </c>
      <c r="J41" s="82">
        <f t="shared" si="1"/>
        <v>39.891300000002957</v>
      </c>
      <c r="K41" s="80">
        <f>'[1]1.2. АЭС'!K41</f>
        <v>906436.55257000006</v>
      </c>
      <c r="L41" s="80">
        <v>52492.25</v>
      </c>
      <c r="M41" s="83">
        <v>50219.46</v>
      </c>
      <c r="N41" s="21">
        <v>2256.5</v>
      </c>
      <c r="O41" s="21">
        <f t="shared" si="2"/>
        <v>52475.96</v>
      </c>
      <c r="P41" s="82">
        <f t="shared" si="3"/>
        <v>16.290000000000873</v>
      </c>
      <c r="Q41" s="98" t="s">
        <v>30</v>
      </c>
    </row>
    <row r="42" spans="2:19" s="33" customFormat="1" x14ac:dyDescent="0.3">
      <c r="B42" s="78" t="s">
        <v>118</v>
      </c>
      <c r="C42" s="79" t="s">
        <v>28</v>
      </c>
      <c r="D42" s="79" t="s">
        <v>63</v>
      </c>
      <c r="E42" s="80">
        <f>'[1]1.2. АЭС'!E42</f>
        <v>1532970.5042599998</v>
      </c>
      <c r="F42" s="80">
        <v>80390.440340000001</v>
      </c>
      <c r="G42" s="80">
        <v>80325.217480000007</v>
      </c>
      <c r="H42" s="80">
        <v>37.96593</v>
      </c>
      <c r="I42" s="21">
        <f t="shared" si="0"/>
        <v>80363.183410000012</v>
      </c>
      <c r="J42" s="82">
        <f t="shared" si="1"/>
        <v>27.256929999988643</v>
      </c>
      <c r="K42" s="80">
        <f>'[1]1.2. АЭС'!K42</f>
        <v>1645333.6905400001</v>
      </c>
      <c r="L42" s="80">
        <v>76897.66</v>
      </c>
      <c r="M42" s="83">
        <v>76881.509999999995</v>
      </c>
      <c r="N42" s="21">
        <v>8.26</v>
      </c>
      <c r="O42" s="21">
        <f t="shared" si="2"/>
        <v>76889.76999999999</v>
      </c>
      <c r="P42" s="82">
        <f t="shared" si="3"/>
        <v>7.8900000000139698</v>
      </c>
      <c r="Q42" s="84"/>
      <c r="R42" s="104"/>
      <c r="S42" s="104"/>
    </row>
    <row r="43" spans="2:19" s="33" customFormat="1" ht="40.5" customHeight="1" x14ac:dyDescent="0.3">
      <c r="B43" s="78" t="s">
        <v>119</v>
      </c>
      <c r="C43" s="79" t="s">
        <v>28</v>
      </c>
      <c r="D43" s="79" t="s">
        <v>120</v>
      </c>
      <c r="E43" s="80">
        <f>'[1]1.2. АЭС'!E43</f>
        <v>210882.37063000002</v>
      </c>
      <c r="F43" s="80">
        <f>F44+F45</f>
        <v>5345.4455299999991</v>
      </c>
      <c r="G43" s="81">
        <f>G44+G45</f>
        <v>5315.1478099999986</v>
      </c>
      <c r="H43" s="21">
        <f>H44+H45</f>
        <v>29.16639</v>
      </c>
      <c r="I43" s="21">
        <f t="shared" si="0"/>
        <v>5344.3141999999989</v>
      </c>
      <c r="J43" s="82">
        <f t="shared" si="1"/>
        <v>1.1313300000001618</v>
      </c>
      <c r="K43" s="80">
        <f>K44+K45</f>
        <v>171600.41302000001</v>
      </c>
      <c r="L43" s="80">
        <f>L44+L45</f>
        <v>6447.59</v>
      </c>
      <c r="M43" s="83">
        <f>M44+M45</f>
        <v>6446.79</v>
      </c>
      <c r="N43" s="21">
        <f>N44+N45</f>
        <v>0</v>
      </c>
      <c r="O43" s="21">
        <f t="shared" si="2"/>
        <v>6446.79</v>
      </c>
      <c r="P43" s="82">
        <f t="shared" si="3"/>
        <v>0.8000000000001819</v>
      </c>
      <c r="Q43" s="84"/>
    </row>
    <row r="44" spans="2:19" s="1" customFormat="1" x14ac:dyDescent="0.3">
      <c r="B44" s="102" t="s">
        <v>121</v>
      </c>
      <c r="C44" s="88" t="s">
        <v>28</v>
      </c>
      <c r="D44" s="105">
        <v>161</v>
      </c>
      <c r="E44" s="89">
        <f>'[1]1.2. АЭС'!E44</f>
        <v>210882.37063000002</v>
      </c>
      <c r="F44" s="89">
        <v>5345.4455299999991</v>
      </c>
      <c r="G44" s="89">
        <v>5315.1478099999986</v>
      </c>
      <c r="H44" s="89">
        <v>29.16639</v>
      </c>
      <c r="I44" s="22">
        <f t="shared" si="0"/>
        <v>5344.3141999999989</v>
      </c>
      <c r="J44" s="91">
        <f t="shared" si="1"/>
        <v>1.1313300000001618</v>
      </c>
      <c r="K44" s="89">
        <f>'[1]1.2. АЭС'!K44</f>
        <v>171600.41302000001</v>
      </c>
      <c r="L44" s="89">
        <v>6447.59</v>
      </c>
      <c r="M44" s="92">
        <v>6446.79</v>
      </c>
      <c r="N44" s="22">
        <v>0</v>
      </c>
      <c r="O44" s="22">
        <f t="shared" si="2"/>
        <v>6446.79</v>
      </c>
      <c r="P44" s="91">
        <f t="shared" si="3"/>
        <v>0.8000000000001819</v>
      </c>
      <c r="Q44" s="84"/>
      <c r="R44" s="24"/>
      <c r="S44" s="24"/>
    </row>
    <row r="45" spans="2:19" s="1" customFormat="1" x14ac:dyDescent="0.3">
      <c r="B45" s="102" t="s">
        <v>122</v>
      </c>
      <c r="C45" s="88" t="s">
        <v>28</v>
      </c>
      <c r="D45" s="105">
        <v>162</v>
      </c>
      <c r="E45" s="89">
        <f>'[1]1.2. АЭС'!E45</f>
        <v>0</v>
      </c>
      <c r="F45" s="89">
        <v>0</v>
      </c>
      <c r="G45" s="90">
        <v>0</v>
      </c>
      <c r="H45" s="22">
        <v>0</v>
      </c>
      <c r="I45" s="22">
        <f t="shared" si="0"/>
        <v>0</v>
      </c>
      <c r="J45" s="91">
        <f t="shared" si="1"/>
        <v>0</v>
      </c>
      <c r="K45" s="89">
        <f>'[1]1.2. АЭС'!K45</f>
        <v>0</v>
      </c>
      <c r="L45" s="89">
        <v>0</v>
      </c>
      <c r="M45" s="92">
        <v>0</v>
      </c>
      <c r="N45" s="22">
        <v>0</v>
      </c>
      <c r="O45" s="22">
        <f t="shared" si="2"/>
        <v>0</v>
      </c>
      <c r="P45" s="91">
        <f t="shared" si="3"/>
        <v>0</v>
      </c>
      <c r="Q45" s="84"/>
    </row>
    <row r="46" spans="2:19" s="33" customFormat="1" ht="37.5" x14ac:dyDescent="0.3">
      <c r="B46" s="78" t="s">
        <v>123</v>
      </c>
      <c r="C46" s="79" t="s">
        <v>28</v>
      </c>
      <c r="D46" s="79" t="s">
        <v>124</v>
      </c>
      <c r="E46" s="80">
        <f>'[1]1.2. АЭС'!E46</f>
        <v>191073.10569</v>
      </c>
      <c r="F46" s="80">
        <v>10493.82351</v>
      </c>
      <c r="G46" s="80">
        <v>10331.241969999999</v>
      </c>
      <c r="H46" s="80">
        <v>160.28467000000001</v>
      </c>
      <c r="I46" s="21">
        <f t="shared" si="0"/>
        <v>10491.52664</v>
      </c>
      <c r="J46" s="82">
        <f t="shared" si="1"/>
        <v>2.2968700000001263</v>
      </c>
      <c r="K46" s="80">
        <f>'[1]1.2. АЭС'!K46</f>
        <v>146832.65757000001</v>
      </c>
      <c r="L46" s="80">
        <v>10204.58</v>
      </c>
      <c r="M46" s="83">
        <v>10201.52</v>
      </c>
      <c r="N46" s="21">
        <v>0</v>
      </c>
      <c r="O46" s="21">
        <f t="shared" si="2"/>
        <v>10201.52</v>
      </c>
      <c r="P46" s="82">
        <f t="shared" si="3"/>
        <v>3.0599999999994907</v>
      </c>
      <c r="Q46" s="84"/>
      <c r="R46" s="104"/>
      <c r="S46" s="104"/>
    </row>
    <row r="47" spans="2:19" s="33" customFormat="1" ht="56.25" x14ac:dyDescent="0.3">
      <c r="B47" s="78" t="s">
        <v>125</v>
      </c>
      <c r="C47" s="79" t="s">
        <v>28</v>
      </c>
      <c r="D47" s="79" t="s">
        <v>126</v>
      </c>
      <c r="E47" s="80">
        <f>'[1]1.2. АЭС'!E47</f>
        <v>899276.90242000006</v>
      </c>
      <c r="F47" s="80">
        <f>'1.1. ЭС ЕАО'!F26</f>
        <v>98473.65</v>
      </c>
      <c r="G47" s="80">
        <f>'1.1. ЭС ЕАО'!G26</f>
        <v>98061.782470000006</v>
      </c>
      <c r="H47" s="80">
        <f>'1.1. ЭС ЕАО'!H26</f>
        <v>411.86752999999999</v>
      </c>
      <c r="I47" s="21">
        <f t="shared" si="0"/>
        <v>98473.650000000009</v>
      </c>
      <c r="J47" s="82">
        <f t="shared" si="1"/>
        <v>0</v>
      </c>
      <c r="K47" s="80">
        <f>'[1]1.1. АЭС'!J26</f>
        <v>601562.59985</v>
      </c>
      <c r="L47" s="80">
        <f>'1.1. ЭС ЕАО'!K26</f>
        <v>65615.69</v>
      </c>
      <c r="M47" s="80">
        <f>'1.1. ЭС ЕАО'!L26</f>
        <v>65203.822477432899</v>
      </c>
      <c r="N47" s="80">
        <f>'1.1. ЭС ЕАО'!M26</f>
        <v>411.86752256712299</v>
      </c>
      <c r="O47" s="21">
        <f t="shared" si="2"/>
        <v>65615.690000000017</v>
      </c>
      <c r="P47" s="82">
        <f t="shared" si="3"/>
        <v>0</v>
      </c>
      <c r="Q47" s="106"/>
      <c r="R47" s="104"/>
      <c r="S47" s="104"/>
    </row>
    <row r="48" spans="2:19" s="33" customFormat="1" x14ac:dyDescent="0.3">
      <c r="B48" s="78" t="s">
        <v>51</v>
      </c>
      <c r="C48" s="79" t="s">
        <v>28</v>
      </c>
      <c r="D48" s="79" t="s">
        <v>127</v>
      </c>
      <c r="E48" s="80">
        <f>'[1]1.2. АЭС'!E48</f>
        <v>473949.70906761556</v>
      </c>
      <c r="F48" s="80">
        <f>('1.1. ЭС ЕАО'!F20+'1.1. ЭС ЕАО'!F22)-F20-F28-F33-F41-F42-F43-F46</f>
        <v>54270.807875663522</v>
      </c>
      <c r="G48" s="81">
        <f>('1.1. ЭС ЕАО'!G20+'1.1. ЭС ЕАО'!G22)-G20-G28-G33-G41-G42-G43-G46</f>
        <v>53282.963656939028</v>
      </c>
      <c r="H48" s="21">
        <f>('1.1. ЭС ЕАО'!H20+'1.1. ЭС ЕАО'!H22)-H20-H28-H33-H41-H42-H43-H46</f>
        <v>929.88726872426332</v>
      </c>
      <c r="I48" s="21">
        <f t="shared" si="0"/>
        <v>54212.85092566329</v>
      </c>
      <c r="J48" s="82">
        <f t="shared" si="1"/>
        <v>57.956950000232609</v>
      </c>
      <c r="K48" s="80">
        <f>('[1]1.1. АЭС'!J20+'[1]1.1. АЭС'!J22)-K20-K28-K33-K41-K42-K43-K46</f>
        <v>400606.30292635446</v>
      </c>
      <c r="L48" s="80">
        <f>('1.1. ЭС ЕАО'!K20+'1.1. ЭС ЕАО'!K22)-L20-L28-L33-L41-L42-L43-L46</f>
        <v>49975.974729999914</v>
      </c>
      <c r="M48" s="80">
        <f>('1.1. ЭС ЕАО'!L20+'1.1. ЭС ЕАО'!L22)-M20-M28-M33-M41-M42-M43-M46</f>
        <v>49168.908729999894</v>
      </c>
      <c r="N48" s="80">
        <f>('1.1. ЭС ЕАО'!M20+'1.1. ЭС ЕАО'!M22)-N20-N28-N33-N41-N42-N43-N46</f>
        <v>789.35099999999989</v>
      </c>
      <c r="O48" s="21">
        <f t="shared" si="2"/>
        <v>49958.259729999896</v>
      </c>
      <c r="P48" s="82">
        <f t="shared" si="3"/>
        <v>17.715000000018335</v>
      </c>
      <c r="Q48" s="107"/>
    </row>
    <row r="49" spans="2:19" s="33" customFormat="1" ht="56.25" x14ac:dyDescent="0.3">
      <c r="B49" s="108" t="s">
        <v>128</v>
      </c>
      <c r="C49" s="79" t="s">
        <v>28</v>
      </c>
      <c r="D49" s="79" t="s">
        <v>129</v>
      </c>
      <c r="E49" s="80">
        <f>'[1]1.2. АЭС'!E49</f>
        <v>1636689.4159599999</v>
      </c>
      <c r="F49" s="80">
        <f>F50+F51+F52+F53+F54</f>
        <v>14510.348210000029</v>
      </c>
      <c r="G49" s="81">
        <f>G50+G51+G52+G53+G54</f>
        <v>12924.60096800419</v>
      </c>
      <c r="H49" s="21">
        <f>H50+H51+H52+H53+H54</f>
        <v>1146.2100869241901</v>
      </c>
      <c r="I49" s="21">
        <f t="shared" si="0"/>
        <v>14070.811054928379</v>
      </c>
      <c r="J49" s="82">
        <f t="shared" si="1"/>
        <v>439.53715507164998</v>
      </c>
      <c r="K49" s="80">
        <f>K50+K51+K52+K53+K54</f>
        <v>361783.93739710597</v>
      </c>
      <c r="L49" s="80">
        <f>L50+L51+L52+L53+L54</f>
        <v>14456.543483042591</v>
      </c>
      <c r="M49" s="83">
        <f>M50+M51+M52+M53+M54</f>
        <v>11708.809072234599</v>
      </c>
      <c r="N49" s="21">
        <f>N50+N51+N52+N53+N54</f>
        <v>315.70121462984497</v>
      </c>
      <c r="O49" s="21">
        <f t="shared" si="2"/>
        <v>12024.510286864444</v>
      </c>
      <c r="P49" s="82">
        <f t="shared" si="3"/>
        <v>2432.0331961781467</v>
      </c>
      <c r="Q49" s="109"/>
    </row>
    <row r="50" spans="2:19" s="1" customFormat="1" x14ac:dyDescent="0.3">
      <c r="B50" s="110" t="s">
        <v>130</v>
      </c>
      <c r="C50" s="88"/>
      <c r="D50" s="88" t="s">
        <v>131</v>
      </c>
      <c r="E50" s="111">
        <f>'[1]1.2. АЭС'!E50</f>
        <v>1000000</v>
      </c>
      <c r="F50" s="111">
        <v>0</v>
      </c>
      <c r="G50" s="111">
        <v>0</v>
      </c>
      <c r="H50" s="111">
        <v>0</v>
      </c>
      <c r="I50" s="112">
        <f t="shared" si="0"/>
        <v>0</v>
      </c>
      <c r="J50" s="113">
        <f t="shared" si="1"/>
        <v>0</v>
      </c>
      <c r="K50" s="111">
        <f>'[1]1.2. АЭС'!K50</f>
        <v>0</v>
      </c>
      <c r="L50" s="111">
        <v>0</v>
      </c>
      <c r="M50" s="111">
        <v>0</v>
      </c>
      <c r="N50" s="111">
        <v>0</v>
      </c>
      <c r="O50" s="112">
        <f t="shared" si="2"/>
        <v>0</v>
      </c>
      <c r="P50" s="113">
        <f t="shared" si="3"/>
        <v>0</v>
      </c>
      <c r="Q50" s="114"/>
    </row>
    <row r="51" spans="2:19" s="1" customFormat="1" x14ac:dyDescent="0.3">
      <c r="B51" s="110" t="s">
        <v>132</v>
      </c>
      <c r="C51" s="88" t="s">
        <v>28</v>
      </c>
      <c r="D51" s="88" t="s">
        <v>133</v>
      </c>
      <c r="E51" s="89">
        <f>'[1]1.2. АЭС'!E51</f>
        <v>0</v>
      </c>
      <c r="F51" s="89">
        <v>0</v>
      </c>
      <c r="G51" s="89">
        <v>0</v>
      </c>
      <c r="H51" s="89">
        <v>0</v>
      </c>
      <c r="I51" s="22">
        <f t="shared" si="0"/>
        <v>0</v>
      </c>
      <c r="J51" s="91">
        <f t="shared" si="1"/>
        <v>0</v>
      </c>
      <c r="K51" s="89">
        <f>'[1]1.2. АЭС'!K51</f>
        <v>0</v>
      </c>
      <c r="L51" s="89">
        <v>0</v>
      </c>
      <c r="M51" s="89">
        <v>0</v>
      </c>
      <c r="N51" s="89">
        <v>0</v>
      </c>
      <c r="O51" s="22">
        <f t="shared" si="2"/>
        <v>0</v>
      </c>
      <c r="P51" s="91">
        <f t="shared" si="3"/>
        <v>0</v>
      </c>
      <c r="Q51" s="115" t="s">
        <v>35</v>
      </c>
    </row>
    <row r="52" spans="2:19" s="1" customFormat="1" x14ac:dyDescent="0.3">
      <c r="B52" s="110" t="s">
        <v>134</v>
      </c>
      <c r="C52" s="88" t="s">
        <v>28</v>
      </c>
      <c r="D52" s="88" t="s">
        <v>135</v>
      </c>
      <c r="E52" s="89">
        <f>'[1]1.2. АЭС'!E52</f>
        <v>0</v>
      </c>
      <c r="F52" s="89">
        <v>0</v>
      </c>
      <c r="G52" s="89">
        <v>0</v>
      </c>
      <c r="H52" s="89">
        <v>0</v>
      </c>
      <c r="I52" s="22">
        <f t="shared" si="0"/>
        <v>0</v>
      </c>
      <c r="J52" s="91">
        <f t="shared" si="1"/>
        <v>0</v>
      </c>
      <c r="K52" s="89">
        <f>'[1]1.2. АЭС'!K52</f>
        <v>0</v>
      </c>
      <c r="L52" s="89">
        <v>0</v>
      </c>
      <c r="M52" s="89">
        <v>0</v>
      </c>
      <c r="N52" s="89">
        <v>0</v>
      </c>
      <c r="O52" s="22">
        <f t="shared" si="2"/>
        <v>0</v>
      </c>
      <c r="P52" s="91">
        <f t="shared" si="3"/>
        <v>0</v>
      </c>
      <c r="Q52" s="115" t="s">
        <v>35</v>
      </c>
    </row>
    <row r="53" spans="2:19" s="1" customFormat="1" ht="65.099999999999994" customHeight="1" x14ac:dyDescent="0.3">
      <c r="B53" s="110" t="s">
        <v>136</v>
      </c>
      <c r="C53" s="88" t="s">
        <v>28</v>
      </c>
      <c r="D53" s="88" t="s">
        <v>137</v>
      </c>
      <c r="E53" s="89">
        <f>'[1]1.2. АЭС'!E53</f>
        <v>224162.87794999997</v>
      </c>
      <c r="F53" s="89">
        <v>12947.000980000001</v>
      </c>
      <c r="G53" s="89">
        <v>11854.479129746454</v>
      </c>
      <c r="H53" s="89">
        <v>1081.6334672114756</v>
      </c>
      <c r="I53" s="22">
        <f t="shared" si="0"/>
        <v>12936.11259695793</v>
      </c>
      <c r="J53" s="91">
        <f t="shared" si="1"/>
        <v>10.888383042070927</v>
      </c>
      <c r="K53" s="89">
        <f>'[1]1.2. АЭС'!K53</f>
        <v>169981.233857107</v>
      </c>
      <c r="L53" s="89">
        <v>10386.7124830426</v>
      </c>
      <c r="M53" s="89">
        <v>10086.356492158</v>
      </c>
      <c r="N53" s="89">
        <v>296.23369837748601</v>
      </c>
      <c r="O53" s="22">
        <f t="shared" si="2"/>
        <v>10382.590190535486</v>
      </c>
      <c r="P53" s="91">
        <f t="shared" si="3"/>
        <v>4.1222925071142527</v>
      </c>
      <c r="Q53" s="98" t="s">
        <v>138</v>
      </c>
      <c r="R53" s="116"/>
      <c r="S53" s="116"/>
    </row>
    <row r="54" spans="2:19" s="1" customFormat="1" ht="65.099999999999994" customHeight="1" x14ac:dyDescent="0.3">
      <c r="B54" s="110" t="s">
        <v>139</v>
      </c>
      <c r="C54" s="88" t="s">
        <v>28</v>
      </c>
      <c r="D54" s="88" t="s">
        <v>140</v>
      </c>
      <c r="E54" s="89">
        <f>'[1]1.2. АЭС'!E54</f>
        <v>412526.53801000013</v>
      </c>
      <c r="F54" s="89">
        <f>('1.1. ЭС ЕАО'!F26+'1.1. ЭС ЕАО'!F28)-F53-F47</f>
        <v>1563.3472300000285</v>
      </c>
      <c r="G54" s="90">
        <f>('1.1. ЭС ЕАО'!G26+'1.1. ЭС ЕАО'!G28)-G53-G47</f>
        <v>1070.1218382577354</v>
      </c>
      <c r="H54" s="22">
        <f>('1.1. ЭС ЕАО'!H26+'1.1. ЭС ЕАО'!H28)-H53-H47</f>
        <v>64.576619712714546</v>
      </c>
      <c r="I54" s="22">
        <f t="shared" si="0"/>
        <v>1134.6984579704499</v>
      </c>
      <c r="J54" s="91">
        <f t="shared" si="1"/>
        <v>428.64877202957859</v>
      </c>
      <c r="K54" s="89">
        <f>('[1]1.1. АЭС'!J26+'[1]1.1. АЭС'!J28)-K53-K47</f>
        <v>191802.70353999897</v>
      </c>
      <c r="L54" s="89">
        <f>('1.1. ЭС ЕАО'!K26+'1.1. ЭС ЕАО'!K28)-L53-L47</f>
        <v>4069.830999999991</v>
      </c>
      <c r="M54" s="89">
        <f>('1.1. ЭС ЕАО'!L26+'1.1. ЭС ЕАО'!L28)-M53-M47</f>
        <v>1622.4525800765987</v>
      </c>
      <c r="N54" s="89">
        <f>('1.1. ЭС ЕАО'!M26+'1.1. ЭС ЕАО'!M28)-N53-N47</f>
        <v>19.467516252358962</v>
      </c>
      <c r="O54" s="22">
        <f t="shared" si="2"/>
        <v>1641.9200963289577</v>
      </c>
      <c r="P54" s="91">
        <f t="shared" si="3"/>
        <v>2427.9109036710333</v>
      </c>
      <c r="Q54" s="100"/>
    </row>
    <row r="55" spans="2:19" s="33" customFormat="1" ht="37.5" x14ac:dyDescent="0.3">
      <c r="B55" s="108" t="s">
        <v>141</v>
      </c>
      <c r="C55" s="79" t="s">
        <v>28</v>
      </c>
      <c r="D55" s="79" t="s">
        <v>142</v>
      </c>
      <c r="E55" s="80">
        <f>'[1]1.2. АЭС'!E55</f>
        <v>91799.380172601508</v>
      </c>
      <c r="F55" s="80">
        <f>'1.1. ЭС ЕАО'!F30</f>
        <v>9602.2963479074497</v>
      </c>
      <c r="G55" s="80">
        <f>'1.1. ЭС ЕАО'!G30</f>
        <v>11073.011679576</v>
      </c>
      <c r="H55" s="80">
        <f>'1.1. ЭС ЕАО'!H30</f>
        <v>-3456.2961624885302</v>
      </c>
      <c r="I55" s="80">
        <f>G55+H55</f>
        <v>7616.7155170874703</v>
      </c>
      <c r="J55" s="80">
        <f>F55-I55</f>
        <v>1985.5808308199794</v>
      </c>
      <c r="K55" s="80">
        <f>'[1]1.1. АЭС'!J30</f>
        <v>338946.81947350298</v>
      </c>
      <c r="L55" s="80">
        <f>'1.1. ЭС ЕАО'!K30</f>
        <v>28432.150539999999</v>
      </c>
      <c r="M55" s="83">
        <f>'1.1. ЭС ЕАО'!L30</f>
        <v>29497.0031161847</v>
      </c>
      <c r="N55" s="21">
        <f>'1.1. ЭС ЕАО'!M30</f>
        <v>-1671.39199309531</v>
      </c>
      <c r="O55" s="21">
        <f>M55+N55</f>
        <v>27825.611123089391</v>
      </c>
      <c r="P55" s="82">
        <f>L55-O55</f>
        <v>606.53941691060754</v>
      </c>
      <c r="Q55" s="109"/>
      <c r="R55" s="104"/>
      <c r="S55" s="104"/>
    </row>
    <row r="56" spans="2:19" s="1" customFormat="1" ht="26.25" customHeight="1" x14ac:dyDescent="0.3">
      <c r="B56" s="117" t="s">
        <v>143</v>
      </c>
      <c r="C56" s="118"/>
      <c r="D56" s="118"/>
      <c r="E56" s="119">
        <f>'[1]1.2. АЭС'!E56</f>
        <v>0</v>
      </c>
      <c r="F56" s="119"/>
      <c r="G56" s="120"/>
      <c r="H56" s="120"/>
      <c r="I56" s="22"/>
      <c r="J56" s="121"/>
      <c r="K56" s="119">
        <f>'[1]1.2. АЭС'!K56</f>
        <v>0</v>
      </c>
      <c r="L56" s="119"/>
      <c r="M56" s="122"/>
      <c r="N56" s="120"/>
      <c r="O56" s="120"/>
      <c r="P56" s="121"/>
      <c r="Q56" s="123"/>
    </row>
    <row r="57" spans="2:19" s="1" customFormat="1" ht="60" customHeight="1" x14ac:dyDescent="0.3">
      <c r="B57" s="124" t="s">
        <v>144</v>
      </c>
      <c r="C57" s="88" t="s">
        <v>28</v>
      </c>
      <c r="D57" s="88" t="s">
        <v>145</v>
      </c>
      <c r="E57" s="89">
        <f>'[1]1.2. АЭС'!E57</f>
        <v>13886790.802209999</v>
      </c>
      <c r="F57" s="89">
        <v>777294.93861000007</v>
      </c>
      <c r="G57" s="90">
        <v>757467.78388</v>
      </c>
      <c r="H57" s="22">
        <v>19699.939079999996</v>
      </c>
      <c r="I57" s="22">
        <f t="shared" ref="I57:I65" si="4">G57+H57</f>
        <v>777167.72296000004</v>
      </c>
      <c r="J57" s="91">
        <f t="shared" si="1"/>
        <v>127.21565000002738</v>
      </c>
      <c r="K57" s="89">
        <f>'[1]1.2. АЭС'!K57</f>
        <v>13048820.80278</v>
      </c>
      <c r="L57" s="89">
        <v>694515.87522000005</v>
      </c>
      <c r="M57" s="92">
        <v>684291.00895000005</v>
      </c>
      <c r="N57" s="22">
        <v>10165.388800000001</v>
      </c>
      <c r="O57" s="22">
        <f t="shared" ref="O57:O65" si="5">M57+N57</f>
        <v>694456.39775</v>
      </c>
      <c r="P57" s="91">
        <f t="shared" ref="P57:P65" si="6">L57-O57</f>
        <v>59.477470000041649</v>
      </c>
      <c r="Q57" s="125" t="s">
        <v>30</v>
      </c>
    </row>
    <row r="58" spans="2:19" s="1" customFormat="1" ht="60" customHeight="1" x14ac:dyDescent="0.3">
      <c r="B58" s="124" t="s">
        <v>146</v>
      </c>
      <c r="C58" s="88" t="s">
        <v>28</v>
      </c>
      <c r="D58" s="88" t="s">
        <v>147</v>
      </c>
      <c r="E58" s="89">
        <f>'[1]1.2. АЭС'!E58</f>
        <v>4778186.9170999974</v>
      </c>
      <c r="F58" s="89">
        <f>F19-F57</f>
        <v>284125.1035815957</v>
      </c>
      <c r="G58" s="90">
        <f>G19-G57</f>
        <v>281515.11509287113</v>
      </c>
      <c r="H58" s="22">
        <f>H19-H57</f>
        <v>2448.5860887242634</v>
      </c>
      <c r="I58" s="22">
        <f t="shared" si="4"/>
        <v>283963.70118159539</v>
      </c>
      <c r="J58" s="91">
        <f t="shared" si="1"/>
        <v>161.4024000003119</v>
      </c>
      <c r="K58" s="89">
        <f>K19-K57</f>
        <v>3857855.1281219032</v>
      </c>
      <c r="L58" s="89">
        <f>L19-L57</f>
        <v>234803.75477999984</v>
      </c>
      <c r="M58" s="92">
        <f>M19-M57</f>
        <v>233681.32352743298</v>
      </c>
      <c r="N58" s="22">
        <f>N19-N57</f>
        <v>1072.9587225671221</v>
      </c>
      <c r="O58" s="22">
        <f t="shared" si="5"/>
        <v>234754.28225000011</v>
      </c>
      <c r="P58" s="91">
        <f t="shared" si="6"/>
        <v>49.472529999737162</v>
      </c>
      <c r="Q58" s="126"/>
    </row>
    <row r="59" spans="2:19" s="1" customFormat="1" ht="75" x14ac:dyDescent="0.3">
      <c r="B59" s="124" t="s">
        <v>148</v>
      </c>
      <c r="C59" s="88" t="s">
        <v>28</v>
      </c>
      <c r="D59" s="105">
        <v>600</v>
      </c>
      <c r="E59" s="89">
        <f>'[1]1.2. АЭС'!E59</f>
        <v>1790945.38103</v>
      </c>
      <c r="F59" s="89">
        <v>163685.06353000001</v>
      </c>
      <c r="G59" s="89">
        <v>106963.37642</v>
      </c>
      <c r="H59" s="89">
        <v>56721.687109999999</v>
      </c>
      <c r="I59" s="22">
        <f t="shared" si="4"/>
        <v>163685.06352999998</v>
      </c>
      <c r="J59" s="91">
        <f t="shared" si="1"/>
        <v>0</v>
      </c>
      <c r="K59" s="89">
        <f>'[1]1.2. АЭС'!K59</f>
        <v>1837991.829134</v>
      </c>
      <c r="L59" s="89">
        <v>148291.21082000001</v>
      </c>
      <c r="M59" s="89">
        <v>80172.507580000005</v>
      </c>
      <c r="N59" s="89">
        <v>68118.703240000003</v>
      </c>
      <c r="O59" s="22">
        <f t="shared" si="5"/>
        <v>148291.21082000001</v>
      </c>
      <c r="P59" s="91">
        <f t="shared" si="6"/>
        <v>0</v>
      </c>
      <c r="Q59" s="115"/>
    </row>
    <row r="60" spans="2:19" s="33" customFormat="1" ht="37.5" x14ac:dyDescent="0.3">
      <c r="B60" s="127" t="s">
        <v>149</v>
      </c>
      <c r="C60" s="79" t="s">
        <v>28</v>
      </c>
      <c r="D60" s="128">
        <v>700</v>
      </c>
      <c r="E60" s="80">
        <f>'[1]1.2. АЭС'!E60</f>
        <v>581887.32976999995</v>
      </c>
      <c r="F60" s="80">
        <f>SUM(F61:F64)</f>
        <v>44056.115000000005</v>
      </c>
      <c r="G60" s="81">
        <f>SUM(G61:G64)</f>
        <v>44056.115000000005</v>
      </c>
      <c r="H60" s="21">
        <f>SUM(H61:H64)</f>
        <v>0</v>
      </c>
      <c r="I60" s="21">
        <f t="shared" si="4"/>
        <v>44056.115000000005</v>
      </c>
      <c r="J60" s="82">
        <f t="shared" si="1"/>
        <v>0</v>
      </c>
      <c r="K60" s="80">
        <f>SUM(K61:K64)</f>
        <v>486920.62752999994</v>
      </c>
      <c r="L60" s="80">
        <f>SUM(L61:L64)</f>
        <v>26387.700379999995</v>
      </c>
      <c r="M60" s="83">
        <f>SUM(M61:M64)</f>
        <v>26387.700379999995</v>
      </c>
      <c r="N60" s="21">
        <f>SUM(N61:N64)</f>
        <v>0</v>
      </c>
      <c r="O60" s="21">
        <f t="shared" si="5"/>
        <v>26387.700379999995</v>
      </c>
      <c r="P60" s="82">
        <f t="shared" si="6"/>
        <v>0</v>
      </c>
      <c r="Q60" s="95" t="s">
        <v>96</v>
      </c>
    </row>
    <row r="61" spans="2:19" s="1" customFormat="1" x14ac:dyDescent="0.3">
      <c r="B61" s="129" t="s">
        <v>150</v>
      </c>
      <c r="C61" s="88" t="s">
        <v>28</v>
      </c>
      <c r="D61" s="130" t="s">
        <v>95</v>
      </c>
      <c r="E61" s="89">
        <f>'[1]1.2. АЭС'!E61</f>
        <v>154618.33515</v>
      </c>
      <c r="F61" s="89">
        <v>9332.2330999999995</v>
      </c>
      <c r="G61" s="89">
        <v>9332.2330999999995</v>
      </c>
      <c r="H61" s="89">
        <v>0</v>
      </c>
      <c r="I61" s="22">
        <f t="shared" si="4"/>
        <v>9332.2330999999995</v>
      </c>
      <c r="J61" s="91">
        <f t="shared" si="1"/>
        <v>0</v>
      </c>
      <c r="K61" s="89">
        <f>'[1]1.2. АЭС'!K61</f>
        <v>139525.47051000001</v>
      </c>
      <c r="L61" s="89">
        <v>6297.69013</v>
      </c>
      <c r="M61" s="89">
        <v>6297.69013</v>
      </c>
      <c r="N61" s="89">
        <v>0</v>
      </c>
      <c r="O61" s="22">
        <f t="shared" si="5"/>
        <v>6297.69013</v>
      </c>
      <c r="P61" s="91">
        <f t="shared" si="6"/>
        <v>0</v>
      </c>
      <c r="Q61" s="101"/>
      <c r="R61" s="24"/>
      <c r="S61" s="24"/>
    </row>
    <row r="62" spans="2:19" s="1" customFormat="1" ht="18.75" customHeight="1" x14ac:dyDescent="0.3">
      <c r="B62" s="131" t="s">
        <v>151</v>
      </c>
      <c r="C62" s="88" t="s">
        <v>28</v>
      </c>
      <c r="D62" s="130" t="s">
        <v>95</v>
      </c>
      <c r="E62" s="89">
        <f>'[1]1.2. АЭС'!E62</f>
        <v>184412.36620300007</v>
      </c>
      <c r="F62" s="89">
        <v>3617.304333</v>
      </c>
      <c r="G62" s="89">
        <f>F62</f>
        <v>3617.304333</v>
      </c>
      <c r="H62" s="89">
        <v>0</v>
      </c>
      <c r="I62" s="22">
        <f t="shared" si="4"/>
        <v>3617.304333</v>
      </c>
      <c r="J62" s="91">
        <f t="shared" si="1"/>
        <v>0</v>
      </c>
      <c r="K62" s="89">
        <f>'[1]1.2. АЭС'!K62</f>
        <v>183793.47500000001</v>
      </c>
      <c r="L62" s="89">
        <v>3194.71</v>
      </c>
      <c r="M62" s="89">
        <v>3194.71</v>
      </c>
      <c r="N62" s="89">
        <v>0</v>
      </c>
      <c r="O62" s="22">
        <f t="shared" si="5"/>
        <v>3194.71</v>
      </c>
      <c r="P62" s="91">
        <f t="shared" si="6"/>
        <v>0</v>
      </c>
      <c r="Q62" s="101"/>
      <c r="R62" s="24"/>
      <c r="S62" s="24"/>
    </row>
    <row r="63" spans="2:19" s="1" customFormat="1" ht="37.5" x14ac:dyDescent="0.3">
      <c r="B63" s="129" t="s">
        <v>152</v>
      </c>
      <c r="C63" s="88" t="s">
        <v>28</v>
      </c>
      <c r="D63" s="130" t="s">
        <v>95</v>
      </c>
      <c r="E63" s="89">
        <f>'[1]1.2. АЭС'!E63</f>
        <v>240790.17224000001</v>
      </c>
      <c r="F63" s="89">
        <v>31106.576519999999</v>
      </c>
      <c r="G63" s="89">
        <v>31106.576519999999</v>
      </c>
      <c r="H63" s="89">
        <v>0</v>
      </c>
      <c r="I63" s="22">
        <f t="shared" si="4"/>
        <v>31106.576519999999</v>
      </c>
      <c r="J63" s="91">
        <f t="shared" si="1"/>
        <v>0</v>
      </c>
      <c r="K63" s="89">
        <f>'[1]1.2. АЭС'!K63</f>
        <v>159988.86603999999</v>
      </c>
      <c r="L63" s="89">
        <v>16895.3</v>
      </c>
      <c r="M63" s="89">
        <v>16895.3</v>
      </c>
      <c r="N63" s="89">
        <v>0</v>
      </c>
      <c r="O63" s="22">
        <f t="shared" si="5"/>
        <v>16895.3</v>
      </c>
      <c r="P63" s="91">
        <f t="shared" si="6"/>
        <v>0</v>
      </c>
      <c r="Q63" s="101"/>
      <c r="R63" s="24"/>
      <c r="S63" s="24"/>
    </row>
    <row r="64" spans="2:19" s="1" customFormat="1" x14ac:dyDescent="0.3">
      <c r="B64" s="129" t="s">
        <v>153</v>
      </c>
      <c r="C64" s="88" t="s">
        <v>28</v>
      </c>
      <c r="D64" s="130" t="s">
        <v>95</v>
      </c>
      <c r="E64" s="89">
        <f>'[1]1.2. АЭС'!E64</f>
        <v>2066.4561769998618</v>
      </c>
      <c r="F64" s="89">
        <v>1.0470000015629921E-3</v>
      </c>
      <c r="G64" s="89">
        <f>F64</f>
        <v>1.0470000015629921E-3</v>
      </c>
      <c r="H64" s="89">
        <v>0</v>
      </c>
      <c r="I64" s="22">
        <f t="shared" si="4"/>
        <v>1.0470000015629921E-3</v>
      </c>
      <c r="J64" s="91">
        <f t="shared" si="1"/>
        <v>0</v>
      </c>
      <c r="K64" s="89">
        <f>'[1]1.2. АЭС'!K64</f>
        <v>3612.8159799999798</v>
      </c>
      <c r="L64" s="89">
        <v>2.49999999141437E-4</v>
      </c>
      <c r="M64" s="89">
        <v>2.49999999141437E-4</v>
      </c>
      <c r="N64" s="89">
        <v>0</v>
      </c>
      <c r="O64" s="22">
        <f t="shared" si="5"/>
        <v>2.49999999141437E-4</v>
      </c>
      <c r="P64" s="91">
        <f t="shared" si="6"/>
        <v>0</v>
      </c>
      <c r="Q64" s="103"/>
      <c r="R64" s="24"/>
      <c r="S64" s="24"/>
    </row>
    <row r="65" spans="2:17" s="1" customFormat="1" ht="57" thickBot="1" x14ac:dyDescent="0.35">
      <c r="B65" s="132" t="s">
        <v>154</v>
      </c>
      <c r="C65" s="133" t="s">
        <v>28</v>
      </c>
      <c r="D65" s="133" t="s">
        <v>155</v>
      </c>
      <c r="E65" s="134">
        <f>'[1]1.2. АЭС'!E65</f>
        <v>97700.367425999793</v>
      </c>
      <c r="F65" s="134">
        <v>1586.5617283573899</v>
      </c>
      <c r="G65" s="134">
        <v>1586.5617283573899</v>
      </c>
      <c r="H65" s="134">
        <v>0</v>
      </c>
      <c r="I65" s="135">
        <f t="shared" si="4"/>
        <v>1586.5617283573899</v>
      </c>
      <c r="J65" s="136">
        <f t="shared" si="1"/>
        <v>0</v>
      </c>
      <c r="K65" s="134">
        <f>'[1]1.2. АЭС'!K65</f>
        <v>75447.873294924299</v>
      </c>
      <c r="L65" s="134">
        <v>757.33437258827905</v>
      </c>
      <c r="M65" s="134">
        <v>757.33437258827905</v>
      </c>
      <c r="N65" s="134">
        <v>0</v>
      </c>
      <c r="O65" s="135">
        <f t="shared" si="5"/>
        <v>757.33437258827905</v>
      </c>
      <c r="P65" s="136">
        <f t="shared" si="6"/>
        <v>0</v>
      </c>
      <c r="Q65" s="137" t="s">
        <v>96</v>
      </c>
    </row>
    <row r="66" spans="2:17" s="1" customFormat="1" x14ac:dyDescent="0.3">
      <c r="B66" s="33" t="s">
        <v>65</v>
      </c>
      <c r="F66" s="24"/>
      <c r="G66" s="24"/>
      <c r="H66" s="24"/>
      <c r="I66" s="24"/>
      <c r="J66" s="24"/>
      <c r="K66" s="138"/>
    </row>
    <row r="67" spans="2:17" s="1" customFormat="1" ht="18.75" customHeight="1" x14ac:dyDescent="0.3">
      <c r="B67" s="7" t="s">
        <v>156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s="1" customFormat="1" ht="18.75" customHeight="1" x14ac:dyDescent="0.3">
      <c r="B68" s="7" t="s">
        <v>157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s="1" customFormat="1" ht="18.75" customHeight="1" x14ac:dyDescent="0.3">
      <c r="B69" s="139" t="s">
        <v>158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</row>
    <row r="70" spans="2:17" s="1" customFormat="1" ht="18.75" customHeight="1" x14ac:dyDescent="0.3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3" t="s">
        <v>159</v>
      </c>
    </row>
    <row r="71" spans="2:17" s="1" customFormat="1" ht="18.75" customHeight="1" x14ac:dyDescent="0.3">
      <c r="B71" s="142" t="s">
        <v>160</v>
      </c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2" spans="2:17" s="1" customFormat="1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s="1" customFormat="1" ht="18.75" customHeight="1" x14ac:dyDescent="0.3">
      <c r="B73" s="14" t="s">
        <v>16</v>
      </c>
      <c r="C73" s="14" t="s">
        <v>17</v>
      </c>
      <c r="D73" s="14" t="s">
        <v>18</v>
      </c>
      <c r="E73" s="14" t="s">
        <v>161</v>
      </c>
      <c r="F73" s="14" t="s">
        <v>81</v>
      </c>
      <c r="G73" s="15" t="s">
        <v>82</v>
      </c>
      <c r="H73" s="15"/>
      <c r="I73" s="15"/>
      <c r="J73" s="15"/>
      <c r="K73" s="14" t="s">
        <v>162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s="1" customFormat="1" ht="160.5" customHeight="1" x14ac:dyDescent="0.3">
      <c r="B74" s="16"/>
      <c r="C74" s="16"/>
      <c r="D74" s="16"/>
      <c r="E74" s="16"/>
      <c r="F74" s="16"/>
      <c r="G74" s="144" t="s">
        <v>24</v>
      </c>
      <c r="H74" s="144" t="s">
        <v>25</v>
      </c>
      <c r="I74" s="144" t="s">
        <v>85</v>
      </c>
      <c r="J74" s="144" t="s">
        <v>26</v>
      </c>
      <c r="K74" s="16"/>
      <c r="L74" s="16"/>
      <c r="M74" s="144" t="s">
        <v>24</v>
      </c>
      <c r="N74" s="144" t="s">
        <v>25</v>
      </c>
      <c r="O74" s="144" t="s">
        <v>85</v>
      </c>
      <c r="P74" s="144" t="s">
        <v>26</v>
      </c>
      <c r="Q74" s="16"/>
    </row>
    <row r="75" spans="2:17" s="70" customFormat="1" ht="37.5" x14ac:dyDescent="0.3">
      <c r="B75" s="145">
        <v>1</v>
      </c>
      <c r="C75" s="145">
        <v>2</v>
      </c>
      <c r="D75" s="145">
        <v>3</v>
      </c>
      <c r="E75" s="145">
        <v>4</v>
      </c>
      <c r="F75" s="145">
        <v>5</v>
      </c>
      <c r="G75" s="145">
        <v>6</v>
      </c>
      <c r="H75" s="145">
        <v>7</v>
      </c>
      <c r="I75" s="145" t="s">
        <v>86</v>
      </c>
      <c r="J75" s="145">
        <v>9</v>
      </c>
      <c r="K75" s="145">
        <v>10</v>
      </c>
      <c r="L75" s="145">
        <v>11</v>
      </c>
      <c r="M75" s="145">
        <v>12</v>
      </c>
      <c r="N75" s="145">
        <v>13</v>
      </c>
      <c r="O75" s="145" t="s">
        <v>87</v>
      </c>
      <c r="P75" s="145">
        <v>15</v>
      </c>
      <c r="Q75" s="145">
        <v>16</v>
      </c>
    </row>
    <row r="76" spans="2:17" s="1" customFormat="1" ht="60" customHeight="1" x14ac:dyDescent="0.3">
      <c r="B76" s="146" t="s">
        <v>163</v>
      </c>
      <c r="C76" s="27" t="s">
        <v>28</v>
      </c>
      <c r="D76" s="27" t="s">
        <v>164</v>
      </c>
      <c r="E76" s="22">
        <f>'[1]1.2. АЭС'!E76</f>
        <v>2930614.2343000001</v>
      </c>
      <c r="F76" s="22">
        <v>108865.31865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2310333.5090399999</v>
      </c>
      <c r="L76" s="22">
        <v>76475.556280000004</v>
      </c>
      <c r="M76" s="22" t="s">
        <v>35</v>
      </c>
      <c r="N76" s="22" t="s">
        <v>35</v>
      </c>
      <c r="O76" s="22" t="s">
        <v>35</v>
      </c>
      <c r="P76" s="147" t="s">
        <v>35</v>
      </c>
      <c r="Q76" s="148" t="s">
        <v>30</v>
      </c>
    </row>
    <row r="77" spans="2:17" s="1" customFormat="1" ht="60" customHeight="1" x14ac:dyDescent="0.3">
      <c r="B77" s="149" t="s">
        <v>165</v>
      </c>
      <c r="C77" s="27" t="s">
        <v>28</v>
      </c>
      <c r="D77" s="27" t="s">
        <v>95</v>
      </c>
      <c r="E77" s="22" t="str">
        <f>'[1]1.2. АЭС'!E77</f>
        <v>х</v>
      </c>
      <c r="F77" s="22" t="s">
        <v>35</v>
      </c>
      <c r="G77" s="22">
        <v>92481.407019999999</v>
      </c>
      <c r="H77" s="22">
        <v>298.20447999999999</v>
      </c>
      <c r="I77" s="22" t="s">
        <v>35</v>
      </c>
      <c r="J77" s="22" t="s">
        <v>35</v>
      </c>
      <c r="K77" s="22" t="str">
        <f>'[1]1.2. АЭС'!K77</f>
        <v>х</v>
      </c>
      <c r="L77" s="22" t="s">
        <v>35</v>
      </c>
      <c r="M77" s="22">
        <v>72471.013250000004</v>
      </c>
      <c r="N77" s="22">
        <v>438.85986000000003</v>
      </c>
      <c r="O77" s="22" t="s">
        <v>35</v>
      </c>
      <c r="P77" s="147" t="s">
        <v>35</v>
      </c>
      <c r="Q77" s="148"/>
    </row>
    <row r="78" spans="2:17" s="1" customFormat="1" ht="93.75" x14ac:dyDescent="0.3">
      <c r="B78" s="26" t="s">
        <v>166</v>
      </c>
      <c r="C78" s="27" t="s">
        <v>28</v>
      </c>
      <c r="D78" s="27" t="s">
        <v>167</v>
      </c>
      <c r="E78" s="22" t="str">
        <f>'[1]1.2. АЭС'!E78</f>
        <v>х</v>
      </c>
      <c r="F78" s="22" t="s">
        <v>35</v>
      </c>
      <c r="G78" s="22">
        <v>832505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348034.60342</v>
      </c>
      <c r="N78" s="22">
        <v>0</v>
      </c>
      <c r="O78" s="22" t="s">
        <v>35</v>
      </c>
      <c r="P78" s="147" t="s">
        <v>35</v>
      </c>
      <c r="Q78" s="150"/>
    </row>
    <row r="79" spans="2:17" s="1" customFormat="1" ht="93.75" x14ac:dyDescent="0.3">
      <c r="B79" s="26" t="s">
        <v>168</v>
      </c>
      <c r="C79" s="27" t="s">
        <v>28</v>
      </c>
      <c r="D79" s="27" t="s">
        <v>169</v>
      </c>
      <c r="E79" s="22" t="str">
        <f>'[1]1.2. АЭС'!E79</f>
        <v>х</v>
      </c>
      <c r="F79" s="22" t="s">
        <v>35</v>
      </c>
      <c r="G79" s="22">
        <v>119792.25</v>
      </c>
      <c r="H79" s="22">
        <v>6125.31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604263.08658</v>
      </c>
      <c r="N79" s="22">
        <v>6125.31</v>
      </c>
      <c r="O79" s="22" t="s">
        <v>35</v>
      </c>
      <c r="P79" s="147" t="s">
        <v>35</v>
      </c>
      <c r="Q79" s="151"/>
    </row>
    <row r="80" spans="2:17" s="1" customFormat="1" x14ac:dyDescent="0.3">
      <c r="B80" s="146" t="s">
        <v>170</v>
      </c>
      <c r="C80" s="27" t="s">
        <v>28</v>
      </c>
      <c r="D80" s="152">
        <v>1200</v>
      </c>
      <c r="E80" s="22">
        <f>'[1]1.2. АЭС'!E80</f>
        <v>36650291</v>
      </c>
      <c r="F80" s="22">
        <v>1909257</v>
      </c>
      <c r="G80" s="22" t="s">
        <v>35</v>
      </c>
      <c r="H80" s="22" t="s">
        <v>35</v>
      </c>
      <c r="I80" s="22">
        <v>1909257</v>
      </c>
      <c r="J80" s="22">
        <v>0</v>
      </c>
      <c r="K80" s="22">
        <f>'[1]1.2. АЭС'!K80</f>
        <v>37560458</v>
      </c>
      <c r="L80" s="22">
        <v>2029888</v>
      </c>
      <c r="M80" s="22" t="s">
        <v>35</v>
      </c>
      <c r="N80" s="22" t="s">
        <v>35</v>
      </c>
      <c r="O80" s="22">
        <v>2029888</v>
      </c>
      <c r="P80" s="22">
        <v>0</v>
      </c>
      <c r="Q80" s="153" t="s">
        <v>171</v>
      </c>
    </row>
    <row r="81" spans="2:17" s="1" customFormat="1" x14ac:dyDescent="0.3">
      <c r="B81" s="146" t="s">
        <v>172</v>
      </c>
      <c r="C81" s="27" t="s">
        <v>28</v>
      </c>
      <c r="D81" s="152">
        <v>1300</v>
      </c>
      <c r="E81" s="22">
        <f>'[1]1.2. АЭС'!E81</f>
        <v>6650026</v>
      </c>
      <c r="F81" s="22">
        <v>74648</v>
      </c>
      <c r="G81" s="22" t="s">
        <v>35</v>
      </c>
      <c r="H81" s="22" t="s">
        <v>35</v>
      </c>
      <c r="I81" s="22">
        <v>74648</v>
      </c>
      <c r="J81" s="22">
        <v>0</v>
      </c>
      <c r="K81" s="22">
        <f>'[1]1.2. АЭС'!K81</f>
        <v>8200567</v>
      </c>
      <c r="L81" s="22">
        <v>77001</v>
      </c>
      <c r="M81" s="22" t="s">
        <v>35</v>
      </c>
      <c r="N81" s="22" t="s">
        <v>35</v>
      </c>
      <c r="O81" s="22">
        <v>77001</v>
      </c>
      <c r="P81" s="22">
        <v>0</v>
      </c>
      <c r="Q81" s="154"/>
    </row>
    <row r="82" spans="2:17" s="1" customFormat="1" x14ac:dyDescent="0.3">
      <c r="B82" s="146" t="s">
        <v>173</v>
      </c>
      <c r="C82" s="27" t="s">
        <v>28</v>
      </c>
      <c r="D82" s="152">
        <v>1400</v>
      </c>
      <c r="E82" s="22">
        <f>'[1]1.2. АЭС'!E82</f>
        <v>2311244.1187479999</v>
      </c>
      <c r="F82" s="22">
        <v>249083.31224</v>
      </c>
      <c r="G82" s="155" t="s">
        <v>35</v>
      </c>
      <c r="H82" s="155" t="s">
        <v>35</v>
      </c>
      <c r="I82" s="22">
        <v>249083.31224</v>
      </c>
      <c r="J82" s="22">
        <v>0</v>
      </c>
      <c r="K82" s="22">
        <f>'[1]1.2. АЭС'!K82</f>
        <v>3286371.2179899998</v>
      </c>
      <c r="L82" s="22">
        <v>293268.02753000002</v>
      </c>
      <c r="M82" s="22" t="s">
        <v>35</v>
      </c>
      <c r="N82" s="22" t="s">
        <v>35</v>
      </c>
      <c r="O82" s="22">
        <v>293268.02753000002</v>
      </c>
      <c r="P82" s="22">
        <v>0</v>
      </c>
      <c r="Q82" s="152"/>
    </row>
    <row r="83" spans="2:17" s="1" customFormat="1" x14ac:dyDescent="0.3">
      <c r="B83" s="33" t="s">
        <v>65</v>
      </c>
    </row>
    <row r="84" spans="2:17" s="1" customFormat="1" ht="18.75" customHeight="1" x14ac:dyDescent="0.3">
      <c r="B84" s="7" t="s">
        <v>156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s="1" customFormat="1" ht="18.75" customHeight="1" x14ac:dyDescent="0.3">
      <c r="B85" s="7" t="s">
        <v>157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s="1" customFormat="1" hidden="1" x14ac:dyDescent="0.3"/>
    <row r="87" spans="2:17" s="1" customFormat="1" hidden="1" x14ac:dyDescent="0.3">
      <c r="B87"/>
    </row>
    <row r="88" spans="2:17" x14ac:dyDescent="0.3">
      <c r="B88"/>
    </row>
    <row r="91" spans="2:17" s="1" customFormat="1" ht="26.25" x14ac:dyDescent="0.4">
      <c r="B91" s="36" t="str">
        <f>'[1]1.1. АЭС'!B46</f>
        <v>Генеральный директор</v>
      </c>
      <c r="M91" s="37"/>
      <c r="N91" s="37"/>
      <c r="O91" s="37"/>
      <c r="P91" s="36" t="str">
        <f>'[1]1.1. АЭС'!N46</f>
        <v>Ю.А. Андреенко</v>
      </c>
      <c r="Q91" s="35"/>
    </row>
    <row r="92" spans="2:17" s="1" customFormat="1" ht="26.25" hidden="1" x14ac:dyDescent="0.4">
      <c r="B92" s="36"/>
      <c r="M92" s="39" t="s">
        <v>73</v>
      </c>
      <c r="N92" s="39"/>
      <c r="O92" s="39"/>
      <c r="P92" s="156" t="s">
        <v>174</v>
      </c>
      <c r="Q92" s="39"/>
    </row>
    <row r="93" spans="2:17" s="1" customFormat="1" ht="26.25" x14ac:dyDescent="0.4">
      <c r="B93" s="36"/>
      <c r="M93" s="39"/>
      <c r="N93" s="39"/>
      <c r="O93" s="39"/>
      <c r="P93" s="156"/>
      <c r="Q93" s="39"/>
    </row>
    <row r="94" spans="2:17" s="1" customFormat="1" ht="26.25" x14ac:dyDescent="0.4">
      <c r="B94" s="36"/>
      <c r="M94" s="39"/>
      <c r="N94" s="39"/>
      <c r="O94" s="39"/>
      <c r="P94" s="156"/>
      <c r="Q94" s="39"/>
    </row>
    <row r="95" spans="2:17" s="1" customFormat="1" ht="37.5" customHeight="1" x14ac:dyDescent="0.4">
      <c r="B95" s="36" t="s">
        <v>74</v>
      </c>
      <c r="M95" s="37"/>
      <c r="N95" s="37"/>
      <c r="O95" s="37"/>
      <c r="P95" s="36" t="s">
        <v>75</v>
      </c>
      <c r="Q95" s="35"/>
    </row>
    <row r="96" spans="2:17" s="1" customFormat="1" ht="20.25" hidden="1" x14ac:dyDescent="0.3">
      <c r="M96" s="39" t="s">
        <v>73</v>
      </c>
      <c r="N96" s="39"/>
      <c r="O96" s="39"/>
      <c r="P96" s="39" t="s">
        <v>175</v>
      </c>
      <c r="Q96" s="39"/>
    </row>
    <row r="97" spans="4:16" s="1" customFormat="1" hidden="1" x14ac:dyDescent="0.3"/>
    <row r="98" spans="4:16" s="1" customFormat="1" hidden="1" x14ac:dyDescent="0.3"/>
    <row r="99" spans="4:16" s="1" customFormat="1" x14ac:dyDescent="0.3">
      <c r="D99" s="157"/>
      <c r="E99" s="46"/>
      <c r="F99" s="46"/>
      <c r="G99" s="46"/>
      <c r="H99" s="46"/>
      <c r="J99" s="46"/>
      <c r="K99" s="46"/>
      <c r="L99" s="46"/>
      <c r="M99" s="46"/>
      <c r="N99" s="46"/>
      <c r="P99" s="46"/>
    </row>
    <row r="100" spans="4:16" s="1" customFormat="1" x14ac:dyDescent="0.3">
      <c r="E100" s="24"/>
      <c r="F100" s="24"/>
    </row>
    <row r="101" spans="4:16" s="1" customFormat="1" x14ac:dyDescent="0.3">
      <c r="D101" s="157"/>
      <c r="E101" s="46"/>
      <c r="F101" s="46"/>
      <c r="G101" s="41"/>
      <c r="H101" s="41"/>
      <c r="I101" s="41"/>
      <c r="J101" s="41"/>
      <c r="K101" s="46"/>
    </row>
    <row r="102" spans="4:16" s="1" customFormat="1" x14ac:dyDescent="0.3">
      <c r="D102" s="157"/>
      <c r="E102" s="46"/>
      <c r="F102" s="41"/>
      <c r="G102" s="41"/>
      <c r="H102" s="41"/>
      <c r="I102" s="41"/>
      <c r="J102" s="41"/>
      <c r="K102" s="46"/>
    </row>
    <row r="104" spans="4:16" s="1" customFormat="1" x14ac:dyDescent="0.3">
      <c r="D104" s="157"/>
      <c r="E104" s="46"/>
      <c r="F104" s="46"/>
      <c r="G104" s="46"/>
      <c r="H104" s="46"/>
      <c r="J104" s="46"/>
      <c r="K104" s="46"/>
      <c r="L104" s="46"/>
      <c r="M104" s="46"/>
      <c r="N104" s="46"/>
      <c r="P104" s="46"/>
    </row>
    <row r="106" spans="4:16" s="1" customFormat="1" x14ac:dyDescent="0.3">
      <c r="D106" s="157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1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ЭС ЕАО</vt:lpstr>
      <vt:lpstr>1.2. ЭС ЕАО</vt:lpstr>
      <vt:lpstr>'1.1. ЭС ЕАО'!Заголовки_для_печати</vt:lpstr>
      <vt:lpstr>'1.2. ЭС ЕАО'!Заголовки_для_печати</vt:lpstr>
      <vt:lpstr>'1.1. ЭС ЕАО'!Область_печати</vt:lpstr>
      <vt:lpstr>'1.2. ЭС ЕАО'!Область_печати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2015-11-09T00:02:41Z</dcterms:created>
  <dcterms:modified xsi:type="dcterms:W3CDTF">2015-11-09T00:02:58Z</dcterms:modified>
</cp:coreProperties>
</file>