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5.1" sheetId="1" r:id="rId1"/>
    <sheet name="5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ESTATE">[1]Опции!$B$14</definedName>
    <definedName name="_PRJ_SHEET_">[1]Опции!$B$15</definedName>
    <definedName name="About_AI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XLRPARAMS_DK2" hidden="1">[3]XLR_NoRangeSheet!$E$6</definedName>
    <definedName name="XLRPARAMS_DT2" hidden="1">[3]XLR_NoRangeSheet!$G$6</definedName>
    <definedName name="XLRPARAMS_DT2X1" hidden="1">[4]XLR_NoRangeSheet!$H$6</definedName>
    <definedName name="XLRPARAMS_DT2X2" hidden="1">[4]XLR_NoRangeSheet!$I$6</definedName>
    <definedName name="XLRPARAMS_DT2X3" hidden="1">[3]XLR_NoRangeSheet!$J$6</definedName>
    <definedName name="XLRPARAMS_MYNAME" hidden="1">[4]XLR_NoRangeSheet!$C$6</definedName>
    <definedName name="XLRPARAMS_XDATE" hidden="1">[3]XLR_NoRangeSheet!$B$6</definedName>
    <definedName name="апрапр" hidden="1">[5]XLR_NoRangeSheet!$H$6</definedName>
    <definedName name="АЭС">#REF!</definedName>
    <definedName name="доли1">'[6]эл ст'!$A$368:$IV$368</definedName>
    <definedName name="ё">#REF!</definedName>
    <definedName name="ж" hidden="1">[8]XLR_NoRangeSheet!$B$6</definedName>
    <definedName name="курс">[9]Исходные!$I$8</definedName>
    <definedName name="ната" hidden="1">[10]XLR_NoRangeSheet!$G$6</definedName>
    <definedName name="нголеноек">[11]Исходные!$I$7</definedName>
    <definedName name="НДС">#REF!</definedName>
    <definedName name="НП">[13]Исходные!$I$7</definedName>
    <definedName name="Пирл">[14]Проект!#REF!</definedName>
    <definedName name="прил31" hidden="1">[15]XLR_NoRangeSheet!$J$6</definedName>
    <definedName name="Собст">'[6]эл ст'!$A$360:$IV$360</definedName>
    <definedName name="Собств">'[6]эл ст'!$A$369:$IV$369</definedName>
    <definedName name="СуммTable_10">[1]Сумм!$A$685:$AP$723</definedName>
    <definedName name="Т">[16]Проект!$D$20</definedName>
    <definedName name="э" hidden="1">[8]XLR_NoRangeSheet!$E$6</definedName>
    <definedName name="я" hidden="1">[15]XLR_NoRangeSheet!$G$6</definedName>
  </definedNames>
  <calcPr calcId="145621" fullCalcOnLoad="1"/>
</workbook>
</file>

<file path=xl/calcChain.xml><?xml version="1.0" encoding="utf-8"?>
<calcChain xmlns="http://schemas.openxmlformats.org/spreadsheetml/2006/main">
  <c r="P29" i="2" l="1"/>
  <c r="C30" i="2"/>
  <c r="J30" i="2"/>
  <c r="J28" i="2" s="1"/>
  <c r="J26" i="2" s="1"/>
  <c r="J24" i="2" s="1"/>
  <c r="T30" i="2"/>
  <c r="X30" i="2"/>
  <c r="C32" i="2"/>
  <c r="D32" i="2"/>
  <c r="D30" i="2" s="1"/>
  <c r="G32" i="2"/>
  <c r="G30" i="2" s="1"/>
  <c r="G28" i="2" s="1"/>
  <c r="G26" i="2" s="1"/>
  <c r="G24" i="2" s="1"/>
  <c r="K32" i="2"/>
  <c r="K30" i="2" s="1"/>
  <c r="L32" i="2"/>
  <c r="L30" i="2" s="1"/>
  <c r="Q32" i="2"/>
  <c r="Q30" i="2" s="1"/>
  <c r="U32" i="2"/>
  <c r="U30" i="2" s="1"/>
  <c r="V32" i="2"/>
  <c r="V30" i="2" s="1"/>
  <c r="Y32" i="2"/>
  <c r="Y30" i="2" s="1"/>
  <c r="C33" i="2"/>
  <c r="D33" i="2"/>
  <c r="E33" i="2"/>
  <c r="F33" i="2"/>
  <c r="G33" i="2"/>
  <c r="I33" i="2"/>
  <c r="I31" i="2" s="1"/>
  <c r="J33" i="2"/>
  <c r="K33" i="2"/>
  <c r="L33" i="2"/>
  <c r="M33" i="2"/>
  <c r="M31" i="2" s="1"/>
  <c r="M29" i="2" s="1"/>
  <c r="M27" i="2" s="1"/>
  <c r="M25" i="2" s="1"/>
  <c r="M23" i="2" s="1"/>
  <c r="Q33" i="2"/>
  <c r="R33" i="2"/>
  <c r="S33" i="2"/>
  <c r="T33" i="2"/>
  <c r="V33" i="2"/>
  <c r="W33" i="2"/>
  <c r="X33" i="2"/>
  <c r="Y33" i="2"/>
  <c r="AA33" i="2"/>
  <c r="AI33" i="2"/>
  <c r="C34" i="2"/>
  <c r="D34" i="2"/>
  <c r="E34" i="2"/>
  <c r="E32" i="2" s="1"/>
  <c r="E30" i="2" s="1"/>
  <c r="F34" i="2"/>
  <c r="F32" i="2" s="1"/>
  <c r="F30" i="2" s="1"/>
  <c r="G34" i="2"/>
  <c r="I34" i="2"/>
  <c r="I32" i="2" s="1"/>
  <c r="J34" i="2"/>
  <c r="J32" i="2" s="1"/>
  <c r="K34" i="2"/>
  <c r="L34" i="2"/>
  <c r="M34" i="2"/>
  <c r="M32" i="2" s="1"/>
  <c r="M30" i="2" s="1"/>
  <c r="Q34" i="2"/>
  <c r="R34" i="2"/>
  <c r="R32" i="2" s="1"/>
  <c r="R30" i="2" s="1"/>
  <c r="S34" i="2"/>
  <c r="S32" i="2" s="1"/>
  <c r="S30" i="2" s="1"/>
  <c r="T34" i="2"/>
  <c r="T32" i="2" s="1"/>
  <c r="U34" i="2"/>
  <c r="V34" i="2"/>
  <c r="W34" i="2"/>
  <c r="W32" i="2" s="1"/>
  <c r="W30" i="2" s="1"/>
  <c r="X34" i="2"/>
  <c r="X32" i="2" s="1"/>
  <c r="Y34" i="2"/>
  <c r="Z34" i="2"/>
  <c r="Z32" i="2" s="1"/>
  <c r="Z30" i="2" s="1"/>
  <c r="AE34" i="2"/>
  <c r="AB35" i="2"/>
  <c r="AB33" i="2" s="1"/>
  <c r="AC35" i="2"/>
  <c r="AC33" i="2" s="1"/>
  <c r="AA36" i="2"/>
  <c r="AA35" i="2" s="1"/>
  <c r="AB36" i="2"/>
  <c r="AC36" i="2"/>
  <c r="AG36" i="2"/>
  <c r="AG35" i="2" s="1"/>
  <c r="AG33" i="2" s="1"/>
  <c r="AH36" i="2"/>
  <c r="AH35" i="2" s="1"/>
  <c r="AH33" i="2" s="1"/>
  <c r="AI36" i="2"/>
  <c r="AI35" i="2" s="1"/>
  <c r="H37" i="2"/>
  <c r="H33" i="2" s="1"/>
  <c r="N37" i="2"/>
  <c r="N33" i="2" s="1"/>
  <c r="U37" i="2"/>
  <c r="U33" i="2" s="1"/>
  <c r="Z37" i="2"/>
  <c r="Z33" i="2" s="1"/>
  <c r="AD37" i="2"/>
  <c r="AE37" i="2" s="1"/>
  <c r="AF37" i="2"/>
  <c r="AF36" i="2" s="1"/>
  <c r="AF35" i="2" s="1"/>
  <c r="AF33" i="2" s="1"/>
  <c r="AF31" i="2" s="1"/>
  <c r="N38" i="2"/>
  <c r="H39" i="2"/>
  <c r="N39" i="2"/>
  <c r="Z39" i="2"/>
  <c r="AE39" i="2"/>
  <c r="AJ39" i="2" s="1"/>
  <c r="O39" i="2" s="1"/>
  <c r="H40" i="2"/>
  <c r="H34" i="2" s="1"/>
  <c r="H32" i="2" s="1"/>
  <c r="H30" i="2" s="1"/>
  <c r="N40" i="2"/>
  <c r="H41" i="2"/>
  <c r="N41" i="2"/>
  <c r="O41" i="2"/>
  <c r="Z41" i="2"/>
  <c r="AE41" i="2"/>
  <c r="AJ41" i="2" s="1"/>
  <c r="K42" i="2"/>
  <c r="AH42" i="2"/>
  <c r="AI42" i="2"/>
  <c r="D43" i="2"/>
  <c r="E43" i="2"/>
  <c r="E42" i="2" s="1"/>
  <c r="E31" i="2" s="1"/>
  <c r="E29" i="2" s="1"/>
  <c r="F43" i="2"/>
  <c r="G43" i="2"/>
  <c r="I43" i="2"/>
  <c r="I42" i="2" s="1"/>
  <c r="J43" i="2"/>
  <c r="K43" i="2"/>
  <c r="M43" i="2"/>
  <c r="M42" i="2" s="1"/>
  <c r="Q43" i="2"/>
  <c r="Q42" i="2" s="1"/>
  <c r="Q31" i="2" s="1"/>
  <c r="Q29" i="2" s="1"/>
  <c r="Q27" i="2" s="1"/>
  <c r="Q25" i="2" s="1"/>
  <c r="Q23" i="2" s="1"/>
  <c r="R43" i="2"/>
  <c r="R42" i="2" s="1"/>
  <c r="S43" i="2"/>
  <c r="T43" i="2"/>
  <c r="U43" i="2"/>
  <c r="U42" i="2" s="1"/>
  <c r="U31" i="2" s="1"/>
  <c r="U29" i="2" s="1"/>
  <c r="V43" i="2"/>
  <c r="V42" i="2" s="1"/>
  <c r="V31" i="2" s="1"/>
  <c r="V29" i="2" s="1"/>
  <c r="W43" i="2"/>
  <c r="X43" i="2"/>
  <c r="Y43" i="2"/>
  <c r="Y42" i="2" s="1"/>
  <c r="Y31" i="2" s="1"/>
  <c r="Y29" i="2" s="1"/>
  <c r="AF43" i="2"/>
  <c r="AG43" i="2"/>
  <c r="AG42" i="2" s="1"/>
  <c r="AH43" i="2"/>
  <c r="AI43" i="2"/>
  <c r="C44" i="2"/>
  <c r="I44" i="2"/>
  <c r="J44" i="2"/>
  <c r="L44" i="2"/>
  <c r="S44" i="2"/>
  <c r="U44" i="2"/>
  <c r="Z44" i="2"/>
  <c r="AE44" i="2"/>
  <c r="H45" i="2"/>
  <c r="N45" i="2"/>
  <c r="Z45" i="2"/>
  <c r="AA45" i="2"/>
  <c r="AB45" i="2"/>
  <c r="AB43" i="2" s="1"/>
  <c r="H46" i="2"/>
  <c r="N46" i="2"/>
  <c r="Z46" i="2"/>
  <c r="AE46" i="2"/>
  <c r="AJ46" i="2"/>
  <c r="O46" i="2" s="1"/>
  <c r="H47" i="2"/>
  <c r="N47" i="2"/>
  <c r="Z47" i="2"/>
  <c r="AA47" i="2"/>
  <c r="AB47" i="2"/>
  <c r="AC47" i="2"/>
  <c r="AD47" i="2"/>
  <c r="AD43" i="2" s="1"/>
  <c r="AD42" i="2" s="1"/>
  <c r="H48" i="2"/>
  <c r="N48" i="2"/>
  <c r="Z48" i="2"/>
  <c r="AE48" i="2"/>
  <c r="AJ48" i="2"/>
  <c r="O48" i="2" s="1"/>
  <c r="H49" i="2"/>
  <c r="N49" i="2"/>
  <c r="U49" i="2"/>
  <c r="Z49" i="2" s="1"/>
  <c r="AC49" i="2"/>
  <c r="AE49" i="2"/>
  <c r="AJ49" i="2"/>
  <c r="O49" i="2" s="1"/>
  <c r="H50" i="2"/>
  <c r="N50" i="2"/>
  <c r="Z50" i="2"/>
  <c r="AE50" i="2"/>
  <c r="AJ50" i="2" s="1"/>
  <c r="O50" i="2" s="1"/>
  <c r="C51" i="2"/>
  <c r="D51" i="2"/>
  <c r="D42" i="2" s="1"/>
  <c r="D31" i="2" s="1"/>
  <c r="D29" i="2" s="1"/>
  <c r="D27" i="2" s="1"/>
  <c r="D25" i="2" s="1"/>
  <c r="D23" i="2" s="1"/>
  <c r="E51" i="2"/>
  <c r="F51" i="2"/>
  <c r="G51" i="2"/>
  <c r="G42" i="2" s="1"/>
  <c r="I51" i="2"/>
  <c r="J51" i="2"/>
  <c r="K51" i="2"/>
  <c r="L51" i="2"/>
  <c r="M51" i="2"/>
  <c r="Q51" i="2"/>
  <c r="R51" i="2"/>
  <c r="S51" i="2"/>
  <c r="T51" i="2"/>
  <c r="T42" i="2" s="1"/>
  <c r="U51" i="2"/>
  <c r="V51" i="2"/>
  <c r="W51" i="2"/>
  <c r="X51" i="2"/>
  <c r="X42" i="2" s="1"/>
  <c r="Y51" i="2"/>
  <c r="AA51" i="2"/>
  <c r="AB51" i="2"/>
  <c r="AC51" i="2"/>
  <c r="AD51" i="2"/>
  <c r="AF51" i="2"/>
  <c r="AF42" i="2" s="1"/>
  <c r="AG51" i="2"/>
  <c r="AH51" i="2"/>
  <c r="AI51" i="2"/>
  <c r="H52" i="2"/>
  <c r="H51" i="2" s="1"/>
  <c r="N52" i="2"/>
  <c r="Z52" i="2"/>
  <c r="Z51" i="2" s="1"/>
  <c r="AE52" i="2"/>
  <c r="H53" i="2"/>
  <c r="N53" i="2"/>
  <c r="O53" i="2"/>
  <c r="Z53" i="2"/>
  <c r="AE53" i="2"/>
  <c r="AJ53" i="2"/>
  <c r="H54" i="2"/>
  <c r="N54" i="2"/>
  <c r="Z54" i="2"/>
  <c r="AE54" i="2"/>
  <c r="AJ54" i="2" s="1"/>
  <c r="O54" i="2" s="1"/>
  <c r="H55" i="2"/>
  <c r="N55" i="2"/>
  <c r="O55" i="2"/>
  <c r="Z55" i="2"/>
  <c r="AE55" i="2"/>
  <c r="AJ55" i="2"/>
  <c r="AE56" i="2"/>
  <c r="O57" i="2"/>
  <c r="AA57" i="2"/>
  <c r="AB57" i="2"/>
  <c r="AC57" i="2"/>
  <c r="AD57" i="2"/>
  <c r="AF57" i="2"/>
  <c r="AG57" i="2"/>
  <c r="AH57" i="2"/>
  <c r="AI57" i="2"/>
  <c r="N58" i="2"/>
  <c r="AE58" i="2"/>
  <c r="AE57" i="2" s="1"/>
  <c r="H59" i="2"/>
  <c r="Z59" i="2"/>
  <c r="AE59" i="2"/>
  <c r="AA60" i="2"/>
  <c r="AB60" i="2"/>
  <c r="AC60" i="2"/>
  <c r="AD60" i="2"/>
  <c r="AE60" i="2"/>
  <c r="AF60" i="2"/>
  <c r="AG60" i="2"/>
  <c r="AH60" i="2"/>
  <c r="AI60" i="2"/>
  <c r="H61" i="2"/>
  <c r="N61" i="2"/>
  <c r="Z61" i="2"/>
  <c r="AE61" i="2"/>
  <c r="AJ61" i="2" s="1"/>
  <c r="O61" i="2" s="1"/>
  <c r="O60" i="2" s="1"/>
  <c r="AA62" i="2"/>
  <c r="AB62" i="2"/>
  <c r="AC62" i="2"/>
  <c r="AD62" i="2"/>
  <c r="AF62" i="2"/>
  <c r="AG62" i="2"/>
  <c r="AH62" i="2"/>
  <c r="AI62" i="2"/>
  <c r="H63" i="2"/>
  <c r="N63" i="2"/>
  <c r="Z63" i="2"/>
  <c r="AE63" i="2"/>
  <c r="AJ63" i="2"/>
  <c r="H64" i="2"/>
  <c r="N64" i="2"/>
  <c r="Z64" i="2"/>
  <c r="AE64" i="2"/>
  <c r="AE65" i="2"/>
  <c r="AE66" i="2"/>
  <c r="AA67" i="2"/>
  <c r="AB67" i="2"/>
  <c r="AC67" i="2"/>
  <c r="AD67" i="2"/>
  <c r="AF67" i="2"/>
  <c r="AG67" i="2"/>
  <c r="AH67" i="2"/>
  <c r="AI67" i="2"/>
  <c r="H68" i="2"/>
  <c r="N68" i="2"/>
  <c r="Z68" i="2"/>
  <c r="AE68" i="2"/>
  <c r="AE67" i="2" s="1"/>
  <c r="AJ68" i="2"/>
  <c r="H69" i="2"/>
  <c r="N69" i="2"/>
  <c r="O69" i="2"/>
  <c r="Z69" i="2"/>
  <c r="AE69" i="2"/>
  <c r="AJ69" i="2"/>
  <c r="H70" i="2"/>
  <c r="N70" i="2"/>
  <c r="Z70" i="2"/>
  <c r="AE70" i="2"/>
  <c r="AJ70" i="2"/>
  <c r="O70" i="2" s="1"/>
  <c r="H71" i="2"/>
  <c r="N71" i="2"/>
  <c r="O71" i="2"/>
  <c r="Z71" i="2"/>
  <c r="AE71" i="2"/>
  <c r="AJ71" i="2"/>
  <c r="H72" i="2"/>
  <c r="N72" i="2"/>
  <c r="Z72" i="2"/>
  <c r="AE72" i="2"/>
  <c r="AJ72" i="2"/>
  <c r="O72" i="2" s="1"/>
  <c r="AA73" i="2"/>
  <c r="AB73" i="2"/>
  <c r="AC73" i="2"/>
  <c r="AD73" i="2"/>
  <c r="AF73" i="2"/>
  <c r="AG73" i="2"/>
  <c r="AH73" i="2"/>
  <c r="AI73" i="2"/>
  <c r="H74" i="2"/>
  <c r="N74" i="2"/>
  <c r="Z74" i="2"/>
  <c r="AE74" i="2"/>
  <c r="H75" i="2"/>
  <c r="N75" i="2"/>
  <c r="O75" i="2"/>
  <c r="Z75" i="2"/>
  <c r="AE75" i="2"/>
  <c r="AJ75" i="2"/>
  <c r="H76" i="2"/>
  <c r="N76" i="2"/>
  <c r="Z76" i="2"/>
  <c r="AE76" i="2"/>
  <c r="AJ76" i="2" s="1"/>
  <c r="O76" i="2" s="1"/>
  <c r="AA77" i="2"/>
  <c r="AB77" i="2"/>
  <c r="AC77" i="2"/>
  <c r="AD77" i="2"/>
  <c r="AF77" i="2"/>
  <c r="AG77" i="2"/>
  <c r="AH77" i="2"/>
  <c r="AI77" i="2"/>
  <c r="H78" i="2"/>
  <c r="N78" i="2"/>
  <c r="Z78" i="2"/>
  <c r="AE78" i="2"/>
  <c r="AJ78" i="2" s="1"/>
  <c r="O78" i="2" s="1"/>
  <c r="H79" i="2"/>
  <c r="N79" i="2"/>
  <c r="Z79" i="2"/>
  <c r="AE79" i="2"/>
  <c r="AJ79" i="2"/>
  <c r="H80" i="2"/>
  <c r="N80" i="2"/>
  <c r="Z80" i="2"/>
  <c r="AE80" i="2"/>
  <c r="AE77" i="2" s="1"/>
  <c r="AJ80" i="2"/>
  <c r="H81" i="2"/>
  <c r="N81" i="2"/>
  <c r="Z81" i="2"/>
  <c r="AE81" i="2"/>
  <c r="AJ81" i="2" s="1"/>
  <c r="O81" i="2" s="1"/>
  <c r="C82" i="2"/>
  <c r="H82" i="2"/>
  <c r="Q82" i="2"/>
  <c r="Y82" i="2"/>
  <c r="AG82" i="2"/>
  <c r="Y83" i="2"/>
  <c r="C84" i="2"/>
  <c r="D84" i="2"/>
  <c r="D82" i="2" s="1"/>
  <c r="E84" i="2"/>
  <c r="E82" i="2" s="1"/>
  <c r="I84" i="2"/>
  <c r="I82" i="2" s="1"/>
  <c r="M84" i="2"/>
  <c r="M82" i="2" s="1"/>
  <c r="R84" i="2"/>
  <c r="R82" i="2" s="1"/>
  <c r="V84" i="2"/>
  <c r="V82" i="2" s="1"/>
  <c r="W84" i="2"/>
  <c r="W82" i="2" s="1"/>
  <c r="Z84" i="2"/>
  <c r="Z82" i="2" s="1"/>
  <c r="D85" i="2"/>
  <c r="D83" i="2" s="1"/>
  <c r="E85" i="2"/>
  <c r="E83" i="2" s="1"/>
  <c r="M85" i="2"/>
  <c r="M83" i="2" s="1"/>
  <c r="R85" i="2"/>
  <c r="V85" i="2"/>
  <c r="C86" i="2"/>
  <c r="C85" i="2" s="1"/>
  <c r="F86" i="2"/>
  <c r="F85" i="2" s="1"/>
  <c r="F83" i="2" s="1"/>
  <c r="G86" i="2"/>
  <c r="G85" i="2" s="1"/>
  <c r="J86" i="2"/>
  <c r="J85" i="2" s="1"/>
  <c r="J83" i="2" s="1"/>
  <c r="K86" i="2"/>
  <c r="K85" i="2" s="1"/>
  <c r="S86" i="2"/>
  <c r="S85" i="2" s="1"/>
  <c r="S83" i="2" s="1"/>
  <c r="T86" i="2"/>
  <c r="T85" i="2" s="1"/>
  <c r="T83" i="2" s="1"/>
  <c r="T28" i="2" s="1"/>
  <c r="T26" i="2" s="1"/>
  <c r="T24" i="2" s="1"/>
  <c r="W86" i="2"/>
  <c r="W85" i="2" s="1"/>
  <c r="W83" i="2" s="1"/>
  <c r="X86" i="2"/>
  <c r="X85" i="2" s="1"/>
  <c r="X83" i="2" s="1"/>
  <c r="AI86" i="2"/>
  <c r="AI84" i="2" s="1"/>
  <c r="AE87" i="2"/>
  <c r="C88" i="2"/>
  <c r="D88" i="2"/>
  <c r="D86" i="2" s="1"/>
  <c r="E88" i="2"/>
  <c r="E86" i="2" s="1"/>
  <c r="F88" i="2"/>
  <c r="G88" i="2"/>
  <c r="I88" i="2"/>
  <c r="I86" i="2" s="1"/>
  <c r="I85" i="2" s="1"/>
  <c r="I83" i="2" s="1"/>
  <c r="J88" i="2"/>
  <c r="K88" i="2"/>
  <c r="L88" i="2"/>
  <c r="L86" i="2" s="1"/>
  <c r="L85" i="2" s="1"/>
  <c r="L83" i="2" s="1"/>
  <c r="M88" i="2"/>
  <c r="M86" i="2" s="1"/>
  <c r="Q88" i="2"/>
  <c r="Q86" i="2" s="1"/>
  <c r="Q85" i="2" s="1"/>
  <c r="Q83" i="2" s="1"/>
  <c r="R88" i="2"/>
  <c r="R86" i="2" s="1"/>
  <c r="S88" i="2"/>
  <c r="T88" i="2"/>
  <c r="U88" i="2"/>
  <c r="U86" i="2" s="1"/>
  <c r="U85" i="2" s="1"/>
  <c r="V88" i="2"/>
  <c r="V86" i="2" s="1"/>
  <c r="W88" i="2"/>
  <c r="X88" i="2"/>
  <c r="Y88" i="2"/>
  <c r="Y86" i="2" s="1"/>
  <c r="Y85" i="2" s="1"/>
  <c r="AE89" i="2"/>
  <c r="AA90" i="2"/>
  <c r="AA88" i="2" s="1"/>
  <c r="AA86" i="2" s="1"/>
  <c r="AA84" i="2" s="1"/>
  <c r="AA82" i="2" s="1"/>
  <c r="AB90" i="2"/>
  <c r="AC90" i="2"/>
  <c r="AC88" i="2" s="1"/>
  <c r="AC86" i="2" s="1"/>
  <c r="AD90" i="2"/>
  <c r="AD88" i="2" s="1"/>
  <c r="AD86" i="2" s="1"/>
  <c r="AD84" i="2" s="1"/>
  <c r="AF90" i="2"/>
  <c r="AF88" i="2" s="1"/>
  <c r="AF86" i="2" s="1"/>
  <c r="AF84" i="2" s="1"/>
  <c r="AF82" i="2" s="1"/>
  <c r="AG90" i="2"/>
  <c r="AH90" i="2"/>
  <c r="AH88" i="2" s="1"/>
  <c r="AH86" i="2" s="1"/>
  <c r="AH84" i="2" s="1"/>
  <c r="AI90" i="2"/>
  <c r="AI88" i="2" s="1"/>
  <c r="H91" i="2"/>
  <c r="N91" i="2"/>
  <c r="Z91" i="2"/>
  <c r="AE91" i="2"/>
  <c r="AE90" i="2" s="1"/>
  <c r="AJ91" i="2"/>
  <c r="AA92" i="2"/>
  <c r="AB92" i="2"/>
  <c r="AC92" i="2"/>
  <c r="AD92" i="2"/>
  <c r="AF92" i="2"/>
  <c r="AG92" i="2"/>
  <c r="AG88" i="2" s="1"/>
  <c r="AG86" i="2" s="1"/>
  <c r="AG84" i="2" s="1"/>
  <c r="AH92" i="2"/>
  <c r="AI92" i="2"/>
  <c r="H93" i="2"/>
  <c r="N93" i="2"/>
  <c r="U93" i="2"/>
  <c r="Z93" i="2" s="1"/>
  <c r="Z88" i="2" s="1"/>
  <c r="Z86" i="2" s="1"/>
  <c r="Z85" i="2" s="1"/>
  <c r="AE93" i="2"/>
  <c r="AE92" i="2" s="1"/>
  <c r="AJ93" i="2"/>
  <c r="O93" i="2" s="1"/>
  <c r="H94" i="2"/>
  <c r="N94" i="2"/>
  <c r="U94" i="2"/>
  <c r="Z94" i="2"/>
  <c r="AE94" i="2"/>
  <c r="AJ94" i="2" s="1"/>
  <c r="H95" i="2"/>
  <c r="N95" i="2"/>
  <c r="U95" i="2"/>
  <c r="Z95" i="2" s="1"/>
  <c r="AE95" i="2"/>
  <c r="AJ95" i="2"/>
  <c r="H96" i="2"/>
  <c r="N96" i="2"/>
  <c r="U96" i="2"/>
  <c r="Z96" i="2" s="1"/>
  <c r="AE96" i="2"/>
  <c r="AJ96" i="2"/>
  <c r="O96" i="2" s="1"/>
  <c r="H97" i="2"/>
  <c r="N97" i="2"/>
  <c r="U97" i="2"/>
  <c r="Z97" i="2"/>
  <c r="AE97" i="2"/>
  <c r="AJ97" i="2" s="1"/>
  <c r="O97" i="2" s="1"/>
  <c r="E98" i="2"/>
  <c r="F98" i="2"/>
  <c r="F84" i="2" s="1"/>
  <c r="F82" i="2" s="1"/>
  <c r="G98" i="2"/>
  <c r="G84" i="2" s="1"/>
  <c r="G82" i="2" s="1"/>
  <c r="I98" i="2"/>
  <c r="J98" i="2"/>
  <c r="J84" i="2" s="1"/>
  <c r="J82" i="2" s="1"/>
  <c r="K98" i="2"/>
  <c r="K84" i="2" s="1"/>
  <c r="K82" i="2" s="1"/>
  <c r="L98" i="2"/>
  <c r="L84" i="2" s="1"/>
  <c r="L82" i="2" s="1"/>
  <c r="M98" i="2"/>
  <c r="Q98" i="2"/>
  <c r="Q84" i="2" s="1"/>
  <c r="R98" i="2"/>
  <c r="S98" i="2"/>
  <c r="S84" i="2" s="1"/>
  <c r="S82" i="2" s="1"/>
  <c r="T98" i="2"/>
  <c r="T84" i="2" s="1"/>
  <c r="T82" i="2" s="1"/>
  <c r="W98" i="2"/>
  <c r="X98" i="2"/>
  <c r="X84" i="2" s="1"/>
  <c r="X82" i="2" s="1"/>
  <c r="Y98" i="2"/>
  <c r="Y84" i="2" s="1"/>
  <c r="AA98" i="2"/>
  <c r="AB98" i="2"/>
  <c r="AC98" i="2"/>
  <c r="AD98" i="2"/>
  <c r="AF98" i="2"/>
  <c r="AG98" i="2"/>
  <c r="AH98" i="2"/>
  <c r="AI98" i="2"/>
  <c r="AE99" i="2"/>
  <c r="AE100" i="2"/>
  <c r="H101" i="2"/>
  <c r="H98" i="2" s="1"/>
  <c r="H84" i="2" s="1"/>
  <c r="N101" i="2"/>
  <c r="N98" i="2" s="1"/>
  <c r="N84" i="2" s="1"/>
  <c r="N82" i="2" s="1"/>
  <c r="U101" i="2"/>
  <c r="U98" i="2" s="1"/>
  <c r="U84" i="2" s="1"/>
  <c r="U82" i="2" s="1"/>
  <c r="Z101" i="2"/>
  <c r="Z98" i="2" s="1"/>
  <c r="AE101" i="2"/>
  <c r="AE102" i="2"/>
  <c r="AE103" i="2"/>
  <c r="C104" i="2"/>
  <c r="D104" i="2"/>
  <c r="E104" i="2"/>
  <c r="F104" i="2"/>
  <c r="G104" i="2"/>
  <c r="G83" i="2" s="1"/>
  <c r="I104" i="2"/>
  <c r="J104" i="2"/>
  <c r="K104" i="2"/>
  <c r="L104" i="2"/>
  <c r="M104" i="2"/>
  <c r="Q104" i="2"/>
  <c r="R104" i="2"/>
  <c r="S104" i="2"/>
  <c r="T104" i="2"/>
  <c r="V104" i="2"/>
  <c r="W104" i="2"/>
  <c r="X104" i="2"/>
  <c r="Y104" i="2"/>
  <c r="AD104" i="2"/>
  <c r="AH104" i="2"/>
  <c r="AA105" i="2"/>
  <c r="AA104" i="2" s="1"/>
  <c r="AI105" i="2"/>
  <c r="AI104" i="2" s="1"/>
  <c r="AA106" i="2"/>
  <c r="AF106" i="2"/>
  <c r="AF105" i="2" s="1"/>
  <c r="AF104" i="2" s="1"/>
  <c r="AI106" i="2"/>
  <c r="AA107" i="2"/>
  <c r="AB107" i="2"/>
  <c r="AB106" i="2" s="1"/>
  <c r="AB105" i="2" s="1"/>
  <c r="AB104" i="2" s="1"/>
  <c r="AC107" i="2"/>
  <c r="AC106" i="2" s="1"/>
  <c r="AC105" i="2" s="1"/>
  <c r="AC104" i="2" s="1"/>
  <c r="AD107" i="2"/>
  <c r="AD106" i="2" s="1"/>
  <c r="AD105" i="2" s="1"/>
  <c r="AF107" i="2"/>
  <c r="AG107" i="2"/>
  <c r="AG106" i="2" s="1"/>
  <c r="AG105" i="2" s="1"/>
  <c r="AG104" i="2" s="1"/>
  <c r="AH107" i="2"/>
  <c r="AH106" i="2" s="1"/>
  <c r="AH105" i="2" s="1"/>
  <c r="AI107" i="2"/>
  <c r="H108" i="2"/>
  <c r="N108" i="2"/>
  <c r="Z108" i="2"/>
  <c r="AE108" i="2"/>
  <c r="H109" i="2"/>
  <c r="N109" i="2"/>
  <c r="U109" i="2"/>
  <c r="AA110" i="2"/>
  <c r="AB110" i="2"/>
  <c r="AC110" i="2"/>
  <c r="AD110" i="2"/>
  <c r="AE110" i="2"/>
  <c r="AF110" i="2"/>
  <c r="AG110" i="2"/>
  <c r="AH110" i="2"/>
  <c r="AI110" i="2"/>
  <c r="AJ110" i="2"/>
  <c r="H111" i="2"/>
  <c r="N111" i="2"/>
  <c r="Z111" i="2"/>
  <c r="AE111" i="2"/>
  <c r="AJ111" i="2" s="1"/>
  <c r="O111" i="2" s="1"/>
  <c r="O110" i="2" s="1"/>
  <c r="H112" i="2"/>
  <c r="H104" i="2" s="1"/>
  <c r="N112" i="2"/>
  <c r="U112" i="2"/>
  <c r="Z112" i="2" s="1"/>
  <c r="AE113" i="2"/>
  <c r="AE114" i="2"/>
  <c r="AA115" i="2"/>
  <c r="AB115" i="2"/>
  <c r="AC115" i="2"/>
  <c r="AF115" i="2"/>
  <c r="AG115" i="2"/>
  <c r="AH115" i="2"/>
  <c r="AI115" i="2"/>
  <c r="H116" i="2"/>
  <c r="N116" i="2"/>
  <c r="U116" i="2"/>
  <c r="Z116" i="2"/>
  <c r="AE116" i="2"/>
  <c r="AG116" i="2"/>
  <c r="AJ116" i="2"/>
  <c r="O116" i="2" s="1"/>
  <c r="H117" i="2"/>
  <c r="N117" i="2"/>
  <c r="U117" i="2"/>
  <c r="Z117" i="2" s="1"/>
  <c r="AD117" i="2"/>
  <c r="AD115" i="2" s="1"/>
  <c r="H118" i="2"/>
  <c r="N118" i="2"/>
  <c r="U118" i="2"/>
  <c r="Z118" i="2"/>
  <c r="AE118" i="2"/>
  <c r="AJ118" i="2" s="1"/>
  <c r="H119" i="2"/>
  <c r="N119" i="2"/>
  <c r="U119" i="2"/>
  <c r="Z119" i="2" s="1"/>
  <c r="AE119" i="2"/>
  <c r="AJ119" i="2"/>
  <c r="O119" i="2" s="1"/>
  <c r="AJ120" i="2"/>
  <c r="ED24" i="1"/>
  <c r="ED22" i="1" s="1"/>
  <c r="L25" i="1"/>
  <c r="L23" i="1" s="1"/>
  <c r="D26" i="1"/>
  <c r="J26" i="1"/>
  <c r="K26" i="1"/>
  <c r="L26" i="1"/>
  <c r="M26" i="1"/>
  <c r="N26" i="1"/>
  <c r="V26" i="1"/>
  <c r="Y26" i="1"/>
  <c r="AD26" i="1"/>
  <c r="AL26" i="1"/>
  <c r="AO26" i="1"/>
  <c r="AO24" i="1" s="1"/>
  <c r="AT26" i="1"/>
  <c r="BB26" i="1"/>
  <c r="BJ26" i="1"/>
  <c r="BZ26" i="1"/>
  <c r="CH26" i="1"/>
  <c r="CP26" i="1"/>
  <c r="CX26" i="1"/>
  <c r="DF26" i="1"/>
  <c r="DN26" i="1"/>
  <c r="DV26" i="1"/>
  <c r="ED26" i="1"/>
  <c r="EL26" i="1"/>
  <c r="ET26" i="1"/>
  <c r="FR26" i="1"/>
  <c r="FZ26" i="1"/>
  <c r="D27" i="1"/>
  <c r="D25" i="1" s="1"/>
  <c r="D23" i="1" s="1"/>
  <c r="J27" i="1"/>
  <c r="J25" i="1" s="1"/>
  <c r="J23" i="1" s="1"/>
  <c r="K27" i="1"/>
  <c r="K25" i="1" s="1"/>
  <c r="K23" i="1" s="1"/>
  <c r="L27" i="1"/>
  <c r="M27" i="1"/>
  <c r="M25" i="1" s="1"/>
  <c r="M23" i="1" s="1"/>
  <c r="N27" i="1"/>
  <c r="N25" i="1" s="1"/>
  <c r="N23" i="1" s="1"/>
  <c r="I28" i="1"/>
  <c r="I26" i="1" s="1"/>
  <c r="J28" i="1"/>
  <c r="M28" i="1"/>
  <c r="N28" i="1"/>
  <c r="R28" i="1"/>
  <c r="R26" i="1" s="1"/>
  <c r="U28" i="1"/>
  <c r="U26" i="1" s="1"/>
  <c r="V28" i="1"/>
  <c r="Y28" i="1"/>
  <c r="AC28" i="1"/>
  <c r="AC26" i="1" s="1"/>
  <c r="AC24" i="1" s="1"/>
  <c r="AD28" i="1"/>
  <c r="AG28" i="1"/>
  <c r="AG26" i="1" s="1"/>
  <c r="AG24" i="1" s="1"/>
  <c r="AG22" i="1" s="1"/>
  <c r="AK28" i="1"/>
  <c r="AK26" i="1" s="1"/>
  <c r="AK24" i="1" s="1"/>
  <c r="AL28" i="1"/>
  <c r="AO28" i="1"/>
  <c r="AP28" i="1"/>
  <c r="AP26" i="1" s="1"/>
  <c r="AS28" i="1"/>
  <c r="AS26" i="1" s="1"/>
  <c r="AS24" i="1" s="1"/>
  <c r="AT28" i="1"/>
  <c r="AW28" i="1"/>
  <c r="AW26" i="1" s="1"/>
  <c r="AW24" i="1" s="1"/>
  <c r="AX28" i="1"/>
  <c r="AX26" i="1" s="1"/>
  <c r="BB28" i="1"/>
  <c r="BE28" i="1"/>
  <c r="BE26" i="1" s="1"/>
  <c r="BE24" i="1" s="1"/>
  <c r="BF28" i="1"/>
  <c r="BF26" i="1" s="1"/>
  <c r="BI28" i="1"/>
  <c r="BI26" i="1" s="1"/>
  <c r="BJ28" i="1"/>
  <c r="BM28" i="1"/>
  <c r="BM26" i="1" s="1"/>
  <c r="BM24" i="1" s="1"/>
  <c r="BN28" i="1"/>
  <c r="BN26" i="1" s="1"/>
  <c r="BQ28" i="1"/>
  <c r="BQ26" i="1" s="1"/>
  <c r="BU28" i="1"/>
  <c r="BU26" i="1" s="1"/>
  <c r="BU24" i="1" s="1"/>
  <c r="BU22" i="1" s="1"/>
  <c r="BV28" i="1"/>
  <c r="BV26" i="1" s="1"/>
  <c r="BZ28" i="1"/>
  <c r="CD28" i="1"/>
  <c r="CD26" i="1" s="1"/>
  <c r="CH28" i="1"/>
  <c r="CL28" i="1"/>
  <c r="CL26" i="1" s="1"/>
  <c r="CP28" i="1"/>
  <c r="CX28" i="1"/>
  <c r="DB28" i="1"/>
  <c r="DB26" i="1" s="1"/>
  <c r="DF28" i="1"/>
  <c r="DJ28" i="1"/>
  <c r="DJ26" i="1" s="1"/>
  <c r="DN28" i="1"/>
  <c r="DR28" i="1"/>
  <c r="DR26" i="1" s="1"/>
  <c r="DV28" i="1"/>
  <c r="DY28" i="1"/>
  <c r="DY26" i="1" s="1"/>
  <c r="DY24" i="1" s="1"/>
  <c r="DZ28" i="1"/>
  <c r="DZ26" i="1" s="1"/>
  <c r="ED28" i="1"/>
  <c r="EH28" i="1"/>
  <c r="EH26" i="1" s="1"/>
  <c r="EL28" i="1"/>
  <c r="EP28" i="1"/>
  <c r="EP26" i="1" s="1"/>
  <c r="ET28" i="1"/>
  <c r="FF28" i="1"/>
  <c r="FF26" i="1" s="1"/>
  <c r="FU28" i="1"/>
  <c r="FU26" i="1" s="1"/>
  <c r="FU24" i="1" s="1"/>
  <c r="FU22" i="1" s="1"/>
  <c r="FV28" i="1"/>
  <c r="FV26" i="1" s="1"/>
  <c r="FV24" i="1" s="1"/>
  <c r="FZ28" i="1"/>
  <c r="I30" i="1"/>
  <c r="J30" i="1"/>
  <c r="K30" i="1"/>
  <c r="K28" i="1" s="1"/>
  <c r="L30" i="1"/>
  <c r="L28" i="1" s="1"/>
  <c r="M30" i="1"/>
  <c r="N30" i="1"/>
  <c r="O30" i="1"/>
  <c r="O28" i="1" s="1"/>
  <c r="R30" i="1"/>
  <c r="S30" i="1"/>
  <c r="S28" i="1" s="1"/>
  <c r="S26" i="1" s="1"/>
  <c r="T30" i="1"/>
  <c r="T28" i="1" s="1"/>
  <c r="T26" i="1" s="1"/>
  <c r="U30" i="1"/>
  <c r="V30" i="1"/>
  <c r="W30" i="1"/>
  <c r="W28" i="1" s="1"/>
  <c r="W26" i="1" s="1"/>
  <c r="X30" i="1"/>
  <c r="X28" i="1" s="1"/>
  <c r="X26" i="1" s="1"/>
  <c r="Y30" i="1"/>
  <c r="AA30" i="1"/>
  <c r="AA28" i="1" s="1"/>
  <c r="AA26" i="1" s="1"/>
  <c r="AB30" i="1"/>
  <c r="AB28" i="1" s="1"/>
  <c r="AB26" i="1" s="1"/>
  <c r="AC30" i="1"/>
  <c r="AD30" i="1"/>
  <c r="AE30" i="1"/>
  <c r="AE28" i="1" s="1"/>
  <c r="AE26" i="1" s="1"/>
  <c r="AF30" i="1"/>
  <c r="AF28" i="1" s="1"/>
  <c r="AF26" i="1" s="1"/>
  <c r="AG30" i="1"/>
  <c r="AI30" i="1"/>
  <c r="AI28" i="1" s="1"/>
  <c r="AI26" i="1" s="1"/>
  <c r="AI24" i="1" s="1"/>
  <c r="AJ30" i="1"/>
  <c r="AJ28" i="1" s="1"/>
  <c r="AJ26" i="1" s="1"/>
  <c r="AK30" i="1"/>
  <c r="AL30" i="1"/>
  <c r="AM30" i="1"/>
  <c r="AM28" i="1" s="1"/>
  <c r="AM26" i="1" s="1"/>
  <c r="AN30" i="1"/>
  <c r="AN28" i="1" s="1"/>
  <c r="AN26" i="1" s="1"/>
  <c r="AO30" i="1"/>
  <c r="AP30" i="1"/>
  <c r="AS30" i="1"/>
  <c r="AT30" i="1"/>
  <c r="AU30" i="1"/>
  <c r="AU28" i="1" s="1"/>
  <c r="AU26" i="1" s="1"/>
  <c r="AV30" i="1"/>
  <c r="AV28" i="1" s="1"/>
  <c r="AV26" i="1" s="1"/>
  <c r="AW30" i="1"/>
  <c r="AX30" i="1"/>
  <c r="AY30" i="1"/>
  <c r="AY28" i="1" s="1"/>
  <c r="AY26" i="1" s="1"/>
  <c r="AZ30" i="1"/>
  <c r="AZ28" i="1" s="1"/>
  <c r="AZ26" i="1" s="1"/>
  <c r="BB30" i="1"/>
  <c r="BC30" i="1"/>
  <c r="BC28" i="1" s="1"/>
  <c r="BC26" i="1" s="1"/>
  <c r="BD30" i="1"/>
  <c r="BD28" i="1" s="1"/>
  <c r="BD26" i="1" s="1"/>
  <c r="BE30" i="1"/>
  <c r="BF30" i="1"/>
  <c r="BG30" i="1"/>
  <c r="BG28" i="1" s="1"/>
  <c r="BG26" i="1" s="1"/>
  <c r="BH30" i="1"/>
  <c r="BH28" i="1" s="1"/>
  <c r="BH26" i="1" s="1"/>
  <c r="BI30" i="1"/>
  <c r="BJ30" i="1"/>
  <c r="BK30" i="1"/>
  <c r="BK28" i="1" s="1"/>
  <c r="BK26" i="1" s="1"/>
  <c r="BL30" i="1"/>
  <c r="BL28" i="1" s="1"/>
  <c r="BL26" i="1" s="1"/>
  <c r="BM30" i="1"/>
  <c r="BN30" i="1"/>
  <c r="BO30" i="1"/>
  <c r="BO28" i="1" s="1"/>
  <c r="BO26" i="1" s="1"/>
  <c r="BP30" i="1"/>
  <c r="BP28" i="1" s="1"/>
  <c r="BP26" i="1" s="1"/>
  <c r="BQ30" i="1"/>
  <c r="BT30" i="1"/>
  <c r="BT28" i="1" s="1"/>
  <c r="BT26" i="1" s="1"/>
  <c r="BT24" i="1" s="1"/>
  <c r="BT22" i="1" s="1"/>
  <c r="BU30" i="1"/>
  <c r="BV30" i="1"/>
  <c r="BW30" i="1"/>
  <c r="BW28" i="1" s="1"/>
  <c r="BW26" i="1" s="1"/>
  <c r="BX30" i="1"/>
  <c r="BX28" i="1" s="1"/>
  <c r="BX26" i="1" s="1"/>
  <c r="BX24" i="1" s="1"/>
  <c r="BX22" i="1" s="1"/>
  <c r="BY30" i="1"/>
  <c r="BY28" i="1" s="1"/>
  <c r="BY26" i="1" s="1"/>
  <c r="BZ30" i="1"/>
  <c r="CA30" i="1"/>
  <c r="CA28" i="1" s="1"/>
  <c r="CA26" i="1" s="1"/>
  <c r="CB30" i="1"/>
  <c r="CB28" i="1" s="1"/>
  <c r="CB26" i="1" s="1"/>
  <c r="CB24" i="1" s="1"/>
  <c r="CC30" i="1"/>
  <c r="CC28" i="1" s="1"/>
  <c r="CC26" i="1" s="1"/>
  <c r="CC24" i="1" s="1"/>
  <c r="CC22" i="1" s="1"/>
  <c r="CD30" i="1"/>
  <c r="CE30" i="1"/>
  <c r="CE28" i="1" s="1"/>
  <c r="CE26" i="1" s="1"/>
  <c r="CF30" i="1"/>
  <c r="CF28" i="1" s="1"/>
  <c r="CF26" i="1" s="1"/>
  <c r="CF24" i="1" s="1"/>
  <c r="CF22" i="1" s="1"/>
  <c r="CG30" i="1"/>
  <c r="CG28" i="1" s="1"/>
  <c r="CG26" i="1" s="1"/>
  <c r="CH30" i="1"/>
  <c r="CI30" i="1"/>
  <c r="CI28" i="1" s="1"/>
  <c r="CI26" i="1" s="1"/>
  <c r="CJ30" i="1"/>
  <c r="CJ28" i="1" s="1"/>
  <c r="CJ26" i="1" s="1"/>
  <c r="CJ24" i="1" s="1"/>
  <c r="CJ22" i="1" s="1"/>
  <c r="CK30" i="1"/>
  <c r="CK28" i="1" s="1"/>
  <c r="CK26" i="1" s="1"/>
  <c r="CL30" i="1"/>
  <c r="CM30" i="1"/>
  <c r="CM28" i="1" s="1"/>
  <c r="CM26" i="1" s="1"/>
  <c r="CN30" i="1"/>
  <c r="CN28" i="1" s="1"/>
  <c r="CN26" i="1" s="1"/>
  <c r="CN24" i="1" s="1"/>
  <c r="CN22" i="1" s="1"/>
  <c r="CO30" i="1"/>
  <c r="CO28" i="1" s="1"/>
  <c r="CO26" i="1" s="1"/>
  <c r="CP30" i="1"/>
  <c r="CQ30" i="1"/>
  <c r="CQ28" i="1" s="1"/>
  <c r="CQ26" i="1" s="1"/>
  <c r="CR30" i="1"/>
  <c r="CR28" i="1" s="1"/>
  <c r="CR26" i="1" s="1"/>
  <c r="CR24" i="1" s="1"/>
  <c r="CR22" i="1" s="1"/>
  <c r="CU30" i="1"/>
  <c r="CU28" i="1" s="1"/>
  <c r="CU26" i="1" s="1"/>
  <c r="CV30" i="1"/>
  <c r="CV28" i="1" s="1"/>
  <c r="CV26" i="1" s="1"/>
  <c r="CW30" i="1"/>
  <c r="CW28" i="1" s="1"/>
  <c r="CW26" i="1" s="1"/>
  <c r="CW24" i="1" s="1"/>
  <c r="CX30" i="1"/>
  <c r="CY30" i="1"/>
  <c r="CY28" i="1" s="1"/>
  <c r="CY26" i="1" s="1"/>
  <c r="CZ30" i="1"/>
  <c r="CZ28" i="1" s="1"/>
  <c r="CZ26" i="1" s="1"/>
  <c r="DA30" i="1"/>
  <c r="DA28" i="1" s="1"/>
  <c r="DA26" i="1" s="1"/>
  <c r="DA24" i="1" s="1"/>
  <c r="DB30" i="1"/>
  <c r="DC30" i="1"/>
  <c r="DC28" i="1" s="1"/>
  <c r="DC26" i="1" s="1"/>
  <c r="DD30" i="1"/>
  <c r="DD28" i="1" s="1"/>
  <c r="DD26" i="1" s="1"/>
  <c r="DE30" i="1"/>
  <c r="DE28" i="1" s="1"/>
  <c r="DE26" i="1" s="1"/>
  <c r="DE24" i="1" s="1"/>
  <c r="DF30" i="1"/>
  <c r="DG30" i="1"/>
  <c r="DG28" i="1" s="1"/>
  <c r="DG26" i="1" s="1"/>
  <c r="DH30" i="1"/>
  <c r="DH28" i="1" s="1"/>
  <c r="DH26" i="1" s="1"/>
  <c r="DI30" i="1"/>
  <c r="DI28" i="1" s="1"/>
  <c r="DI26" i="1" s="1"/>
  <c r="DI24" i="1" s="1"/>
  <c r="DJ30" i="1"/>
  <c r="DK30" i="1"/>
  <c r="DK28" i="1" s="1"/>
  <c r="DK26" i="1" s="1"/>
  <c r="DL30" i="1"/>
  <c r="DL28" i="1" s="1"/>
  <c r="DL26" i="1" s="1"/>
  <c r="DM30" i="1"/>
  <c r="DM28" i="1" s="1"/>
  <c r="DM26" i="1" s="1"/>
  <c r="DN30" i="1"/>
  <c r="DO30" i="1"/>
  <c r="DO28" i="1" s="1"/>
  <c r="DO26" i="1" s="1"/>
  <c r="DP30" i="1"/>
  <c r="DP28" i="1" s="1"/>
  <c r="DP26" i="1" s="1"/>
  <c r="DQ30" i="1"/>
  <c r="DQ28" i="1" s="1"/>
  <c r="DQ26" i="1" s="1"/>
  <c r="DQ24" i="1" s="1"/>
  <c r="DR30" i="1"/>
  <c r="DS30" i="1"/>
  <c r="DS28" i="1" s="1"/>
  <c r="DS26" i="1" s="1"/>
  <c r="DV30" i="1"/>
  <c r="DW30" i="1"/>
  <c r="DW28" i="1" s="1"/>
  <c r="DW26" i="1" s="1"/>
  <c r="DX30" i="1"/>
  <c r="DX28" i="1" s="1"/>
  <c r="DX26" i="1" s="1"/>
  <c r="DY30" i="1"/>
  <c r="DZ30" i="1"/>
  <c r="EA30" i="1"/>
  <c r="EA28" i="1" s="1"/>
  <c r="EA26" i="1" s="1"/>
  <c r="EB30" i="1"/>
  <c r="EB28" i="1" s="1"/>
  <c r="EB26" i="1" s="1"/>
  <c r="EC30" i="1"/>
  <c r="EC28" i="1" s="1"/>
  <c r="EC26" i="1" s="1"/>
  <c r="EC24" i="1" s="1"/>
  <c r="ED30" i="1"/>
  <c r="EE30" i="1"/>
  <c r="EE28" i="1" s="1"/>
  <c r="EE26" i="1" s="1"/>
  <c r="EF30" i="1"/>
  <c r="EF28" i="1" s="1"/>
  <c r="EF26" i="1" s="1"/>
  <c r="EG30" i="1"/>
  <c r="EG28" i="1" s="1"/>
  <c r="EG26" i="1" s="1"/>
  <c r="EG24" i="1" s="1"/>
  <c r="EH30" i="1"/>
  <c r="EI30" i="1"/>
  <c r="EI28" i="1" s="1"/>
  <c r="EI26" i="1" s="1"/>
  <c r="EJ30" i="1"/>
  <c r="EJ28" i="1" s="1"/>
  <c r="EJ26" i="1" s="1"/>
  <c r="EK30" i="1"/>
  <c r="EK28" i="1" s="1"/>
  <c r="EK26" i="1" s="1"/>
  <c r="EL30" i="1"/>
  <c r="EM30" i="1"/>
  <c r="EM28" i="1" s="1"/>
  <c r="EM26" i="1" s="1"/>
  <c r="EN30" i="1"/>
  <c r="EN28" i="1" s="1"/>
  <c r="EN26" i="1" s="1"/>
  <c r="EO30" i="1"/>
  <c r="EO28" i="1" s="1"/>
  <c r="EO26" i="1" s="1"/>
  <c r="EO24" i="1" s="1"/>
  <c r="EP30" i="1"/>
  <c r="EQ30" i="1"/>
  <c r="EQ28" i="1" s="1"/>
  <c r="EQ26" i="1" s="1"/>
  <c r="ER30" i="1"/>
  <c r="ER28" i="1" s="1"/>
  <c r="ER26" i="1" s="1"/>
  <c r="ES30" i="1"/>
  <c r="ES28" i="1" s="1"/>
  <c r="ES26" i="1" s="1"/>
  <c r="ET30" i="1"/>
  <c r="EW30" i="1"/>
  <c r="EW28" i="1" s="1"/>
  <c r="EW26" i="1" s="1"/>
  <c r="FD30" i="1"/>
  <c r="FD28" i="1" s="1"/>
  <c r="FD26" i="1" s="1"/>
  <c r="FD24" i="1" s="1"/>
  <c r="FD22" i="1" s="1"/>
  <c r="FM30" i="1"/>
  <c r="FM28" i="1" s="1"/>
  <c r="FM26" i="1" s="1"/>
  <c r="FO30" i="1"/>
  <c r="FO28" i="1" s="1"/>
  <c r="FO26" i="1" s="1"/>
  <c r="FS30" i="1"/>
  <c r="FS28" i="1" s="1"/>
  <c r="FS26" i="1" s="1"/>
  <c r="FX30" i="1"/>
  <c r="FX28" i="1" s="1"/>
  <c r="FX26" i="1" s="1"/>
  <c r="FY30" i="1"/>
  <c r="FY28" i="1" s="1"/>
  <c r="FY26" i="1" s="1"/>
  <c r="FZ30" i="1"/>
  <c r="J31" i="1"/>
  <c r="J29" i="1" s="1"/>
  <c r="O32" i="1"/>
  <c r="Q32" i="1"/>
  <c r="Z32" i="1"/>
  <c r="Z30" i="1" s="1"/>
  <c r="Z28" i="1" s="1"/>
  <c r="Z26" i="1" s="1"/>
  <c r="AH32" i="1"/>
  <c r="AR32" i="1"/>
  <c r="BA32" i="1"/>
  <c r="CB32" i="1"/>
  <c r="BS32" i="1" s="1"/>
  <c r="CT32" i="1"/>
  <c r="DU32" i="1"/>
  <c r="DT32" i="1" s="1"/>
  <c r="DT30" i="1" s="1"/>
  <c r="DT28" i="1" s="1"/>
  <c r="DT26" i="1" s="1"/>
  <c r="EX32" i="1"/>
  <c r="EY32" i="1"/>
  <c r="EZ32" i="1"/>
  <c r="FA32" i="1"/>
  <c r="FA30" i="1" s="1"/>
  <c r="FA28" i="1" s="1"/>
  <c r="FA26" i="1" s="1"/>
  <c r="FB32" i="1"/>
  <c r="FC32" i="1"/>
  <c r="FD32" i="1"/>
  <c r="FE32" i="1"/>
  <c r="FF32" i="1"/>
  <c r="FF30" i="1" s="1"/>
  <c r="FG32" i="1"/>
  <c r="FH32" i="1"/>
  <c r="FI32" i="1"/>
  <c r="FI30" i="1" s="1"/>
  <c r="FI28" i="1" s="1"/>
  <c r="FI26" i="1" s="1"/>
  <c r="FI24" i="1" s="1"/>
  <c r="FJ32" i="1"/>
  <c r="FJ30" i="1" s="1"/>
  <c r="FJ28" i="1" s="1"/>
  <c r="FJ26" i="1" s="1"/>
  <c r="FJ24" i="1" s="1"/>
  <c r="FJ22" i="1" s="1"/>
  <c r="FK32" i="1"/>
  <c r="FL32" i="1"/>
  <c r="FM32" i="1"/>
  <c r="FN32" i="1"/>
  <c r="FN30" i="1" s="1"/>
  <c r="FN28" i="1" s="1"/>
  <c r="FN26" i="1" s="1"/>
  <c r="FO32" i="1"/>
  <c r="FP32" i="1"/>
  <c r="FQ32" i="1"/>
  <c r="FQ30" i="1" s="1"/>
  <c r="FQ28" i="1" s="1"/>
  <c r="FQ26" i="1" s="1"/>
  <c r="FR32" i="1"/>
  <c r="FR30" i="1" s="1"/>
  <c r="FR28" i="1" s="1"/>
  <c r="FS32" i="1"/>
  <c r="FT32" i="1"/>
  <c r="FU32" i="1"/>
  <c r="FU30" i="1" s="1"/>
  <c r="FV32" i="1"/>
  <c r="FV30" i="1" s="1"/>
  <c r="FW32" i="1"/>
  <c r="FW30" i="1" s="1"/>
  <c r="FW28" i="1" s="1"/>
  <c r="FW26" i="1" s="1"/>
  <c r="FX32" i="1"/>
  <c r="GA32" i="1"/>
  <c r="O33" i="1"/>
  <c r="O34" i="1"/>
  <c r="Q34" i="1"/>
  <c r="AH34" i="1"/>
  <c r="FM34" i="1" s="1"/>
  <c r="AR34" i="1"/>
  <c r="AQ34" i="1" s="1"/>
  <c r="BA34" i="1"/>
  <c r="BR34" i="1"/>
  <c r="CB34" i="1"/>
  <c r="BS34" i="1" s="1"/>
  <c r="CS34" i="1"/>
  <c r="CT34" i="1"/>
  <c r="DC34" i="1"/>
  <c r="DT34" i="1"/>
  <c r="DU34" i="1"/>
  <c r="EX34" i="1"/>
  <c r="EY34" i="1"/>
  <c r="EY30" i="1" s="1"/>
  <c r="EY28" i="1" s="1"/>
  <c r="EY26" i="1" s="1"/>
  <c r="EY24" i="1" s="1"/>
  <c r="EZ34" i="1"/>
  <c r="EZ30" i="1" s="1"/>
  <c r="EZ28" i="1" s="1"/>
  <c r="EZ26" i="1" s="1"/>
  <c r="FA34" i="1"/>
  <c r="FB34" i="1"/>
  <c r="FC34" i="1"/>
  <c r="FC30" i="1" s="1"/>
  <c r="FC28" i="1" s="1"/>
  <c r="FC26" i="1" s="1"/>
  <c r="FC24" i="1" s="1"/>
  <c r="FC22" i="1" s="1"/>
  <c r="FD34" i="1"/>
  <c r="FF34" i="1"/>
  <c r="FG34" i="1"/>
  <c r="FH34" i="1"/>
  <c r="FH30" i="1" s="1"/>
  <c r="FH28" i="1" s="1"/>
  <c r="FH26" i="1" s="1"/>
  <c r="FI34" i="1"/>
  <c r="FJ34" i="1"/>
  <c r="FK34" i="1"/>
  <c r="FL34" i="1"/>
  <c r="FL30" i="1" s="1"/>
  <c r="FL28" i="1" s="1"/>
  <c r="FL26" i="1" s="1"/>
  <c r="FN34" i="1"/>
  <c r="FO34" i="1"/>
  <c r="FP34" i="1"/>
  <c r="FP30" i="1" s="1"/>
  <c r="FP28" i="1" s="1"/>
  <c r="FP26" i="1" s="1"/>
  <c r="FQ34" i="1"/>
  <c r="FR34" i="1"/>
  <c r="FS34" i="1"/>
  <c r="FT34" i="1"/>
  <c r="FT30" i="1" s="1"/>
  <c r="FT28" i="1" s="1"/>
  <c r="FT26" i="1" s="1"/>
  <c r="FU34" i="1"/>
  <c r="FX34" i="1"/>
  <c r="GA34" i="1" s="1"/>
  <c r="O35" i="1"/>
  <c r="H36" i="1"/>
  <c r="G36" i="1" s="1"/>
  <c r="P36" i="1"/>
  <c r="Q36" i="1"/>
  <c r="AR36" i="1"/>
  <c r="AQ36" i="1" s="1"/>
  <c r="BR36" i="1"/>
  <c r="BS36" i="1"/>
  <c r="CT36" i="1"/>
  <c r="CS36" i="1" s="1"/>
  <c r="DU36" i="1"/>
  <c r="DT36" i="1" s="1"/>
  <c r="EV36" i="1"/>
  <c r="EU36" i="1" s="1"/>
  <c r="FE36" i="1"/>
  <c r="GA36" i="1"/>
  <c r="K37" i="1"/>
  <c r="K24" i="1" s="1"/>
  <c r="K22" i="1" s="1"/>
  <c r="U37" i="1"/>
  <c r="AF37" i="1"/>
  <c r="AG37" i="1"/>
  <c r="AK37" i="1"/>
  <c r="AW37" i="1"/>
  <c r="BA37" i="1"/>
  <c r="BM37" i="1"/>
  <c r="BQ37" i="1"/>
  <c r="BW37" i="1"/>
  <c r="BW24" i="1" s="1"/>
  <c r="BW22" i="1" s="1"/>
  <c r="CC37" i="1"/>
  <c r="CG37" i="1"/>
  <c r="CR37" i="1"/>
  <c r="CW37" i="1"/>
  <c r="DI37" i="1"/>
  <c r="DM37" i="1"/>
  <c r="DX37" i="1"/>
  <c r="DY37" i="1"/>
  <c r="EC37" i="1"/>
  <c r="EE37" i="1"/>
  <c r="EI37" i="1"/>
  <c r="EI24" i="1" s="1"/>
  <c r="EI22" i="1" s="1"/>
  <c r="EO37" i="1"/>
  <c r="ES37" i="1"/>
  <c r="FD37" i="1"/>
  <c r="FY37" i="1"/>
  <c r="D38" i="1"/>
  <c r="J38" i="1"/>
  <c r="K38" i="1"/>
  <c r="L38" i="1"/>
  <c r="L37" i="1" s="1"/>
  <c r="M38" i="1"/>
  <c r="M37" i="1" s="1"/>
  <c r="N38" i="1"/>
  <c r="R38" i="1"/>
  <c r="S38" i="1"/>
  <c r="T38" i="1"/>
  <c r="U38" i="1"/>
  <c r="V38" i="1"/>
  <c r="W38" i="1"/>
  <c r="W37" i="1" s="1"/>
  <c r="X38" i="1"/>
  <c r="Y38" i="1"/>
  <c r="Y37" i="1" s="1"/>
  <c r="AA38" i="1"/>
  <c r="AA37" i="1" s="1"/>
  <c r="AA24" i="1" s="1"/>
  <c r="AA22" i="1" s="1"/>
  <c r="AB38" i="1"/>
  <c r="AC38" i="1"/>
  <c r="AC37" i="1" s="1"/>
  <c r="AD38" i="1"/>
  <c r="AE38" i="1"/>
  <c r="AE37" i="1" s="1"/>
  <c r="AF38" i="1"/>
  <c r="AG38" i="1"/>
  <c r="AI38" i="1"/>
  <c r="AI37" i="1" s="1"/>
  <c r="AJ38" i="1"/>
  <c r="AJ37" i="1" s="1"/>
  <c r="AK38" i="1"/>
  <c r="AL38" i="1"/>
  <c r="AM38" i="1"/>
  <c r="AM37" i="1" s="1"/>
  <c r="AN38" i="1"/>
  <c r="AN37" i="1" s="1"/>
  <c r="AO38" i="1"/>
  <c r="AO37" i="1" s="1"/>
  <c r="AP38" i="1"/>
  <c r="AR38" i="1"/>
  <c r="AS38" i="1"/>
  <c r="AS37" i="1" s="1"/>
  <c r="AT38" i="1"/>
  <c r="AU38" i="1"/>
  <c r="AU37" i="1" s="1"/>
  <c r="AV38" i="1"/>
  <c r="AV37" i="1" s="1"/>
  <c r="AW38" i="1"/>
  <c r="AX38" i="1"/>
  <c r="AY38" i="1"/>
  <c r="AY37" i="1" s="1"/>
  <c r="AY24" i="1" s="1"/>
  <c r="AZ38" i="1"/>
  <c r="AZ37" i="1" s="1"/>
  <c r="BA38" i="1"/>
  <c r="BB38" i="1"/>
  <c r="BC38" i="1"/>
  <c r="BC37" i="1" s="1"/>
  <c r="BD38" i="1"/>
  <c r="BD37" i="1" s="1"/>
  <c r="BE38" i="1"/>
  <c r="BE37" i="1" s="1"/>
  <c r="BF38" i="1"/>
  <c r="BG38" i="1"/>
  <c r="BG37" i="1" s="1"/>
  <c r="BH38" i="1"/>
  <c r="BH37" i="1" s="1"/>
  <c r="BI38" i="1"/>
  <c r="BI37" i="1" s="1"/>
  <c r="BJ38" i="1"/>
  <c r="BK38" i="1"/>
  <c r="BK37" i="1" s="1"/>
  <c r="BL38" i="1"/>
  <c r="BL37" i="1" s="1"/>
  <c r="BM38" i="1"/>
  <c r="BN38" i="1"/>
  <c r="BO38" i="1"/>
  <c r="BO37" i="1" s="1"/>
  <c r="BO24" i="1" s="1"/>
  <c r="BO22" i="1" s="1"/>
  <c r="BP38" i="1"/>
  <c r="BP37" i="1" s="1"/>
  <c r="BQ38" i="1"/>
  <c r="BT38" i="1"/>
  <c r="BT37" i="1" s="1"/>
  <c r="BU38" i="1"/>
  <c r="BU37" i="1" s="1"/>
  <c r="BV38" i="1"/>
  <c r="BW38" i="1"/>
  <c r="BX38" i="1"/>
  <c r="BX37" i="1" s="1"/>
  <c r="BY38" i="1"/>
  <c r="BY37" i="1" s="1"/>
  <c r="BZ38" i="1"/>
  <c r="CA38" i="1"/>
  <c r="CB38" i="1"/>
  <c r="CB37" i="1" s="1"/>
  <c r="CC38" i="1"/>
  <c r="CD38" i="1"/>
  <c r="CE38" i="1"/>
  <c r="CF38" i="1"/>
  <c r="CF37" i="1" s="1"/>
  <c r="CG38" i="1"/>
  <c r="CH38" i="1"/>
  <c r="CI38" i="1"/>
  <c r="CI37" i="1" s="1"/>
  <c r="CJ38" i="1"/>
  <c r="CJ37" i="1" s="1"/>
  <c r="CK38" i="1"/>
  <c r="CK37" i="1" s="1"/>
  <c r="CL38" i="1"/>
  <c r="CM38" i="1"/>
  <c r="CM37" i="1" s="1"/>
  <c r="CM24" i="1" s="1"/>
  <c r="CM22" i="1" s="1"/>
  <c r="CN38" i="1"/>
  <c r="CN37" i="1" s="1"/>
  <c r="CO38" i="1"/>
  <c r="CO37" i="1" s="1"/>
  <c r="CP38" i="1"/>
  <c r="CQ38" i="1"/>
  <c r="CR38" i="1"/>
  <c r="CU38" i="1"/>
  <c r="CU37" i="1" s="1"/>
  <c r="CU24" i="1" s="1"/>
  <c r="CV38" i="1"/>
  <c r="CW38" i="1"/>
  <c r="CX38" i="1"/>
  <c r="CY38" i="1"/>
  <c r="CY37" i="1" s="1"/>
  <c r="CZ38" i="1"/>
  <c r="DA38" i="1"/>
  <c r="DA37" i="1" s="1"/>
  <c r="DB38" i="1"/>
  <c r="DC38" i="1"/>
  <c r="DC37" i="1" s="1"/>
  <c r="DC24" i="1" s="1"/>
  <c r="DC22" i="1" s="1"/>
  <c r="DD38" i="1"/>
  <c r="DD37" i="1" s="1"/>
  <c r="DE38" i="1"/>
  <c r="DE37" i="1" s="1"/>
  <c r="DF38" i="1"/>
  <c r="DG38" i="1"/>
  <c r="DG37" i="1" s="1"/>
  <c r="DH38" i="1"/>
  <c r="DH37" i="1" s="1"/>
  <c r="DI38" i="1"/>
  <c r="DJ38" i="1"/>
  <c r="DK38" i="1"/>
  <c r="DK37" i="1" s="1"/>
  <c r="DK24" i="1" s="1"/>
  <c r="DL38" i="1"/>
  <c r="DM38" i="1"/>
  <c r="DN38" i="1"/>
  <c r="DO38" i="1"/>
  <c r="DO37" i="1" s="1"/>
  <c r="DP38" i="1"/>
  <c r="DQ38" i="1"/>
  <c r="DQ37" i="1" s="1"/>
  <c r="DR38" i="1"/>
  <c r="DS38" i="1"/>
  <c r="DS37" i="1" s="1"/>
  <c r="DS24" i="1" s="1"/>
  <c r="DV38" i="1"/>
  <c r="DW38" i="1"/>
  <c r="DW37" i="1" s="1"/>
  <c r="DX38" i="1"/>
  <c r="DY38" i="1"/>
  <c r="DZ38" i="1"/>
  <c r="EA38" i="1"/>
  <c r="EA37" i="1" s="1"/>
  <c r="EA24" i="1" s="1"/>
  <c r="EA22" i="1" s="1"/>
  <c r="EB38" i="1"/>
  <c r="EB37" i="1" s="1"/>
  <c r="EC38" i="1"/>
  <c r="EE38" i="1"/>
  <c r="EF38" i="1"/>
  <c r="EG38" i="1"/>
  <c r="EG37" i="1" s="1"/>
  <c r="EH38" i="1"/>
  <c r="EI38" i="1"/>
  <c r="EJ38" i="1"/>
  <c r="EJ37" i="1" s="1"/>
  <c r="EK38" i="1"/>
  <c r="EK37" i="1" s="1"/>
  <c r="EL38" i="1"/>
  <c r="EM38" i="1"/>
  <c r="EN38" i="1"/>
  <c r="EN37" i="1" s="1"/>
  <c r="EO38" i="1"/>
  <c r="EP38" i="1"/>
  <c r="EQ38" i="1"/>
  <c r="ER38" i="1"/>
  <c r="ES38" i="1"/>
  <c r="ET38" i="1"/>
  <c r="EW38" i="1"/>
  <c r="EW37" i="1" s="1"/>
  <c r="FD38" i="1"/>
  <c r="FW38" i="1"/>
  <c r="FX38" i="1"/>
  <c r="O39" i="1"/>
  <c r="Q39" i="1"/>
  <c r="AH39" i="1"/>
  <c r="AR39" i="1"/>
  <c r="AQ39" i="1" s="1"/>
  <c r="BR39" i="1"/>
  <c r="BS39" i="1"/>
  <c r="CT39" i="1"/>
  <c r="DT39" i="1"/>
  <c r="DU39" i="1"/>
  <c r="EX39" i="1"/>
  <c r="EY39" i="1"/>
  <c r="EZ39" i="1"/>
  <c r="FA39" i="1"/>
  <c r="FA38" i="1" s="1"/>
  <c r="FA37" i="1" s="1"/>
  <c r="FB39" i="1"/>
  <c r="FB38" i="1" s="1"/>
  <c r="FB37" i="1" s="1"/>
  <c r="FC39" i="1"/>
  <c r="FD39" i="1"/>
  <c r="FE39" i="1"/>
  <c r="FF39" i="1"/>
  <c r="FF38" i="1" s="1"/>
  <c r="FF37" i="1" s="1"/>
  <c r="FG39" i="1"/>
  <c r="FH39" i="1"/>
  <c r="FI39" i="1"/>
  <c r="FI38" i="1" s="1"/>
  <c r="FI37" i="1" s="1"/>
  <c r="FJ39" i="1"/>
  <c r="FJ38" i="1" s="1"/>
  <c r="FJ37" i="1" s="1"/>
  <c r="FK39" i="1"/>
  <c r="FL39" i="1"/>
  <c r="FM39" i="1"/>
  <c r="FN39" i="1"/>
  <c r="FN38" i="1" s="1"/>
  <c r="FN37" i="1" s="1"/>
  <c r="GA39" i="1"/>
  <c r="O40" i="1"/>
  <c r="O38" i="1" s="1"/>
  <c r="Q40" i="1"/>
  <c r="P40" i="1" s="1"/>
  <c r="AH40" i="1"/>
  <c r="FM40" i="1" s="1"/>
  <c r="AQ40" i="1"/>
  <c r="AR40" i="1"/>
  <c r="BS40" i="1"/>
  <c r="CS40" i="1"/>
  <c r="CT40" i="1"/>
  <c r="DU40" i="1"/>
  <c r="DT40" i="1" s="1"/>
  <c r="EX40" i="1"/>
  <c r="EY40" i="1"/>
  <c r="EY38" i="1" s="1"/>
  <c r="EY37" i="1" s="1"/>
  <c r="EZ40" i="1"/>
  <c r="EZ38" i="1" s="1"/>
  <c r="EZ37" i="1" s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N40" i="1"/>
  <c r="FO40" i="1"/>
  <c r="FO38" i="1" s="1"/>
  <c r="FO37" i="1" s="1"/>
  <c r="FP40" i="1"/>
  <c r="FQ40" i="1"/>
  <c r="FQ38" i="1" s="1"/>
  <c r="FQ37" i="1" s="1"/>
  <c r="FR40" i="1"/>
  <c r="FR38" i="1" s="1"/>
  <c r="FR37" i="1" s="1"/>
  <c r="FS40" i="1"/>
  <c r="FT40" i="1"/>
  <c r="FU40" i="1"/>
  <c r="FU38" i="1" s="1"/>
  <c r="FU37" i="1" s="1"/>
  <c r="GA40" i="1"/>
  <c r="Q41" i="1"/>
  <c r="P41" i="1" s="1"/>
  <c r="AQ41" i="1"/>
  <c r="AQ38" i="1" s="1"/>
  <c r="AR41" i="1"/>
  <c r="BS41" i="1"/>
  <c r="BR41" i="1" s="1"/>
  <c r="CT41" i="1"/>
  <c r="CS41" i="1" s="1"/>
  <c r="DT41" i="1"/>
  <c r="FE41" i="1"/>
  <c r="EV41" i="1" s="1"/>
  <c r="EU41" i="1" s="1"/>
  <c r="H41" i="1" s="1"/>
  <c r="G41" i="1" s="1"/>
  <c r="GA41" i="1"/>
  <c r="I42" i="1"/>
  <c r="I38" i="1" s="1"/>
  <c r="I37" i="1" s="1"/>
  <c r="Z42" i="1"/>
  <c r="AQ42" i="1"/>
  <c r="AR42" i="1"/>
  <c r="BS42" i="1"/>
  <c r="BR42" i="1" s="1"/>
  <c r="CS42" i="1"/>
  <c r="CT42" i="1"/>
  <c r="DT42" i="1"/>
  <c r="FV42" i="1"/>
  <c r="GA42" i="1"/>
  <c r="G43" i="1"/>
  <c r="O43" i="1"/>
  <c r="Q43" i="1"/>
  <c r="P43" i="1" s="1"/>
  <c r="AQ43" i="1"/>
  <c r="AR43" i="1"/>
  <c r="BS43" i="1"/>
  <c r="BR43" i="1" s="1"/>
  <c r="CS43" i="1"/>
  <c r="CV43" i="1"/>
  <c r="CT43" i="1" s="1"/>
  <c r="DC43" i="1"/>
  <c r="DW43" i="1"/>
  <c r="DU43" i="1" s="1"/>
  <c r="DT43" i="1" s="1"/>
  <c r="ED43" i="1"/>
  <c r="ED38" i="1" s="1"/>
  <c r="ED37" i="1" s="1"/>
  <c r="EX43" i="1"/>
  <c r="EY43" i="1"/>
  <c r="EZ43" i="1"/>
  <c r="FA43" i="1"/>
  <c r="FB43" i="1"/>
  <c r="FC43" i="1"/>
  <c r="FC38" i="1" s="1"/>
  <c r="FC37" i="1" s="1"/>
  <c r="FD43" i="1"/>
  <c r="FF43" i="1"/>
  <c r="FG43" i="1"/>
  <c r="FH43" i="1"/>
  <c r="FI43" i="1"/>
  <c r="FJ43" i="1"/>
  <c r="FK43" i="1"/>
  <c r="FL43" i="1"/>
  <c r="FL38" i="1" s="1"/>
  <c r="FL37" i="1" s="1"/>
  <c r="FM43" i="1"/>
  <c r="FN43" i="1"/>
  <c r="FO43" i="1"/>
  <c r="FP43" i="1"/>
  <c r="FQ43" i="1"/>
  <c r="FR43" i="1"/>
  <c r="FS43" i="1"/>
  <c r="FS38" i="1" s="1"/>
  <c r="FS37" i="1" s="1"/>
  <c r="FT43" i="1"/>
  <c r="FU43" i="1"/>
  <c r="FY43" i="1"/>
  <c r="FY38" i="1" s="1"/>
  <c r="FZ43" i="1"/>
  <c r="FZ38" i="1" s="1"/>
  <c r="FZ37" i="1" s="1"/>
  <c r="FZ24" i="1" s="1"/>
  <c r="FZ22" i="1" s="1"/>
  <c r="GA43" i="1"/>
  <c r="GA38" i="1" s="1"/>
  <c r="GA37" i="1" s="1"/>
  <c r="O44" i="1"/>
  <c r="Z44" i="1"/>
  <c r="Q44" i="1" s="1"/>
  <c r="P44" i="1" s="1"/>
  <c r="AH44" i="1"/>
  <c r="FM44" i="1" s="1"/>
  <c r="AQ44" i="1"/>
  <c r="AR44" i="1"/>
  <c r="BS44" i="1"/>
  <c r="BR44" i="1" s="1"/>
  <c r="CS44" i="1"/>
  <c r="CT44" i="1"/>
  <c r="DU44" i="1"/>
  <c r="DT44" i="1" s="1"/>
  <c r="EX44" i="1"/>
  <c r="EY44" i="1"/>
  <c r="EZ44" i="1"/>
  <c r="FA44" i="1"/>
  <c r="FB44" i="1"/>
  <c r="FC44" i="1"/>
  <c r="FD44" i="1"/>
  <c r="FF44" i="1"/>
  <c r="FG44" i="1"/>
  <c r="FH44" i="1"/>
  <c r="FI44" i="1"/>
  <c r="FJ44" i="1"/>
  <c r="FK44" i="1"/>
  <c r="FL44" i="1"/>
  <c r="FN44" i="1"/>
  <c r="FO44" i="1"/>
  <c r="FP44" i="1"/>
  <c r="FQ44" i="1"/>
  <c r="FR44" i="1"/>
  <c r="FS44" i="1"/>
  <c r="FT44" i="1"/>
  <c r="FT38" i="1" s="1"/>
  <c r="FT37" i="1" s="1"/>
  <c r="FU44" i="1"/>
  <c r="FV44" i="1"/>
  <c r="FV38" i="1" s="1"/>
  <c r="FV37" i="1" s="1"/>
  <c r="GA44" i="1"/>
  <c r="G45" i="1"/>
  <c r="O45" i="1"/>
  <c r="Q45" i="1"/>
  <c r="P45" i="1" s="1"/>
  <c r="BS45" i="1"/>
  <c r="BR45" i="1" s="1"/>
  <c r="CS45" i="1"/>
  <c r="CT45" i="1"/>
  <c r="DT45" i="1"/>
  <c r="EV45" i="1"/>
  <c r="EU45" i="1" s="1"/>
  <c r="H45" i="1" s="1"/>
  <c r="FE45" i="1"/>
  <c r="GA45" i="1"/>
  <c r="D46" i="1"/>
  <c r="I46" i="1"/>
  <c r="J46" i="1"/>
  <c r="K46" i="1"/>
  <c r="L46" i="1"/>
  <c r="M46" i="1"/>
  <c r="N46" i="1"/>
  <c r="O46" i="1"/>
  <c r="R46" i="1"/>
  <c r="S46" i="1"/>
  <c r="T46" i="1"/>
  <c r="U46" i="1"/>
  <c r="V46" i="1"/>
  <c r="W46" i="1"/>
  <c r="X46" i="1"/>
  <c r="Y46" i="1"/>
  <c r="Z46" i="1"/>
  <c r="AA46" i="1"/>
  <c r="AB46" i="1"/>
  <c r="AB37" i="1" s="1"/>
  <c r="AC46" i="1"/>
  <c r="AD46" i="1"/>
  <c r="AE46" i="1"/>
  <c r="AF46" i="1"/>
  <c r="AG46" i="1"/>
  <c r="AI46" i="1"/>
  <c r="AJ46" i="1"/>
  <c r="AK46" i="1"/>
  <c r="AL46" i="1"/>
  <c r="AM46" i="1"/>
  <c r="AN46" i="1"/>
  <c r="AO46" i="1"/>
  <c r="AP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W46" i="1"/>
  <c r="EY46" i="1"/>
  <c r="EZ46" i="1"/>
  <c r="FC46" i="1"/>
  <c r="FD46" i="1"/>
  <c r="FG46" i="1"/>
  <c r="FH46" i="1"/>
  <c r="FK46" i="1"/>
  <c r="FL46" i="1"/>
  <c r="FO46" i="1"/>
  <c r="FP46" i="1"/>
  <c r="FQ46" i="1"/>
  <c r="FR46" i="1"/>
  <c r="FS46" i="1"/>
  <c r="FT46" i="1"/>
  <c r="FU46" i="1"/>
  <c r="FV46" i="1"/>
  <c r="FW46" i="1"/>
  <c r="FX46" i="1"/>
  <c r="FY46" i="1"/>
  <c r="FZ46" i="1"/>
  <c r="GA46" i="1"/>
  <c r="O47" i="1"/>
  <c r="P47" i="1"/>
  <c r="P46" i="1" s="1"/>
  <c r="Q47" i="1"/>
  <c r="Q46" i="1" s="1"/>
  <c r="AH47" i="1"/>
  <c r="AH46" i="1" s="1"/>
  <c r="AR47" i="1"/>
  <c r="AQ47" i="1" s="1"/>
  <c r="BR47" i="1"/>
  <c r="BR46" i="1" s="1"/>
  <c r="BS47" i="1"/>
  <c r="CT47" i="1"/>
  <c r="DT47" i="1"/>
  <c r="DU47" i="1"/>
  <c r="DU46" i="1" s="1"/>
  <c r="EX47" i="1"/>
  <c r="EX46" i="1" s="1"/>
  <c r="EY47" i="1"/>
  <c r="EZ47" i="1"/>
  <c r="FA47" i="1"/>
  <c r="FA46" i="1" s="1"/>
  <c r="FB47" i="1"/>
  <c r="FB46" i="1" s="1"/>
  <c r="FC47" i="1"/>
  <c r="FD47" i="1"/>
  <c r="FE47" i="1"/>
  <c r="FF47" i="1"/>
  <c r="FF46" i="1" s="1"/>
  <c r="FG47" i="1"/>
  <c r="FH47" i="1"/>
  <c r="FI47" i="1"/>
  <c r="FI46" i="1" s="1"/>
  <c r="FJ47" i="1"/>
  <c r="FJ46" i="1" s="1"/>
  <c r="FK47" i="1"/>
  <c r="FL47" i="1"/>
  <c r="FM47" i="1"/>
  <c r="FM46" i="1" s="1"/>
  <c r="FN47" i="1"/>
  <c r="FN46" i="1" s="1"/>
  <c r="GA47" i="1"/>
  <c r="H48" i="1"/>
  <c r="G48" i="1" s="1"/>
  <c r="O48" i="1"/>
  <c r="Q48" i="1"/>
  <c r="P48" i="1" s="1"/>
  <c r="AR48" i="1"/>
  <c r="AQ48" i="1" s="1"/>
  <c r="BS48" i="1"/>
  <c r="BR48" i="1" s="1"/>
  <c r="CT48" i="1"/>
  <c r="CS48" i="1" s="1"/>
  <c r="DT48" i="1"/>
  <c r="FE48" i="1"/>
  <c r="EV48" i="1" s="1"/>
  <c r="EU48" i="1" s="1"/>
  <c r="GA48" i="1"/>
  <c r="H49" i="1"/>
  <c r="G49" i="1" s="1"/>
  <c r="O49" i="1"/>
  <c r="Q49" i="1"/>
  <c r="P49" i="1" s="1"/>
  <c r="AR49" i="1"/>
  <c r="AQ49" i="1" s="1"/>
  <c r="BS49" i="1"/>
  <c r="BR49" i="1" s="1"/>
  <c r="CT49" i="1"/>
  <c r="CS49" i="1" s="1"/>
  <c r="DT49" i="1"/>
  <c r="FE49" i="1"/>
  <c r="EV49" i="1" s="1"/>
  <c r="EU49" i="1" s="1"/>
  <c r="GA49" i="1"/>
  <c r="O50" i="1"/>
  <c r="Q50" i="1"/>
  <c r="P50" i="1" s="1"/>
  <c r="AR50" i="1"/>
  <c r="AQ50" i="1" s="1"/>
  <c r="BS50" i="1"/>
  <c r="BR50" i="1" s="1"/>
  <c r="CT50" i="1"/>
  <c r="CS50" i="1" s="1"/>
  <c r="DT50" i="1"/>
  <c r="FE50" i="1"/>
  <c r="EV50" i="1" s="1"/>
  <c r="EU50" i="1" s="1"/>
  <c r="H50" i="1" s="1"/>
  <c r="G50" i="1" s="1"/>
  <c r="GA50" i="1"/>
  <c r="G52" i="1"/>
  <c r="I52" i="1"/>
  <c r="J52" i="1"/>
  <c r="K52" i="1"/>
  <c r="L52" i="1"/>
  <c r="M52" i="1"/>
  <c r="N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V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W52" i="1"/>
  <c r="EZ52" i="1"/>
  <c r="FA52" i="1"/>
  <c r="FE52" i="1"/>
  <c r="FH52" i="1"/>
  <c r="FI52" i="1"/>
  <c r="FM52" i="1"/>
  <c r="FO52" i="1"/>
  <c r="FP52" i="1"/>
  <c r="FQ52" i="1"/>
  <c r="FR52" i="1"/>
  <c r="FS52" i="1"/>
  <c r="FT52" i="1"/>
  <c r="FU52" i="1"/>
  <c r="FV52" i="1"/>
  <c r="FW52" i="1"/>
  <c r="FX52" i="1"/>
  <c r="FY52" i="1"/>
  <c r="H53" i="1"/>
  <c r="H52" i="1" s="1"/>
  <c r="O53" i="1"/>
  <c r="O52" i="1" s="1"/>
  <c r="Q53" i="1"/>
  <c r="P53" i="1" s="1"/>
  <c r="AR53" i="1"/>
  <c r="AQ53" i="1" s="1"/>
  <c r="AQ52" i="1" s="1"/>
  <c r="BS53" i="1"/>
  <c r="BR53" i="1" s="1"/>
  <c r="BR52" i="1" s="1"/>
  <c r="CT53" i="1"/>
  <c r="CT52" i="1" s="1"/>
  <c r="DW53" i="1"/>
  <c r="EY53" i="1"/>
  <c r="EY52" i="1" s="1"/>
  <c r="EZ53" i="1"/>
  <c r="FA53" i="1"/>
  <c r="FB53" i="1"/>
  <c r="FB52" i="1" s="1"/>
  <c r="FC53" i="1"/>
  <c r="FC52" i="1" s="1"/>
  <c r="FD53" i="1"/>
  <c r="FD52" i="1" s="1"/>
  <c r="FE53" i="1"/>
  <c r="FF53" i="1"/>
  <c r="FF52" i="1" s="1"/>
  <c r="FG53" i="1"/>
  <c r="FG52" i="1" s="1"/>
  <c r="FH53" i="1"/>
  <c r="FI53" i="1"/>
  <c r="FJ53" i="1"/>
  <c r="FJ52" i="1" s="1"/>
  <c r="FK53" i="1"/>
  <c r="FK52" i="1" s="1"/>
  <c r="FL53" i="1"/>
  <c r="FL52" i="1" s="1"/>
  <c r="FM53" i="1"/>
  <c r="FN53" i="1"/>
  <c r="FN52" i="1" s="1"/>
  <c r="FZ53" i="1"/>
  <c r="FZ52" i="1" s="1"/>
  <c r="GA53" i="1"/>
  <c r="GA52" i="1" s="1"/>
  <c r="I55" i="1"/>
  <c r="J55" i="1"/>
  <c r="K55" i="1"/>
  <c r="L55" i="1"/>
  <c r="M55" i="1"/>
  <c r="N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I55" i="1"/>
  <c r="AJ55" i="1"/>
  <c r="AK55" i="1"/>
  <c r="AL55" i="1"/>
  <c r="AM55" i="1"/>
  <c r="AN55" i="1"/>
  <c r="AO55" i="1"/>
  <c r="AP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W55" i="1"/>
  <c r="EX55" i="1"/>
  <c r="FA55" i="1"/>
  <c r="FB55" i="1"/>
  <c r="FE55" i="1"/>
  <c r="FF55" i="1"/>
  <c r="FI55" i="1"/>
  <c r="FJ55" i="1"/>
  <c r="FN55" i="1"/>
  <c r="FO55" i="1"/>
  <c r="FP55" i="1"/>
  <c r="FQ55" i="1"/>
  <c r="FR55" i="1"/>
  <c r="FS55" i="1"/>
  <c r="FT55" i="1"/>
  <c r="FU55" i="1"/>
  <c r="FV55" i="1"/>
  <c r="FW55" i="1"/>
  <c r="FX55" i="1"/>
  <c r="FY55" i="1"/>
  <c r="FZ55" i="1"/>
  <c r="O56" i="1"/>
  <c r="O55" i="1" s="1"/>
  <c r="Q56" i="1"/>
  <c r="AH56" i="1"/>
  <c r="AQ56" i="1"/>
  <c r="AQ55" i="1" s="1"/>
  <c r="AR56" i="1"/>
  <c r="AR55" i="1" s="1"/>
  <c r="BS56" i="1"/>
  <c r="CS56" i="1"/>
  <c r="CS55" i="1" s="1"/>
  <c r="CT56" i="1"/>
  <c r="DU56" i="1"/>
  <c r="DT56" i="1" s="1"/>
  <c r="DT55" i="1" s="1"/>
  <c r="EX56" i="1"/>
  <c r="EV56" i="1" s="1"/>
  <c r="EY56" i="1"/>
  <c r="EY55" i="1" s="1"/>
  <c r="EZ56" i="1"/>
  <c r="EZ55" i="1" s="1"/>
  <c r="FA56" i="1"/>
  <c r="FB56" i="1"/>
  <c r="FC56" i="1"/>
  <c r="FC55" i="1" s="1"/>
  <c r="FD56" i="1"/>
  <c r="FD55" i="1" s="1"/>
  <c r="FE56" i="1"/>
  <c r="FF56" i="1"/>
  <c r="FG56" i="1"/>
  <c r="FG55" i="1" s="1"/>
  <c r="FH56" i="1"/>
  <c r="FH55" i="1" s="1"/>
  <c r="FI56" i="1"/>
  <c r="FJ56" i="1"/>
  <c r="FK56" i="1"/>
  <c r="FK55" i="1" s="1"/>
  <c r="FL56" i="1"/>
  <c r="FL55" i="1" s="1"/>
  <c r="FN56" i="1"/>
  <c r="GA56" i="1"/>
  <c r="GA55" i="1" s="1"/>
  <c r="I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EW57" i="1"/>
  <c r="EX57" i="1"/>
  <c r="EY57" i="1"/>
  <c r="EZ57" i="1"/>
  <c r="FA57" i="1"/>
  <c r="FB57" i="1"/>
  <c r="FC57" i="1"/>
  <c r="FD57" i="1"/>
  <c r="FF57" i="1"/>
  <c r="FG57" i="1"/>
  <c r="FH57" i="1"/>
  <c r="FI57" i="1"/>
  <c r="FJ57" i="1"/>
  <c r="FK57" i="1"/>
  <c r="FL57" i="1"/>
  <c r="FM57" i="1"/>
  <c r="FN57" i="1"/>
  <c r="FO57" i="1"/>
  <c r="FP57" i="1"/>
  <c r="FQ57" i="1"/>
  <c r="FR57" i="1"/>
  <c r="FS57" i="1"/>
  <c r="FT57" i="1"/>
  <c r="FU57" i="1"/>
  <c r="FV57" i="1"/>
  <c r="FW57" i="1"/>
  <c r="FX57" i="1"/>
  <c r="FY57" i="1"/>
  <c r="FZ57" i="1"/>
  <c r="Q58" i="1"/>
  <c r="P58" i="1" s="1"/>
  <c r="P57" i="1" s="1"/>
  <c r="AQ58" i="1"/>
  <c r="AR58" i="1"/>
  <c r="BS58" i="1"/>
  <c r="BR58" i="1" s="1"/>
  <c r="CT58" i="1"/>
  <c r="DT58" i="1"/>
  <c r="FE58" i="1"/>
  <c r="FE57" i="1" s="1"/>
  <c r="GA58" i="1"/>
  <c r="GA57" i="1" s="1"/>
  <c r="P59" i="1"/>
  <c r="Q59" i="1"/>
  <c r="AR59" i="1"/>
  <c r="AQ59" i="1" s="1"/>
  <c r="BR59" i="1"/>
  <c r="BS59" i="1"/>
  <c r="CT59" i="1"/>
  <c r="CS59" i="1" s="1"/>
  <c r="DT59" i="1"/>
  <c r="DT57" i="1" s="1"/>
  <c r="FE59" i="1"/>
  <c r="EV59" i="1" s="1"/>
  <c r="EU59" i="1" s="1"/>
  <c r="H59" i="1" s="1"/>
  <c r="G59" i="1" s="1"/>
  <c r="GA59" i="1"/>
  <c r="I62" i="1"/>
  <c r="O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T62" i="1"/>
  <c r="BU62" i="1"/>
  <c r="BV62" i="1"/>
  <c r="BW62" i="1"/>
  <c r="BX62" i="1"/>
  <c r="BY62" i="1"/>
  <c r="BZ62" i="1"/>
  <c r="CA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U62" i="1"/>
  <c r="DV62" i="1"/>
  <c r="DW62" i="1"/>
  <c r="DX62" i="1"/>
  <c r="DY62" i="1"/>
  <c r="DZ62" i="1"/>
  <c r="EA62" i="1"/>
  <c r="EB62" i="1"/>
  <c r="EC62" i="1"/>
  <c r="ED62" i="1"/>
  <c r="EE62" i="1"/>
  <c r="EF62" i="1"/>
  <c r="EG62" i="1"/>
  <c r="EH62" i="1"/>
  <c r="EI62" i="1"/>
  <c r="EJ62" i="1"/>
  <c r="EK62" i="1"/>
  <c r="EL62" i="1"/>
  <c r="EM62" i="1"/>
  <c r="EN62" i="1"/>
  <c r="EO62" i="1"/>
  <c r="EP62" i="1"/>
  <c r="EQ62" i="1"/>
  <c r="ER62" i="1"/>
  <c r="ES62" i="1"/>
  <c r="ET62" i="1"/>
  <c r="EW62" i="1"/>
  <c r="EX62" i="1"/>
  <c r="EY62" i="1"/>
  <c r="EZ62" i="1"/>
  <c r="FA62" i="1"/>
  <c r="FB62" i="1"/>
  <c r="FC62" i="1"/>
  <c r="FD62" i="1"/>
  <c r="FF62" i="1"/>
  <c r="FG62" i="1"/>
  <c r="FH62" i="1"/>
  <c r="FI62" i="1"/>
  <c r="FJ62" i="1"/>
  <c r="FK62" i="1"/>
  <c r="FL62" i="1"/>
  <c r="FM62" i="1"/>
  <c r="FN62" i="1"/>
  <c r="FO62" i="1"/>
  <c r="FP62" i="1"/>
  <c r="FQ62" i="1"/>
  <c r="FR62" i="1"/>
  <c r="FS62" i="1"/>
  <c r="FT62" i="1"/>
  <c r="FU62" i="1"/>
  <c r="FV62" i="1"/>
  <c r="FW62" i="1"/>
  <c r="FZ62" i="1"/>
  <c r="Q63" i="1"/>
  <c r="AR63" i="1"/>
  <c r="BS63" i="1"/>
  <c r="BS62" i="1" s="1"/>
  <c r="CT63" i="1"/>
  <c r="CS63" i="1" s="1"/>
  <c r="DT63" i="1"/>
  <c r="FE63" i="1"/>
  <c r="EV63" i="1" s="1"/>
  <c r="GA63" i="1"/>
  <c r="Q64" i="1"/>
  <c r="P64" i="1" s="1"/>
  <c r="AQ64" i="1"/>
  <c r="AR64" i="1"/>
  <c r="BS64" i="1"/>
  <c r="BR64" i="1" s="1"/>
  <c r="CS64" i="1"/>
  <c r="CT64" i="1"/>
  <c r="DT64" i="1"/>
  <c r="EU64" i="1"/>
  <c r="H64" i="1" s="1"/>
  <c r="G64" i="1" s="1"/>
  <c r="EV64" i="1"/>
  <c r="FE64" i="1"/>
  <c r="GA64" i="1"/>
  <c r="Q65" i="1"/>
  <c r="P65" i="1" s="1"/>
  <c r="AQ65" i="1"/>
  <c r="AR65" i="1"/>
  <c r="BS65" i="1"/>
  <c r="BR65" i="1" s="1"/>
  <c r="CT65" i="1"/>
  <c r="DT65" i="1"/>
  <c r="FE65" i="1"/>
  <c r="EV65" i="1" s="1"/>
  <c r="EU65" i="1" s="1"/>
  <c r="H65" i="1" s="1"/>
  <c r="G65" i="1" s="1"/>
  <c r="GA65" i="1"/>
  <c r="P66" i="1"/>
  <c r="Q66" i="1"/>
  <c r="AR66" i="1"/>
  <c r="AQ66" i="1" s="1"/>
  <c r="BR66" i="1"/>
  <c r="BS66" i="1"/>
  <c r="CT66" i="1"/>
  <c r="CS66" i="1" s="1"/>
  <c r="DT66" i="1"/>
  <c r="FE66" i="1"/>
  <c r="EV66" i="1" s="1"/>
  <c r="EU66" i="1" s="1"/>
  <c r="H66" i="1" s="1"/>
  <c r="G66" i="1" s="1"/>
  <c r="GA66" i="1"/>
  <c r="Q67" i="1"/>
  <c r="P67" i="1" s="1"/>
  <c r="AR67" i="1"/>
  <c r="AQ67" i="1" s="1"/>
  <c r="BS67" i="1"/>
  <c r="BR67" i="1" s="1"/>
  <c r="CB67" i="1"/>
  <c r="CB62" i="1" s="1"/>
  <c r="CT67" i="1"/>
  <c r="CS67" i="1" s="1"/>
  <c r="DC67" i="1"/>
  <c r="DT67" i="1"/>
  <c r="EV67" i="1"/>
  <c r="EU67" i="1" s="1"/>
  <c r="H67" i="1" s="1"/>
  <c r="G67" i="1" s="1"/>
  <c r="FE67" i="1"/>
  <c r="FX67" i="1"/>
  <c r="FX62" i="1" s="1"/>
  <c r="FY67" i="1"/>
  <c r="FY62" i="1" s="1"/>
  <c r="GA67" i="1"/>
  <c r="I68" i="1"/>
  <c r="J68" i="1"/>
  <c r="K68" i="1"/>
  <c r="L68" i="1"/>
  <c r="M68" i="1"/>
  <c r="N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I68" i="1"/>
  <c r="AJ68" i="1"/>
  <c r="AK68" i="1"/>
  <c r="AL68" i="1"/>
  <c r="AM68" i="1"/>
  <c r="AN68" i="1"/>
  <c r="AO68" i="1"/>
  <c r="AP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V68" i="1"/>
  <c r="DW68" i="1"/>
  <c r="DX68" i="1"/>
  <c r="DY68" i="1"/>
  <c r="DZ68" i="1"/>
  <c r="EA68" i="1"/>
  <c r="EB68" i="1"/>
  <c r="EC68" i="1"/>
  <c r="ED68" i="1"/>
  <c r="EE68" i="1"/>
  <c r="EF68" i="1"/>
  <c r="EG68" i="1"/>
  <c r="EH68" i="1"/>
  <c r="EI68" i="1"/>
  <c r="EJ68" i="1"/>
  <c r="EK68" i="1"/>
  <c r="EL68" i="1"/>
  <c r="EM68" i="1"/>
  <c r="EN68" i="1"/>
  <c r="EO68" i="1"/>
  <c r="EP68" i="1"/>
  <c r="EQ68" i="1"/>
  <c r="ER68" i="1"/>
  <c r="ES68" i="1"/>
  <c r="ET68" i="1"/>
  <c r="EW68" i="1"/>
  <c r="EX68" i="1"/>
  <c r="FF68" i="1"/>
  <c r="FN68" i="1"/>
  <c r="FO68" i="1"/>
  <c r="FP68" i="1"/>
  <c r="FQ68" i="1"/>
  <c r="FR68" i="1"/>
  <c r="FS68" i="1"/>
  <c r="FT68" i="1"/>
  <c r="FU68" i="1"/>
  <c r="FV68" i="1"/>
  <c r="FW68" i="1"/>
  <c r="FX68" i="1"/>
  <c r="FY68" i="1"/>
  <c r="FZ68" i="1"/>
  <c r="O69" i="1"/>
  <c r="P69" i="1"/>
  <c r="Q69" i="1"/>
  <c r="Q68" i="1" s="1"/>
  <c r="AH69" i="1"/>
  <c r="AR69" i="1"/>
  <c r="AR68" i="1" s="1"/>
  <c r="BS69" i="1"/>
  <c r="BR69" i="1" s="1"/>
  <c r="CS69" i="1"/>
  <c r="CT69" i="1"/>
  <c r="DU69" i="1"/>
  <c r="DT69" i="1" s="1"/>
  <c r="DT68" i="1" s="1"/>
  <c r="EX69" i="1"/>
  <c r="EY69" i="1"/>
  <c r="EZ69" i="1"/>
  <c r="FA69" i="1"/>
  <c r="FB69" i="1"/>
  <c r="FC69" i="1"/>
  <c r="FD69" i="1"/>
  <c r="FD68" i="1" s="1"/>
  <c r="FE69" i="1"/>
  <c r="FF69" i="1"/>
  <c r="FG69" i="1"/>
  <c r="FH69" i="1"/>
  <c r="FH68" i="1" s="1"/>
  <c r="FI69" i="1"/>
  <c r="FJ69" i="1"/>
  <c r="FK69" i="1"/>
  <c r="FL69" i="1"/>
  <c r="FL68" i="1" s="1"/>
  <c r="FM69" i="1"/>
  <c r="FN69" i="1"/>
  <c r="GA69" i="1"/>
  <c r="O70" i="1"/>
  <c r="Q70" i="1"/>
  <c r="AH70" i="1"/>
  <c r="AR70" i="1"/>
  <c r="AQ70" i="1" s="1"/>
  <c r="BS70" i="1"/>
  <c r="BS68" i="1" s="1"/>
  <c r="CT70" i="1"/>
  <c r="CS70" i="1" s="1"/>
  <c r="DT70" i="1"/>
  <c r="DU70" i="1"/>
  <c r="EX70" i="1"/>
  <c r="EY70" i="1"/>
  <c r="EY68" i="1" s="1"/>
  <c r="EZ70" i="1"/>
  <c r="FA70" i="1"/>
  <c r="FB70" i="1"/>
  <c r="FB68" i="1" s="1"/>
  <c r="FC70" i="1"/>
  <c r="FC68" i="1" s="1"/>
  <c r="FD70" i="1"/>
  <c r="FE70" i="1"/>
  <c r="FF70" i="1"/>
  <c r="FG70" i="1"/>
  <c r="FG68" i="1" s="1"/>
  <c r="FH70" i="1"/>
  <c r="FI70" i="1"/>
  <c r="FJ70" i="1"/>
  <c r="FJ68" i="1" s="1"/>
  <c r="FK70" i="1"/>
  <c r="FK68" i="1" s="1"/>
  <c r="FL70" i="1"/>
  <c r="FN70" i="1"/>
  <c r="GA70" i="1"/>
  <c r="GA68" i="1" s="1"/>
  <c r="O71" i="1"/>
  <c r="O68" i="1" s="1"/>
  <c r="P71" i="1"/>
  <c r="Q71" i="1"/>
  <c r="AH71" i="1"/>
  <c r="AQ71" i="1"/>
  <c r="AR71" i="1"/>
  <c r="BS71" i="1"/>
  <c r="BR71" i="1" s="1"/>
  <c r="CT71" i="1"/>
  <c r="DU71" i="1"/>
  <c r="DT71" i="1" s="1"/>
  <c r="EX71" i="1"/>
  <c r="EY71" i="1"/>
  <c r="EZ71" i="1"/>
  <c r="FA71" i="1"/>
  <c r="EV71" i="1" s="1"/>
  <c r="EU71" i="1" s="1"/>
  <c r="H71" i="1" s="1"/>
  <c r="G71" i="1" s="1"/>
  <c r="FB71" i="1"/>
  <c r="FC71" i="1"/>
  <c r="FD71" i="1"/>
  <c r="FE71" i="1"/>
  <c r="FF71" i="1"/>
  <c r="FG71" i="1"/>
  <c r="FH71" i="1"/>
  <c r="FI71" i="1"/>
  <c r="FJ71" i="1"/>
  <c r="FK71" i="1"/>
  <c r="FL71" i="1"/>
  <c r="FM71" i="1"/>
  <c r="FN71" i="1"/>
  <c r="GA71" i="1"/>
  <c r="I72" i="1"/>
  <c r="J72" i="1"/>
  <c r="K72" i="1"/>
  <c r="L72" i="1"/>
  <c r="M72" i="1"/>
  <c r="N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I72" i="1"/>
  <c r="AJ72" i="1"/>
  <c r="AK72" i="1"/>
  <c r="AL72" i="1"/>
  <c r="AM72" i="1"/>
  <c r="AN72" i="1"/>
  <c r="AO72" i="1"/>
  <c r="AP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J72" i="1"/>
  <c r="BK72" i="1"/>
  <c r="BL72" i="1"/>
  <c r="BM72" i="1"/>
  <c r="BN72" i="1"/>
  <c r="BO72" i="1"/>
  <c r="BP72" i="1"/>
  <c r="BQ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U72" i="1"/>
  <c r="CV72" i="1"/>
  <c r="CW72" i="1"/>
  <c r="CX72" i="1"/>
  <c r="CY72" i="1"/>
  <c r="CZ72" i="1"/>
  <c r="DA72" i="1"/>
  <c r="DB72" i="1"/>
  <c r="DC72" i="1"/>
  <c r="DD72" i="1"/>
  <c r="DE72" i="1"/>
  <c r="DF72" i="1"/>
  <c r="DG72" i="1"/>
  <c r="DH72" i="1"/>
  <c r="DI72" i="1"/>
  <c r="DJ72" i="1"/>
  <c r="DK72" i="1"/>
  <c r="DL72" i="1"/>
  <c r="DM72" i="1"/>
  <c r="DN72" i="1"/>
  <c r="DO72" i="1"/>
  <c r="DP72" i="1"/>
  <c r="DQ72" i="1"/>
  <c r="DR72" i="1"/>
  <c r="DS72" i="1"/>
  <c r="DV72" i="1"/>
  <c r="DW72" i="1"/>
  <c r="DX72" i="1"/>
  <c r="DY72" i="1"/>
  <c r="DZ72" i="1"/>
  <c r="EA72" i="1"/>
  <c r="EB72" i="1"/>
  <c r="EC72" i="1"/>
  <c r="ED72" i="1"/>
  <c r="EE72" i="1"/>
  <c r="EF72" i="1"/>
  <c r="EG72" i="1"/>
  <c r="EH72" i="1"/>
  <c r="EI72" i="1"/>
  <c r="EJ72" i="1"/>
  <c r="EK72" i="1"/>
  <c r="EL72" i="1"/>
  <c r="EM72" i="1"/>
  <c r="EN72" i="1"/>
  <c r="EO72" i="1"/>
  <c r="EP72" i="1"/>
  <c r="EQ72" i="1"/>
  <c r="ER72" i="1"/>
  <c r="ES72" i="1"/>
  <c r="ET72" i="1"/>
  <c r="EW72" i="1"/>
  <c r="EZ72" i="1"/>
  <c r="FC72" i="1"/>
  <c r="FH72" i="1"/>
  <c r="FK72" i="1"/>
  <c r="FO72" i="1"/>
  <c r="FP72" i="1"/>
  <c r="FQ72" i="1"/>
  <c r="FR72" i="1"/>
  <c r="FS72" i="1"/>
  <c r="FT72" i="1"/>
  <c r="FU72" i="1"/>
  <c r="FV72" i="1"/>
  <c r="FW72" i="1"/>
  <c r="FX72" i="1"/>
  <c r="FY72" i="1"/>
  <c r="FZ72" i="1"/>
  <c r="Q73" i="1"/>
  <c r="P73" i="1" s="1"/>
  <c r="AQ73" i="1"/>
  <c r="AR73" i="1"/>
  <c r="BS73" i="1"/>
  <c r="BR73" i="1" s="1"/>
  <c r="CS73" i="1"/>
  <c r="CT73" i="1"/>
  <c r="FE73" i="1"/>
  <c r="EV73" i="1" s="1"/>
  <c r="EU73" i="1" s="1"/>
  <c r="H73" i="1" s="1"/>
  <c r="G73" i="1" s="1"/>
  <c r="GA73" i="1"/>
  <c r="O74" i="1"/>
  <c r="O72" i="1" s="1"/>
  <c r="Q74" i="1"/>
  <c r="AH74" i="1"/>
  <c r="AQ74" i="1"/>
  <c r="AR74" i="1"/>
  <c r="BI74" i="1"/>
  <c r="BI72" i="1" s="1"/>
  <c r="BR74" i="1"/>
  <c r="BR72" i="1" s="1"/>
  <c r="BS74" i="1"/>
  <c r="BS72" i="1" s="1"/>
  <c r="CS74" i="1"/>
  <c r="CT74" i="1"/>
  <c r="CT72" i="1" s="1"/>
  <c r="DT74" i="1"/>
  <c r="DT72" i="1" s="1"/>
  <c r="DU74" i="1"/>
  <c r="EX74" i="1"/>
  <c r="EY74" i="1"/>
  <c r="EY72" i="1" s="1"/>
  <c r="EZ74" i="1"/>
  <c r="FA74" i="1"/>
  <c r="FA72" i="1" s="1"/>
  <c r="FB74" i="1"/>
  <c r="FB72" i="1" s="1"/>
  <c r="FC74" i="1"/>
  <c r="FD74" i="1"/>
  <c r="FE74" i="1"/>
  <c r="FF74" i="1"/>
  <c r="FF72" i="1" s="1"/>
  <c r="FG74" i="1"/>
  <c r="FG72" i="1" s="1"/>
  <c r="FH74" i="1"/>
  <c r="FI74" i="1"/>
  <c r="FI72" i="1" s="1"/>
  <c r="FJ74" i="1"/>
  <c r="FJ72" i="1" s="1"/>
  <c r="FK74" i="1"/>
  <c r="FL74" i="1"/>
  <c r="FN74" i="1"/>
  <c r="FN72" i="1" s="1"/>
  <c r="GA74" i="1"/>
  <c r="O75" i="1"/>
  <c r="P75" i="1"/>
  <c r="Q75" i="1"/>
  <c r="AH75" i="1"/>
  <c r="AR75" i="1"/>
  <c r="BI75" i="1"/>
  <c r="BS75" i="1"/>
  <c r="BR75" i="1" s="1"/>
  <c r="CS75" i="1"/>
  <c r="CT75" i="1"/>
  <c r="DU75" i="1"/>
  <c r="DT75" i="1" s="1"/>
  <c r="EX75" i="1"/>
  <c r="EY75" i="1"/>
  <c r="EZ75" i="1"/>
  <c r="FA75" i="1"/>
  <c r="FB75" i="1"/>
  <c r="FC75" i="1"/>
  <c r="FD75" i="1"/>
  <c r="FD72" i="1" s="1"/>
  <c r="FE75" i="1"/>
  <c r="FF75" i="1"/>
  <c r="FG75" i="1"/>
  <c r="FH75" i="1"/>
  <c r="FI75" i="1"/>
  <c r="FJ75" i="1"/>
  <c r="FK75" i="1"/>
  <c r="FL75" i="1"/>
  <c r="FL72" i="1" s="1"/>
  <c r="FM75" i="1"/>
  <c r="FN75" i="1"/>
  <c r="GA75" i="1"/>
  <c r="Q76" i="1"/>
  <c r="P76" i="1" s="1"/>
  <c r="AQ76" i="1"/>
  <c r="AR76" i="1"/>
  <c r="BS76" i="1"/>
  <c r="BR76" i="1" s="1"/>
  <c r="CS76" i="1"/>
  <c r="CT76" i="1"/>
  <c r="EV76" i="1"/>
  <c r="EU76" i="1" s="1"/>
  <c r="H76" i="1" s="1"/>
  <c r="G76" i="1" s="1"/>
  <c r="FE76" i="1"/>
  <c r="GA76" i="1"/>
  <c r="D77" i="1"/>
  <c r="D78" i="1"/>
  <c r="D21" i="1" s="1"/>
  <c r="D19" i="1" s="1"/>
  <c r="L79" i="1"/>
  <c r="L77" i="1" s="1"/>
  <c r="AF79" i="1"/>
  <c r="EJ79" i="1"/>
  <c r="FP79" i="1"/>
  <c r="D80" i="1"/>
  <c r="AD81" i="1"/>
  <c r="AD79" i="1" s="1"/>
  <c r="AD77" i="1" s="1"/>
  <c r="BL81" i="1"/>
  <c r="BL79" i="1" s="1"/>
  <c r="CK81" i="1"/>
  <c r="CK79" i="1" s="1"/>
  <c r="CN81" i="1"/>
  <c r="CN79" i="1" s="1"/>
  <c r="DA81" i="1"/>
  <c r="DA79" i="1" s="1"/>
  <c r="DM81" i="1"/>
  <c r="DM79" i="1" s="1"/>
  <c r="DZ81" i="1"/>
  <c r="EC81" i="1"/>
  <c r="EC79" i="1" s="1"/>
  <c r="EH81" i="1"/>
  <c r="EL81" i="1"/>
  <c r="EL79" i="1" s="1"/>
  <c r="ET81" i="1"/>
  <c r="ET79" i="1" s="1"/>
  <c r="FO81" i="1"/>
  <c r="FP81" i="1"/>
  <c r="FQ81" i="1"/>
  <c r="FR81" i="1"/>
  <c r="FS81" i="1"/>
  <c r="FT81" i="1"/>
  <c r="FU81" i="1"/>
  <c r="FZ81" i="1"/>
  <c r="FZ79" i="1" s="1"/>
  <c r="D82" i="1"/>
  <c r="K83" i="1"/>
  <c r="K82" i="1" s="1"/>
  <c r="K80" i="1" s="1"/>
  <c r="K78" i="1" s="1"/>
  <c r="R83" i="1"/>
  <c r="R81" i="1" s="1"/>
  <c r="R79" i="1" s="1"/>
  <c r="R77" i="1" s="1"/>
  <c r="S83" i="1"/>
  <c r="S81" i="1" s="1"/>
  <c r="S79" i="1" s="1"/>
  <c r="V83" i="1"/>
  <c r="V81" i="1" s="1"/>
  <c r="V79" i="1" s="1"/>
  <c r="V77" i="1" s="1"/>
  <c r="Z83" i="1"/>
  <c r="Z81" i="1" s="1"/>
  <c r="Z79" i="1" s="1"/>
  <c r="Z77" i="1" s="1"/>
  <c r="AA83" i="1"/>
  <c r="AA81" i="1" s="1"/>
  <c r="AA79" i="1" s="1"/>
  <c r="AD83" i="1"/>
  <c r="AJ83" i="1"/>
  <c r="AJ81" i="1" s="1"/>
  <c r="AJ79" i="1" s="1"/>
  <c r="AY83" i="1"/>
  <c r="AY81" i="1" s="1"/>
  <c r="AZ83" i="1"/>
  <c r="AZ81" i="1" s="1"/>
  <c r="AZ79" i="1" s="1"/>
  <c r="AZ77" i="1" s="1"/>
  <c r="BH83" i="1"/>
  <c r="BH81" i="1" s="1"/>
  <c r="BH79" i="1" s="1"/>
  <c r="BH77" i="1" s="1"/>
  <c r="BI83" i="1"/>
  <c r="BI81" i="1" s="1"/>
  <c r="BI79" i="1" s="1"/>
  <c r="BL83" i="1"/>
  <c r="BM83" i="1"/>
  <c r="BM81" i="1" s="1"/>
  <c r="BM79" i="1" s="1"/>
  <c r="BP83" i="1"/>
  <c r="BP81" i="1" s="1"/>
  <c r="BP79" i="1" s="1"/>
  <c r="BP77" i="1" s="1"/>
  <c r="BQ83" i="1"/>
  <c r="BQ81" i="1" s="1"/>
  <c r="BQ79" i="1" s="1"/>
  <c r="BU83" i="1"/>
  <c r="BU81" i="1" s="1"/>
  <c r="BX83" i="1"/>
  <c r="BX81" i="1" s="1"/>
  <c r="BX79" i="1" s="1"/>
  <c r="BX77" i="1" s="1"/>
  <c r="BY83" i="1"/>
  <c r="BY81" i="1" s="1"/>
  <c r="BY79" i="1" s="1"/>
  <c r="CC83" i="1"/>
  <c r="CC81" i="1" s="1"/>
  <c r="CC79" i="1" s="1"/>
  <c r="CF83" i="1"/>
  <c r="CF81" i="1" s="1"/>
  <c r="CF79" i="1" s="1"/>
  <c r="CF77" i="1" s="1"/>
  <c r="CG83" i="1"/>
  <c r="CG81" i="1" s="1"/>
  <c r="CG79" i="1" s="1"/>
  <c r="CK83" i="1"/>
  <c r="CO83" i="1"/>
  <c r="CO81" i="1" s="1"/>
  <c r="CO79" i="1" s="1"/>
  <c r="CP83" i="1"/>
  <c r="CP81" i="1" s="1"/>
  <c r="CP79" i="1" s="1"/>
  <c r="CW83" i="1"/>
  <c r="CW81" i="1" s="1"/>
  <c r="CW79" i="1" s="1"/>
  <c r="DA83" i="1"/>
  <c r="DE83" i="1"/>
  <c r="DE81" i="1" s="1"/>
  <c r="DE79" i="1" s="1"/>
  <c r="DO83" i="1"/>
  <c r="DO81" i="1" s="1"/>
  <c r="DV83" i="1"/>
  <c r="DV81" i="1" s="1"/>
  <c r="DV79" i="1" s="1"/>
  <c r="DW83" i="1"/>
  <c r="DW81" i="1" s="1"/>
  <c r="DZ83" i="1"/>
  <c r="ED83" i="1"/>
  <c r="ED81" i="1" s="1"/>
  <c r="ED79" i="1" s="1"/>
  <c r="EH83" i="1"/>
  <c r="EN83" i="1"/>
  <c r="EN81" i="1" s="1"/>
  <c r="EN79" i="1" s="1"/>
  <c r="FZ83" i="1"/>
  <c r="I85" i="1"/>
  <c r="I83" i="1" s="1"/>
  <c r="I81" i="1" s="1"/>
  <c r="I79" i="1" s="1"/>
  <c r="J85" i="1"/>
  <c r="J83" i="1" s="1"/>
  <c r="J82" i="1" s="1"/>
  <c r="J80" i="1" s="1"/>
  <c r="J78" i="1" s="1"/>
  <c r="K85" i="1"/>
  <c r="L85" i="1"/>
  <c r="M85" i="1"/>
  <c r="M83" i="1" s="1"/>
  <c r="M82" i="1" s="1"/>
  <c r="M80" i="1" s="1"/>
  <c r="M78" i="1" s="1"/>
  <c r="N85" i="1"/>
  <c r="N83" i="1" s="1"/>
  <c r="N82" i="1" s="1"/>
  <c r="N80" i="1" s="1"/>
  <c r="N78" i="1" s="1"/>
  <c r="N21" i="1" s="1"/>
  <c r="N19" i="1" s="1"/>
  <c r="R85" i="1"/>
  <c r="S85" i="1"/>
  <c r="T85" i="1"/>
  <c r="T83" i="1" s="1"/>
  <c r="T81" i="1" s="1"/>
  <c r="T79" i="1" s="1"/>
  <c r="U85" i="1"/>
  <c r="U83" i="1" s="1"/>
  <c r="U81" i="1" s="1"/>
  <c r="U79" i="1" s="1"/>
  <c r="V85" i="1"/>
  <c r="W85" i="1"/>
  <c r="W83" i="1" s="1"/>
  <c r="W81" i="1" s="1"/>
  <c r="W79" i="1" s="1"/>
  <c r="X85" i="1"/>
  <c r="X83" i="1" s="1"/>
  <c r="X81" i="1" s="1"/>
  <c r="X79" i="1" s="1"/>
  <c r="Y85" i="1"/>
  <c r="Y83" i="1" s="1"/>
  <c r="Y81" i="1" s="1"/>
  <c r="Y79" i="1" s="1"/>
  <c r="Z85" i="1"/>
  <c r="AA85" i="1"/>
  <c r="AB85" i="1"/>
  <c r="AB83" i="1" s="1"/>
  <c r="AB81" i="1" s="1"/>
  <c r="AB79" i="1" s="1"/>
  <c r="AC85" i="1"/>
  <c r="AC83" i="1" s="1"/>
  <c r="AC81" i="1" s="1"/>
  <c r="AC79" i="1" s="1"/>
  <c r="AD85" i="1"/>
  <c r="AE85" i="1"/>
  <c r="AE83" i="1" s="1"/>
  <c r="AE81" i="1" s="1"/>
  <c r="AE79" i="1" s="1"/>
  <c r="AF85" i="1"/>
  <c r="AG85" i="1"/>
  <c r="AH85" i="1"/>
  <c r="AI85" i="1"/>
  <c r="AI83" i="1" s="1"/>
  <c r="AI81" i="1" s="1"/>
  <c r="AI79" i="1" s="1"/>
  <c r="AI77" i="1" s="1"/>
  <c r="AJ85" i="1"/>
  <c r="AK85" i="1"/>
  <c r="AL85" i="1"/>
  <c r="AL83" i="1" s="1"/>
  <c r="AL81" i="1" s="1"/>
  <c r="AL79" i="1" s="1"/>
  <c r="AM85" i="1"/>
  <c r="AM83" i="1" s="1"/>
  <c r="AM81" i="1" s="1"/>
  <c r="AM79" i="1" s="1"/>
  <c r="AM77" i="1" s="1"/>
  <c r="AN85" i="1"/>
  <c r="AO85" i="1"/>
  <c r="AP85" i="1"/>
  <c r="AP83" i="1" s="1"/>
  <c r="AP81" i="1" s="1"/>
  <c r="AP79" i="1" s="1"/>
  <c r="AS85" i="1"/>
  <c r="AT85" i="1"/>
  <c r="AT83" i="1" s="1"/>
  <c r="AT81" i="1" s="1"/>
  <c r="AU85" i="1"/>
  <c r="AV85" i="1"/>
  <c r="AW85" i="1"/>
  <c r="AX85" i="1"/>
  <c r="AX83" i="1" s="1"/>
  <c r="AX81" i="1" s="1"/>
  <c r="AY85" i="1"/>
  <c r="AZ85" i="1"/>
  <c r="BA85" i="1"/>
  <c r="BB85" i="1"/>
  <c r="BB83" i="1" s="1"/>
  <c r="BB81" i="1" s="1"/>
  <c r="BC85" i="1"/>
  <c r="BD85" i="1"/>
  <c r="BE85" i="1"/>
  <c r="BF85" i="1"/>
  <c r="BF83" i="1" s="1"/>
  <c r="BF81" i="1" s="1"/>
  <c r="BG85" i="1"/>
  <c r="BH85" i="1"/>
  <c r="BI85" i="1"/>
  <c r="BJ85" i="1"/>
  <c r="BJ83" i="1" s="1"/>
  <c r="BJ81" i="1" s="1"/>
  <c r="BK85" i="1"/>
  <c r="BL85" i="1"/>
  <c r="BM85" i="1"/>
  <c r="BN85" i="1"/>
  <c r="BN83" i="1" s="1"/>
  <c r="BN81" i="1" s="1"/>
  <c r="BO85" i="1"/>
  <c r="BP85" i="1"/>
  <c r="BQ85" i="1"/>
  <c r="BR85" i="1"/>
  <c r="BS85" i="1"/>
  <c r="BT85" i="1"/>
  <c r="BU85" i="1"/>
  <c r="BV85" i="1"/>
  <c r="BV83" i="1" s="1"/>
  <c r="BV81" i="1" s="1"/>
  <c r="BW85" i="1"/>
  <c r="BX85" i="1"/>
  <c r="BY85" i="1"/>
  <c r="BZ85" i="1"/>
  <c r="BZ83" i="1" s="1"/>
  <c r="BZ81" i="1" s="1"/>
  <c r="CA85" i="1"/>
  <c r="CB85" i="1"/>
  <c r="CC85" i="1"/>
  <c r="CD85" i="1"/>
  <c r="CD83" i="1" s="1"/>
  <c r="CD81" i="1" s="1"/>
  <c r="CD79" i="1" s="1"/>
  <c r="CE85" i="1"/>
  <c r="CF85" i="1"/>
  <c r="CG85" i="1"/>
  <c r="CH85" i="1"/>
  <c r="CI85" i="1"/>
  <c r="CJ85" i="1"/>
  <c r="CJ83" i="1" s="1"/>
  <c r="CJ81" i="1" s="1"/>
  <c r="CJ79" i="1" s="1"/>
  <c r="CJ77" i="1" s="1"/>
  <c r="CK85" i="1"/>
  <c r="CL85" i="1"/>
  <c r="CL83" i="1" s="1"/>
  <c r="CL81" i="1" s="1"/>
  <c r="CL79" i="1" s="1"/>
  <c r="CM85" i="1"/>
  <c r="CN85" i="1"/>
  <c r="CN83" i="1" s="1"/>
  <c r="CO85" i="1"/>
  <c r="CP85" i="1"/>
  <c r="CQ85" i="1"/>
  <c r="CR85" i="1"/>
  <c r="CR83" i="1" s="1"/>
  <c r="CR81" i="1" s="1"/>
  <c r="CR79" i="1" s="1"/>
  <c r="CR77" i="1" s="1"/>
  <c r="CU85" i="1"/>
  <c r="CU83" i="1" s="1"/>
  <c r="CU81" i="1" s="1"/>
  <c r="CV85" i="1"/>
  <c r="CW85" i="1"/>
  <c r="CX85" i="1"/>
  <c r="CX83" i="1" s="1"/>
  <c r="CX81" i="1" s="1"/>
  <c r="CX79" i="1" s="1"/>
  <c r="CY85" i="1"/>
  <c r="CY83" i="1" s="1"/>
  <c r="CY81" i="1" s="1"/>
  <c r="CZ85" i="1"/>
  <c r="DA85" i="1"/>
  <c r="DB85" i="1"/>
  <c r="DB83" i="1" s="1"/>
  <c r="DB81" i="1" s="1"/>
  <c r="DB79" i="1" s="1"/>
  <c r="DC85" i="1"/>
  <c r="DC83" i="1" s="1"/>
  <c r="DC81" i="1" s="1"/>
  <c r="DD85" i="1"/>
  <c r="DE85" i="1"/>
  <c r="DF85" i="1"/>
  <c r="DF83" i="1" s="1"/>
  <c r="DF81" i="1" s="1"/>
  <c r="DF79" i="1" s="1"/>
  <c r="DG85" i="1"/>
  <c r="DG83" i="1" s="1"/>
  <c r="DG81" i="1" s="1"/>
  <c r="DH85" i="1"/>
  <c r="DI85" i="1"/>
  <c r="DJ85" i="1"/>
  <c r="DJ83" i="1" s="1"/>
  <c r="DJ81" i="1" s="1"/>
  <c r="DJ79" i="1" s="1"/>
  <c r="DJ77" i="1" s="1"/>
  <c r="DK85" i="1"/>
  <c r="DK83" i="1" s="1"/>
  <c r="DK81" i="1" s="1"/>
  <c r="DK79" i="1" s="1"/>
  <c r="DL85" i="1"/>
  <c r="DM85" i="1"/>
  <c r="DM83" i="1" s="1"/>
  <c r="DN85" i="1"/>
  <c r="DN83" i="1" s="1"/>
  <c r="DN81" i="1" s="1"/>
  <c r="DN79" i="1" s="1"/>
  <c r="DO85" i="1"/>
  <c r="DP85" i="1"/>
  <c r="DQ85" i="1"/>
  <c r="DQ83" i="1" s="1"/>
  <c r="DQ81" i="1" s="1"/>
  <c r="DQ79" i="1" s="1"/>
  <c r="DQ77" i="1" s="1"/>
  <c r="DR85" i="1"/>
  <c r="DR83" i="1" s="1"/>
  <c r="DR81" i="1" s="1"/>
  <c r="DR79" i="1" s="1"/>
  <c r="DS85" i="1"/>
  <c r="DS83" i="1" s="1"/>
  <c r="DS81" i="1" s="1"/>
  <c r="DV85" i="1"/>
  <c r="DW85" i="1"/>
  <c r="DX85" i="1"/>
  <c r="DX83" i="1" s="1"/>
  <c r="DX81" i="1" s="1"/>
  <c r="DX79" i="1" s="1"/>
  <c r="DX77" i="1" s="1"/>
  <c r="DY85" i="1"/>
  <c r="DY83" i="1" s="1"/>
  <c r="DY81" i="1" s="1"/>
  <c r="DY79" i="1" s="1"/>
  <c r="DZ85" i="1"/>
  <c r="EA85" i="1"/>
  <c r="EA83" i="1" s="1"/>
  <c r="EA81" i="1" s="1"/>
  <c r="EB85" i="1"/>
  <c r="EB83" i="1" s="1"/>
  <c r="EB81" i="1" s="1"/>
  <c r="EB79" i="1" s="1"/>
  <c r="EB77" i="1" s="1"/>
  <c r="EC85" i="1"/>
  <c r="EC83" i="1" s="1"/>
  <c r="ED85" i="1"/>
  <c r="EE85" i="1"/>
  <c r="EF85" i="1"/>
  <c r="EF83" i="1" s="1"/>
  <c r="EF81" i="1" s="1"/>
  <c r="EF79" i="1" s="1"/>
  <c r="EF77" i="1" s="1"/>
  <c r="EG85" i="1"/>
  <c r="EG83" i="1" s="1"/>
  <c r="EG81" i="1" s="1"/>
  <c r="EG79" i="1" s="1"/>
  <c r="EH85" i="1"/>
  <c r="EI85" i="1"/>
  <c r="EI83" i="1" s="1"/>
  <c r="EI81" i="1" s="1"/>
  <c r="EJ85" i="1"/>
  <c r="EK85" i="1"/>
  <c r="EL85" i="1"/>
  <c r="EL83" i="1" s="1"/>
  <c r="EM85" i="1"/>
  <c r="EM83" i="1" s="1"/>
  <c r="EM81" i="1" s="1"/>
  <c r="EN85" i="1"/>
  <c r="EO85" i="1"/>
  <c r="EP85" i="1"/>
  <c r="EP83" i="1" s="1"/>
  <c r="EP81" i="1" s="1"/>
  <c r="EP79" i="1" s="1"/>
  <c r="EQ85" i="1"/>
  <c r="EQ83" i="1" s="1"/>
  <c r="EQ81" i="1" s="1"/>
  <c r="ER85" i="1"/>
  <c r="ES85" i="1"/>
  <c r="ET85" i="1"/>
  <c r="ET83" i="1" s="1"/>
  <c r="EW85" i="1"/>
  <c r="EX85" i="1"/>
  <c r="EY85" i="1"/>
  <c r="FB85" i="1"/>
  <c r="FC85" i="1"/>
  <c r="FC83" i="1" s="1"/>
  <c r="FC81" i="1" s="1"/>
  <c r="FC79" i="1" s="1"/>
  <c r="FF85" i="1"/>
  <c r="FG85" i="1"/>
  <c r="FJ85" i="1"/>
  <c r="FK85" i="1"/>
  <c r="FK83" i="1" s="1"/>
  <c r="FK81" i="1" s="1"/>
  <c r="FK79" i="1" s="1"/>
  <c r="FN85" i="1"/>
  <c r="FO85" i="1"/>
  <c r="FP85" i="1"/>
  <c r="FQ85" i="1"/>
  <c r="FR85" i="1"/>
  <c r="FS85" i="1"/>
  <c r="FT85" i="1"/>
  <c r="FU85" i="1"/>
  <c r="FV85" i="1"/>
  <c r="FV83" i="1" s="1"/>
  <c r="FV81" i="1" s="1"/>
  <c r="FV79" i="1" s="1"/>
  <c r="FW85" i="1"/>
  <c r="FW83" i="1" s="1"/>
  <c r="FW81" i="1" s="1"/>
  <c r="FX85" i="1"/>
  <c r="FY85" i="1"/>
  <c r="FY83" i="1" s="1"/>
  <c r="FY81" i="1" s="1"/>
  <c r="FY79" i="1" s="1"/>
  <c r="FZ85" i="1"/>
  <c r="GA85" i="1"/>
  <c r="O86" i="1"/>
  <c r="O85" i="1" s="1"/>
  <c r="O83" i="1" s="1"/>
  <c r="O82" i="1" s="1"/>
  <c r="O80" i="1" s="1"/>
  <c r="O78" i="1" s="1"/>
  <c r="P86" i="1"/>
  <c r="P85" i="1" s="1"/>
  <c r="Q86" i="1"/>
  <c r="Q85" i="1" s="1"/>
  <c r="AH86" i="1"/>
  <c r="AR86" i="1"/>
  <c r="AR85" i="1" s="1"/>
  <c r="BR86" i="1"/>
  <c r="BS86" i="1"/>
  <c r="CT86" i="1"/>
  <c r="CS86" i="1" s="1"/>
  <c r="CS85" i="1" s="1"/>
  <c r="DT86" i="1"/>
  <c r="DT85" i="1" s="1"/>
  <c r="DU86" i="1"/>
  <c r="DU85" i="1" s="1"/>
  <c r="EX86" i="1"/>
  <c r="EY86" i="1"/>
  <c r="EZ86" i="1"/>
  <c r="EZ85" i="1" s="1"/>
  <c r="EZ83" i="1" s="1"/>
  <c r="EZ81" i="1" s="1"/>
  <c r="EZ79" i="1" s="1"/>
  <c r="FA86" i="1"/>
  <c r="FA85" i="1" s="1"/>
  <c r="FA83" i="1" s="1"/>
  <c r="FA81" i="1" s="1"/>
  <c r="FA79" i="1" s="1"/>
  <c r="FB86" i="1"/>
  <c r="FC86" i="1"/>
  <c r="FD86" i="1"/>
  <c r="FD85" i="1" s="1"/>
  <c r="FE86" i="1"/>
  <c r="FE85" i="1" s="1"/>
  <c r="FF86" i="1"/>
  <c r="FG86" i="1"/>
  <c r="FH86" i="1"/>
  <c r="FH85" i="1" s="1"/>
  <c r="FH83" i="1" s="1"/>
  <c r="FH81" i="1" s="1"/>
  <c r="FH79" i="1" s="1"/>
  <c r="FI86" i="1"/>
  <c r="FI85" i="1" s="1"/>
  <c r="FI83" i="1" s="1"/>
  <c r="FI81" i="1" s="1"/>
  <c r="FI79" i="1" s="1"/>
  <c r="FJ86" i="1"/>
  <c r="FK86" i="1"/>
  <c r="FL86" i="1"/>
  <c r="FL85" i="1" s="1"/>
  <c r="FM86" i="1"/>
  <c r="FM85" i="1" s="1"/>
  <c r="FN86" i="1"/>
  <c r="GA86" i="1"/>
  <c r="I87" i="1"/>
  <c r="J87" i="1"/>
  <c r="K87" i="1"/>
  <c r="L87" i="1"/>
  <c r="M87" i="1"/>
  <c r="M84" i="1" s="1"/>
  <c r="N87" i="1"/>
  <c r="O87" i="1"/>
  <c r="O84" i="1" s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G83" i="1" s="1"/>
  <c r="AG81" i="1" s="1"/>
  <c r="AG79" i="1" s="1"/>
  <c r="AI87" i="1"/>
  <c r="AJ87" i="1"/>
  <c r="AK87" i="1"/>
  <c r="AK83" i="1" s="1"/>
  <c r="AK81" i="1" s="1"/>
  <c r="AK79" i="1" s="1"/>
  <c r="AL87" i="1"/>
  <c r="AM87" i="1"/>
  <c r="AN87" i="1"/>
  <c r="AN83" i="1" s="1"/>
  <c r="AN81" i="1" s="1"/>
  <c r="AN79" i="1" s="1"/>
  <c r="AO87" i="1"/>
  <c r="AO83" i="1" s="1"/>
  <c r="AO81" i="1" s="1"/>
  <c r="AO79" i="1" s="1"/>
  <c r="AP87" i="1"/>
  <c r="AS87" i="1"/>
  <c r="AS83" i="1" s="1"/>
  <c r="AS81" i="1" s="1"/>
  <c r="AS79" i="1" s="1"/>
  <c r="AT87" i="1"/>
  <c r="AU87" i="1"/>
  <c r="AU83" i="1" s="1"/>
  <c r="AU81" i="1" s="1"/>
  <c r="AU79" i="1" s="1"/>
  <c r="AU77" i="1" s="1"/>
  <c r="AV87" i="1"/>
  <c r="AV83" i="1" s="1"/>
  <c r="AV81" i="1" s="1"/>
  <c r="AV79" i="1" s="1"/>
  <c r="AW87" i="1"/>
  <c r="AW83" i="1" s="1"/>
  <c r="AW81" i="1" s="1"/>
  <c r="AW79" i="1" s="1"/>
  <c r="AX87" i="1"/>
  <c r="AY87" i="1"/>
  <c r="AZ87" i="1"/>
  <c r="BA87" i="1"/>
  <c r="BA83" i="1" s="1"/>
  <c r="BA81" i="1" s="1"/>
  <c r="BB87" i="1"/>
  <c r="BC87" i="1"/>
  <c r="BC83" i="1" s="1"/>
  <c r="BC81" i="1" s="1"/>
  <c r="BC79" i="1" s="1"/>
  <c r="BC77" i="1" s="1"/>
  <c r="BD87" i="1"/>
  <c r="BD83" i="1" s="1"/>
  <c r="BD81" i="1" s="1"/>
  <c r="BD79" i="1" s="1"/>
  <c r="BE87" i="1"/>
  <c r="BE83" i="1" s="1"/>
  <c r="BE81" i="1" s="1"/>
  <c r="BE79" i="1" s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T87" i="1"/>
  <c r="BT83" i="1" s="1"/>
  <c r="BT81" i="1" s="1"/>
  <c r="BT79" i="1" s="1"/>
  <c r="BU87" i="1"/>
  <c r="BV87" i="1"/>
  <c r="BW87" i="1"/>
  <c r="BX87" i="1"/>
  <c r="BY87" i="1"/>
  <c r="BZ87" i="1"/>
  <c r="CA87" i="1"/>
  <c r="CB87" i="1"/>
  <c r="CB83" i="1" s="1"/>
  <c r="CB81" i="1" s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U87" i="1"/>
  <c r="CV87" i="1"/>
  <c r="CW87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DK87" i="1"/>
  <c r="DL87" i="1"/>
  <c r="DM87" i="1"/>
  <c r="DN87" i="1"/>
  <c r="DO87" i="1"/>
  <c r="DP87" i="1"/>
  <c r="DQ87" i="1"/>
  <c r="DR87" i="1"/>
  <c r="DS87" i="1"/>
  <c r="DV87" i="1"/>
  <c r="DW87" i="1"/>
  <c r="DX87" i="1"/>
  <c r="DY87" i="1"/>
  <c r="DZ87" i="1"/>
  <c r="EA87" i="1"/>
  <c r="EB87" i="1"/>
  <c r="EC87" i="1"/>
  <c r="EE87" i="1"/>
  <c r="EE83" i="1" s="1"/>
  <c r="EE81" i="1" s="1"/>
  <c r="EF87" i="1"/>
  <c r="EG87" i="1"/>
  <c r="EH87" i="1"/>
  <c r="EI87" i="1"/>
  <c r="EJ87" i="1"/>
  <c r="EK87" i="1"/>
  <c r="EK83" i="1" s="1"/>
  <c r="EK81" i="1" s="1"/>
  <c r="EK79" i="1" s="1"/>
  <c r="EL87" i="1"/>
  <c r="EM87" i="1"/>
  <c r="EN87" i="1"/>
  <c r="EO87" i="1"/>
  <c r="EO83" i="1" s="1"/>
  <c r="EO81" i="1" s="1"/>
  <c r="EO79" i="1" s="1"/>
  <c r="EP87" i="1"/>
  <c r="EQ87" i="1"/>
  <c r="ER87" i="1"/>
  <c r="ER83" i="1" s="1"/>
  <c r="ER81" i="1" s="1"/>
  <c r="ER79" i="1" s="1"/>
  <c r="ES87" i="1"/>
  <c r="ES83" i="1" s="1"/>
  <c r="ES81" i="1" s="1"/>
  <c r="ES79" i="1" s="1"/>
  <c r="ET87" i="1"/>
  <c r="EW87" i="1"/>
  <c r="EW83" i="1" s="1"/>
  <c r="EW81" i="1" s="1"/>
  <c r="EW79" i="1" s="1"/>
  <c r="EY87" i="1"/>
  <c r="EY83" i="1" s="1"/>
  <c r="EY81" i="1" s="1"/>
  <c r="EZ87" i="1"/>
  <c r="FG87" i="1"/>
  <c r="FG83" i="1" s="1"/>
  <c r="FG81" i="1" s="1"/>
  <c r="FH87" i="1"/>
  <c r="FO87" i="1"/>
  <c r="FP87" i="1"/>
  <c r="FQ87" i="1"/>
  <c r="FR87" i="1"/>
  <c r="FS87" i="1"/>
  <c r="FT87" i="1"/>
  <c r="FU87" i="1"/>
  <c r="FV87" i="1"/>
  <c r="FW87" i="1"/>
  <c r="FX87" i="1"/>
  <c r="FY87" i="1"/>
  <c r="O88" i="1"/>
  <c r="P88" i="1"/>
  <c r="Q88" i="1"/>
  <c r="AH88" i="1"/>
  <c r="AR88" i="1"/>
  <c r="AQ88" i="1" s="1"/>
  <c r="AQ87" i="1" s="1"/>
  <c r="BR88" i="1"/>
  <c r="BS88" i="1"/>
  <c r="CT88" i="1"/>
  <c r="DT88" i="1"/>
  <c r="DT87" i="1" s="1"/>
  <c r="DU88" i="1"/>
  <c r="EX88" i="1"/>
  <c r="EX87" i="1" s="1"/>
  <c r="EY88" i="1"/>
  <c r="EZ88" i="1"/>
  <c r="FA88" i="1"/>
  <c r="FA87" i="1" s="1"/>
  <c r="FB88" i="1"/>
  <c r="FB87" i="1" s="1"/>
  <c r="FC88" i="1"/>
  <c r="FD88" i="1"/>
  <c r="FE88" i="1"/>
  <c r="FF88" i="1"/>
  <c r="FF87" i="1" s="1"/>
  <c r="FG88" i="1"/>
  <c r="FH88" i="1"/>
  <c r="FI88" i="1"/>
  <c r="FI87" i="1" s="1"/>
  <c r="FJ88" i="1"/>
  <c r="FJ87" i="1" s="1"/>
  <c r="FK88" i="1"/>
  <c r="FL88" i="1"/>
  <c r="FM88" i="1"/>
  <c r="FN88" i="1"/>
  <c r="FN87" i="1" s="1"/>
  <c r="GA88" i="1"/>
  <c r="O89" i="1"/>
  <c r="Q89" i="1"/>
  <c r="AH89" i="1"/>
  <c r="AQ89" i="1"/>
  <c r="AR89" i="1"/>
  <c r="BS89" i="1"/>
  <c r="BR89" i="1" s="1"/>
  <c r="CS89" i="1"/>
  <c r="CT89" i="1"/>
  <c r="DU89" i="1"/>
  <c r="DT89" i="1" s="1"/>
  <c r="EX89" i="1"/>
  <c r="EY89" i="1"/>
  <c r="EZ89" i="1"/>
  <c r="FA89" i="1"/>
  <c r="FB89" i="1"/>
  <c r="FC89" i="1"/>
  <c r="FC87" i="1" s="1"/>
  <c r="FD89" i="1"/>
  <c r="FD87" i="1" s="1"/>
  <c r="FD83" i="1" s="1"/>
  <c r="FD81" i="1" s="1"/>
  <c r="FD79" i="1" s="1"/>
  <c r="FE89" i="1"/>
  <c r="FF89" i="1"/>
  <c r="FG89" i="1"/>
  <c r="FH89" i="1"/>
  <c r="FI89" i="1"/>
  <c r="FJ89" i="1"/>
  <c r="FK89" i="1"/>
  <c r="FK87" i="1" s="1"/>
  <c r="FL89" i="1"/>
  <c r="FL87" i="1" s="1"/>
  <c r="FL83" i="1" s="1"/>
  <c r="FL81" i="1" s="1"/>
  <c r="FL79" i="1" s="1"/>
  <c r="FN89" i="1"/>
  <c r="GA89" i="1"/>
  <c r="G90" i="1"/>
  <c r="H90" i="1"/>
  <c r="O90" i="1"/>
  <c r="P90" i="1"/>
  <c r="Q90" i="1"/>
  <c r="AQ90" i="1"/>
  <c r="AR90" i="1"/>
  <c r="BR90" i="1"/>
  <c r="BS90" i="1"/>
  <c r="CS90" i="1"/>
  <c r="CT90" i="1"/>
  <c r="DT90" i="1"/>
  <c r="DU90" i="1"/>
  <c r="ED90" i="1"/>
  <c r="ED87" i="1" s="1"/>
  <c r="FE90" i="1"/>
  <c r="EV90" i="1" s="1"/>
  <c r="EU90" i="1" s="1"/>
  <c r="FZ90" i="1"/>
  <c r="FZ87" i="1" s="1"/>
  <c r="O91" i="1"/>
  <c r="Q91" i="1"/>
  <c r="P91" i="1" s="1"/>
  <c r="AQ91" i="1"/>
  <c r="AR91" i="1"/>
  <c r="BS91" i="1"/>
  <c r="BR91" i="1" s="1"/>
  <c r="CS91" i="1"/>
  <c r="CT91" i="1"/>
  <c r="DU91" i="1"/>
  <c r="DT91" i="1" s="1"/>
  <c r="EU91" i="1"/>
  <c r="H91" i="1" s="1"/>
  <c r="G91" i="1" s="1"/>
  <c r="EV91" i="1"/>
  <c r="FE91" i="1"/>
  <c r="GA91" i="1"/>
  <c r="O92" i="1"/>
  <c r="Q92" i="1"/>
  <c r="P92" i="1" s="1"/>
  <c r="BR92" i="1"/>
  <c r="BS92" i="1"/>
  <c r="CT92" i="1"/>
  <c r="CS92" i="1" s="1"/>
  <c r="DT92" i="1"/>
  <c r="DU92" i="1"/>
  <c r="EV92" i="1"/>
  <c r="EU92" i="1" s="1"/>
  <c r="H92" i="1" s="1"/>
  <c r="G92" i="1" s="1"/>
  <c r="FE92" i="1"/>
  <c r="GA92" i="1"/>
  <c r="I93" i="1"/>
  <c r="L93" i="1"/>
  <c r="M93" i="1"/>
  <c r="M79" i="1" s="1"/>
  <c r="M77" i="1" s="1"/>
  <c r="T93" i="1"/>
  <c r="U93" i="1"/>
  <c r="X93" i="1"/>
  <c r="Y93" i="1"/>
  <c r="AA93" i="1"/>
  <c r="AB93" i="1"/>
  <c r="AC93" i="1"/>
  <c r="AF93" i="1"/>
  <c r="AG93" i="1"/>
  <c r="AJ93" i="1"/>
  <c r="AK93" i="1"/>
  <c r="AN93" i="1"/>
  <c r="AO93" i="1"/>
  <c r="AS93" i="1"/>
  <c r="AU93" i="1"/>
  <c r="AV93" i="1"/>
  <c r="AW93" i="1"/>
  <c r="AZ93" i="1"/>
  <c r="BC93" i="1"/>
  <c r="BD93" i="1"/>
  <c r="BE93" i="1"/>
  <c r="BG93" i="1"/>
  <c r="BG79" i="1" s="1"/>
  <c r="BH93" i="1"/>
  <c r="BI93" i="1"/>
  <c r="BL93" i="1"/>
  <c r="BM93" i="1"/>
  <c r="BP93" i="1"/>
  <c r="BQ93" i="1"/>
  <c r="BT93" i="1"/>
  <c r="BX93" i="1"/>
  <c r="BY93" i="1"/>
  <c r="CC93" i="1"/>
  <c r="CE93" i="1"/>
  <c r="CF93" i="1"/>
  <c r="CG93" i="1"/>
  <c r="CJ93" i="1"/>
  <c r="CK93" i="1"/>
  <c r="CN93" i="1"/>
  <c r="CO93" i="1"/>
  <c r="CR93" i="1"/>
  <c r="CU93" i="1"/>
  <c r="CW93" i="1"/>
  <c r="CZ93" i="1"/>
  <c r="DA93" i="1"/>
  <c r="DD93" i="1"/>
  <c r="DE93" i="1"/>
  <c r="DG93" i="1"/>
  <c r="DH93" i="1"/>
  <c r="DI93" i="1"/>
  <c r="DI79" i="1" s="1"/>
  <c r="DK93" i="1"/>
  <c r="DL93" i="1"/>
  <c r="DM93" i="1"/>
  <c r="DP93" i="1"/>
  <c r="DQ93" i="1"/>
  <c r="DU93" i="1"/>
  <c r="DX93" i="1"/>
  <c r="DY93" i="1"/>
  <c r="EB93" i="1"/>
  <c r="EC93" i="1"/>
  <c r="EF93" i="1"/>
  <c r="EG93" i="1"/>
  <c r="EJ93" i="1"/>
  <c r="EK93" i="1"/>
  <c r="EN93" i="1"/>
  <c r="EO93" i="1"/>
  <c r="ER93" i="1"/>
  <c r="ES93" i="1"/>
  <c r="EW93" i="1"/>
  <c r="EZ93" i="1"/>
  <c r="FA93" i="1"/>
  <c r="FC93" i="1"/>
  <c r="FD93" i="1"/>
  <c r="FH93" i="1"/>
  <c r="FI93" i="1"/>
  <c r="FK93" i="1"/>
  <c r="FL93" i="1"/>
  <c r="FM93" i="1"/>
  <c r="FO93" i="1"/>
  <c r="FP93" i="1"/>
  <c r="FQ93" i="1"/>
  <c r="FQ79" i="1" s="1"/>
  <c r="FS93" i="1"/>
  <c r="FT93" i="1"/>
  <c r="FT79" i="1" s="1"/>
  <c r="FT77" i="1" s="1"/>
  <c r="FU93" i="1"/>
  <c r="FU79" i="1" s="1"/>
  <c r="FX93" i="1"/>
  <c r="FY93" i="1"/>
  <c r="GA93" i="1"/>
  <c r="I95" i="1"/>
  <c r="J95" i="1"/>
  <c r="J93" i="1" s="1"/>
  <c r="J79" i="1" s="1"/>
  <c r="J77" i="1" s="1"/>
  <c r="K95" i="1"/>
  <c r="K93" i="1" s="1"/>
  <c r="K79" i="1" s="1"/>
  <c r="K77" i="1" s="1"/>
  <c r="L95" i="1"/>
  <c r="M95" i="1"/>
  <c r="N95" i="1"/>
  <c r="N93" i="1" s="1"/>
  <c r="N79" i="1" s="1"/>
  <c r="N77" i="1" s="1"/>
  <c r="R95" i="1"/>
  <c r="R93" i="1" s="1"/>
  <c r="S95" i="1"/>
  <c r="S93" i="1" s="1"/>
  <c r="T95" i="1"/>
  <c r="U95" i="1"/>
  <c r="V95" i="1"/>
  <c r="V93" i="1" s="1"/>
  <c r="W95" i="1"/>
  <c r="W93" i="1" s="1"/>
  <c r="X95" i="1"/>
  <c r="Y95" i="1"/>
  <c r="Z95" i="1"/>
  <c r="Z93" i="1" s="1"/>
  <c r="AA95" i="1"/>
  <c r="AB95" i="1"/>
  <c r="AC95" i="1"/>
  <c r="AD95" i="1"/>
  <c r="AD93" i="1" s="1"/>
  <c r="AE95" i="1"/>
  <c r="AE93" i="1" s="1"/>
  <c r="AF95" i="1"/>
  <c r="AG95" i="1"/>
  <c r="AH95" i="1"/>
  <c r="AH93" i="1" s="1"/>
  <c r="AI95" i="1"/>
  <c r="AI93" i="1" s="1"/>
  <c r="AJ95" i="1"/>
  <c r="AK95" i="1"/>
  <c r="AL95" i="1"/>
  <c r="AL93" i="1" s="1"/>
  <c r="AM95" i="1"/>
  <c r="AM93" i="1" s="1"/>
  <c r="AN95" i="1"/>
  <c r="AO95" i="1"/>
  <c r="AP95" i="1"/>
  <c r="AP93" i="1" s="1"/>
  <c r="AS95" i="1"/>
  <c r="AU95" i="1"/>
  <c r="AV95" i="1"/>
  <c r="AW95" i="1"/>
  <c r="AX95" i="1"/>
  <c r="AX93" i="1" s="1"/>
  <c r="AY95" i="1"/>
  <c r="AY93" i="1" s="1"/>
  <c r="AZ95" i="1"/>
  <c r="BB95" i="1"/>
  <c r="BB93" i="1" s="1"/>
  <c r="BC95" i="1"/>
  <c r="BD95" i="1"/>
  <c r="BE95" i="1"/>
  <c r="BF95" i="1"/>
  <c r="BF93" i="1" s="1"/>
  <c r="BG95" i="1"/>
  <c r="BH95" i="1"/>
  <c r="BI95" i="1"/>
  <c r="BJ95" i="1"/>
  <c r="BJ93" i="1" s="1"/>
  <c r="BK95" i="1"/>
  <c r="BK93" i="1" s="1"/>
  <c r="BL95" i="1"/>
  <c r="BM95" i="1"/>
  <c r="BN95" i="1"/>
  <c r="BN93" i="1" s="1"/>
  <c r="BO95" i="1"/>
  <c r="BO93" i="1" s="1"/>
  <c r="BP95" i="1"/>
  <c r="BQ95" i="1"/>
  <c r="BT95" i="1"/>
  <c r="BV95" i="1"/>
  <c r="BV93" i="1" s="1"/>
  <c r="BW95" i="1"/>
  <c r="BW93" i="1" s="1"/>
  <c r="BX95" i="1"/>
  <c r="BY95" i="1"/>
  <c r="BZ95" i="1"/>
  <c r="BZ93" i="1" s="1"/>
  <c r="CA95" i="1"/>
  <c r="CA93" i="1" s="1"/>
  <c r="CC95" i="1"/>
  <c r="CD95" i="1"/>
  <c r="CD93" i="1" s="1"/>
  <c r="CE95" i="1"/>
  <c r="CF95" i="1"/>
  <c r="CG95" i="1"/>
  <c r="CH95" i="1"/>
  <c r="CH93" i="1" s="1"/>
  <c r="CH79" i="1" s="1"/>
  <c r="CI95" i="1"/>
  <c r="CI93" i="1" s="1"/>
  <c r="CJ95" i="1"/>
  <c r="CK95" i="1"/>
  <c r="CL95" i="1"/>
  <c r="CL93" i="1" s="1"/>
  <c r="CM95" i="1"/>
  <c r="CM93" i="1" s="1"/>
  <c r="CN95" i="1"/>
  <c r="CO95" i="1"/>
  <c r="CP95" i="1"/>
  <c r="CP93" i="1" s="1"/>
  <c r="CQ95" i="1"/>
  <c r="CQ93" i="1" s="1"/>
  <c r="CR95" i="1"/>
  <c r="CU95" i="1"/>
  <c r="CW95" i="1"/>
  <c r="CX95" i="1"/>
  <c r="CX93" i="1" s="1"/>
  <c r="CY95" i="1"/>
  <c r="CY93" i="1" s="1"/>
  <c r="CZ95" i="1"/>
  <c r="DA95" i="1"/>
  <c r="DB95" i="1"/>
  <c r="DB93" i="1" s="1"/>
  <c r="DC95" i="1"/>
  <c r="DC93" i="1" s="1"/>
  <c r="DD95" i="1"/>
  <c r="DE95" i="1"/>
  <c r="DF95" i="1"/>
  <c r="DF93" i="1" s="1"/>
  <c r="DG95" i="1"/>
  <c r="DH95" i="1"/>
  <c r="DI95" i="1"/>
  <c r="DJ95" i="1"/>
  <c r="DJ93" i="1" s="1"/>
  <c r="DK95" i="1"/>
  <c r="DL95" i="1"/>
  <c r="DM95" i="1"/>
  <c r="DN95" i="1"/>
  <c r="DN93" i="1" s="1"/>
  <c r="DO95" i="1"/>
  <c r="DO93" i="1" s="1"/>
  <c r="DP95" i="1"/>
  <c r="DQ95" i="1"/>
  <c r="DR95" i="1"/>
  <c r="DR93" i="1" s="1"/>
  <c r="DS95" i="1"/>
  <c r="DS93" i="1" s="1"/>
  <c r="DU95" i="1"/>
  <c r="DV95" i="1"/>
  <c r="DV93" i="1" s="1"/>
  <c r="DW95" i="1"/>
  <c r="DW93" i="1" s="1"/>
  <c r="DX95" i="1"/>
  <c r="DY95" i="1"/>
  <c r="DZ95" i="1"/>
  <c r="DZ93" i="1" s="1"/>
  <c r="EA95" i="1"/>
  <c r="EA93" i="1" s="1"/>
  <c r="EB95" i="1"/>
  <c r="EC95" i="1"/>
  <c r="ED95" i="1"/>
  <c r="ED93" i="1" s="1"/>
  <c r="EE95" i="1"/>
  <c r="EE93" i="1" s="1"/>
  <c r="EF95" i="1"/>
  <c r="EG95" i="1"/>
  <c r="EH95" i="1"/>
  <c r="EH93" i="1" s="1"/>
  <c r="EI95" i="1"/>
  <c r="EI93" i="1" s="1"/>
  <c r="EJ95" i="1"/>
  <c r="EK95" i="1"/>
  <c r="EL95" i="1"/>
  <c r="EL93" i="1" s="1"/>
  <c r="EM95" i="1"/>
  <c r="EM93" i="1" s="1"/>
  <c r="EN95" i="1"/>
  <c r="EO95" i="1"/>
  <c r="EP95" i="1"/>
  <c r="EP93" i="1" s="1"/>
  <c r="EQ95" i="1"/>
  <c r="EQ93" i="1" s="1"/>
  <c r="ER95" i="1"/>
  <c r="ES95" i="1"/>
  <c r="ET95" i="1"/>
  <c r="ET93" i="1" s="1"/>
  <c r="EW95" i="1"/>
  <c r="EY95" i="1"/>
  <c r="EY93" i="1" s="1"/>
  <c r="EZ95" i="1"/>
  <c r="FA95" i="1"/>
  <c r="FB95" i="1"/>
  <c r="FB93" i="1" s="1"/>
  <c r="FC95" i="1"/>
  <c r="FD95" i="1"/>
  <c r="FF95" i="1"/>
  <c r="FF93" i="1" s="1"/>
  <c r="FG95" i="1"/>
  <c r="FG93" i="1" s="1"/>
  <c r="FH95" i="1"/>
  <c r="FI95" i="1"/>
  <c r="FJ95" i="1"/>
  <c r="FJ93" i="1" s="1"/>
  <c r="FK95" i="1"/>
  <c r="FL95" i="1"/>
  <c r="FM95" i="1"/>
  <c r="FN95" i="1"/>
  <c r="FN93" i="1" s="1"/>
  <c r="FO95" i="1"/>
  <c r="FP95" i="1"/>
  <c r="FQ95" i="1"/>
  <c r="FR95" i="1"/>
  <c r="FR93" i="1" s="1"/>
  <c r="FS95" i="1"/>
  <c r="FT95" i="1"/>
  <c r="FU95" i="1"/>
  <c r="FV95" i="1"/>
  <c r="FV93" i="1" s="1"/>
  <c r="FW95" i="1"/>
  <c r="FW93" i="1" s="1"/>
  <c r="FX95" i="1"/>
  <c r="FY95" i="1"/>
  <c r="FZ95" i="1"/>
  <c r="FZ93" i="1" s="1"/>
  <c r="GA95" i="1"/>
  <c r="O96" i="1"/>
  <c r="O95" i="1" s="1"/>
  <c r="O93" i="1" s="1"/>
  <c r="O79" i="1" s="1"/>
  <c r="O77" i="1" s="1"/>
  <c r="P96" i="1"/>
  <c r="P95" i="1" s="1"/>
  <c r="P93" i="1" s="1"/>
  <c r="Q96" i="1"/>
  <c r="Q95" i="1" s="1"/>
  <c r="Q93" i="1" s="1"/>
  <c r="AT96" i="1"/>
  <c r="BA96" i="1" s="1"/>
  <c r="BS96" i="1"/>
  <c r="BR96" i="1" s="1"/>
  <c r="BR95" i="1" s="1"/>
  <c r="BR93" i="1" s="1"/>
  <c r="BU96" i="1"/>
  <c r="BU95" i="1" s="1"/>
  <c r="BU93" i="1" s="1"/>
  <c r="CB96" i="1"/>
  <c r="CB95" i="1" s="1"/>
  <c r="CB93" i="1" s="1"/>
  <c r="CV96" i="1"/>
  <c r="CV95" i="1" s="1"/>
  <c r="CV93" i="1" s="1"/>
  <c r="DT96" i="1"/>
  <c r="DT95" i="1" s="1"/>
  <c r="DT93" i="1" s="1"/>
  <c r="GA96" i="1"/>
  <c r="AF99" i="1"/>
  <c r="AI99" i="1"/>
  <c r="AM99" i="1"/>
  <c r="AU99" i="1"/>
  <c r="AY99" i="1"/>
  <c r="BC99" i="1"/>
  <c r="BG99" i="1"/>
  <c r="BH99" i="1"/>
  <c r="BP99" i="1"/>
  <c r="BX99" i="1"/>
  <c r="CF99" i="1"/>
  <c r="CH99" i="1"/>
  <c r="DI99" i="1"/>
  <c r="DP99" i="1"/>
  <c r="DX99" i="1"/>
  <c r="EF99" i="1"/>
  <c r="EJ99" i="1"/>
  <c r="FK99" i="1"/>
  <c r="FL99" i="1"/>
  <c r="FT99" i="1"/>
  <c r="D100" i="1"/>
  <c r="J100" i="1"/>
  <c r="K100" i="1"/>
  <c r="L100" i="1"/>
  <c r="M100" i="1"/>
  <c r="N100" i="1"/>
  <c r="S101" i="1"/>
  <c r="S99" i="1" s="1"/>
  <c r="AA101" i="1"/>
  <c r="AA99" i="1" s="1"/>
  <c r="AJ101" i="1"/>
  <c r="AJ99" i="1" s="1"/>
  <c r="AR101" i="1"/>
  <c r="AR99" i="1" s="1"/>
  <c r="AZ101" i="1"/>
  <c r="AZ99" i="1" s="1"/>
  <c r="CI101" i="1"/>
  <c r="CI99" i="1" s="1"/>
  <c r="CQ101" i="1"/>
  <c r="CQ99" i="1" s="1"/>
  <c r="CY101" i="1"/>
  <c r="CY99" i="1" s="1"/>
  <c r="DG101" i="1"/>
  <c r="DG99" i="1" s="1"/>
  <c r="DO101" i="1"/>
  <c r="DO99" i="1" s="1"/>
  <c r="DP101" i="1"/>
  <c r="DW101" i="1"/>
  <c r="DW99" i="1" s="1"/>
  <c r="DX101" i="1"/>
  <c r="EE101" i="1"/>
  <c r="EE99" i="1" s="1"/>
  <c r="EF101" i="1"/>
  <c r="EN101" i="1"/>
  <c r="EN99" i="1" s="1"/>
  <c r="EW101" i="1"/>
  <c r="EW99" i="1" s="1"/>
  <c r="FD101" i="1"/>
  <c r="FD99" i="1" s="1"/>
  <c r="U102" i="1"/>
  <c r="U101" i="1" s="1"/>
  <c r="U99" i="1" s="1"/>
  <c r="X102" i="1"/>
  <c r="X101" i="1" s="1"/>
  <c r="X99" i="1" s="1"/>
  <c r="AC102" i="1"/>
  <c r="AC101" i="1" s="1"/>
  <c r="AC99" i="1" s="1"/>
  <c r="AG102" i="1"/>
  <c r="AG101" i="1" s="1"/>
  <c r="AG99" i="1" s="1"/>
  <c r="AL102" i="1"/>
  <c r="AL101" i="1" s="1"/>
  <c r="AL99" i="1" s="1"/>
  <c r="AO102" i="1"/>
  <c r="AO101" i="1" s="1"/>
  <c r="AO99" i="1" s="1"/>
  <c r="AW102" i="1"/>
  <c r="AW101" i="1" s="1"/>
  <c r="AW99" i="1" s="1"/>
  <c r="BE102" i="1"/>
  <c r="BE101" i="1" s="1"/>
  <c r="BE99" i="1" s="1"/>
  <c r="BK102" i="1"/>
  <c r="BK101" i="1" s="1"/>
  <c r="BK99" i="1" s="1"/>
  <c r="BV102" i="1"/>
  <c r="BV101" i="1" s="1"/>
  <c r="BV99" i="1" s="1"/>
  <c r="CD102" i="1"/>
  <c r="CD101" i="1" s="1"/>
  <c r="CD99" i="1" s="1"/>
  <c r="CI102" i="1"/>
  <c r="CM102" i="1"/>
  <c r="CM101" i="1" s="1"/>
  <c r="CM99" i="1" s="1"/>
  <c r="CQ102" i="1"/>
  <c r="CU102" i="1"/>
  <c r="CU101" i="1" s="1"/>
  <c r="CU99" i="1" s="1"/>
  <c r="CY102" i="1"/>
  <c r="DC102" i="1"/>
  <c r="DC101" i="1" s="1"/>
  <c r="DC99" i="1" s="1"/>
  <c r="DG102" i="1"/>
  <c r="DL102" i="1"/>
  <c r="DL101" i="1" s="1"/>
  <c r="DL99" i="1" s="1"/>
  <c r="DP102" i="1"/>
  <c r="DT102" i="1"/>
  <c r="DT101" i="1" s="1"/>
  <c r="DT99" i="1" s="1"/>
  <c r="DX102" i="1"/>
  <c r="EB102" i="1"/>
  <c r="EB101" i="1" s="1"/>
  <c r="EB99" i="1" s="1"/>
  <c r="EF102" i="1"/>
  <c r="EK102" i="1"/>
  <c r="EK101" i="1" s="1"/>
  <c r="EK99" i="1" s="1"/>
  <c r="ES102" i="1"/>
  <c r="ES101" i="1" s="1"/>
  <c r="ES99" i="1" s="1"/>
  <c r="EW102" i="1"/>
  <c r="FA102" i="1"/>
  <c r="FA101" i="1" s="1"/>
  <c r="FA99" i="1" s="1"/>
  <c r="FI102" i="1"/>
  <c r="FI101" i="1" s="1"/>
  <c r="FI99" i="1" s="1"/>
  <c r="FR102" i="1"/>
  <c r="FR101" i="1" s="1"/>
  <c r="FR99" i="1" s="1"/>
  <c r="FW102" i="1"/>
  <c r="FW101" i="1" s="1"/>
  <c r="FW99" i="1" s="1"/>
  <c r="FZ102" i="1"/>
  <c r="FZ101" i="1" s="1"/>
  <c r="FZ99" i="1" s="1"/>
  <c r="I103" i="1"/>
  <c r="J103" i="1"/>
  <c r="J102" i="1" s="1"/>
  <c r="J101" i="1" s="1"/>
  <c r="J99" i="1" s="1"/>
  <c r="K103" i="1"/>
  <c r="K102" i="1" s="1"/>
  <c r="K101" i="1" s="1"/>
  <c r="K99" i="1" s="1"/>
  <c r="L103" i="1"/>
  <c r="M103" i="1"/>
  <c r="N103" i="1"/>
  <c r="N102" i="1" s="1"/>
  <c r="N101" i="1" s="1"/>
  <c r="N99" i="1" s="1"/>
  <c r="O103" i="1"/>
  <c r="O102" i="1" s="1"/>
  <c r="O101" i="1" s="1"/>
  <c r="O99" i="1" s="1"/>
  <c r="Q103" i="1"/>
  <c r="Q102" i="1" s="1"/>
  <c r="Q101" i="1" s="1"/>
  <c r="Q99" i="1" s="1"/>
  <c r="R103" i="1"/>
  <c r="R102" i="1" s="1"/>
  <c r="R101" i="1" s="1"/>
  <c r="R99" i="1" s="1"/>
  <c r="S103" i="1"/>
  <c r="S102" i="1" s="1"/>
  <c r="T103" i="1"/>
  <c r="U103" i="1"/>
  <c r="V103" i="1"/>
  <c r="V102" i="1" s="1"/>
  <c r="V101" i="1" s="1"/>
  <c r="V99" i="1" s="1"/>
  <c r="W103" i="1"/>
  <c r="W102" i="1" s="1"/>
  <c r="W101" i="1" s="1"/>
  <c r="W99" i="1" s="1"/>
  <c r="X103" i="1"/>
  <c r="Y103" i="1"/>
  <c r="Y102" i="1" s="1"/>
  <c r="Y101" i="1" s="1"/>
  <c r="Y99" i="1" s="1"/>
  <c r="Z103" i="1"/>
  <c r="Z102" i="1" s="1"/>
  <c r="Z101" i="1" s="1"/>
  <c r="Z99" i="1" s="1"/>
  <c r="AA103" i="1"/>
  <c r="AA102" i="1" s="1"/>
  <c r="AB103" i="1"/>
  <c r="AC103" i="1"/>
  <c r="AD103" i="1"/>
  <c r="AD102" i="1" s="1"/>
  <c r="AD101" i="1" s="1"/>
  <c r="AD99" i="1" s="1"/>
  <c r="AE103" i="1"/>
  <c r="AE102" i="1" s="1"/>
  <c r="AE101" i="1" s="1"/>
  <c r="AE99" i="1" s="1"/>
  <c r="AG103" i="1"/>
  <c r="AH103" i="1"/>
  <c r="AI103" i="1"/>
  <c r="AI102" i="1" s="1"/>
  <c r="AI101" i="1" s="1"/>
  <c r="AJ103" i="1"/>
  <c r="AJ102" i="1" s="1"/>
  <c r="AK103" i="1"/>
  <c r="AL103" i="1"/>
  <c r="AM103" i="1"/>
  <c r="AM102" i="1" s="1"/>
  <c r="AM101" i="1" s="1"/>
  <c r="AN103" i="1"/>
  <c r="AN102" i="1" s="1"/>
  <c r="AN101" i="1" s="1"/>
  <c r="AN99" i="1" s="1"/>
  <c r="AO103" i="1"/>
  <c r="AP103" i="1"/>
  <c r="AP102" i="1" s="1"/>
  <c r="AP101" i="1" s="1"/>
  <c r="AP99" i="1" s="1"/>
  <c r="AQ103" i="1"/>
  <c r="AR103" i="1"/>
  <c r="AR102" i="1" s="1"/>
  <c r="AS103" i="1"/>
  <c r="AT103" i="1"/>
  <c r="AU103" i="1"/>
  <c r="AU102" i="1" s="1"/>
  <c r="AU101" i="1" s="1"/>
  <c r="AV103" i="1"/>
  <c r="AV102" i="1" s="1"/>
  <c r="AV101" i="1" s="1"/>
  <c r="AV99" i="1" s="1"/>
  <c r="AW103" i="1"/>
  <c r="AX103" i="1"/>
  <c r="AX102" i="1" s="1"/>
  <c r="AX101" i="1" s="1"/>
  <c r="AX99" i="1" s="1"/>
  <c r="AY103" i="1"/>
  <c r="AY102" i="1" s="1"/>
  <c r="AY101" i="1" s="1"/>
  <c r="AZ103" i="1"/>
  <c r="AZ102" i="1" s="1"/>
  <c r="BA103" i="1"/>
  <c r="BB103" i="1"/>
  <c r="BC103" i="1"/>
  <c r="BC102" i="1" s="1"/>
  <c r="BC101" i="1" s="1"/>
  <c r="BD103" i="1"/>
  <c r="BD102" i="1" s="1"/>
  <c r="BD101" i="1" s="1"/>
  <c r="BD99" i="1" s="1"/>
  <c r="BE103" i="1"/>
  <c r="BF103" i="1"/>
  <c r="BF102" i="1" s="1"/>
  <c r="BF101" i="1" s="1"/>
  <c r="BF99" i="1" s="1"/>
  <c r="BH103" i="1"/>
  <c r="BH102" i="1" s="1"/>
  <c r="BH101" i="1" s="1"/>
  <c r="BI103" i="1"/>
  <c r="BJ103" i="1"/>
  <c r="BK103" i="1"/>
  <c r="BL103" i="1"/>
  <c r="BL102" i="1" s="1"/>
  <c r="BL101" i="1" s="1"/>
  <c r="BL99" i="1" s="1"/>
  <c r="BM103" i="1"/>
  <c r="BN103" i="1"/>
  <c r="BO103" i="1"/>
  <c r="BO102" i="1" s="1"/>
  <c r="BO101" i="1" s="1"/>
  <c r="BO99" i="1" s="1"/>
  <c r="BP103" i="1"/>
  <c r="BP102" i="1" s="1"/>
  <c r="BP101" i="1" s="1"/>
  <c r="BQ103" i="1"/>
  <c r="BS103" i="1"/>
  <c r="BS102" i="1" s="1"/>
  <c r="BS101" i="1" s="1"/>
  <c r="BS99" i="1" s="1"/>
  <c r="BT103" i="1"/>
  <c r="BT102" i="1" s="1"/>
  <c r="BT101" i="1" s="1"/>
  <c r="BT99" i="1" s="1"/>
  <c r="BU103" i="1"/>
  <c r="BV103" i="1"/>
  <c r="BW103" i="1"/>
  <c r="BW102" i="1" s="1"/>
  <c r="BW101" i="1" s="1"/>
  <c r="BW99" i="1" s="1"/>
  <c r="BX103" i="1"/>
  <c r="BX102" i="1" s="1"/>
  <c r="BX101" i="1" s="1"/>
  <c r="BY103" i="1"/>
  <c r="BZ103" i="1"/>
  <c r="CA103" i="1"/>
  <c r="CA102" i="1" s="1"/>
  <c r="CA101" i="1" s="1"/>
  <c r="CA99" i="1" s="1"/>
  <c r="CB103" i="1"/>
  <c r="CB102" i="1" s="1"/>
  <c r="CB101" i="1" s="1"/>
  <c r="CB99" i="1" s="1"/>
  <c r="CC103" i="1"/>
  <c r="CD103" i="1"/>
  <c r="CE103" i="1"/>
  <c r="CE102" i="1" s="1"/>
  <c r="CE101" i="1" s="1"/>
  <c r="CE99" i="1" s="1"/>
  <c r="CF103" i="1"/>
  <c r="CF102" i="1" s="1"/>
  <c r="CF101" i="1" s="1"/>
  <c r="CG103" i="1"/>
  <c r="CI103" i="1"/>
  <c r="CJ103" i="1"/>
  <c r="CJ102" i="1" s="1"/>
  <c r="CJ101" i="1" s="1"/>
  <c r="CJ99" i="1" s="1"/>
  <c r="CK103" i="1"/>
  <c r="CL103" i="1"/>
  <c r="CM103" i="1"/>
  <c r="CN103" i="1"/>
  <c r="CN102" i="1" s="1"/>
  <c r="CN101" i="1" s="1"/>
  <c r="CN99" i="1" s="1"/>
  <c r="CO103" i="1"/>
  <c r="CP103" i="1"/>
  <c r="CQ103" i="1"/>
  <c r="CR103" i="1"/>
  <c r="CR102" i="1" s="1"/>
  <c r="CR101" i="1" s="1"/>
  <c r="CR99" i="1" s="1"/>
  <c r="CS103" i="1"/>
  <c r="CT103" i="1"/>
  <c r="CU103" i="1"/>
  <c r="CV103" i="1"/>
  <c r="CV102" i="1" s="1"/>
  <c r="CV101" i="1" s="1"/>
  <c r="CV99" i="1" s="1"/>
  <c r="CW103" i="1"/>
  <c r="CX103" i="1"/>
  <c r="CY103" i="1"/>
  <c r="CZ103" i="1"/>
  <c r="CZ102" i="1" s="1"/>
  <c r="CZ101" i="1" s="1"/>
  <c r="CZ99" i="1" s="1"/>
  <c r="DA103" i="1"/>
  <c r="DB103" i="1"/>
  <c r="DC103" i="1"/>
  <c r="DD103" i="1"/>
  <c r="DD102" i="1" s="1"/>
  <c r="DD101" i="1" s="1"/>
  <c r="DD99" i="1" s="1"/>
  <c r="DE103" i="1"/>
  <c r="DF103" i="1"/>
  <c r="DG103" i="1"/>
  <c r="DH103" i="1"/>
  <c r="DH102" i="1" s="1"/>
  <c r="DH101" i="1" s="1"/>
  <c r="DH99" i="1" s="1"/>
  <c r="DJ103" i="1"/>
  <c r="DJ102" i="1" s="1"/>
  <c r="DJ101" i="1" s="1"/>
  <c r="DJ99" i="1" s="1"/>
  <c r="DK103" i="1"/>
  <c r="DL103" i="1"/>
  <c r="DM103" i="1"/>
  <c r="DM102" i="1" s="1"/>
  <c r="DM101" i="1" s="1"/>
  <c r="DM99" i="1" s="1"/>
  <c r="DN103" i="1"/>
  <c r="DO103" i="1"/>
  <c r="DO102" i="1" s="1"/>
  <c r="DP103" i="1"/>
  <c r="DQ103" i="1"/>
  <c r="DQ102" i="1" s="1"/>
  <c r="DQ101" i="1" s="1"/>
  <c r="DQ99" i="1" s="1"/>
  <c r="DR103" i="1"/>
  <c r="DS103" i="1"/>
  <c r="DS102" i="1" s="1"/>
  <c r="DS101" i="1" s="1"/>
  <c r="DS99" i="1" s="1"/>
  <c r="DU103" i="1"/>
  <c r="DU102" i="1" s="1"/>
  <c r="DU101" i="1" s="1"/>
  <c r="DU99" i="1" s="1"/>
  <c r="DV103" i="1"/>
  <c r="DW103" i="1"/>
  <c r="DW102" i="1" s="1"/>
  <c r="DX103" i="1"/>
  <c r="DY103" i="1"/>
  <c r="DY102" i="1" s="1"/>
  <c r="DY101" i="1" s="1"/>
  <c r="DY99" i="1" s="1"/>
  <c r="DZ103" i="1"/>
  <c r="EA103" i="1"/>
  <c r="EA102" i="1" s="1"/>
  <c r="EA101" i="1" s="1"/>
  <c r="EA99" i="1" s="1"/>
  <c r="EB103" i="1"/>
  <c r="EC103" i="1"/>
  <c r="EC102" i="1" s="1"/>
  <c r="EC101" i="1" s="1"/>
  <c r="EC99" i="1" s="1"/>
  <c r="ED103" i="1"/>
  <c r="EE103" i="1"/>
  <c r="EE102" i="1" s="1"/>
  <c r="EF103" i="1"/>
  <c r="EG103" i="1"/>
  <c r="EG102" i="1" s="1"/>
  <c r="EG101" i="1" s="1"/>
  <c r="EG99" i="1" s="1"/>
  <c r="EH103" i="1"/>
  <c r="EI103" i="1"/>
  <c r="EI102" i="1" s="1"/>
  <c r="EI101" i="1" s="1"/>
  <c r="EI99" i="1" s="1"/>
  <c r="EK103" i="1"/>
  <c r="EL103" i="1"/>
  <c r="EL102" i="1" s="1"/>
  <c r="EL101" i="1" s="1"/>
  <c r="EL99" i="1" s="1"/>
  <c r="EM103" i="1"/>
  <c r="EM102" i="1" s="1"/>
  <c r="EM101" i="1" s="1"/>
  <c r="EM99" i="1" s="1"/>
  <c r="EN103" i="1"/>
  <c r="EN102" i="1" s="1"/>
  <c r="EO103" i="1"/>
  <c r="EP103" i="1"/>
  <c r="EP102" i="1" s="1"/>
  <c r="EP101" i="1" s="1"/>
  <c r="EP99" i="1" s="1"/>
  <c r="EQ103" i="1"/>
  <c r="EQ102" i="1" s="1"/>
  <c r="EQ101" i="1" s="1"/>
  <c r="EQ99" i="1" s="1"/>
  <c r="ER103" i="1"/>
  <c r="ER102" i="1" s="1"/>
  <c r="ER101" i="1" s="1"/>
  <c r="ER99" i="1" s="1"/>
  <c r="ES103" i="1"/>
  <c r="ET103" i="1"/>
  <c r="ET102" i="1" s="1"/>
  <c r="ET101" i="1" s="1"/>
  <c r="ET99" i="1" s="1"/>
  <c r="EW103" i="1"/>
  <c r="FB103" i="1"/>
  <c r="FB102" i="1" s="1"/>
  <c r="FB101" i="1" s="1"/>
  <c r="FB99" i="1" s="1"/>
  <c r="FJ103" i="1"/>
  <c r="FJ102" i="1" s="1"/>
  <c r="FJ101" i="1" s="1"/>
  <c r="FJ99" i="1" s="1"/>
  <c r="FL103" i="1"/>
  <c r="FL102" i="1" s="1"/>
  <c r="FL101" i="1" s="1"/>
  <c r="FM103" i="1"/>
  <c r="FP103" i="1"/>
  <c r="FP102" i="1" s="1"/>
  <c r="FP101" i="1" s="1"/>
  <c r="FP99" i="1" s="1"/>
  <c r="FQ103" i="1"/>
  <c r="FQ102" i="1" s="1"/>
  <c r="FQ101" i="1" s="1"/>
  <c r="FQ99" i="1" s="1"/>
  <c r="FT103" i="1"/>
  <c r="FT102" i="1" s="1"/>
  <c r="FT101" i="1" s="1"/>
  <c r="FU103" i="1"/>
  <c r="FU102" i="1" s="1"/>
  <c r="FU101" i="1" s="1"/>
  <c r="FU99" i="1" s="1"/>
  <c r="FV103" i="1"/>
  <c r="FW103" i="1"/>
  <c r="FX103" i="1"/>
  <c r="FX102" i="1" s="1"/>
  <c r="FX101" i="1" s="1"/>
  <c r="FX99" i="1" s="1"/>
  <c r="FY103" i="1"/>
  <c r="FY102" i="1" s="1"/>
  <c r="FY101" i="1" s="1"/>
  <c r="FY99" i="1" s="1"/>
  <c r="FZ103" i="1"/>
  <c r="O104" i="1"/>
  <c r="P104" i="1"/>
  <c r="P103" i="1" s="1"/>
  <c r="Q104" i="1"/>
  <c r="AQ104" i="1"/>
  <c r="AR104" i="1"/>
  <c r="BR104" i="1"/>
  <c r="BR103" i="1" s="1"/>
  <c r="BS104" i="1"/>
  <c r="CS104" i="1"/>
  <c r="CT104" i="1"/>
  <c r="DT104" i="1"/>
  <c r="DT103" i="1" s="1"/>
  <c r="DU104" i="1"/>
  <c r="EX104" i="1"/>
  <c r="EY104" i="1"/>
  <c r="EY103" i="1" s="1"/>
  <c r="EY102" i="1" s="1"/>
  <c r="EY101" i="1" s="1"/>
  <c r="EY99" i="1" s="1"/>
  <c r="EZ104" i="1"/>
  <c r="EZ103" i="1" s="1"/>
  <c r="EZ102" i="1" s="1"/>
  <c r="EZ101" i="1" s="1"/>
  <c r="EZ99" i="1" s="1"/>
  <c r="FA104" i="1"/>
  <c r="FA103" i="1" s="1"/>
  <c r="FB104" i="1"/>
  <c r="FC104" i="1"/>
  <c r="FC103" i="1" s="1"/>
  <c r="FC102" i="1" s="1"/>
  <c r="FC101" i="1" s="1"/>
  <c r="FC99" i="1" s="1"/>
  <c r="FD104" i="1"/>
  <c r="FD103" i="1" s="1"/>
  <c r="FD102" i="1" s="1"/>
  <c r="FE104" i="1"/>
  <c r="FE103" i="1" s="1"/>
  <c r="FE102" i="1" s="1"/>
  <c r="FE101" i="1" s="1"/>
  <c r="FE99" i="1" s="1"/>
  <c r="FF104" i="1"/>
  <c r="FF103" i="1" s="1"/>
  <c r="FF102" i="1" s="1"/>
  <c r="FF101" i="1" s="1"/>
  <c r="FF99" i="1" s="1"/>
  <c r="FG104" i="1"/>
  <c r="FG103" i="1" s="1"/>
  <c r="FG102" i="1" s="1"/>
  <c r="FG101" i="1" s="1"/>
  <c r="FG99" i="1" s="1"/>
  <c r="FH104" i="1"/>
  <c r="FH103" i="1" s="1"/>
  <c r="FH102" i="1" s="1"/>
  <c r="FH101" i="1" s="1"/>
  <c r="FH99" i="1" s="1"/>
  <c r="FI104" i="1"/>
  <c r="FI103" i="1" s="1"/>
  <c r="FJ104" i="1"/>
  <c r="FK104" i="1"/>
  <c r="FL104" i="1"/>
  <c r="FM104" i="1"/>
  <c r="FN104" i="1"/>
  <c r="FN103" i="1" s="1"/>
  <c r="FN102" i="1" s="1"/>
  <c r="FN101" i="1" s="1"/>
  <c r="FN99" i="1" s="1"/>
  <c r="FO104" i="1"/>
  <c r="FO103" i="1" s="1"/>
  <c r="FO102" i="1" s="1"/>
  <c r="FO101" i="1" s="1"/>
  <c r="FO99" i="1" s="1"/>
  <c r="FP104" i="1"/>
  <c r="FQ104" i="1"/>
  <c r="FR104" i="1"/>
  <c r="FR103" i="1" s="1"/>
  <c r="FS104" i="1"/>
  <c r="FS103" i="1" s="1"/>
  <c r="FS102" i="1" s="1"/>
  <c r="FS101" i="1" s="1"/>
  <c r="FS99" i="1" s="1"/>
  <c r="FT104" i="1"/>
  <c r="FU104" i="1"/>
  <c r="GA104" i="1"/>
  <c r="GA103" i="1" s="1"/>
  <c r="GA102" i="1" s="1"/>
  <c r="GA101" i="1" s="1"/>
  <c r="GA99" i="1" s="1"/>
  <c r="O105" i="1"/>
  <c r="O100" i="1" s="1"/>
  <c r="Q105" i="1"/>
  <c r="I106" i="1"/>
  <c r="I102" i="1" s="1"/>
  <c r="I101" i="1" s="1"/>
  <c r="I99" i="1" s="1"/>
  <c r="J106" i="1"/>
  <c r="K106" i="1"/>
  <c r="L106" i="1"/>
  <c r="L102" i="1" s="1"/>
  <c r="L101" i="1" s="1"/>
  <c r="L99" i="1" s="1"/>
  <c r="M106" i="1"/>
  <c r="M102" i="1" s="1"/>
  <c r="M101" i="1" s="1"/>
  <c r="M99" i="1" s="1"/>
  <c r="N106" i="1"/>
  <c r="Q106" i="1"/>
  <c r="R106" i="1"/>
  <c r="S106" i="1"/>
  <c r="T106" i="1"/>
  <c r="T102" i="1" s="1"/>
  <c r="T101" i="1" s="1"/>
  <c r="T99" i="1" s="1"/>
  <c r="U106" i="1"/>
  <c r="V106" i="1"/>
  <c r="W106" i="1"/>
  <c r="X106" i="1"/>
  <c r="Y106" i="1"/>
  <c r="Z106" i="1"/>
  <c r="AA106" i="1"/>
  <c r="AB106" i="1"/>
  <c r="AB102" i="1" s="1"/>
  <c r="AB101" i="1" s="1"/>
  <c r="AB99" i="1" s="1"/>
  <c r="AC106" i="1"/>
  <c r="AD106" i="1"/>
  <c r="AE106" i="1"/>
  <c r="AG106" i="1"/>
  <c r="AI106" i="1"/>
  <c r="AJ106" i="1"/>
  <c r="AK106" i="1"/>
  <c r="AK102" i="1" s="1"/>
  <c r="AK101" i="1" s="1"/>
  <c r="AK99" i="1" s="1"/>
  <c r="AL106" i="1"/>
  <c r="AM106" i="1"/>
  <c r="AN106" i="1"/>
  <c r="AO106" i="1"/>
  <c r="AP106" i="1"/>
  <c r="AS106" i="1"/>
  <c r="AS102" i="1" s="1"/>
  <c r="AS101" i="1" s="1"/>
  <c r="AS99" i="1" s="1"/>
  <c r="AT106" i="1"/>
  <c r="AT102" i="1" s="1"/>
  <c r="AT101" i="1" s="1"/>
  <c r="AT99" i="1" s="1"/>
  <c r="AU106" i="1"/>
  <c r="AV106" i="1"/>
  <c r="AW106" i="1"/>
  <c r="AX106" i="1"/>
  <c r="AY106" i="1"/>
  <c r="AZ106" i="1"/>
  <c r="BA106" i="1"/>
  <c r="BA102" i="1" s="1"/>
  <c r="BA101" i="1" s="1"/>
  <c r="BA99" i="1" s="1"/>
  <c r="BB106" i="1"/>
  <c r="BB102" i="1" s="1"/>
  <c r="BB101" i="1" s="1"/>
  <c r="BB99" i="1" s="1"/>
  <c r="BC106" i="1"/>
  <c r="BD106" i="1"/>
  <c r="BE106" i="1"/>
  <c r="BF106" i="1"/>
  <c r="BG106" i="1"/>
  <c r="BH106" i="1"/>
  <c r="BI106" i="1"/>
  <c r="BJ106" i="1"/>
  <c r="BJ102" i="1" s="1"/>
  <c r="BJ101" i="1" s="1"/>
  <c r="BJ99" i="1" s="1"/>
  <c r="BK106" i="1"/>
  <c r="BL106" i="1"/>
  <c r="BM106" i="1"/>
  <c r="BN106" i="1"/>
  <c r="BN102" i="1" s="1"/>
  <c r="BN101" i="1" s="1"/>
  <c r="BN99" i="1" s="1"/>
  <c r="BO106" i="1"/>
  <c r="BP106" i="1"/>
  <c r="BQ106" i="1"/>
  <c r="BT106" i="1"/>
  <c r="BU106" i="1"/>
  <c r="BV106" i="1"/>
  <c r="BW106" i="1"/>
  <c r="BX106" i="1"/>
  <c r="BY106" i="1"/>
  <c r="BZ106" i="1"/>
  <c r="BZ102" i="1" s="1"/>
  <c r="BZ101" i="1" s="1"/>
  <c r="BZ99" i="1" s="1"/>
  <c r="CA106" i="1"/>
  <c r="CB106" i="1"/>
  <c r="CC106" i="1"/>
  <c r="CD106" i="1"/>
  <c r="CE106" i="1"/>
  <c r="CF106" i="1"/>
  <c r="CG106" i="1"/>
  <c r="CH106" i="1"/>
  <c r="CI106" i="1"/>
  <c r="CK106" i="1"/>
  <c r="CL106" i="1"/>
  <c r="CM106" i="1"/>
  <c r="CN106" i="1"/>
  <c r="CO106" i="1"/>
  <c r="CP106" i="1"/>
  <c r="CQ106" i="1"/>
  <c r="CR106" i="1"/>
  <c r="CU106" i="1"/>
  <c r="CV106" i="1"/>
  <c r="CW106" i="1"/>
  <c r="CX106" i="1"/>
  <c r="CY106" i="1"/>
  <c r="CZ106" i="1"/>
  <c r="DA106" i="1"/>
  <c r="DB106" i="1"/>
  <c r="DC106" i="1"/>
  <c r="DD106" i="1"/>
  <c r="DE106" i="1"/>
  <c r="DF106" i="1"/>
  <c r="DG106" i="1"/>
  <c r="DH106" i="1"/>
  <c r="DI106" i="1"/>
  <c r="DJ106" i="1"/>
  <c r="DL106" i="1"/>
  <c r="DM106" i="1"/>
  <c r="DN106" i="1"/>
  <c r="DO106" i="1"/>
  <c r="DP106" i="1"/>
  <c r="DQ106" i="1"/>
  <c r="DR106" i="1"/>
  <c r="DS106" i="1"/>
  <c r="DU106" i="1"/>
  <c r="DV106" i="1"/>
  <c r="DW106" i="1"/>
  <c r="DX106" i="1"/>
  <c r="DY106" i="1"/>
  <c r="DZ106" i="1"/>
  <c r="EA106" i="1"/>
  <c r="EB106" i="1"/>
  <c r="EC106" i="1"/>
  <c r="ED106" i="1"/>
  <c r="EE106" i="1"/>
  <c r="EF106" i="1"/>
  <c r="EG106" i="1"/>
  <c r="EH106" i="1"/>
  <c r="EI106" i="1"/>
  <c r="EJ106" i="1"/>
  <c r="EK106" i="1"/>
  <c r="EL106" i="1"/>
  <c r="EM106" i="1"/>
  <c r="EN106" i="1"/>
  <c r="EO106" i="1"/>
  <c r="EO102" i="1" s="1"/>
  <c r="EO101" i="1" s="1"/>
  <c r="EO99" i="1" s="1"/>
  <c r="EP106" i="1"/>
  <c r="EQ106" i="1"/>
  <c r="ER106" i="1"/>
  <c r="ES106" i="1"/>
  <c r="ET106" i="1"/>
  <c r="FN106" i="1"/>
  <c r="FV106" i="1"/>
  <c r="FV102" i="1" s="1"/>
  <c r="FV101" i="1" s="1"/>
  <c r="FV99" i="1" s="1"/>
  <c r="FW106" i="1"/>
  <c r="FX106" i="1"/>
  <c r="FY106" i="1"/>
  <c r="FZ106" i="1"/>
  <c r="GA106" i="1"/>
  <c r="O107" i="1"/>
  <c r="O106" i="1" s="1"/>
  <c r="Q107" i="1"/>
  <c r="AH107" i="1"/>
  <c r="AQ107" i="1"/>
  <c r="AQ106" i="1" s="1"/>
  <c r="AR107" i="1"/>
  <c r="AR106" i="1" s="1"/>
  <c r="BI107" i="1"/>
  <c r="BS107" i="1"/>
  <c r="BS106" i="1" s="1"/>
  <c r="CJ107" i="1"/>
  <c r="CJ106" i="1" s="1"/>
  <c r="CT107" i="1"/>
  <c r="DK107" i="1"/>
  <c r="DK106" i="1" s="1"/>
  <c r="DU107" i="1"/>
  <c r="EL107" i="1"/>
  <c r="DT107" i="1" s="1"/>
  <c r="DT106" i="1" s="1"/>
  <c r="EX107" i="1"/>
  <c r="EY107" i="1"/>
  <c r="EZ107" i="1"/>
  <c r="FA107" i="1"/>
  <c r="FB107" i="1"/>
  <c r="FC107" i="1"/>
  <c r="FD107" i="1"/>
  <c r="FE107" i="1"/>
  <c r="FF107" i="1"/>
  <c r="FG107" i="1"/>
  <c r="FH107" i="1"/>
  <c r="FI107" i="1"/>
  <c r="FJ107" i="1"/>
  <c r="FK107" i="1"/>
  <c r="FL107" i="1"/>
  <c r="FN107" i="1"/>
  <c r="FO107" i="1"/>
  <c r="FP107" i="1"/>
  <c r="FQ107" i="1"/>
  <c r="FR107" i="1"/>
  <c r="FS107" i="1"/>
  <c r="FT107" i="1"/>
  <c r="FU107" i="1"/>
  <c r="GA107" i="1"/>
  <c r="O108" i="1"/>
  <c r="Q108" i="1"/>
  <c r="I111" i="1"/>
  <c r="J111" i="1"/>
  <c r="K111" i="1"/>
  <c r="L111" i="1"/>
  <c r="M111" i="1"/>
  <c r="N111" i="1"/>
  <c r="R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I111" i="1"/>
  <c r="AJ111" i="1"/>
  <c r="AK111" i="1"/>
  <c r="AL111" i="1"/>
  <c r="AM111" i="1"/>
  <c r="AN111" i="1"/>
  <c r="AO111" i="1"/>
  <c r="AP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CL111" i="1"/>
  <c r="CM111" i="1"/>
  <c r="CN111" i="1"/>
  <c r="CO111" i="1"/>
  <c r="CP111" i="1"/>
  <c r="CQ111" i="1"/>
  <c r="CR111" i="1"/>
  <c r="CU111" i="1"/>
  <c r="CV111" i="1"/>
  <c r="CW111" i="1"/>
  <c r="CX111" i="1"/>
  <c r="CY111" i="1"/>
  <c r="CZ111" i="1"/>
  <c r="DA111" i="1"/>
  <c r="DB111" i="1"/>
  <c r="DC111" i="1"/>
  <c r="DD111" i="1"/>
  <c r="DE111" i="1"/>
  <c r="DF111" i="1"/>
  <c r="DG111" i="1"/>
  <c r="DH111" i="1"/>
  <c r="DI111" i="1"/>
  <c r="DJ111" i="1"/>
  <c r="DK111" i="1"/>
  <c r="DL111" i="1"/>
  <c r="DM111" i="1"/>
  <c r="DN111" i="1"/>
  <c r="DO111" i="1"/>
  <c r="DP111" i="1"/>
  <c r="DQ111" i="1"/>
  <c r="DR111" i="1"/>
  <c r="DS111" i="1"/>
  <c r="DV111" i="1"/>
  <c r="DW111" i="1"/>
  <c r="DX111" i="1"/>
  <c r="DY111" i="1"/>
  <c r="DZ111" i="1"/>
  <c r="EA111" i="1"/>
  <c r="EB111" i="1"/>
  <c r="EC111" i="1"/>
  <c r="ED111" i="1"/>
  <c r="EE111" i="1"/>
  <c r="EF111" i="1"/>
  <c r="EG111" i="1"/>
  <c r="EH111" i="1"/>
  <c r="EI111" i="1"/>
  <c r="EJ111" i="1"/>
  <c r="EK111" i="1"/>
  <c r="EL111" i="1"/>
  <c r="EM111" i="1"/>
  <c r="EN111" i="1"/>
  <c r="EO111" i="1"/>
  <c r="EP111" i="1"/>
  <c r="EQ111" i="1"/>
  <c r="ER111" i="1"/>
  <c r="ES111" i="1"/>
  <c r="ET111" i="1"/>
  <c r="EW111" i="1"/>
  <c r="FE111" i="1"/>
  <c r="FO111" i="1"/>
  <c r="FP111" i="1"/>
  <c r="FQ111" i="1"/>
  <c r="FR111" i="1"/>
  <c r="FS111" i="1"/>
  <c r="FT111" i="1"/>
  <c r="FU111" i="1"/>
  <c r="FW111" i="1"/>
  <c r="FX111" i="1"/>
  <c r="FY111" i="1"/>
  <c r="FZ111" i="1"/>
  <c r="O112" i="1"/>
  <c r="O111" i="1" s="1"/>
  <c r="S112" i="1"/>
  <c r="AH112" i="1"/>
  <c r="FM112" i="1" s="1"/>
  <c r="AR112" i="1"/>
  <c r="AQ112" i="1" s="1"/>
  <c r="BS112" i="1"/>
  <c r="BS111" i="1" s="1"/>
  <c r="CT112" i="1"/>
  <c r="CS112" i="1" s="1"/>
  <c r="DU112" i="1"/>
  <c r="DU111" i="1" s="1"/>
  <c r="EX112" i="1"/>
  <c r="EY112" i="1"/>
  <c r="EZ112" i="1"/>
  <c r="FA112" i="1"/>
  <c r="FB112" i="1"/>
  <c r="FB111" i="1" s="1"/>
  <c r="FC112" i="1"/>
  <c r="FD112" i="1"/>
  <c r="FE112" i="1"/>
  <c r="FF112" i="1"/>
  <c r="FF111" i="1" s="1"/>
  <c r="FG112" i="1"/>
  <c r="FH112" i="1"/>
  <c r="FI112" i="1"/>
  <c r="FJ112" i="1"/>
  <c r="FJ111" i="1" s="1"/>
  <c r="FK112" i="1"/>
  <c r="FL112" i="1"/>
  <c r="FN112" i="1"/>
  <c r="FN111" i="1" s="1"/>
  <c r="FV112" i="1"/>
  <c r="GA112" i="1" s="1"/>
  <c r="GA111" i="1" s="1"/>
  <c r="O113" i="1"/>
  <c r="S113" i="1"/>
  <c r="Q113" i="1" s="1"/>
  <c r="AH113" i="1"/>
  <c r="FM113" i="1" s="1"/>
  <c r="FM111" i="1" s="1"/>
  <c r="AR113" i="1"/>
  <c r="AQ113" i="1" s="1"/>
  <c r="BS113" i="1"/>
  <c r="BR113" i="1" s="1"/>
  <c r="CT113" i="1"/>
  <c r="CS113" i="1" s="1"/>
  <c r="CS111" i="1" s="1"/>
  <c r="DT113" i="1"/>
  <c r="DU113" i="1"/>
  <c r="EX113" i="1"/>
  <c r="EY113" i="1"/>
  <c r="EZ113" i="1"/>
  <c r="FA113" i="1"/>
  <c r="FB113" i="1"/>
  <c r="FC113" i="1"/>
  <c r="FD113" i="1"/>
  <c r="FE113" i="1"/>
  <c r="FF113" i="1"/>
  <c r="FG113" i="1"/>
  <c r="FH113" i="1"/>
  <c r="FI113" i="1"/>
  <c r="FJ113" i="1"/>
  <c r="FK113" i="1"/>
  <c r="FL113" i="1"/>
  <c r="FN113" i="1"/>
  <c r="FV113" i="1"/>
  <c r="GA113" i="1" s="1"/>
  <c r="O114" i="1"/>
  <c r="Q114" i="1"/>
  <c r="AH114" i="1"/>
  <c r="FM114" i="1" s="1"/>
  <c r="AQ114" i="1"/>
  <c r="AR114" i="1"/>
  <c r="BS114" i="1"/>
  <c r="BR114" i="1" s="1"/>
  <c r="CS114" i="1"/>
  <c r="CT114" i="1"/>
  <c r="DU114" i="1"/>
  <c r="DT114" i="1" s="1"/>
  <c r="EX114" i="1"/>
  <c r="EY114" i="1"/>
  <c r="EZ114" i="1"/>
  <c r="FA114" i="1"/>
  <c r="FB114" i="1"/>
  <c r="FC114" i="1"/>
  <c r="FD114" i="1"/>
  <c r="FE114" i="1"/>
  <c r="FF114" i="1"/>
  <c r="FG114" i="1"/>
  <c r="FH114" i="1"/>
  <c r="FI114" i="1"/>
  <c r="FJ114" i="1"/>
  <c r="FK114" i="1"/>
  <c r="FL114" i="1"/>
  <c r="FN114" i="1"/>
  <c r="GA114" i="1"/>
  <c r="O115" i="1"/>
  <c r="Q115" i="1"/>
  <c r="P115" i="1" s="1"/>
  <c r="AH115" i="1"/>
  <c r="AR115" i="1"/>
  <c r="AQ115" i="1" s="1"/>
  <c r="BR115" i="1"/>
  <c r="BS115" i="1"/>
  <c r="CT115" i="1"/>
  <c r="CS115" i="1" s="1"/>
  <c r="DT115" i="1"/>
  <c r="DU115" i="1"/>
  <c r="EX115" i="1"/>
  <c r="EV115" i="1" s="1"/>
  <c r="EU115" i="1" s="1"/>
  <c r="H115" i="1" s="1"/>
  <c r="G115" i="1" s="1"/>
  <c r="EY115" i="1"/>
  <c r="EZ115" i="1"/>
  <c r="FA115" i="1"/>
  <c r="FA111" i="1" s="1"/>
  <c r="FB115" i="1"/>
  <c r="FC115" i="1"/>
  <c r="FD115" i="1"/>
  <c r="FE115" i="1"/>
  <c r="FF115" i="1"/>
  <c r="FG115" i="1"/>
  <c r="FH115" i="1"/>
  <c r="FI115" i="1"/>
  <c r="FI111" i="1" s="1"/>
  <c r="FJ115" i="1"/>
  <c r="FK115" i="1"/>
  <c r="FL115" i="1"/>
  <c r="FM115" i="1"/>
  <c r="FN115" i="1"/>
  <c r="GA115" i="1"/>
  <c r="BD77" i="1" l="1"/>
  <c r="CJ20" i="1"/>
  <c r="CJ19" i="1" s="1"/>
  <c r="CJ18" i="1" s="1"/>
  <c r="FG79" i="1"/>
  <c r="EQ79" i="1"/>
  <c r="EQ77" i="1" s="1"/>
  <c r="EI79" i="1"/>
  <c r="EI77" i="1" s="1"/>
  <c r="EI20" i="1" s="1"/>
  <c r="EI19" i="1" s="1"/>
  <c r="EI18" i="1" s="1"/>
  <c r="BL77" i="1"/>
  <c r="CB79" i="1"/>
  <c r="CB77" i="1" s="1"/>
  <c r="BT77" i="1"/>
  <c r="BT20" i="1" s="1"/>
  <c r="BT19" i="1" s="1"/>
  <c r="BT18" i="1" s="1"/>
  <c r="AN77" i="1"/>
  <c r="FH77" i="1"/>
  <c r="AR83" i="1"/>
  <c r="AR81" i="1" s="1"/>
  <c r="EP77" i="1"/>
  <c r="CL77" i="1"/>
  <c r="AB77" i="1"/>
  <c r="X77" i="1"/>
  <c r="T77" i="1"/>
  <c r="ED77" i="1"/>
  <c r="AY79" i="1"/>
  <c r="AY77" i="1" s="1"/>
  <c r="EE79" i="1"/>
  <c r="EE77" i="1" s="1"/>
  <c r="AV77" i="1"/>
  <c r="DN77" i="1"/>
  <c r="EN77" i="1"/>
  <c r="AQ37" i="1"/>
  <c r="EM79" i="1"/>
  <c r="EM77" i="1" s="1"/>
  <c r="EA79" i="1"/>
  <c r="EA77" i="1" s="1"/>
  <c r="EY79" i="1"/>
  <c r="EY77" i="1" s="1"/>
  <c r="ER77" i="1"/>
  <c r="CS83" i="1"/>
  <c r="CS81" i="1" s="1"/>
  <c r="FW79" i="1"/>
  <c r="FW77" i="1" s="1"/>
  <c r="EG77" i="1"/>
  <c r="DY77" i="1"/>
  <c r="DS79" i="1"/>
  <c r="DS77" i="1" s="1"/>
  <c r="AE77" i="1"/>
  <c r="W77" i="1"/>
  <c r="CC77" i="1"/>
  <c r="CC20" i="1" s="1"/>
  <c r="CC19" i="1" s="1"/>
  <c r="CC18" i="1" s="1"/>
  <c r="AJ77" i="1"/>
  <c r="CN77" i="1"/>
  <c r="CN20" i="1" s="1"/>
  <c r="CN19" i="1" s="1"/>
  <c r="CN18" i="1" s="1"/>
  <c r="EV112" i="1"/>
  <c r="EV107" i="1"/>
  <c r="EH102" i="1"/>
  <c r="EH101" i="1" s="1"/>
  <c r="EH99" i="1" s="1"/>
  <c r="DZ102" i="1"/>
  <c r="DZ101" i="1" s="1"/>
  <c r="DZ99" i="1" s="1"/>
  <c r="BS87" i="1"/>
  <c r="FA77" i="1"/>
  <c r="FY77" i="1"/>
  <c r="CT85" i="1"/>
  <c r="DO79" i="1"/>
  <c r="DO77" i="1" s="1"/>
  <c r="BI77" i="1"/>
  <c r="EL77" i="1"/>
  <c r="DM77" i="1"/>
  <c r="FM70" i="1"/>
  <c r="AH68" i="1"/>
  <c r="CS65" i="1"/>
  <c r="CT62" i="1"/>
  <c r="AR57" i="1"/>
  <c r="EX38" i="1"/>
  <c r="EX37" i="1" s="1"/>
  <c r="EV39" i="1"/>
  <c r="FI22" i="1"/>
  <c r="AR30" i="1"/>
  <c r="AR28" i="1" s="1"/>
  <c r="AR26" i="1" s="1"/>
  <c r="AQ32" i="1"/>
  <c r="AQ30" i="1" s="1"/>
  <c r="AQ28" i="1" s="1"/>
  <c r="AQ26" i="1" s="1"/>
  <c r="CR20" i="1"/>
  <c r="CR19" i="1" s="1"/>
  <c r="CR18" i="1" s="1"/>
  <c r="CF20" i="1"/>
  <c r="CF19" i="1" s="1"/>
  <c r="CF18" i="1" s="1"/>
  <c r="BX20" i="1"/>
  <c r="BX19" i="1" s="1"/>
  <c r="BX18" i="1" s="1"/>
  <c r="AI22" i="1"/>
  <c r="AI20" i="1" s="1"/>
  <c r="AI19" i="1" s="1"/>
  <c r="AI18" i="1" s="1"/>
  <c r="FV22" i="1"/>
  <c r="EV114" i="1"/>
  <c r="EU114" i="1" s="1"/>
  <c r="H114" i="1" s="1"/>
  <c r="G114" i="1" s="1"/>
  <c r="EV113" i="1"/>
  <c r="EU113" i="1" s="1"/>
  <c r="H113" i="1" s="1"/>
  <c r="G113" i="1" s="1"/>
  <c r="P113" i="1"/>
  <c r="BR112" i="1"/>
  <c r="BR111" i="1" s="1"/>
  <c r="AH111" i="1"/>
  <c r="BR107" i="1"/>
  <c r="BR106" i="1" s="1"/>
  <c r="BR102" i="1" s="1"/>
  <c r="BR101" i="1" s="1"/>
  <c r="BR99" i="1" s="1"/>
  <c r="P107" i="1"/>
  <c r="P106" i="1" s="1"/>
  <c r="P102" i="1" s="1"/>
  <c r="P101" i="1" s="1"/>
  <c r="P99" i="1" s="1"/>
  <c r="FM107" i="1"/>
  <c r="FM106" i="1" s="1"/>
  <c r="EV104" i="1"/>
  <c r="BQ102" i="1"/>
  <c r="BQ101" i="1" s="1"/>
  <c r="BQ99" i="1" s="1"/>
  <c r="BM102" i="1"/>
  <c r="BM101" i="1" s="1"/>
  <c r="BM99" i="1" s="1"/>
  <c r="BM77" i="1" s="1"/>
  <c r="BI102" i="1"/>
  <c r="BI101" i="1" s="1"/>
  <c r="BI99" i="1" s="1"/>
  <c r="EX96" i="1"/>
  <c r="CT96" i="1"/>
  <c r="FE96" i="1"/>
  <c r="FE95" i="1" s="1"/>
  <c r="FE93" i="1" s="1"/>
  <c r="BA95" i="1"/>
  <c r="BA93" i="1" s="1"/>
  <c r="CT87" i="1"/>
  <c r="CS88" i="1"/>
  <c r="CS87" i="1" s="1"/>
  <c r="AH87" i="1"/>
  <c r="AH83" i="1" s="1"/>
  <c r="AH81" i="1" s="1"/>
  <c r="AH79" i="1" s="1"/>
  <c r="BE77" i="1"/>
  <c r="BA79" i="1"/>
  <c r="BA77" i="1" s="1"/>
  <c r="AW77" i="1"/>
  <c r="AS77" i="1"/>
  <c r="AK77" i="1"/>
  <c r="AQ86" i="1"/>
  <c r="AQ85" i="1" s="1"/>
  <c r="AQ83" i="1" s="1"/>
  <c r="AQ81" i="1" s="1"/>
  <c r="FX83" i="1"/>
  <c r="FX81" i="1" s="1"/>
  <c r="FX79" i="1" s="1"/>
  <c r="FX77" i="1" s="1"/>
  <c r="FJ83" i="1"/>
  <c r="FJ81" i="1" s="1"/>
  <c r="FJ79" i="1" s="1"/>
  <c r="FJ77" i="1" s="1"/>
  <c r="FJ20" i="1" s="1"/>
  <c r="FJ19" i="1" s="1"/>
  <c r="FJ18" i="1" s="1"/>
  <c r="FB83" i="1"/>
  <c r="FB81" i="1" s="1"/>
  <c r="FB79" i="1" s="1"/>
  <c r="FB77" i="1" s="1"/>
  <c r="I77" i="1"/>
  <c r="FS79" i="1"/>
  <c r="FS77" i="1" s="1"/>
  <c r="FO79" i="1"/>
  <c r="FO77" i="1" s="1"/>
  <c r="EH79" i="1"/>
  <c r="DZ79" i="1"/>
  <c r="DZ77" i="1" s="1"/>
  <c r="CK77" i="1"/>
  <c r="FP77" i="1"/>
  <c r="AR72" i="1"/>
  <c r="AQ75" i="1"/>
  <c r="AQ72" i="1" s="1"/>
  <c r="AQ57" i="1"/>
  <c r="AQ46" i="1"/>
  <c r="BR40" i="1"/>
  <c r="BR38" i="1" s="1"/>
  <c r="BR37" i="1" s="1"/>
  <c r="BS38" i="1"/>
  <c r="BS37" i="1" s="1"/>
  <c r="DS22" i="1"/>
  <c r="DS20" i="1" s="1"/>
  <c r="DS19" i="1" s="1"/>
  <c r="DS18" i="1" s="1"/>
  <c r="DK22" i="1"/>
  <c r="CU22" i="1"/>
  <c r="AY22" i="1"/>
  <c r="AY20" i="1" s="1"/>
  <c r="AY19" i="1" s="1"/>
  <c r="AY18" i="1" s="1"/>
  <c r="FL24" i="1"/>
  <c r="FL22" i="1" s="1"/>
  <c r="FH24" i="1"/>
  <c r="FH22" i="1" s="1"/>
  <c r="FH20" i="1" s="1"/>
  <c r="FH19" i="1" s="1"/>
  <c r="FH18" i="1" s="1"/>
  <c r="EY22" i="1"/>
  <c r="EW24" i="1"/>
  <c r="EW22" i="1" s="1"/>
  <c r="EW20" i="1" s="1"/>
  <c r="EW19" i="1" s="1"/>
  <c r="EW18" i="1" s="1"/>
  <c r="DQ22" i="1"/>
  <c r="DQ20" i="1" s="1"/>
  <c r="DQ19" i="1" s="1"/>
  <c r="DQ18" i="1" s="1"/>
  <c r="DM24" i="1"/>
  <c r="DM22" i="1" s="1"/>
  <c r="DM20" i="1" s="1"/>
  <c r="DM19" i="1" s="1"/>
  <c r="DM18" i="1" s="1"/>
  <c r="DI22" i="1"/>
  <c r="DI20" i="1" s="1"/>
  <c r="DI19" i="1" s="1"/>
  <c r="DI18" i="1" s="1"/>
  <c r="DE22" i="1"/>
  <c r="DA22" i="1"/>
  <c r="CW22" i="1"/>
  <c r="DY22" i="1"/>
  <c r="DY20" i="1" s="1"/>
  <c r="DY19" i="1" s="1"/>
  <c r="DY18" i="1" s="1"/>
  <c r="M21" i="1"/>
  <c r="M19" i="1" s="1"/>
  <c r="ED20" i="1"/>
  <c r="ED19" i="1" s="1"/>
  <c r="ED18" i="1" s="1"/>
  <c r="P114" i="1"/>
  <c r="FL111" i="1"/>
  <c r="FL77" i="1" s="1"/>
  <c r="FH111" i="1"/>
  <c r="FD111" i="1"/>
  <c r="FD77" i="1" s="1"/>
  <c r="FD20" i="1" s="1"/>
  <c r="FD19" i="1" s="1"/>
  <c r="FD18" i="1" s="1"/>
  <c r="EZ111" i="1"/>
  <c r="EZ77" i="1" s="1"/>
  <c r="DT112" i="1"/>
  <c r="DT111" i="1" s="1"/>
  <c r="AQ111" i="1"/>
  <c r="CS107" i="1"/>
  <c r="CS106" i="1" s="1"/>
  <c r="CS102" i="1" s="1"/>
  <c r="CS101" i="1" s="1"/>
  <c r="CS99" i="1" s="1"/>
  <c r="CT106" i="1"/>
  <c r="AH106" i="1"/>
  <c r="AH102" i="1" s="1"/>
  <c r="AH101" i="1" s="1"/>
  <c r="AH99" i="1" s="1"/>
  <c r="FM102" i="1"/>
  <c r="FM101" i="1" s="1"/>
  <c r="FM99" i="1" s="1"/>
  <c r="EX103" i="1"/>
  <c r="EX102" i="1" s="1"/>
  <c r="EX101" i="1" s="1"/>
  <c r="EX99" i="1" s="1"/>
  <c r="DK102" i="1"/>
  <c r="DK101" i="1" s="1"/>
  <c r="DK99" i="1" s="1"/>
  <c r="DK77" i="1" s="1"/>
  <c r="DF102" i="1"/>
  <c r="DF101" i="1" s="1"/>
  <c r="DF99" i="1" s="1"/>
  <c r="DF77" i="1" s="1"/>
  <c r="DB102" i="1"/>
  <c r="DB101" i="1" s="1"/>
  <c r="DB99" i="1" s="1"/>
  <c r="DB77" i="1" s="1"/>
  <c r="CX102" i="1"/>
  <c r="CX101" i="1" s="1"/>
  <c r="CX99" i="1" s="1"/>
  <c r="CX77" i="1" s="1"/>
  <c r="CT102" i="1"/>
  <c r="CT101" i="1" s="1"/>
  <c r="CT99" i="1" s="1"/>
  <c r="CP102" i="1"/>
  <c r="CP101" i="1" s="1"/>
  <c r="CP99" i="1" s="1"/>
  <c r="CP77" i="1" s="1"/>
  <c r="CL102" i="1"/>
  <c r="CL101" i="1" s="1"/>
  <c r="CL99" i="1" s="1"/>
  <c r="CG102" i="1"/>
  <c r="CG101" i="1" s="1"/>
  <c r="CG99" i="1" s="1"/>
  <c r="CG77" i="1" s="1"/>
  <c r="CC102" i="1"/>
  <c r="CC101" i="1" s="1"/>
  <c r="CC99" i="1" s="1"/>
  <c r="BY102" i="1"/>
  <c r="BY101" i="1" s="1"/>
  <c r="BY99" i="1" s="1"/>
  <c r="BY77" i="1" s="1"/>
  <c r="BU102" i="1"/>
  <c r="BU101" i="1" s="1"/>
  <c r="BU99" i="1" s="1"/>
  <c r="AQ102" i="1"/>
  <c r="AQ101" i="1" s="1"/>
  <c r="AQ99" i="1" s="1"/>
  <c r="AR96" i="1"/>
  <c r="FQ77" i="1"/>
  <c r="FE87" i="1"/>
  <c r="FE83" i="1" s="1"/>
  <c r="FE81" i="1" s="1"/>
  <c r="FE79" i="1" s="1"/>
  <c r="FE77" i="1" s="1"/>
  <c r="EV88" i="1"/>
  <c r="Q87" i="1"/>
  <c r="Q83" i="1" s="1"/>
  <c r="Q81" i="1" s="1"/>
  <c r="Q79" i="1" s="1"/>
  <c r="EW77" i="1"/>
  <c r="ES77" i="1"/>
  <c r="EO77" i="1"/>
  <c r="EK77" i="1"/>
  <c r="AR87" i="1"/>
  <c r="N84" i="1"/>
  <c r="DP83" i="1"/>
  <c r="DP81" i="1" s="1"/>
  <c r="DP79" i="1" s="1"/>
  <c r="DP77" i="1" s="1"/>
  <c r="DL83" i="1"/>
  <c r="DL81" i="1" s="1"/>
  <c r="DL79" i="1" s="1"/>
  <c r="DL77" i="1" s="1"/>
  <c r="DH83" i="1"/>
  <c r="DH81" i="1" s="1"/>
  <c r="DH79" i="1" s="1"/>
  <c r="DH77" i="1" s="1"/>
  <c r="DD83" i="1"/>
  <c r="DD81" i="1" s="1"/>
  <c r="DD79" i="1" s="1"/>
  <c r="DD77" i="1" s="1"/>
  <c r="CZ83" i="1"/>
  <c r="CZ81" i="1" s="1"/>
  <c r="CZ79" i="1" s="1"/>
  <c r="CZ77" i="1" s="1"/>
  <c r="CV83" i="1"/>
  <c r="CV81" i="1" s="1"/>
  <c r="CV79" i="1" s="1"/>
  <c r="CV77" i="1" s="1"/>
  <c r="CQ83" i="1"/>
  <c r="CQ81" i="1" s="1"/>
  <c r="CQ79" i="1" s="1"/>
  <c r="CQ77" i="1" s="1"/>
  <c r="CM83" i="1"/>
  <c r="CM81" i="1" s="1"/>
  <c r="CM79" i="1" s="1"/>
  <c r="CM77" i="1" s="1"/>
  <c r="CI83" i="1"/>
  <c r="CI81" i="1" s="1"/>
  <c r="CI79" i="1" s="1"/>
  <c r="CI77" i="1" s="1"/>
  <c r="CE83" i="1"/>
  <c r="CE81" i="1" s="1"/>
  <c r="CE79" i="1" s="1"/>
  <c r="CE77" i="1" s="1"/>
  <c r="CA83" i="1"/>
  <c r="CA81" i="1" s="1"/>
  <c r="CA79" i="1" s="1"/>
  <c r="CA77" i="1" s="1"/>
  <c r="BW83" i="1"/>
  <c r="BW81" i="1" s="1"/>
  <c r="BW79" i="1" s="1"/>
  <c r="BW77" i="1" s="1"/>
  <c r="BS83" i="1"/>
  <c r="BS81" i="1" s="1"/>
  <c r="BO83" i="1"/>
  <c r="BO81" i="1" s="1"/>
  <c r="BO79" i="1" s="1"/>
  <c r="BO77" i="1" s="1"/>
  <c r="BO20" i="1" s="1"/>
  <c r="BO19" i="1" s="1"/>
  <c r="BO18" i="1" s="1"/>
  <c r="BK83" i="1"/>
  <c r="BK81" i="1" s="1"/>
  <c r="BK79" i="1" s="1"/>
  <c r="BK77" i="1" s="1"/>
  <c r="AP77" i="1"/>
  <c r="AL77" i="1"/>
  <c r="L83" i="1"/>
  <c r="L82" i="1" s="1"/>
  <c r="L80" i="1" s="1"/>
  <c r="L78" i="1" s="1"/>
  <c r="BU79" i="1"/>
  <c r="BU77" i="1" s="1"/>
  <c r="FR79" i="1"/>
  <c r="FR77" i="1" s="1"/>
  <c r="EV75" i="1"/>
  <c r="EU75" i="1" s="1"/>
  <c r="H75" i="1" s="1"/>
  <c r="G75" i="1" s="1"/>
  <c r="GA72" i="1"/>
  <c r="CT68" i="1"/>
  <c r="CS71" i="1"/>
  <c r="Q62" i="1"/>
  <c r="P63" i="1"/>
  <c r="P62" i="1" s="1"/>
  <c r="CT57" i="1"/>
  <c r="CS58" i="1"/>
  <c r="CS57" i="1" s="1"/>
  <c r="FH38" i="1"/>
  <c r="FH37" i="1" s="1"/>
  <c r="O37" i="1"/>
  <c r="DT38" i="1"/>
  <c r="DT37" i="1" s="1"/>
  <c r="DT24" i="1" s="1"/>
  <c r="FT24" i="1"/>
  <c r="FT22" i="1" s="1"/>
  <c r="FT20" i="1" s="1"/>
  <c r="FT19" i="1" s="1"/>
  <c r="FT18" i="1" s="1"/>
  <c r="FO24" i="1"/>
  <c r="FO22" i="1" s="1"/>
  <c r="FF24" i="1"/>
  <c r="FF22" i="1" s="1"/>
  <c r="FF20" i="1" s="1"/>
  <c r="FF19" i="1" s="1"/>
  <c r="FF18" i="1" s="1"/>
  <c r="AW22" i="1"/>
  <c r="AW20" i="1" s="1"/>
  <c r="AW19" i="1" s="1"/>
  <c r="AW18" i="1" s="1"/>
  <c r="S111" i="1"/>
  <c r="S77" i="1" s="1"/>
  <c r="Q112" i="1"/>
  <c r="CT111" i="1"/>
  <c r="ED102" i="1"/>
  <c r="ED101" i="1" s="1"/>
  <c r="ED99" i="1" s="1"/>
  <c r="DV102" i="1"/>
  <c r="DV101" i="1" s="1"/>
  <c r="DV99" i="1" s="1"/>
  <c r="DV77" i="1" s="1"/>
  <c r="P89" i="1"/>
  <c r="P87" i="1" s="1"/>
  <c r="P83" i="1" s="1"/>
  <c r="P81" i="1" s="1"/>
  <c r="P79" i="1" s="1"/>
  <c r="FM89" i="1"/>
  <c r="FM87" i="1" s="1"/>
  <c r="FM83" i="1" s="1"/>
  <c r="FM81" i="1" s="1"/>
  <c r="FM79" i="1" s="1"/>
  <c r="FM77" i="1" s="1"/>
  <c r="AG77" i="1"/>
  <c r="AG20" i="1" s="1"/>
  <c r="AG19" i="1" s="1"/>
  <c r="AG18" i="1" s="1"/>
  <c r="FI77" i="1"/>
  <c r="EV86" i="1"/>
  <c r="DW79" i="1"/>
  <c r="DW77" i="1" s="1"/>
  <c r="BQ77" i="1"/>
  <c r="AA77" i="1"/>
  <c r="FZ77" i="1"/>
  <c r="FZ20" i="1" s="1"/>
  <c r="FZ19" i="1" s="1"/>
  <c r="FZ18" i="1" s="1"/>
  <c r="ET77" i="1"/>
  <c r="EC77" i="1"/>
  <c r="P74" i="1"/>
  <c r="P72" i="1" s="1"/>
  <c r="AH72" i="1"/>
  <c r="FM74" i="1"/>
  <c r="FM72" i="1" s="1"/>
  <c r="GA62" i="1"/>
  <c r="EV55" i="1"/>
  <c r="EU56" i="1"/>
  <c r="BW20" i="1"/>
  <c r="BW19" i="1" s="1"/>
  <c r="BW18" i="1" s="1"/>
  <c r="CB22" i="1"/>
  <c r="CB20" i="1" s="1"/>
  <c r="CB19" i="1" s="1"/>
  <c r="CB18" i="1" s="1"/>
  <c r="BU20" i="1"/>
  <c r="BU19" i="1" s="1"/>
  <c r="BU18" i="1" s="1"/>
  <c r="J21" i="1"/>
  <c r="J19" i="1" s="1"/>
  <c r="AD24" i="1"/>
  <c r="AD22" i="1" s="1"/>
  <c r="AD20" i="1" s="1"/>
  <c r="AD19" i="1" s="1"/>
  <c r="AD18" i="1" s="1"/>
  <c r="AO77" i="1"/>
  <c r="FK111" i="1"/>
  <c r="FK77" i="1" s="1"/>
  <c r="FG111" i="1"/>
  <c r="FC111" i="1"/>
  <c r="FC77" i="1" s="1"/>
  <c r="FC20" i="1" s="1"/>
  <c r="FC19" i="1" s="1"/>
  <c r="FC18" i="1" s="1"/>
  <c r="EY111" i="1"/>
  <c r="FV111" i="1"/>
  <c r="FV77" i="1" s="1"/>
  <c r="EX111" i="1"/>
  <c r="DR102" i="1"/>
  <c r="DR101" i="1" s="1"/>
  <c r="DR99" i="1" s="1"/>
  <c r="DR77" i="1" s="1"/>
  <c r="DN102" i="1"/>
  <c r="DN101" i="1" s="1"/>
  <c r="DN99" i="1" s="1"/>
  <c r="DE102" i="1"/>
  <c r="DE101" i="1" s="1"/>
  <c r="DE99" i="1" s="1"/>
  <c r="DE77" i="1" s="1"/>
  <c r="DA102" i="1"/>
  <c r="DA101" i="1" s="1"/>
  <c r="DA99" i="1" s="1"/>
  <c r="DA77" i="1" s="1"/>
  <c r="CW102" i="1"/>
  <c r="CW101" i="1" s="1"/>
  <c r="CW99" i="1" s="1"/>
  <c r="CW77" i="1" s="1"/>
  <c r="CO102" i="1"/>
  <c r="CO101" i="1" s="1"/>
  <c r="CO99" i="1" s="1"/>
  <c r="CO77" i="1" s="1"/>
  <c r="CK102" i="1"/>
  <c r="CK101" i="1" s="1"/>
  <c r="CK99" i="1" s="1"/>
  <c r="BS95" i="1"/>
  <c r="BS93" i="1" s="1"/>
  <c r="AT95" i="1"/>
  <c r="AT93" i="1" s="1"/>
  <c r="FU77" i="1"/>
  <c r="FU20" i="1" s="1"/>
  <c r="FU19" i="1" s="1"/>
  <c r="FU18" i="1" s="1"/>
  <c r="EV89" i="1"/>
  <c r="DU87" i="1"/>
  <c r="DU83" i="1" s="1"/>
  <c r="DU81" i="1" s="1"/>
  <c r="DU79" i="1" s="1"/>
  <c r="DU77" i="1" s="1"/>
  <c r="BR87" i="1"/>
  <c r="DT83" i="1"/>
  <c r="DT81" i="1" s="1"/>
  <c r="DT79" i="1" s="1"/>
  <c r="DT77" i="1" s="1"/>
  <c r="FN83" i="1"/>
  <c r="FN81" i="1" s="1"/>
  <c r="FN79" i="1" s="1"/>
  <c r="FN77" i="1" s="1"/>
  <c r="FF83" i="1"/>
  <c r="FF81" i="1" s="1"/>
  <c r="FF79" i="1" s="1"/>
  <c r="FF77" i="1" s="1"/>
  <c r="EX83" i="1"/>
  <c r="EX81" i="1" s="1"/>
  <c r="DG79" i="1"/>
  <c r="DG77" i="1" s="1"/>
  <c r="DC79" i="1"/>
  <c r="DC77" i="1" s="1"/>
  <c r="DC20" i="1" s="1"/>
  <c r="DC19" i="1" s="1"/>
  <c r="DC18" i="1" s="1"/>
  <c r="CY79" i="1"/>
  <c r="CY77" i="1" s="1"/>
  <c r="CU79" i="1"/>
  <c r="CU77" i="1" s="1"/>
  <c r="CD77" i="1"/>
  <c r="BZ79" i="1"/>
  <c r="BZ77" i="1" s="1"/>
  <c r="BV79" i="1"/>
  <c r="BV77" i="1" s="1"/>
  <c r="BR83" i="1"/>
  <c r="BR81" i="1" s="1"/>
  <c r="BR79" i="1" s="1"/>
  <c r="BN79" i="1"/>
  <c r="BN77" i="1" s="1"/>
  <c r="BJ79" i="1"/>
  <c r="BJ77" i="1" s="1"/>
  <c r="BF79" i="1"/>
  <c r="BF77" i="1" s="1"/>
  <c r="BB79" i="1"/>
  <c r="BB77" i="1" s="1"/>
  <c r="AX79" i="1"/>
  <c r="AX77" i="1" s="1"/>
  <c r="AT79" i="1"/>
  <c r="AT77" i="1" s="1"/>
  <c r="AC77" i="1"/>
  <c r="Y77" i="1"/>
  <c r="U77" i="1"/>
  <c r="EZ68" i="1"/>
  <c r="EV69" i="1"/>
  <c r="CS62" i="1"/>
  <c r="FM56" i="1"/>
  <c r="FM55" i="1" s="1"/>
  <c r="AH55" i="1"/>
  <c r="FK38" i="1"/>
  <c r="FK37" i="1" s="1"/>
  <c r="FP38" i="1"/>
  <c r="FP37" i="1" s="1"/>
  <c r="FP24" i="1" s="1"/>
  <c r="FP22" i="1" s="1"/>
  <c r="FP20" i="1" s="1"/>
  <c r="FP19" i="1" s="1"/>
  <c r="FP18" i="1" s="1"/>
  <c r="FG38" i="1"/>
  <c r="FG37" i="1" s="1"/>
  <c r="CT38" i="1"/>
  <c r="CT37" i="1" s="1"/>
  <c r="CS39" i="1"/>
  <c r="CS38" i="1" s="1"/>
  <c r="AH38" i="1"/>
  <c r="AH37" i="1" s="1"/>
  <c r="EA20" i="1"/>
  <c r="EA19" i="1" s="1"/>
  <c r="EA18" i="1" s="1"/>
  <c r="CM20" i="1"/>
  <c r="CM19" i="1" s="1"/>
  <c r="CM18" i="1" s="1"/>
  <c r="AA20" i="1"/>
  <c r="AA19" i="1" s="1"/>
  <c r="AA18" i="1" s="1"/>
  <c r="K20" i="1"/>
  <c r="K18" i="1" s="1"/>
  <c r="FN24" i="1"/>
  <c r="FN22" i="1" s="1"/>
  <c r="FY24" i="1"/>
  <c r="FY22" i="1" s="1"/>
  <c r="FY20" i="1" s="1"/>
  <c r="FY19" i="1" s="1"/>
  <c r="FY18" i="1" s="1"/>
  <c r="EO22" i="1"/>
  <c r="EO20" i="1" s="1"/>
  <c r="EO19" i="1" s="1"/>
  <c r="EO18" i="1" s="1"/>
  <c r="EG22" i="1"/>
  <c r="CK24" i="1"/>
  <c r="CK22" i="1" s="1"/>
  <c r="CK20" i="1" s="1"/>
  <c r="CK19" i="1" s="1"/>
  <c r="CK18" i="1" s="1"/>
  <c r="BG24" i="1"/>
  <c r="BG22" i="1" s="1"/>
  <c r="BG20" i="1" s="1"/>
  <c r="BG19" i="1" s="1"/>
  <c r="BG18" i="1" s="1"/>
  <c r="AE24" i="1"/>
  <c r="AE22" i="1" s="1"/>
  <c r="DB24" i="1"/>
  <c r="DB22" i="1" s="1"/>
  <c r="BM22" i="1"/>
  <c r="BM20" i="1" s="1"/>
  <c r="BM19" i="1" s="1"/>
  <c r="BM18" i="1" s="1"/>
  <c r="BE22" i="1"/>
  <c r="BE20" i="1" s="1"/>
  <c r="BE19" i="1" s="1"/>
  <c r="BE18" i="1" s="1"/>
  <c r="FR24" i="1"/>
  <c r="FR22" i="1" s="1"/>
  <c r="FR20" i="1" s="1"/>
  <c r="FR19" i="1" s="1"/>
  <c r="FR18" i="1" s="1"/>
  <c r="N24" i="1"/>
  <c r="N22" i="1" s="1"/>
  <c r="N20" i="1" s="1"/>
  <c r="N18" i="1" s="1"/>
  <c r="O68" i="2"/>
  <c r="O67" i="2" s="1"/>
  <c r="AJ67" i="2"/>
  <c r="I29" i="2"/>
  <c r="I27" i="2" s="1"/>
  <c r="I25" i="2" s="1"/>
  <c r="I23" i="2" s="1"/>
  <c r="Q72" i="1"/>
  <c r="EV70" i="1"/>
  <c r="EU70" i="1" s="1"/>
  <c r="H70" i="1" s="1"/>
  <c r="G70" i="1" s="1"/>
  <c r="EV62" i="1"/>
  <c r="BS55" i="1"/>
  <c r="BR56" i="1"/>
  <c r="BR55" i="1" s="1"/>
  <c r="DW52" i="1"/>
  <c r="DU53" i="1"/>
  <c r="EX53" i="1"/>
  <c r="AR52" i="1"/>
  <c r="FM38" i="1"/>
  <c r="FM37" i="1" s="1"/>
  <c r="FM24" i="1" s="1"/>
  <c r="FM22" i="1" s="1"/>
  <c r="FM20" i="1" s="1"/>
  <c r="FM19" i="1" s="1"/>
  <c r="FM18" i="1" s="1"/>
  <c r="Q38" i="1"/>
  <c r="Q37" i="1" s="1"/>
  <c r="EV34" i="1"/>
  <c r="EU34" i="1" s="1"/>
  <c r="H34" i="1" s="1"/>
  <c r="G34" i="1" s="1"/>
  <c r="FK30" i="1"/>
  <c r="FK28" i="1" s="1"/>
  <c r="FK26" i="1" s="1"/>
  <c r="FK24" i="1" s="1"/>
  <c r="FK22" i="1" s="1"/>
  <c r="FX24" i="1"/>
  <c r="FX22" i="1" s="1"/>
  <c r="FX20" i="1" s="1"/>
  <c r="FX19" i="1" s="1"/>
  <c r="FX18" i="1" s="1"/>
  <c r="EC22" i="1"/>
  <c r="DU30" i="1"/>
  <c r="DU28" i="1" s="1"/>
  <c r="DU26" i="1" s="1"/>
  <c r="DJ24" i="1"/>
  <c r="DJ22" i="1" s="1"/>
  <c r="DJ20" i="1" s="1"/>
  <c r="DJ19" i="1" s="1"/>
  <c r="DJ18" i="1" s="1"/>
  <c r="AS22" i="1"/>
  <c r="AC22" i="1"/>
  <c r="AC20" i="1" s="1"/>
  <c r="AC19" i="1" s="1"/>
  <c r="AC18" i="1" s="1"/>
  <c r="AO22" i="1"/>
  <c r="AO20" i="1" s="1"/>
  <c r="AO19" i="1" s="1"/>
  <c r="AO18" i="1" s="1"/>
  <c r="O91" i="2"/>
  <c r="O90" i="2" s="1"/>
  <c r="O88" i="2" s="1"/>
  <c r="O86" i="2" s="1"/>
  <c r="AJ90" i="2"/>
  <c r="AR111" i="1"/>
  <c r="GA90" i="1"/>
  <c r="GA87" i="1" s="1"/>
  <c r="GA83" i="1" s="1"/>
  <c r="GA81" i="1" s="1"/>
  <c r="GA79" i="1" s="1"/>
  <c r="GA77" i="1" s="1"/>
  <c r="EX72" i="1"/>
  <c r="EV74" i="1"/>
  <c r="CS72" i="1"/>
  <c r="BR70" i="1"/>
  <c r="BR68" i="1" s="1"/>
  <c r="AQ69" i="1"/>
  <c r="AQ68" i="1" s="1"/>
  <c r="EU63" i="1"/>
  <c r="BR63" i="1"/>
  <c r="BR62" i="1" s="1"/>
  <c r="EV58" i="1"/>
  <c r="BR57" i="1"/>
  <c r="CT46" i="1"/>
  <c r="CS47" i="1"/>
  <c r="CS46" i="1" s="1"/>
  <c r="FE43" i="1"/>
  <c r="FE38" i="1" s="1"/>
  <c r="FE37" i="1" s="1"/>
  <c r="DU38" i="1"/>
  <c r="DU37" i="1" s="1"/>
  <c r="P39" i="1"/>
  <c r="P38" i="1" s="1"/>
  <c r="P37" i="1" s="1"/>
  <c r="FX37" i="1"/>
  <c r="EQ37" i="1"/>
  <c r="EQ24" i="1" s="1"/>
  <c r="EQ22" i="1" s="1"/>
  <c r="EQ20" i="1" s="1"/>
  <c r="EQ19" i="1" s="1"/>
  <c r="EQ18" i="1" s="1"/>
  <c r="EM37" i="1"/>
  <c r="CQ37" i="1"/>
  <c r="CQ24" i="1" s="1"/>
  <c r="CQ22" i="1" s="1"/>
  <c r="CQ20" i="1" s="1"/>
  <c r="CQ19" i="1" s="1"/>
  <c r="CQ18" i="1" s="1"/>
  <c r="CE37" i="1"/>
  <c r="CE24" i="1" s="1"/>
  <c r="CE22" i="1" s="1"/>
  <c r="CE20" i="1" s="1"/>
  <c r="CE19" i="1" s="1"/>
  <c r="CE18" i="1" s="1"/>
  <c r="CA37" i="1"/>
  <c r="CA24" i="1" s="1"/>
  <c r="CA22" i="1" s="1"/>
  <c r="CA20" i="1" s="1"/>
  <c r="CA19" i="1" s="1"/>
  <c r="CA18" i="1" s="1"/>
  <c r="X37" i="1"/>
  <c r="T37" i="1"/>
  <c r="T24" i="1" s="1"/>
  <c r="T22" i="1" s="1"/>
  <c r="T20" i="1" s="1"/>
  <c r="T19" i="1" s="1"/>
  <c r="T18" i="1" s="1"/>
  <c r="O27" i="1"/>
  <c r="O25" i="1" s="1"/>
  <c r="O23" i="1" s="1"/>
  <c r="O21" i="1" s="1"/>
  <c r="O19" i="1" s="1"/>
  <c r="FB30" i="1"/>
  <c r="FB28" i="1" s="1"/>
  <c r="FB26" i="1" s="1"/>
  <c r="FB24" i="1" s="1"/>
  <c r="FB22" i="1" s="1"/>
  <c r="FB20" i="1" s="1"/>
  <c r="FB19" i="1" s="1"/>
  <c r="FB18" i="1" s="1"/>
  <c r="EX30" i="1"/>
  <c r="EX28" i="1" s="1"/>
  <c r="EX26" i="1" s="1"/>
  <c r="EX24" i="1" s="1"/>
  <c r="BR32" i="1"/>
  <c r="BR30" i="1" s="1"/>
  <c r="BR28" i="1" s="1"/>
  <c r="BR26" i="1" s="1"/>
  <c r="BS30" i="1"/>
  <c r="BS28" i="1" s="1"/>
  <c r="BS26" i="1" s="1"/>
  <c r="BS24" i="1" s="1"/>
  <c r="DO24" i="1"/>
  <c r="DO22" i="1" s="1"/>
  <c r="DO20" i="1" s="1"/>
  <c r="DO19" i="1" s="1"/>
  <c r="DO18" i="1" s="1"/>
  <c r="DG24" i="1"/>
  <c r="DG22" i="1" s="1"/>
  <c r="DG20" i="1" s="1"/>
  <c r="DG19" i="1" s="1"/>
  <c r="DG18" i="1" s="1"/>
  <c r="CY24" i="1"/>
  <c r="CY22" i="1" s="1"/>
  <c r="CY20" i="1" s="1"/>
  <c r="CY19" i="1" s="1"/>
  <c r="CY18" i="1" s="1"/>
  <c r="BP24" i="1"/>
  <c r="BP22" i="1" s="1"/>
  <c r="BP20" i="1" s="1"/>
  <c r="BP19" i="1" s="1"/>
  <c r="BP18" i="1" s="1"/>
  <c r="BL24" i="1"/>
  <c r="BL22" i="1" s="1"/>
  <c r="BL20" i="1" s="1"/>
  <c r="BL19" i="1" s="1"/>
  <c r="BL18" i="1" s="1"/>
  <c r="BH24" i="1"/>
  <c r="BH22" i="1" s="1"/>
  <c r="BH20" i="1" s="1"/>
  <c r="BH19" i="1" s="1"/>
  <c r="BH18" i="1" s="1"/>
  <c r="BD24" i="1"/>
  <c r="BD22" i="1" s="1"/>
  <c r="BD20" i="1" s="1"/>
  <c r="BD19" i="1" s="1"/>
  <c r="BD18" i="1" s="1"/>
  <c r="AU24" i="1"/>
  <c r="AU22" i="1" s="1"/>
  <c r="AU20" i="1" s="1"/>
  <c r="AU19" i="1" s="1"/>
  <c r="AU18" i="1" s="1"/>
  <c r="X24" i="1"/>
  <c r="X22" i="1" s="1"/>
  <c r="X20" i="1" s="1"/>
  <c r="X19" i="1" s="1"/>
  <c r="X18" i="1" s="1"/>
  <c r="DR24" i="1"/>
  <c r="DR22" i="1" s="1"/>
  <c r="BQ24" i="1"/>
  <c r="BQ22" i="1" s="1"/>
  <c r="BQ20" i="1" s="1"/>
  <c r="BQ19" i="1" s="1"/>
  <c r="BQ18" i="1" s="1"/>
  <c r="BI24" i="1"/>
  <c r="BI22" i="1" s="1"/>
  <c r="AX24" i="1"/>
  <c r="AX22" i="1" s="1"/>
  <c r="AX20" i="1" s="1"/>
  <c r="AX19" i="1" s="1"/>
  <c r="AX18" i="1" s="1"/>
  <c r="P70" i="1"/>
  <c r="P68" i="1"/>
  <c r="P56" i="1"/>
  <c r="P55" i="1" s="1"/>
  <c r="AR46" i="1"/>
  <c r="AR37" i="1" s="1"/>
  <c r="EV43" i="1"/>
  <c r="EU43" i="1" s="1"/>
  <c r="FE42" i="1"/>
  <c r="EV42" i="1" s="1"/>
  <c r="EU42" i="1" s="1"/>
  <c r="H42" i="1" s="1"/>
  <c r="G42" i="1" s="1"/>
  <c r="Q42" i="1"/>
  <c r="P42" i="1" s="1"/>
  <c r="ER37" i="1"/>
  <c r="EF37" i="1"/>
  <c r="FG30" i="1"/>
  <c r="FG28" i="1" s="1"/>
  <c r="FG26" i="1" s="1"/>
  <c r="FG24" i="1" s="1"/>
  <c r="FG22" i="1" s="1"/>
  <c r="CT30" i="1"/>
  <c r="CT28" i="1" s="1"/>
  <c r="CT26" i="1" s="1"/>
  <c r="CS32" i="1"/>
  <c r="CS30" i="1" s="1"/>
  <c r="CS28" i="1" s="1"/>
  <c r="CS26" i="1" s="1"/>
  <c r="ES24" i="1"/>
  <c r="ES22" i="1" s="1"/>
  <c r="EK24" i="1"/>
  <c r="EK22" i="1" s="1"/>
  <c r="EK20" i="1" s="1"/>
  <c r="EK19" i="1" s="1"/>
  <c r="EK18" i="1" s="1"/>
  <c r="CI24" i="1"/>
  <c r="CI22" i="1" s="1"/>
  <c r="AM24" i="1"/>
  <c r="AM22" i="1" s="1"/>
  <c r="AM20" i="1" s="1"/>
  <c r="AM19" i="1" s="1"/>
  <c r="AM18" i="1" s="1"/>
  <c r="AK22" i="1"/>
  <c r="AK20" i="1" s="1"/>
  <c r="AK19" i="1" s="1"/>
  <c r="AK18" i="1" s="1"/>
  <c r="U24" i="1"/>
  <c r="U22" i="1" s="1"/>
  <c r="U20" i="1" s="1"/>
  <c r="U19" i="1" s="1"/>
  <c r="U18" i="1" s="1"/>
  <c r="Y24" i="1"/>
  <c r="Y22" i="1" s="1"/>
  <c r="Y20" i="1" s="1"/>
  <c r="Y19" i="1" s="1"/>
  <c r="Y18" i="1" s="1"/>
  <c r="H88" i="2"/>
  <c r="H86" i="2" s="1"/>
  <c r="H85" i="2" s="1"/>
  <c r="H83" i="2" s="1"/>
  <c r="FE72" i="1"/>
  <c r="DU72" i="1"/>
  <c r="FM68" i="1"/>
  <c r="FI68" i="1"/>
  <c r="FE68" i="1"/>
  <c r="FA68" i="1"/>
  <c r="CS68" i="1"/>
  <c r="DT62" i="1"/>
  <c r="AR62" i="1"/>
  <c r="CS53" i="1"/>
  <c r="CS52" i="1" s="1"/>
  <c r="FE46" i="1"/>
  <c r="EV47" i="1"/>
  <c r="EV40" i="1"/>
  <c r="EU40" i="1" s="1"/>
  <c r="H40" i="1" s="1"/>
  <c r="G40" i="1" s="1"/>
  <c r="FW37" i="1"/>
  <c r="FW24" i="1" s="1"/>
  <c r="FW22" i="1" s="1"/>
  <c r="FW20" i="1" s="1"/>
  <c r="FW19" i="1" s="1"/>
  <c r="FW18" i="1" s="1"/>
  <c r="DP37" i="1"/>
  <c r="DL37" i="1"/>
  <c r="CZ37" i="1"/>
  <c r="CV37" i="1"/>
  <c r="S37" i="1"/>
  <c r="S24" i="1" s="1"/>
  <c r="S22" i="1" s="1"/>
  <c r="EZ24" i="1"/>
  <c r="GA30" i="1"/>
  <c r="GA28" i="1" s="1"/>
  <c r="GA26" i="1" s="1"/>
  <c r="GA24" i="1" s="1"/>
  <c r="GA22" i="1" s="1"/>
  <c r="FQ24" i="1"/>
  <c r="FQ22" i="1" s="1"/>
  <c r="FE30" i="1"/>
  <c r="FE28" i="1" s="1"/>
  <c r="FE26" i="1" s="1"/>
  <c r="FA24" i="1"/>
  <c r="FA22" i="1" s="1"/>
  <c r="EV32" i="1"/>
  <c r="Q30" i="1"/>
  <c r="Q28" i="1" s="1"/>
  <c r="Q26" i="1" s="1"/>
  <c r="P32" i="1"/>
  <c r="P30" i="1" s="1"/>
  <c r="P28" i="1" s="1"/>
  <c r="P26" i="1" s="1"/>
  <c r="P24" i="1" s="1"/>
  <c r="P22" i="1" s="1"/>
  <c r="FS24" i="1"/>
  <c r="FS22" i="1" s="1"/>
  <c r="FS20" i="1" s="1"/>
  <c r="FS19" i="1" s="1"/>
  <c r="FS18" i="1" s="1"/>
  <c r="EM24" i="1"/>
  <c r="EM22" i="1" s="1"/>
  <c r="EM20" i="1" s="1"/>
  <c r="EM19" i="1" s="1"/>
  <c r="EM18" i="1" s="1"/>
  <c r="EE24" i="1"/>
  <c r="EE22" i="1" s="1"/>
  <c r="DW24" i="1"/>
  <c r="DW22" i="1" s="1"/>
  <c r="DW20" i="1" s="1"/>
  <c r="DW19" i="1" s="1"/>
  <c r="DW18" i="1" s="1"/>
  <c r="CO24" i="1"/>
  <c r="CO22" i="1" s="1"/>
  <c r="CG24" i="1"/>
  <c r="CG22" i="1" s="1"/>
  <c r="BY24" i="1"/>
  <c r="BY22" i="1" s="1"/>
  <c r="BK24" i="1"/>
  <c r="BK22" i="1" s="1"/>
  <c r="BK20" i="1" s="1"/>
  <c r="BK19" i="1" s="1"/>
  <c r="BK18" i="1" s="1"/>
  <c r="BC24" i="1"/>
  <c r="BC22" i="1" s="1"/>
  <c r="BC20" i="1" s="1"/>
  <c r="BC19" i="1" s="1"/>
  <c r="BC18" i="1" s="1"/>
  <c r="W24" i="1"/>
  <c r="W22" i="1" s="1"/>
  <c r="W20" i="1" s="1"/>
  <c r="W19" i="1" s="1"/>
  <c r="W18" i="1" s="1"/>
  <c r="BN24" i="1"/>
  <c r="BN22" i="1" s="1"/>
  <c r="BN20" i="1" s="1"/>
  <c r="BN19" i="1" s="1"/>
  <c r="BN18" i="1" s="1"/>
  <c r="I24" i="1"/>
  <c r="I22" i="1" s="1"/>
  <c r="I20" i="1" s="1"/>
  <c r="I19" i="1" s="1"/>
  <c r="I18" i="1" s="1"/>
  <c r="K21" i="1"/>
  <c r="K19" i="1" s="1"/>
  <c r="L21" i="1"/>
  <c r="L19" i="1" s="1"/>
  <c r="DU68" i="1"/>
  <c r="FE62" i="1"/>
  <c r="BS57" i="1"/>
  <c r="BS52" i="1"/>
  <c r="ET37" i="1"/>
  <c r="ET24" i="1" s="1"/>
  <c r="ET22" i="1" s="1"/>
  <c r="ET20" i="1" s="1"/>
  <c r="ET19" i="1" s="1"/>
  <c r="ET18" i="1" s="1"/>
  <c r="EP37" i="1"/>
  <c r="EP24" i="1" s="1"/>
  <c r="EP22" i="1" s="1"/>
  <c r="EP20" i="1" s="1"/>
  <c r="EP19" i="1" s="1"/>
  <c r="EP18" i="1" s="1"/>
  <c r="EL37" i="1"/>
  <c r="EL24" i="1" s="1"/>
  <c r="EL22" i="1" s="1"/>
  <c r="EL20" i="1" s="1"/>
  <c r="EL19" i="1" s="1"/>
  <c r="EL18" i="1" s="1"/>
  <c r="EH37" i="1"/>
  <c r="EH24" i="1" s="1"/>
  <c r="EH22" i="1" s="1"/>
  <c r="DZ37" i="1"/>
  <c r="DZ24" i="1" s="1"/>
  <c r="DZ22" i="1" s="1"/>
  <c r="DZ20" i="1" s="1"/>
  <c r="DZ19" i="1" s="1"/>
  <c r="DZ18" i="1" s="1"/>
  <c r="DV37" i="1"/>
  <c r="DV24" i="1" s="1"/>
  <c r="DV22" i="1" s="1"/>
  <c r="DV20" i="1" s="1"/>
  <c r="DV19" i="1" s="1"/>
  <c r="DV18" i="1" s="1"/>
  <c r="DR37" i="1"/>
  <c r="DN37" i="1"/>
  <c r="DN24" i="1" s="1"/>
  <c r="DN22" i="1" s="1"/>
  <c r="DN20" i="1" s="1"/>
  <c r="DN19" i="1" s="1"/>
  <c r="DN18" i="1" s="1"/>
  <c r="DJ37" i="1"/>
  <c r="DF37" i="1"/>
  <c r="DF24" i="1" s="1"/>
  <c r="DF22" i="1" s="1"/>
  <c r="DB37" i="1"/>
  <c r="CX37" i="1"/>
  <c r="CX24" i="1" s="1"/>
  <c r="CX22" i="1" s="1"/>
  <c r="CP37" i="1"/>
  <c r="CP24" i="1" s="1"/>
  <c r="CP22" i="1" s="1"/>
  <c r="CP20" i="1" s="1"/>
  <c r="CP19" i="1" s="1"/>
  <c r="CP18" i="1" s="1"/>
  <c r="CL37" i="1"/>
  <c r="CL24" i="1" s="1"/>
  <c r="CL22" i="1" s="1"/>
  <c r="CL20" i="1" s="1"/>
  <c r="CL19" i="1" s="1"/>
  <c r="CL18" i="1" s="1"/>
  <c r="CH37" i="1"/>
  <c r="CH24" i="1" s="1"/>
  <c r="CH22" i="1" s="1"/>
  <c r="CH20" i="1" s="1"/>
  <c r="CH19" i="1" s="1"/>
  <c r="CH18" i="1" s="1"/>
  <c r="CD37" i="1"/>
  <c r="CD24" i="1" s="1"/>
  <c r="CD22" i="1" s="1"/>
  <c r="CD20" i="1" s="1"/>
  <c r="CD19" i="1" s="1"/>
  <c r="CD18" i="1" s="1"/>
  <c r="BZ37" i="1"/>
  <c r="BZ24" i="1" s="1"/>
  <c r="BZ22" i="1" s="1"/>
  <c r="BZ20" i="1" s="1"/>
  <c r="BZ19" i="1" s="1"/>
  <c r="BZ18" i="1" s="1"/>
  <c r="BV37" i="1"/>
  <c r="BV24" i="1" s="1"/>
  <c r="BV22" i="1" s="1"/>
  <c r="BV20" i="1" s="1"/>
  <c r="BV19" i="1" s="1"/>
  <c r="BV18" i="1" s="1"/>
  <c r="BN37" i="1"/>
  <c r="BJ37" i="1"/>
  <c r="BJ24" i="1" s="1"/>
  <c r="BJ22" i="1" s="1"/>
  <c r="BJ20" i="1" s="1"/>
  <c r="BJ19" i="1" s="1"/>
  <c r="BJ18" i="1" s="1"/>
  <c r="BF37" i="1"/>
  <c r="BF24" i="1" s="1"/>
  <c r="BF22" i="1" s="1"/>
  <c r="BF20" i="1" s="1"/>
  <c r="BF19" i="1" s="1"/>
  <c r="BF18" i="1" s="1"/>
  <c r="BB37" i="1"/>
  <c r="BB24" i="1" s="1"/>
  <c r="BB22" i="1" s="1"/>
  <c r="BB20" i="1" s="1"/>
  <c r="BB19" i="1" s="1"/>
  <c r="BB18" i="1" s="1"/>
  <c r="AX37" i="1"/>
  <c r="AT37" i="1"/>
  <c r="AT24" i="1" s="1"/>
  <c r="AT22" i="1" s="1"/>
  <c r="AT20" i="1" s="1"/>
  <c r="AT19" i="1" s="1"/>
  <c r="AT18" i="1" s="1"/>
  <c r="AP37" i="1"/>
  <c r="AP24" i="1" s="1"/>
  <c r="AP22" i="1" s="1"/>
  <c r="AP20" i="1" s="1"/>
  <c r="AP19" i="1" s="1"/>
  <c r="AP18" i="1" s="1"/>
  <c r="AL37" i="1"/>
  <c r="AL24" i="1" s="1"/>
  <c r="AL22" i="1" s="1"/>
  <c r="AL20" i="1" s="1"/>
  <c r="AL19" i="1" s="1"/>
  <c r="AL18" i="1" s="1"/>
  <c r="AD37" i="1"/>
  <c r="Z38" i="1"/>
  <c r="Z37" i="1" s="1"/>
  <c r="Z24" i="1" s="1"/>
  <c r="Z22" i="1" s="1"/>
  <c r="Z20" i="1" s="1"/>
  <c r="Z19" i="1" s="1"/>
  <c r="Z18" i="1" s="1"/>
  <c r="V37" i="1"/>
  <c r="V24" i="1" s="1"/>
  <c r="V22" i="1" s="1"/>
  <c r="V20" i="1" s="1"/>
  <c r="V19" i="1" s="1"/>
  <c r="V18" i="1" s="1"/>
  <c r="R37" i="1"/>
  <c r="R24" i="1" s="1"/>
  <c r="R22" i="1" s="1"/>
  <c r="R20" i="1" s="1"/>
  <c r="R19" i="1" s="1"/>
  <c r="R18" i="1" s="1"/>
  <c r="N37" i="1"/>
  <c r="J37" i="1"/>
  <c r="J24" i="1" s="1"/>
  <c r="J22" i="1" s="1"/>
  <c r="J20" i="1" s="1"/>
  <c r="J18" i="1" s="1"/>
  <c r="D37" i="1"/>
  <c r="D24" i="1" s="1"/>
  <c r="D22" i="1" s="1"/>
  <c r="D20" i="1" s="1"/>
  <c r="D18" i="1" s="1"/>
  <c r="BA30" i="1"/>
  <c r="BA28" i="1" s="1"/>
  <c r="BA26" i="1" s="1"/>
  <c r="BA24" i="1" s="1"/>
  <c r="BA22" i="1" s="1"/>
  <c r="BA20" i="1" s="1"/>
  <c r="BA19" i="1" s="1"/>
  <c r="BA18" i="1" s="1"/>
  <c r="FE34" i="1"/>
  <c r="ER24" i="1"/>
  <c r="ER22" i="1" s="1"/>
  <c r="ER20" i="1" s="1"/>
  <c r="ER19" i="1" s="1"/>
  <c r="ER18" i="1" s="1"/>
  <c r="EN24" i="1"/>
  <c r="EN22" i="1" s="1"/>
  <c r="EN20" i="1" s="1"/>
  <c r="EN19" i="1" s="1"/>
  <c r="EN18" i="1" s="1"/>
  <c r="EJ24" i="1"/>
  <c r="EJ22" i="1" s="1"/>
  <c r="EJ20" i="1" s="1"/>
  <c r="EJ19" i="1" s="1"/>
  <c r="EJ18" i="1" s="1"/>
  <c r="EF24" i="1"/>
  <c r="EF22" i="1" s="1"/>
  <c r="EF20" i="1" s="1"/>
  <c r="EF19" i="1" s="1"/>
  <c r="EF18" i="1" s="1"/>
  <c r="EB24" i="1"/>
  <c r="EB22" i="1" s="1"/>
  <c r="EB20" i="1" s="1"/>
  <c r="EB19" i="1" s="1"/>
  <c r="EB18" i="1" s="1"/>
  <c r="DX24" i="1"/>
  <c r="DX22" i="1" s="1"/>
  <c r="DX20" i="1" s="1"/>
  <c r="DX19" i="1" s="1"/>
  <c r="DX18" i="1" s="1"/>
  <c r="DP24" i="1"/>
  <c r="DP22" i="1" s="1"/>
  <c r="DP20" i="1" s="1"/>
  <c r="DP19" i="1" s="1"/>
  <c r="DP18" i="1" s="1"/>
  <c r="DL24" i="1"/>
  <c r="DL22" i="1" s="1"/>
  <c r="DL20" i="1" s="1"/>
  <c r="DL19" i="1" s="1"/>
  <c r="DL18" i="1" s="1"/>
  <c r="DH24" i="1"/>
  <c r="DH22" i="1" s="1"/>
  <c r="DH20" i="1" s="1"/>
  <c r="DH19" i="1" s="1"/>
  <c r="DH18" i="1" s="1"/>
  <c r="DD24" i="1"/>
  <c r="DD22" i="1" s="1"/>
  <c r="DD20" i="1" s="1"/>
  <c r="DD19" i="1" s="1"/>
  <c r="DD18" i="1" s="1"/>
  <c r="CZ24" i="1"/>
  <c r="CZ22" i="1" s="1"/>
  <c r="CZ20" i="1" s="1"/>
  <c r="CZ19" i="1" s="1"/>
  <c r="CZ18" i="1" s="1"/>
  <c r="CV24" i="1"/>
  <c r="CV22" i="1" s="1"/>
  <c r="CV20" i="1" s="1"/>
  <c r="CV19" i="1" s="1"/>
  <c r="CV18" i="1" s="1"/>
  <c r="AF24" i="1"/>
  <c r="AF22" i="1" s="1"/>
  <c r="AF20" i="1" s="1"/>
  <c r="AF19" i="1" s="1"/>
  <c r="AF18" i="1" s="1"/>
  <c r="AB24" i="1"/>
  <c r="AB22" i="1" s="1"/>
  <c r="AB20" i="1" s="1"/>
  <c r="AB19" i="1" s="1"/>
  <c r="AB18" i="1" s="1"/>
  <c r="M24" i="1"/>
  <c r="M22" i="1" s="1"/>
  <c r="M20" i="1" s="1"/>
  <c r="M18" i="1" s="1"/>
  <c r="AD82" i="2"/>
  <c r="C43" i="2"/>
  <c r="C42" i="2" s="1"/>
  <c r="H44" i="2"/>
  <c r="H43" i="2" s="1"/>
  <c r="H42" i="2" s="1"/>
  <c r="AQ63" i="1"/>
  <c r="AQ62" i="1" s="1"/>
  <c r="FE44" i="1"/>
  <c r="EV44" i="1" s="1"/>
  <c r="EU44" i="1" s="1"/>
  <c r="H44" i="1" s="1"/>
  <c r="G44" i="1" s="1"/>
  <c r="AH30" i="1"/>
  <c r="AH28" i="1" s="1"/>
  <c r="AH26" i="1" s="1"/>
  <c r="O26" i="1"/>
  <c r="O24" i="1" s="1"/>
  <c r="O22" i="1" s="1"/>
  <c r="O20" i="1" s="1"/>
  <c r="O18" i="1" s="1"/>
  <c r="AZ24" i="1"/>
  <c r="AZ22" i="1" s="1"/>
  <c r="AZ20" i="1" s="1"/>
  <c r="AZ19" i="1" s="1"/>
  <c r="AZ18" i="1" s="1"/>
  <c r="AV24" i="1"/>
  <c r="AV22" i="1" s="1"/>
  <c r="AV20" i="1" s="1"/>
  <c r="AV19" i="1" s="1"/>
  <c r="AV18" i="1" s="1"/>
  <c r="AN24" i="1"/>
  <c r="AN22" i="1" s="1"/>
  <c r="AN20" i="1" s="1"/>
  <c r="AN19" i="1" s="1"/>
  <c r="AN18" i="1" s="1"/>
  <c r="AJ24" i="1"/>
  <c r="AJ22" i="1" s="1"/>
  <c r="AJ20" i="1" s="1"/>
  <c r="AJ19" i="1" s="1"/>
  <c r="AJ18" i="1" s="1"/>
  <c r="L24" i="1"/>
  <c r="L22" i="1" s="1"/>
  <c r="L20" i="1" s="1"/>
  <c r="L18" i="1" s="1"/>
  <c r="Z109" i="2"/>
  <c r="Z104" i="2" s="1"/>
  <c r="Z83" i="2" s="1"/>
  <c r="Z28" i="2" s="1"/>
  <c r="Z26" i="2" s="1"/>
  <c r="Z24" i="2" s="1"/>
  <c r="U104" i="2"/>
  <c r="AH82" i="2"/>
  <c r="AC84" i="2"/>
  <c r="AC82" i="2" s="1"/>
  <c r="U83" i="2"/>
  <c r="U28" i="2" s="1"/>
  <c r="U26" i="2" s="1"/>
  <c r="U24" i="2" s="1"/>
  <c r="AI82" i="2"/>
  <c r="R83" i="2"/>
  <c r="R28" i="2" s="1"/>
  <c r="R26" i="2" s="1"/>
  <c r="R24" i="2" s="1"/>
  <c r="L43" i="2"/>
  <c r="L42" i="2" s="1"/>
  <c r="L31" i="2" s="1"/>
  <c r="L29" i="2" s="1"/>
  <c r="L27" i="2" s="1"/>
  <c r="L25" i="2" s="1"/>
  <c r="L23" i="2" s="1"/>
  <c r="N44" i="2"/>
  <c r="N43" i="2" s="1"/>
  <c r="Y27" i="2"/>
  <c r="Y25" i="2" s="1"/>
  <c r="Y23" i="2" s="1"/>
  <c r="U27" i="2"/>
  <c r="U25" i="2" s="1"/>
  <c r="U23" i="2" s="1"/>
  <c r="O94" i="2"/>
  <c r="AJ92" i="2"/>
  <c r="Z43" i="2"/>
  <c r="Z42" i="2" s="1"/>
  <c r="AE98" i="2"/>
  <c r="AJ101" i="2"/>
  <c r="V83" i="2"/>
  <c r="O77" i="2"/>
  <c r="AJ77" i="2"/>
  <c r="AJ64" i="2"/>
  <c r="O64" i="2" s="1"/>
  <c r="AE62" i="2"/>
  <c r="O63" i="2"/>
  <c r="AE36" i="2"/>
  <c r="AJ37" i="2"/>
  <c r="H31" i="2"/>
  <c r="H29" i="2" s="1"/>
  <c r="H27" i="2" s="1"/>
  <c r="H25" i="2" s="1"/>
  <c r="H23" i="2" s="1"/>
  <c r="AD36" i="2"/>
  <c r="AD35" i="2" s="1"/>
  <c r="AD33" i="2" s="1"/>
  <c r="AD31" i="2" s="1"/>
  <c r="AD29" i="2" s="1"/>
  <c r="N88" i="2"/>
  <c r="N86" i="2" s="1"/>
  <c r="N85" i="2" s="1"/>
  <c r="N83" i="2" s="1"/>
  <c r="AB88" i="2"/>
  <c r="AB86" i="2" s="1"/>
  <c r="AB84" i="2" s="1"/>
  <c r="AB82" i="2" s="1"/>
  <c r="AJ74" i="2"/>
  <c r="AE73" i="2"/>
  <c r="AJ60" i="2"/>
  <c r="N51" i="2"/>
  <c r="V27" i="2"/>
  <c r="V25" i="2" s="1"/>
  <c r="V23" i="2" s="1"/>
  <c r="E27" i="2"/>
  <c r="E25" i="2" s="1"/>
  <c r="E23" i="2" s="1"/>
  <c r="AF29" i="2"/>
  <c r="AF27" i="2" s="1"/>
  <c r="AF25" i="2" s="1"/>
  <c r="AF23" i="2" s="1"/>
  <c r="AG31" i="2"/>
  <c r="AG29" i="2" s="1"/>
  <c r="AG27" i="2" s="1"/>
  <c r="AG25" i="2" s="1"/>
  <c r="AG23" i="2" s="1"/>
  <c r="AE35" i="2"/>
  <c r="AE115" i="2"/>
  <c r="AJ108" i="2"/>
  <c r="AE107" i="2"/>
  <c r="AE106" i="2" s="1"/>
  <c r="AE105" i="2" s="1"/>
  <c r="AE104" i="2" s="1"/>
  <c r="O92" i="2"/>
  <c r="AE88" i="2"/>
  <c r="AE86" i="2" s="1"/>
  <c r="AE84" i="2" s="1"/>
  <c r="K83" i="2"/>
  <c r="C83" i="2"/>
  <c r="C28" i="2" s="1"/>
  <c r="C26" i="2" s="1"/>
  <c r="C24" i="2" s="1"/>
  <c r="AA43" i="2"/>
  <c r="AA42" i="2" s="1"/>
  <c r="AE45" i="2"/>
  <c r="AJ45" i="2" s="1"/>
  <c r="O45" i="2" s="1"/>
  <c r="AA31" i="2"/>
  <c r="AA29" i="2" s="1"/>
  <c r="AA27" i="2" s="1"/>
  <c r="AA25" i="2" s="1"/>
  <c r="AA23" i="2" s="1"/>
  <c r="AE33" i="2"/>
  <c r="V28" i="2"/>
  <c r="V26" i="2" s="1"/>
  <c r="V24" i="2" s="1"/>
  <c r="K28" i="2"/>
  <c r="K26" i="2" s="1"/>
  <c r="K24" i="2" s="1"/>
  <c r="X28" i="2"/>
  <c r="X26" i="2" s="1"/>
  <c r="X24" i="2" s="1"/>
  <c r="AE117" i="2"/>
  <c r="AJ117" i="2" s="1"/>
  <c r="H28" i="2"/>
  <c r="H26" i="2" s="1"/>
  <c r="H24" i="2" s="1"/>
  <c r="Z31" i="2"/>
  <c r="Z29" i="2" s="1"/>
  <c r="Z27" i="2" s="1"/>
  <c r="Z25" i="2" s="1"/>
  <c r="Z23" i="2" s="1"/>
  <c r="F28" i="2"/>
  <c r="F26" i="2" s="1"/>
  <c r="F24" i="2" s="1"/>
  <c r="AI31" i="2"/>
  <c r="AI29" i="2" s="1"/>
  <c r="AI27" i="2" s="1"/>
  <c r="AI25" i="2" s="1"/>
  <c r="AI23" i="2" s="1"/>
  <c r="X31" i="2"/>
  <c r="X29" i="2" s="1"/>
  <c r="X27" i="2" s="1"/>
  <c r="X25" i="2" s="1"/>
  <c r="X23" i="2" s="1"/>
  <c r="G31" i="2"/>
  <c r="G29" i="2" s="1"/>
  <c r="G27" i="2" s="1"/>
  <c r="G25" i="2" s="1"/>
  <c r="G23" i="2" s="1"/>
  <c r="C31" i="2"/>
  <c r="C29" i="2" s="1"/>
  <c r="C27" i="2" s="1"/>
  <c r="C25" i="2" s="1"/>
  <c r="C23" i="2" s="1"/>
  <c r="Q28" i="2"/>
  <c r="Q26" i="2" s="1"/>
  <c r="Q24" i="2" s="1"/>
  <c r="D28" i="2"/>
  <c r="D26" i="2" s="1"/>
  <c r="D24" i="2" s="1"/>
  <c r="AJ52" i="2"/>
  <c r="AE51" i="2"/>
  <c r="AE47" i="2"/>
  <c r="AJ47" i="2" s="1"/>
  <c r="O47" i="2" s="1"/>
  <c r="AB42" i="2"/>
  <c r="AC43" i="2"/>
  <c r="AC42" i="2" s="1"/>
  <c r="AC31" i="2" s="1"/>
  <c r="AC29" i="2" s="1"/>
  <c r="AC27" i="2" s="1"/>
  <c r="AC25" i="2" s="1"/>
  <c r="AC23" i="2" s="1"/>
  <c r="AH31" i="2"/>
  <c r="AH29" i="2" s="1"/>
  <c r="R31" i="2"/>
  <c r="R29" i="2" s="1"/>
  <c r="R27" i="2" s="1"/>
  <c r="R25" i="2" s="1"/>
  <c r="R23" i="2" s="1"/>
  <c r="Y28" i="2"/>
  <c r="Y26" i="2" s="1"/>
  <c r="Y24" i="2" s="1"/>
  <c r="L28" i="2"/>
  <c r="L26" i="2" s="1"/>
  <c r="L24" i="2" s="1"/>
  <c r="AJ58" i="2"/>
  <c r="AJ57" i="2" s="1"/>
  <c r="AJ44" i="2"/>
  <c r="N34" i="2"/>
  <c r="AB31" i="2"/>
  <c r="AB29" i="2" s="1"/>
  <c r="M28" i="2"/>
  <c r="M26" i="2" s="1"/>
  <c r="M24" i="2" s="1"/>
  <c r="I30" i="2"/>
  <c r="I28" i="2" s="1"/>
  <c r="I26" i="2" s="1"/>
  <c r="I24" i="2" s="1"/>
  <c r="N32" i="2"/>
  <c r="N30" i="2" s="1"/>
  <c r="N28" i="2" s="1"/>
  <c r="N26" i="2" s="1"/>
  <c r="N24" i="2" s="1"/>
  <c r="E28" i="2"/>
  <c r="E26" i="2" s="1"/>
  <c r="E24" i="2" s="1"/>
  <c r="K31" i="2"/>
  <c r="K29" i="2" s="1"/>
  <c r="K27" i="2" s="1"/>
  <c r="K25" i="2" s="1"/>
  <c r="K23" i="2" s="1"/>
  <c r="W42" i="2"/>
  <c r="W31" i="2" s="1"/>
  <c r="W29" i="2" s="1"/>
  <c r="W27" i="2" s="1"/>
  <c r="W25" i="2" s="1"/>
  <c r="W23" i="2" s="1"/>
  <c r="S42" i="2"/>
  <c r="S31" i="2" s="1"/>
  <c r="S29" i="2" s="1"/>
  <c r="S27" i="2" s="1"/>
  <c r="S25" i="2" s="1"/>
  <c r="S23" i="2" s="1"/>
  <c r="J42" i="2"/>
  <c r="J31" i="2" s="1"/>
  <c r="F42" i="2"/>
  <c r="F31" i="2" s="1"/>
  <c r="F29" i="2" s="1"/>
  <c r="F27" i="2" s="1"/>
  <c r="F25" i="2" s="1"/>
  <c r="F23" i="2" s="1"/>
  <c r="W28" i="2"/>
  <c r="W26" i="2" s="1"/>
  <c r="W24" i="2" s="1"/>
  <c r="S28" i="2"/>
  <c r="S26" i="2" s="1"/>
  <c r="S24" i="2" s="1"/>
  <c r="T31" i="2"/>
  <c r="T29" i="2" s="1"/>
  <c r="T27" i="2" s="1"/>
  <c r="T25" i="2" s="1"/>
  <c r="T23" i="2" s="1"/>
  <c r="AH77" i="1" l="1"/>
  <c r="J29" i="2"/>
  <c r="J27" i="2" s="1"/>
  <c r="J25" i="2" s="1"/>
  <c r="J23" i="2" s="1"/>
  <c r="N31" i="2"/>
  <c r="N29" i="2" s="1"/>
  <c r="N27" i="2" s="1"/>
  <c r="N25" i="2" s="1"/>
  <c r="N23" i="2" s="1"/>
  <c r="DF20" i="1"/>
  <c r="DF19" i="1" s="1"/>
  <c r="DF18" i="1" s="1"/>
  <c r="O52" i="2"/>
  <c r="O51" i="2" s="1"/>
  <c r="AJ51" i="2"/>
  <c r="AE82" i="2"/>
  <c r="O101" i="2"/>
  <c r="O98" i="2" s="1"/>
  <c r="AJ98" i="2"/>
  <c r="N42" i="2"/>
  <c r="CX20" i="1"/>
  <c r="CX19" i="1" s="1"/>
  <c r="CX18" i="1" s="1"/>
  <c r="FE24" i="1"/>
  <c r="FE22" i="1" s="1"/>
  <c r="FE20" i="1" s="1"/>
  <c r="FE19" i="1" s="1"/>
  <c r="FE18" i="1" s="1"/>
  <c r="S20" i="1"/>
  <c r="S19" i="1" s="1"/>
  <c r="S18" i="1" s="1"/>
  <c r="CS24" i="1"/>
  <c r="CS22" i="1" s="1"/>
  <c r="CS20" i="1" s="1"/>
  <c r="CS19" i="1" s="1"/>
  <c r="CS18" i="1" s="1"/>
  <c r="O84" i="2"/>
  <c r="DU24" i="1"/>
  <c r="BR77" i="1"/>
  <c r="EU55" i="1"/>
  <c r="H56" i="1"/>
  <c r="DE20" i="1"/>
  <c r="DE19" i="1" s="1"/>
  <c r="DE18" i="1" s="1"/>
  <c r="FV20" i="1"/>
  <c r="FV19" i="1" s="1"/>
  <c r="FV18" i="1" s="1"/>
  <c r="P13" i="1" s="1"/>
  <c r="FI20" i="1"/>
  <c r="FI19" i="1" s="1"/>
  <c r="FI18" i="1" s="1"/>
  <c r="CT83" i="1"/>
  <c r="CT81" i="1" s="1"/>
  <c r="EU112" i="1"/>
  <c r="EV111" i="1"/>
  <c r="O44" i="2"/>
  <c r="O43" i="2" s="1"/>
  <c r="O42" i="2" s="1"/>
  <c r="AJ43" i="2"/>
  <c r="AJ42" i="2" s="1"/>
  <c r="O117" i="2"/>
  <c r="O115" i="2" s="1"/>
  <c r="AJ115" i="2"/>
  <c r="O74" i="2"/>
  <c r="O73" i="2" s="1"/>
  <c r="AJ73" i="2"/>
  <c r="AD27" i="2"/>
  <c r="AD25" i="2" s="1"/>
  <c r="AD23" i="2" s="1"/>
  <c r="O62" i="2"/>
  <c r="BY20" i="1"/>
  <c r="BY19" i="1" s="1"/>
  <c r="BY18" i="1" s="1"/>
  <c r="EE20" i="1"/>
  <c r="EE19" i="1" s="1"/>
  <c r="EE18" i="1" s="1"/>
  <c r="Q24" i="1"/>
  <c r="Q22" i="1" s="1"/>
  <c r="FQ20" i="1"/>
  <c r="FQ19" i="1" s="1"/>
  <c r="FQ18" i="1" s="1"/>
  <c r="CI20" i="1"/>
  <c r="CI19" i="1" s="1"/>
  <c r="CI18" i="1" s="1"/>
  <c r="CT24" i="1"/>
  <c r="CT22" i="1" s="1"/>
  <c r="BS22" i="1"/>
  <c r="EU58" i="1"/>
  <c r="EV57" i="1"/>
  <c r="EC20" i="1"/>
  <c r="EC19" i="1" s="1"/>
  <c r="EC18" i="1" s="1"/>
  <c r="CS37" i="1"/>
  <c r="EV68" i="1"/>
  <c r="EU69" i="1"/>
  <c r="EY20" i="1"/>
  <c r="EY19" i="1" s="1"/>
  <c r="EY18" i="1" s="1"/>
  <c r="CS96" i="1"/>
  <c r="CS95" i="1" s="1"/>
  <c r="CS93" i="1" s="1"/>
  <c r="CT95" i="1"/>
  <c r="CT93" i="1" s="1"/>
  <c r="AQ24" i="1"/>
  <c r="AQ22" i="1" s="1"/>
  <c r="FG77" i="1"/>
  <c r="AJ62" i="2"/>
  <c r="CG20" i="1"/>
  <c r="CG19" i="1" s="1"/>
  <c r="CG18" i="1" s="1"/>
  <c r="EU32" i="1"/>
  <c r="EV30" i="1"/>
  <c r="EV28" i="1" s="1"/>
  <c r="EV26" i="1" s="1"/>
  <c r="GA20" i="1"/>
  <c r="GA19" i="1" s="1"/>
  <c r="GA18" i="1" s="1"/>
  <c r="FG20" i="1"/>
  <c r="FG19" i="1" s="1"/>
  <c r="FG18" i="1" s="1"/>
  <c r="DR20" i="1"/>
  <c r="DR19" i="1" s="1"/>
  <c r="DR18" i="1" s="1"/>
  <c r="BR24" i="1"/>
  <c r="BR22" i="1" s="1"/>
  <c r="BR20" i="1" s="1"/>
  <c r="BR19" i="1" s="1"/>
  <c r="BR18" i="1" s="1"/>
  <c r="EX52" i="1"/>
  <c r="EV53" i="1"/>
  <c r="DB20" i="1"/>
  <c r="DB19" i="1" s="1"/>
  <c r="DB18" i="1" s="1"/>
  <c r="EV85" i="1"/>
  <c r="EV83" i="1" s="1"/>
  <c r="EV81" i="1" s="1"/>
  <c r="EU86" i="1"/>
  <c r="BS79" i="1"/>
  <c r="BS77" i="1" s="1"/>
  <c r="CW20" i="1"/>
  <c r="CW19" i="1" s="1"/>
  <c r="CW18" i="1" s="1"/>
  <c r="CU20" i="1"/>
  <c r="CU19" i="1" s="1"/>
  <c r="CU18" i="1" s="1"/>
  <c r="EX95" i="1"/>
  <c r="EX93" i="1" s="1"/>
  <c r="EX79" i="1" s="1"/>
  <c r="EX77" i="1" s="1"/>
  <c r="EV96" i="1"/>
  <c r="EV103" i="1"/>
  <c r="EV102" i="1" s="1"/>
  <c r="EV101" i="1" s="1"/>
  <c r="EV99" i="1" s="1"/>
  <c r="EU104" i="1"/>
  <c r="AR24" i="1"/>
  <c r="AR22" i="1" s="1"/>
  <c r="EU39" i="1"/>
  <c r="EV38" i="1"/>
  <c r="CS79" i="1"/>
  <c r="CS77" i="1" s="1"/>
  <c r="AB27" i="2"/>
  <c r="AB25" i="2" s="1"/>
  <c r="AB23" i="2" s="1"/>
  <c r="AH27" i="2"/>
  <c r="AH25" i="2" s="1"/>
  <c r="AH23" i="2" s="1"/>
  <c r="AE43" i="2"/>
  <c r="AE42" i="2" s="1"/>
  <c r="AE31" i="2" s="1"/>
  <c r="AE29" i="2" s="1"/>
  <c r="AE27" i="2" s="1"/>
  <c r="AE25" i="2" s="1"/>
  <c r="AE23" i="2" s="1"/>
  <c r="O108" i="2"/>
  <c r="O107" i="2" s="1"/>
  <c r="O106" i="2" s="1"/>
  <c r="O105" i="2" s="1"/>
  <c r="O104" i="2" s="1"/>
  <c r="AJ107" i="2"/>
  <c r="AJ106" i="2" s="1"/>
  <c r="AJ105" i="2" s="1"/>
  <c r="AJ104" i="2" s="1"/>
  <c r="O37" i="2"/>
  <c r="O36" i="2" s="1"/>
  <c r="O35" i="2" s="1"/>
  <c r="O33" i="2" s="1"/>
  <c r="AJ36" i="2"/>
  <c r="AJ35" i="2" s="1"/>
  <c r="AJ33" i="2" s="1"/>
  <c r="AJ31" i="2" s="1"/>
  <c r="AJ29" i="2" s="1"/>
  <c r="AH24" i="1"/>
  <c r="AH22" i="1" s="1"/>
  <c r="CO20" i="1"/>
  <c r="CO19" i="1" s="1"/>
  <c r="CO18" i="1" s="1"/>
  <c r="FA20" i="1"/>
  <c r="FA19" i="1" s="1"/>
  <c r="FA18" i="1" s="1"/>
  <c r="EZ22" i="1"/>
  <c r="EZ20" i="1" s="1"/>
  <c r="EZ19" i="1" s="1"/>
  <c r="EZ18" i="1" s="1"/>
  <c r="EU47" i="1"/>
  <c r="EV46" i="1"/>
  <c r="ES20" i="1"/>
  <c r="ES19" i="1" s="1"/>
  <c r="ES18" i="1" s="1"/>
  <c r="BI20" i="1"/>
  <c r="BI19" i="1" s="1"/>
  <c r="BI18" i="1" s="1"/>
  <c r="EX22" i="1"/>
  <c r="H63" i="1"/>
  <c r="EU62" i="1"/>
  <c r="EU74" i="1"/>
  <c r="EV72" i="1"/>
  <c r="AJ88" i="2"/>
  <c r="AJ86" i="2" s="1"/>
  <c r="AJ84" i="2" s="1"/>
  <c r="AJ82" i="2" s="1"/>
  <c r="AS20" i="1"/>
  <c r="AS19" i="1" s="1"/>
  <c r="AS18" i="1" s="1"/>
  <c r="FK20" i="1"/>
  <c r="FK19" i="1" s="1"/>
  <c r="FK18" i="1" s="1"/>
  <c r="DT53" i="1"/>
  <c r="DT52" i="1" s="1"/>
  <c r="DT22" i="1" s="1"/>
  <c r="DT20" i="1" s="1"/>
  <c r="DT19" i="1" s="1"/>
  <c r="DT18" i="1" s="1"/>
  <c r="DU52" i="1"/>
  <c r="AE20" i="1"/>
  <c r="AE19" i="1" s="1"/>
  <c r="AE18" i="1" s="1"/>
  <c r="EG20" i="1"/>
  <c r="EG19" i="1" s="1"/>
  <c r="EG18" i="1" s="1"/>
  <c r="FN20" i="1"/>
  <c r="FN19" i="1" s="1"/>
  <c r="FN18" i="1" s="1"/>
  <c r="EU89" i="1"/>
  <c r="H89" i="1" s="1"/>
  <c r="G89" i="1" s="1"/>
  <c r="P112" i="1"/>
  <c r="P111" i="1" s="1"/>
  <c r="P77" i="1" s="1"/>
  <c r="P20" i="1" s="1"/>
  <c r="P19" i="1" s="1"/>
  <c r="P18" i="1" s="1"/>
  <c r="P12" i="1" s="1"/>
  <c r="Q111" i="1"/>
  <c r="Q77" i="1" s="1"/>
  <c r="FO20" i="1"/>
  <c r="FO19" i="1" s="1"/>
  <c r="FO18" i="1" s="1"/>
  <c r="EU88" i="1"/>
  <c r="EV87" i="1"/>
  <c r="AR95" i="1"/>
  <c r="AR93" i="1" s="1"/>
  <c r="AR79" i="1" s="1"/>
  <c r="AR77" i="1" s="1"/>
  <c r="AQ96" i="1"/>
  <c r="AQ95" i="1" s="1"/>
  <c r="AQ93" i="1" s="1"/>
  <c r="AQ79" i="1" s="1"/>
  <c r="AQ77" i="1" s="1"/>
  <c r="DA20" i="1"/>
  <c r="DA19" i="1" s="1"/>
  <c r="DA18" i="1" s="1"/>
  <c r="FL20" i="1"/>
  <c r="FL19" i="1" s="1"/>
  <c r="FL18" i="1" s="1"/>
  <c r="DK20" i="1"/>
  <c r="DK19" i="1" s="1"/>
  <c r="DK18" i="1" s="1"/>
  <c r="EH77" i="1"/>
  <c r="EH20" i="1" s="1"/>
  <c r="EH19" i="1" s="1"/>
  <c r="EH18" i="1" s="1"/>
  <c r="EU107" i="1"/>
  <c r="H88" i="1" l="1"/>
  <c r="EU87" i="1"/>
  <c r="G63" i="1"/>
  <c r="G62" i="1" s="1"/>
  <c r="H62" i="1"/>
  <c r="AR20" i="1"/>
  <c r="AR19" i="1" s="1"/>
  <c r="AR18" i="1" s="1"/>
  <c r="EV52" i="1"/>
  <c r="EU53" i="1"/>
  <c r="EU52" i="1" s="1"/>
  <c r="EU57" i="1"/>
  <c r="H58" i="1"/>
  <c r="CT79" i="1"/>
  <c r="CT77" i="1" s="1"/>
  <c r="H55" i="1"/>
  <c r="G56" i="1"/>
  <c r="G55" i="1" s="1"/>
  <c r="DU22" i="1"/>
  <c r="DU20" i="1" s="1"/>
  <c r="DU19" i="1" s="1"/>
  <c r="DU18" i="1" s="1"/>
  <c r="EX20" i="1"/>
  <c r="EX19" i="1" s="1"/>
  <c r="EX18" i="1" s="1"/>
  <c r="H47" i="1"/>
  <c r="EU46" i="1"/>
  <c r="AH20" i="1"/>
  <c r="AH19" i="1" s="1"/>
  <c r="AH18" i="1" s="1"/>
  <c r="H104" i="1"/>
  <c r="EU103" i="1"/>
  <c r="EU102" i="1" s="1"/>
  <c r="EU101" i="1" s="1"/>
  <c r="EU99" i="1" s="1"/>
  <c r="H86" i="1"/>
  <c r="EU85" i="1"/>
  <c r="EU83" i="1" s="1"/>
  <c r="EU81" i="1" s="1"/>
  <c r="BS20" i="1"/>
  <c r="BS19" i="1" s="1"/>
  <c r="BS18" i="1" s="1"/>
  <c r="Q20" i="1"/>
  <c r="Q19" i="1" s="1"/>
  <c r="Q18" i="1" s="1"/>
  <c r="O82" i="2"/>
  <c r="EU106" i="1"/>
  <c r="H107" i="1"/>
  <c r="H74" i="1"/>
  <c r="EU72" i="1"/>
  <c r="AJ27" i="2"/>
  <c r="AJ25" i="2" s="1"/>
  <c r="AJ23" i="2" s="1"/>
  <c r="EV37" i="1"/>
  <c r="EV79" i="1"/>
  <c r="EV77" i="1" s="1"/>
  <c r="EV24" i="1"/>
  <c r="EV22" i="1" s="1"/>
  <c r="EV20" i="1" s="1"/>
  <c r="EV19" i="1" s="1"/>
  <c r="EV18" i="1" s="1"/>
  <c r="CT20" i="1"/>
  <c r="CT19" i="1" s="1"/>
  <c r="CT18" i="1" s="1"/>
  <c r="O31" i="2"/>
  <c r="O29" i="2" s="1"/>
  <c r="H39" i="1"/>
  <c r="EU38" i="1"/>
  <c r="EU37" i="1" s="1"/>
  <c r="EV95" i="1"/>
  <c r="EV93" i="1" s="1"/>
  <c r="EU96" i="1"/>
  <c r="H32" i="1"/>
  <c r="EU30" i="1"/>
  <c r="EU28" i="1" s="1"/>
  <c r="EU26" i="1" s="1"/>
  <c r="EU24" i="1" s="1"/>
  <c r="EU22" i="1" s="1"/>
  <c r="AQ20" i="1"/>
  <c r="AQ19" i="1" s="1"/>
  <c r="AQ18" i="1" s="1"/>
  <c r="H69" i="1"/>
  <c r="EU68" i="1"/>
  <c r="EU111" i="1"/>
  <c r="H112" i="1"/>
  <c r="H46" i="1" l="1"/>
  <c r="G47" i="1"/>
  <c r="G46" i="1" s="1"/>
  <c r="H68" i="1"/>
  <c r="G69" i="1"/>
  <c r="G68" i="1" s="1"/>
  <c r="H96" i="1"/>
  <c r="EU95" i="1"/>
  <c r="EU93" i="1" s="1"/>
  <c r="O27" i="2"/>
  <c r="O25" i="2" s="1"/>
  <c r="O23" i="2" s="1"/>
  <c r="G107" i="1"/>
  <c r="G106" i="1" s="1"/>
  <c r="H106" i="1"/>
  <c r="H103" i="1"/>
  <c r="G104" i="1"/>
  <c r="G103" i="1" s="1"/>
  <c r="EU20" i="1"/>
  <c r="EU19" i="1" s="1"/>
  <c r="EU18" i="1" s="1"/>
  <c r="H85" i="1"/>
  <c r="G86" i="1"/>
  <c r="G85" i="1" s="1"/>
  <c r="G32" i="1"/>
  <c r="G30" i="1" s="1"/>
  <c r="G28" i="1" s="1"/>
  <c r="G26" i="1" s="1"/>
  <c r="G24" i="1" s="1"/>
  <c r="H30" i="1"/>
  <c r="H28" i="1" s="1"/>
  <c r="H26" i="1" s="1"/>
  <c r="H24" i="1" s="1"/>
  <c r="H22" i="1" s="1"/>
  <c r="G39" i="1"/>
  <c r="G38" i="1" s="1"/>
  <c r="G37" i="1" s="1"/>
  <c r="H38" i="1"/>
  <c r="H37" i="1" s="1"/>
  <c r="G74" i="1"/>
  <c r="G72" i="1" s="1"/>
  <c r="H72" i="1"/>
  <c r="H111" i="1"/>
  <c r="G112" i="1"/>
  <c r="G111" i="1" s="1"/>
  <c r="EU79" i="1"/>
  <c r="EU77" i="1" s="1"/>
  <c r="H57" i="1"/>
  <c r="G58" i="1"/>
  <c r="G57" i="1" s="1"/>
  <c r="G88" i="1"/>
  <c r="G87" i="1" s="1"/>
  <c r="H87" i="1"/>
  <c r="G22" i="1" l="1"/>
  <c r="G83" i="1"/>
  <c r="G81" i="1" s="1"/>
  <c r="H102" i="1"/>
  <c r="H101" i="1" s="1"/>
  <c r="H99" i="1" s="1"/>
  <c r="G102" i="1"/>
  <c r="G101" i="1" s="1"/>
  <c r="G99" i="1" s="1"/>
  <c r="H83" i="1"/>
  <c r="H81" i="1" s="1"/>
  <c r="H95" i="1"/>
  <c r="H93" i="1" s="1"/>
  <c r="G96" i="1"/>
  <c r="G95" i="1" s="1"/>
  <c r="G93" i="1" s="1"/>
  <c r="H79" i="1" l="1"/>
  <c r="H77" i="1" s="1"/>
  <c r="H20" i="1" s="1"/>
  <c r="H19" i="1" s="1"/>
  <c r="H18" i="1" s="1"/>
  <c r="G79" i="1"/>
  <c r="G77" i="1" s="1"/>
  <c r="G20" i="1"/>
  <c r="G19" i="1" s="1"/>
  <c r="G18" i="1" s="1"/>
</calcChain>
</file>

<file path=xl/comments1.xml><?xml version="1.0" encoding="utf-8"?>
<comments xmlns="http://schemas.openxmlformats.org/spreadsheetml/2006/main">
  <authors>
    <author>alekseeva</author>
  </authors>
  <commentList>
    <comment ref="B39" authorId="0">
      <text>
        <r>
          <rPr>
            <b/>
            <sz val="8"/>
            <color indexed="81"/>
            <rFont val="Tahoma"/>
            <charset val="204"/>
          </rPr>
          <t>alekseeva:</t>
        </r>
        <r>
          <rPr>
            <sz val="8"/>
            <color indexed="81"/>
            <rFont val="Tahoma"/>
            <charset val="204"/>
          </rPr>
          <t xml:space="preserve">
добавить по письму из РДУ
</t>
        </r>
      </text>
    </comment>
  </commentList>
</comments>
</file>

<file path=xl/comments2.xml><?xml version="1.0" encoding="utf-8"?>
<comments xmlns="http://schemas.openxmlformats.org/spreadsheetml/2006/main">
  <authors>
    <author>alekseeva</author>
  </authors>
  <commentList>
    <comment ref="B44" authorId="0">
      <text>
        <r>
          <rPr>
            <b/>
            <sz val="8"/>
            <color indexed="81"/>
            <rFont val="Tahoma"/>
            <charset val="204"/>
          </rPr>
          <t>alekseeva:</t>
        </r>
        <r>
          <rPr>
            <sz val="8"/>
            <color indexed="81"/>
            <rFont val="Tahoma"/>
            <charset val="204"/>
          </rPr>
          <t xml:space="preserve">
добавить по письму из РДУ
</t>
        </r>
      </text>
    </comment>
  </commentList>
</comments>
</file>

<file path=xl/sharedStrings.xml><?xml version="1.0" encoding="utf-8"?>
<sst xmlns="http://schemas.openxmlformats.org/spreadsheetml/2006/main" count="836" uniqueCount="252">
  <si>
    <t>Примечание: для сетевых объектов с разделением объектов на ПС, ВЛ и КЛ с указанием уровня напряжения</t>
  </si>
  <si>
    <t>**** - в прогнозных ценах соответствующего года</t>
  </si>
  <si>
    <t>*** - для сетевых организаций, переодящих на метод тарифного регулирования RAB, горизонт планирования может быть больше</t>
  </si>
  <si>
    <t>** - согласно проектной документации в текущих ценах (с НДС)</t>
  </si>
  <si>
    <t>* С - строительство, П- проектирование</t>
  </si>
  <si>
    <t>Объект 2</t>
  </si>
  <si>
    <t>Объект 1</t>
  </si>
  <si>
    <t>Оплата процентов за привлеченные кредитные ресурсы</t>
  </si>
  <si>
    <t>Справочно:</t>
  </si>
  <si>
    <t>Приобретение объектов основных средств</t>
  </si>
  <si>
    <t>1.2.</t>
  </si>
  <si>
    <t>П</t>
  </si>
  <si>
    <t xml:space="preserve">ПИР Строительство ПС 110/6 кВ 2*25 МВА </t>
  </si>
  <si>
    <t>43</t>
  </si>
  <si>
    <t>ПИР Строительство  ПС 35/10 кВ  "Промзона"</t>
  </si>
  <si>
    <t>42</t>
  </si>
  <si>
    <t>ПИР ВЛ-35 кВ Томмот-Алексеевск (строительство)</t>
  </si>
  <si>
    <t>41</t>
  </si>
  <si>
    <t>ПИР ВЛ-35 кВ ПС Томмот - ПС Н.Якокитская (строительство)</t>
  </si>
  <si>
    <t>40</t>
  </si>
  <si>
    <t>ПИР для строительства будущих лет, в.т.ч.:</t>
  </si>
  <si>
    <t>1.1.2.7</t>
  </si>
  <si>
    <t>Оборудование, не входящее в сметы строек, в.т.ч.:</t>
  </si>
  <si>
    <t>1.1.2.6</t>
  </si>
  <si>
    <t>Прочие объекты электроэнергетики, в.т.ч.:</t>
  </si>
  <si>
    <t>1.1.2.5</t>
  </si>
  <si>
    <t>С</t>
  </si>
  <si>
    <t>Мероприятия по подключению новых потребителей  мощностью до 15 кВт</t>
  </si>
  <si>
    <t>39</t>
  </si>
  <si>
    <t>ВЛЭП 0,4 кВ (НН)</t>
  </si>
  <si>
    <t>Мероприятия по подключению новых потребителей  мощностью свыше 15 кВт</t>
  </si>
  <si>
    <t>38</t>
  </si>
  <si>
    <t>ВЛЭП 1-20 кВ (СН2)</t>
  </si>
  <si>
    <t>воздушные линии, в т.ч.</t>
  </si>
  <si>
    <t>Электрические линии, в т.ч.</t>
  </si>
  <si>
    <t>км</t>
  </si>
  <si>
    <t>МВА</t>
  </si>
  <si>
    <t>Технологическое присоединение потребителей, в т.ч.:</t>
  </si>
  <si>
    <t>1.1.2.4</t>
  </si>
  <si>
    <t>Инновации и НИОКР</t>
  </si>
  <si>
    <t>1.1.2.3</t>
  </si>
  <si>
    <t>Энергосбережение и повышение энергетической эффективности, в т.ч.</t>
  </si>
  <si>
    <t>1.1.2.2</t>
  </si>
  <si>
    <t>Строительство  ПС 35/10 кВ  "Промзона"</t>
  </si>
  <si>
    <t>37</t>
  </si>
  <si>
    <t>Уровень входящего напряжения 35 кВ (СН1)</t>
  </si>
  <si>
    <t>Уровень входящего напряжения 110 кВ (ВН)</t>
  </si>
  <si>
    <t xml:space="preserve">            Подстанции, в т. ч.</t>
  </si>
  <si>
    <t xml:space="preserve">Строительство  ВЛ 35 кВ (Л-18) Алексеевск-Укулан на ПС Промзона. </t>
  </si>
  <si>
    <t>36</t>
  </si>
  <si>
    <t>Строительство ВЛ 35 кВ ТДЭС - Алексеевск (Л-30)</t>
  </si>
  <si>
    <t>35</t>
  </si>
  <si>
    <t xml:space="preserve">Строительство 2-х цепной ВЛ 35 кВ Промзона-Левобережная </t>
  </si>
  <si>
    <t>34</t>
  </si>
  <si>
    <t>Строительство ВЛ-35 кВ Томмот-Алексеевск</t>
  </si>
  <si>
    <t>33</t>
  </si>
  <si>
    <t>Строительство ВЛ-35 кВ ПС Томмот - ПС Н.Якокитская</t>
  </si>
  <si>
    <t>32</t>
  </si>
  <si>
    <t>ВЛЭП 35 кВ (СН1)</t>
  </si>
  <si>
    <t xml:space="preserve">Строительство ВЛ 110 кВ ТДЭС на 24 км  (Л-112) </t>
  </si>
  <si>
    <t>31</t>
  </si>
  <si>
    <t>ВЛЭП 110-220 кВ (ВН)</t>
  </si>
  <si>
    <t>Основные объекты всего, в т.ч.</t>
  </si>
  <si>
    <t>1.1.2.1</t>
  </si>
  <si>
    <t>Новое строительство и расширение</t>
  </si>
  <si>
    <t>1.1.2</t>
  </si>
  <si>
    <t>ПИР Реконструкция административного здания</t>
  </si>
  <si>
    <t>30</t>
  </si>
  <si>
    <t>ПИР Реконструкция распределительных сетей 6/0.4 кВ ф.Алдан-2 от ПС№6 Восточная</t>
  </si>
  <si>
    <t>29</t>
  </si>
  <si>
    <t>ПИР Реконструкция распределительных сетей 6/0.4 кВ ф.Алдан-1 от ПС№5 Алдан</t>
  </si>
  <si>
    <t>28</t>
  </si>
  <si>
    <t>ПИР Техническое перевооружение ПС № 2 110/35/6 кВ "Лебединый" (замена МВ МКП-110 на LTB)</t>
  </si>
  <si>
    <t>27</t>
  </si>
  <si>
    <t>1.1.1.10</t>
  </si>
  <si>
    <t>Оборудование не требующее монтажа</t>
  </si>
  <si>
    <t>26</t>
  </si>
  <si>
    <t xml:space="preserve">Автотранспортная техника </t>
  </si>
  <si>
    <t>25</t>
  </si>
  <si>
    <t>Оборудование ИТ</t>
  </si>
  <si>
    <t>24</t>
  </si>
  <si>
    <t>Оборудование, не входящее в сметы строек, в т.ч.</t>
  </si>
  <si>
    <t>1.1.1.9</t>
  </si>
  <si>
    <t>Реконструкция административного здания</t>
  </si>
  <si>
    <t>23</t>
  </si>
  <si>
    <t>Реконструкция внешнего ограждения территории базы НРЭС</t>
  </si>
  <si>
    <t>22</t>
  </si>
  <si>
    <t>Реконструкция внешнего ограждения территории базы АРРС</t>
  </si>
  <si>
    <t>21</t>
  </si>
  <si>
    <t xml:space="preserve">Реконструкция внешнего ограждения территории РПБ-1 г.Алдан </t>
  </si>
  <si>
    <t>20</t>
  </si>
  <si>
    <t>Реконструкция здания маслохозяйства</t>
  </si>
  <si>
    <t>19</t>
  </si>
  <si>
    <t>Прочие объекты электроэнергетики</t>
  </si>
  <si>
    <t>1.1.1.8</t>
  </si>
  <si>
    <t>1.1.1.7</t>
  </si>
  <si>
    <t>Установка устройств регулирования напряжения и компенсации реактивной мощности, в т.ч.</t>
  </si>
  <si>
    <t>1.1.1.6</t>
  </si>
  <si>
    <t>Организация каналов связи для передачи команд диспетчерского и технологического управления (ДТУ) (ЦП 3.2)</t>
  </si>
  <si>
    <t>18</t>
  </si>
  <si>
    <t>Оснащение ПС  устройствами телемеханики и ДП оперативно-информационными комплексами (ОИК) (ЦП 3.1)</t>
  </si>
  <si>
    <t>17</t>
  </si>
  <si>
    <t>Создание систем телемеханики  и связи, в т.ч.</t>
  </si>
  <si>
    <t>1.1.1.5</t>
  </si>
  <si>
    <t>Оснащение дуговыми защитами,  (ЦП 2.1)</t>
  </si>
  <si>
    <t>16</t>
  </si>
  <si>
    <t>Создание систем противоаварийной и режимной автоматики, в т.ч.</t>
  </si>
  <si>
    <t>1.1.1.4</t>
  </si>
  <si>
    <t>1.1.1.3</t>
  </si>
  <si>
    <t xml:space="preserve">АИИС КУЭ розничного рынка </t>
  </si>
  <si>
    <t>15</t>
  </si>
  <si>
    <t>1.1.1.2</t>
  </si>
  <si>
    <t>Уровень входящего напряжения 10 кВ (СН2)</t>
  </si>
  <si>
    <t>Реконструкция ПС 35/6 кВ № 51 ХПВ (замена трансформатора)</t>
  </si>
  <si>
    <t>14</t>
  </si>
  <si>
    <t>Реконструкция ПС 35/6 кВ № 4 Ленинский (замена трансформатора)</t>
  </si>
  <si>
    <t>13</t>
  </si>
  <si>
    <t>Реконструкция ПС 35/6 кВ № 20 Якокут (замена трансформатора)</t>
  </si>
  <si>
    <t>12</t>
  </si>
  <si>
    <t>Реконструкция ПС 35/6 кВ № 3 Белая Гора (замена трансформатора)</t>
  </si>
  <si>
    <t>11</t>
  </si>
  <si>
    <t xml:space="preserve">С </t>
  </si>
  <si>
    <t>Реконструкция ПС 110/10 кВ № 39 Хатыми (замена трансформатора)</t>
  </si>
  <si>
    <t>10</t>
  </si>
  <si>
    <t xml:space="preserve">Реконструкция ПС№38 110/6 «Угольная» </t>
  </si>
  <si>
    <t>9</t>
  </si>
  <si>
    <t xml:space="preserve">Реконструкция ПС 110/35/6 кВ №5 «Алдан» </t>
  </si>
  <si>
    <t>8</t>
  </si>
  <si>
    <t>Реконструкция ПС 110/35/6 кВ  № 18 ЗИФ (установка КРУН-6 кВ взамен существующего ЗРУ-6 кВ)</t>
  </si>
  <si>
    <t>7</t>
  </si>
  <si>
    <t>ПС № 2 110/35/6 кВ "Лебединый" (замена МВ МКП-110 на LTB)</t>
  </si>
  <si>
    <t>6</t>
  </si>
  <si>
    <t>Техническое перевооружение ПС 16 110/6 кВ Юхта, ПС 37 110/6 Б.Нимныр (замена трансформаторов тока)</t>
  </si>
  <si>
    <t>5</t>
  </si>
  <si>
    <t>Замена измерительных трансформаторов тока и напряжения (ЦП 2.4)</t>
  </si>
  <si>
    <t>4</t>
  </si>
  <si>
    <t>Подстанции, в т.ч.</t>
  </si>
  <si>
    <t>Реконструкция ТП, ВЛ 10(6)/0,4 кВ АРРС, НеРЭС, ТРЭС</t>
  </si>
  <si>
    <t>3</t>
  </si>
  <si>
    <t>Реконструкция распределительных сетей 6/0.4 кВ ф.Хлебозавод от ПС№5 Алдан</t>
  </si>
  <si>
    <t>2</t>
  </si>
  <si>
    <t>Реконструкция распределительных сетей 6/0.4 кВ ф.Алдан-3 от ПС№5 Алдан</t>
  </si>
  <si>
    <t>1</t>
  </si>
  <si>
    <t>1.1.1.1</t>
  </si>
  <si>
    <t>Техническое перевооружение и реконструкция</t>
  </si>
  <si>
    <t>1.1.1</t>
  </si>
  <si>
    <t>Инвестиции на производственное развитие, из них:</t>
  </si>
  <si>
    <t>1.1</t>
  </si>
  <si>
    <t>Инвестиции в основной капитал, в т.ч.</t>
  </si>
  <si>
    <t>1.</t>
  </si>
  <si>
    <t>ВСЕГО по филиалу ОАО "ДРСК" "Южно-Якутские ЭС"</t>
  </si>
  <si>
    <t>млн.рублей</t>
  </si>
  <si>
    <t>МВА/км</t>
  </si>
  <si>
    <t>С/П*</t>
  </si>
  <si>
    <t>ИТОГО</t>
  </si>
  <si>
    <t xml:space="preserve">План      2018 года </t>
  </si>
  <si>
    <t xml:space="preserve">План      2017 года </t>
  </si>
  <si>
    <t xml:space="preserve">План      2016 года </t>
  </si>
  <si>
    <t xml:space="preserve">План      2015 года </t>
  </si>
  <si>
    <t xml:space="preserve">План          2014 года </t>
  </si>
  <si>
    <t>Дефицит</t>
  </si>
  <si>
    <t>Прочие привлеченные средства</t>
  </si>
  <si>
    <t>Использование лизинга</t>
  </si>
  <si>
    <t>Средства внешних инвесторов</t>
  </si>
  <si>
    <t>Бюджетное финансирование</t>
  </si>
  <si>
    <t>Займы организаций</t>
  </si>
  <si>
    <t>Облигационные займы</t>
  </si>
  <si>
    <t>Кредиты</t>
  </si>
  <si>
    <t>Привлеченные средства, в т.ч.:</t>
  </si>
  <si>
    <t>Остаток собственных средств на начало года</t>
  </si>
  <si>
    <t>в т.ч. выпадающие доходы по техприсоединению потребителей</t>
  </si>
  <si>
    <t>в т.ч. средства допэмиссии</t>
  </si>
  <si>
    <t>Прочие собственные средства</t>
  </si>
  <si>
    <t>Возврат НДС</t>
  </si>
  <si>
    <t>Недоиспользованная амортизация прошлых лет</t>
  </si>
  <si>
    <t>Прочая амортизация</t>
  </si>
  <si>
    <t xml:space="preserve">Амортизация, учтенная в тарифе </t>
  </si>
  <si>
    <t>Амортизация (возврат капитала)</t>
  </si>
  <si>
    <t>Прочая прибыль</t>
  </si>
  <si>
    <t>в т.ч. от технологического присоединения потребителей</t>
  </si>
  <si>
    <t>в т.ч. от технологического присоединения генерации</t>
  </si>
  <si>
    <t xml:space="preserve">в т.ч. от технологического присоединения </t>
  </si>
  <si>
    <t xml:space="preserve">в т.ч. прибыль со свободного сектора </t>
  </si>
  <si>
    <t>в т.ч. инвестиционная составляющая в тарифе</t>
  </si>
  <si>
    <t>Прибыль, направляемая на инвестиции:</t>
  </si>
  <si>
    <t>Собственные средства</t>
  </si>
  <si>
    <t>Итого</t>
  </si>
  <si>
    <t>в т.ч. инвестиционная составляющая в тарифе (доход на капитал)</t>
  </si>
  <si>
    <t>План 
2018 года</t>
  </si>
  <si>
    <t>План 
2017 года</t>
  </si>
  <si>
    <t>План 
2016 года</t>
  </si>
  <si>
    <t>План 
2015 года</t>
  </si>
  <si>
    <t>План 
2014 года</t>
  </si>
  <si>
    <t>Объем освоения</t>
  </si>
  <si>
    <t>Объем финансирования</t>
  </si>
  <si>
    <t>Ввод мощностей</t>
  </si>
  <si>
    <t>План 
финансирования 
текущего года</t>
  </si>
  <si>
    <t>Остаточная стоимость строительства **</t>
  </si>
  <si>
    <t>Полная 
стоимость 
строительства **</t>
  </si>
  <si>
    <t>год 
окончания 
строительства</t>
  </si>
  <si>
    <t>год 
начала 
сроительства</t>
  </si>
  <si>
    <t>Проектная мощность/
протяженность сетей</t>
  </si>
  <si>
    <t>Стадия реализации проекта</t>
  </si>
  <si>
    <t>Наименование объекта</t>
  </si>
  <si>
    <t>№№</t>
  </si>
  <si>
    <t>М.П.</t>
  </si>
  <si>
    <t>«29»   апреля  2013 года</t>
  </si>
  <si>
    <t>________________Ю.А.Андреенко</t>
  </si>
  <si>
    <t>Генеральный директор ОАО "ДРСК"</t>
  </si>
  <si>
    <t>Утверждаю</t>
  </si>
  <si>
    <t>Перечень инвестиционных проектов на период реализации инвестиционной программы и план их финансирования по филиалу ОАО "ДРСК" "Южно-Якутские ЭС" на 2014-2018 гг.</t>
  </si>
  <si>
    <t>от «24» марта 2010 г. № 114</t>
  </si>
  <si>
    <t>к приказу Минэнерго России</t>
  </si>
  <si>
    <t>Приложение  № 1.1</t>
  </si>
  <si>
    <t xml:space="preserve">Оборудование не требующее монтажа </t>
  </si>
  <si>
    <t xml:space="preserve">МВА </t>
  </si>
  <si>
    <t>Реконструкция распределительных сетей 10 (6) / 0,4 кВ АРРС, ТРЭС, НеРЭС</t>
  </si>
  <si>
    <t xml:space="preserve">                   ВЛЭП 1-20 кВ (СН2)</t>
  </si>
  <si>
    <t xml:space="preserve">              воздушные линии, в т.ч.</t>
  </si>
  <si>
    <t xml:space="preserve">            Электрические линии, в т.ч.</t>
  </si>
  <si>
    <t xml:space="preserve">Техническое перевооружение и реконструкция </t>
  </si>
  <si>
    <t xml:space="preserve">Инвестиции на производственное развитие, из них: </t>
  </si>
  <si>
    <t>1.1.</t>
  </si>
  <si>
    <t>Итого филиалу "Южно-Якутские ЭС"</t>
  </si>
  <si>
    <t xml:space="preserve">млн.руб. </t>
  </si>
  <si>
    <t>МВт, Гкал/час, км, МВА</t>
  </si>
  <si>
    <t>млн. руб.</t>
  </si>
  <si>
    <t>4 кв.</t>
  </si>
  <si>
    <t>3 кв.</t>
  </si>
  <si>
    <t>2 кв.</t>
  </si>
  <si>
    <t>1 кв.</t>
  </si>
  <si>
    <t>2018 год</t>
  </si>
  <si>
    <t>2017 год</t>
  </si>
  <si>
    <t>2016 год</t>
  </si>
  <si>
    <t>2015 год</t>
  </si>
  <si>
    <t>2014 год</t>
  </si>
  <si>
    <t>2018 г. план</t>
  </si>
  <si>
    <t>2017 г. план</t>
  </si>
  <si>
    <t>2016 г. план</t>
  </si>
  <si>
    <t>2015 г. план</t>
  </si>
  <si>
    <t>2014 г. план</t>
  </si>
  <si>
    <t>Ввод основных средств сетевых организаций</t>
  </si>
  <si>
    <t>Ед.изм. (МВА. Км)</t>
  </si>
  <si>
    <t xml:space="preserve">Полная 
стоимость основных средств (без НДС)
</t>
  </si>
  <si>
    <t>Вывод мощностей</t>
  </si>
  <si>
    <t>Наименование проекта</t>
  </si>
  <si>
    <t>№ п/п</t>
  </si>
  <si>
    <t>Прогноз ввода/вывода объектов филиала ОАО "ДРСК" "Южно-Якутские ЭС" на 2014-2018 г.</t>
  </si>
  <si>
    <t>«29»     апреля   2013 года</t>
  </si>
  <si>
    <t>_________________Ю.А.Андреенко</t>
  </si>
  <si>
    <t xml:space="preserve">                                                                                                                                                   Генеральный директор ОАО "ДРСК"</t>
  </si>
  <si>
    <t>Приложение  №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</si>
</sst>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0.0"/>
    <numFmt numFmtId="166" formatCode="#,##0.0000"/>
    <numFmt numFmtId="167" formatCode="#,##0.000"/>
    <numFmt numFmtId="168" formatCode="0.0000"/>
    <numFmt numFmtId="169" formatCode="#,##0.0"/>
    <numFmt numFmtId="170" formatCode="_-* #,##0.000_р_._-;\-* #,##0.000_р_._-;_-* &quot;-&quot;??_р_._-;_-@_-"/>
    <numFmt numFmtId="171" formatCode="_-* #,##0.000_р_._-;\-* #,##0.000_р_._-;_-* &quot;-&quot;???_р_._-;_-@_-"/>
    <numFmt numFmtId="172" formatCode="#,##0_);[Red]\(#,##0\)"/>
    <numFmt numFmtId="173" formatCode="#,##0_);\(#,##0\)"/>
    <numFmt numFmtId="174" formatCode="[&lt;=9999999]###\-####;\+#_ \(###\)\ ###\-####"/>
  </numFmts>
  <fonts count="5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2"/>
      <color theme="0"/>
      <name val="Times New Roman"/>
      <family val="1"/>
      <charset val="204"/>
    </font>
    <font>
      <b/>
      <sz val="8"/>
      <color indexed="81"/>
      <name val="Tahoma"/>
      <charset val="204"/>
    </font>
    <font>
      <sz val="8"/>
      <color indexed="81"/>
      <name val="Tahoma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charset val="204"/>
    </font>
    <font>
      <sz val="11"/>
      <color rgb="FF000000"/>
      <name val="SimSun"/>
      <family val="2"/>
      <charset val="204"/>
    </font>
    <font>
      <sz val="10"/>
      <name val="Arial"/>
    </font>
    <font>
      <sz val="10"/>
      <name val="Arial Cyr"/>
      <charset val="204"/>
    </font>
    <font>
      <sz val="12"/>
      <name val="Times New Roman CYR"/>
      <charset val="204"/>
    </font>
    <font>
      <sz val="11"/>
      <color indexed="8"/>
      <name val="SimSun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0"/>
      <name val="Helv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7"/>
      <name val="Calibri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8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172" fontId="11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72" fontId="11" fillId="0" borderId="0">
      <alignment vertical="top"/>
    </xf>
    <xf numFmtId="0" fontId="7" fillId="0" borderId="0"/>
    <xf numFmtId="172" fontId="11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172" fontId="11" fillId="0" borderId="0">
      <alignment vertical="top"/>
    </xf>
    <xf numFmtId="0" fontId="7" fillId="0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172" fontId="14" fillId="19" borderId="0">
      <alignment vertical="top"/>
    </xf>
    <xf numFmtId="14" fontId="15" fillId="0" borderId="0">
      <alignment vertical="top"/>
    </xf>
    <xf numFmtId="172" fontId="16" fillId="0" borderId="0">
      <alignment vertical="top"/>
    </xf>
    <xf numFmtId="0" fontId="17" fillId="0" borderId="0">
      <alignment vertical="top"/>
    </xf>
    <xf numFmtId="172" fontId="18" fillId="0" borderId="0">
      <alignment vertical="top"/>
    </xf>
    <xf numFmtId="173" fontId="14" fillId="0" borderId="0">
      <alignment vertical="top"/>
    </xf>
    <xf numFmtId="0" fontId="7" fillId="0" borderId="0"/>
    <xf numFmtId="172" fontId="19" fillId="20" borderId="0">
      <alignment horizontal="right" vertical="top"/>
    </xf>
    <xf numFmtId="174" fontId="15" fillId="0" borderId="0">
      <alignment vertical="top"/>
    </xf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4" borderId="0" applyNumberFormat="0" applyBorder="0" applyAlignment="0" applyProtection="0"/>
    <xf numFmtId="0" fontId="20" fillId="10" borderId="6" applyNumberFormat="0" applyAlignment="0" applyProtection="0"/>
    <xf numFmtId="0" fontId="21" fillId="25" borderId="7" applyNumberFormat="0" applyAlignment="0" applyProtection="0"/>
    <xf numFmtId="0" fontId="22" fillId="25" borderId="6" applyNumberFormat="0" applyAlignment="0" applyProtection="0"/>
    <xf numFmtId="44" fontId="3" fillId="0" borderId="0" applyFont="0" applyFill="0" applyBorder="0" applyAlignment="0" applyProtection="0"/>
    <xf numFmtId="0" fontId="23" fillId="0" borderId="0" applyBorder="0">
      <alignment horizontal="center" vertical="center" wrapText="1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1" applyBorder="0">
      <alignment horizontal="center" vertical="center" wrapText="1"/>
    </xf>
    <xf numFmtId="4" fontId="28" fillId="26" borderId="1" applyBorder="0">
      <alignment horizontal="right"/>
    </xf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0" applyNumberFormat="0" applyFill="0" applyBorder="0" applyAlignment="0" applyProtection="0"/>
    <xf numFmtId="0" fontId="32" fillId="28" borderId="0" applyNumberFormat="0" applyBorder="0" applyAlignment="0" applyProtection="0"/>
    <xf numFmtId="0" fontId="3" fillId="0" borderId="0"/>
    <xf numFmtId="0" fontId="3" fillId="0" borderId="0"/>
    <xf numFmtId="0" fontId="33" fillId="0" borderId="0"/>
    <xf numFmtId="0" fontId="3" fillId="0" borderId="0"/>
    <xf numFmtId="0" fontId="2" fillId="0" borderId="0"/>
    <xf numFmtId="0" fontId="33" fillId="0" borderId="0"/>
    <xf numFmtId="0" fontId="2" fillId="0" borderId="0"/>
    <xf numFmtId="0" fontId="1" fillId="0" borderId="0"/>
    <xf numFmtId="0" fontId="34" fillId="0" borderId="0"/>
    <xf numFmtId="0" fontId="35" fillId="0" borderId="0"/>
    <xf numFmtId="0" fontId="2" fillId="0" borderId="0"/>
    <xf numFmtId="0" fontId="3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6" fillId="0" borderId="0"/>
    <xf numFmtId="0" fontId="36" fillId="0" borderId="0"/>
    <xf numFmtId="0" fontId="37" fillId="0" borderId="0"/>
    <xf numFmtId="0" fontId="36" fillId="0" borderId="0"/>
    <xf numFmtId="0" fontId="3" fillId="0" borderId="0"/>
    <xf numFmtId="0" fontId="1" fillId="0" borderId="0"/>
    <xf numFmtId="0" fontId="36" fillId="0" borderId="0"/>
    <xf numFmtId="0" fontId="12" fillId="0" borderId="0"/>
    <xf numFmtId="0" fontId="2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2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40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3" fillId="29" borderId="14" applyNumberFormat="0" applyFont="0" applyAlignment="0" applyProtection="0"/>
    <xf numFmtId="0" fontId="12" fillId="29" borderId="14" applyNumberFormat="0" applyFont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15" applyNumberFormat="0" applyFill="0" applyAlignment="0" applyProtection="0"/>
    <xf numFmtId="172" fontId="11" fillId="0" borderId="0">
      <alignment vertical="top"/>
    </xf>
    <xf numFmtId="0" fontId="6" fillId="0" borderId="0"/>
    <xf numFmtId="0" fontId="7" fillId="0" borderId="0"/>
    <xf numFmtId="0" fontId="7" fillId="0" borderId="0"/>
    <xf numFmtId="0" fontId="44" fillId="0" borderId="0"/>
    <xf numFmtId="0" fontId="6" fillId="0" borderId="0"/>
    <xf numFmtId="0" fontId="45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28" fillId="4" borderId="0" applyBorder="0">
      <alignment horizontal="right"/>
    </xf>
    <xf numFmtId="0" fontId="47" fillId="7" borderId="0" applyNumberFormat="0" applyBorder="0" applyAlignment="0" applyProtection="0"/>
  </cellStyleXfs>
  <cellXfs count="26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3" borderId="0" xfId="0" applyFont="1" applyFill="1"/>
    <xf numFmtId="164" fontId="3" fillId="2" borderId="0" xfId="0" applyNumberFormat="1" applyFont="1" applyFill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1" fontId="4" fillId="2" borderId="0" xfId="0" applyNumberFormat="1" applyFont="1" applyFill="1" applyAlignment="1">
      <alignment horizontal="left" vertical="top"/>
    </xf>
    <xf numFmtId="165" fontId="3" fillId="2" borderId="0" xfId="0" applyNumberFormat="1" applyFont="1" applyFill="1"/>
    <xf numFmtId="165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164" fontId="3" fillId="2" borderId="0" xfId="0" applyNumberFormat="1" applyFont="1" applyFill="1" applyBorder="1" applyAlignment="1">
      <alignment horizontal="center" vertical="top"/>
    </xf>
    <xf numFmtId="164" fontId="3" fillId="2" borderId="0" xfId="0" applyNumberFormat="1" applyFont="1" applyFill="1" applyBorder="1" applyAlignment="1">
      <alignment horizontal="left" vertical="top"/>
    </xf>
    <xf numFmtId="164" fontId="3" fillId="2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/>
    <xf numFmtId="0" fontId="4" fillId="2" borderId="0" xfId="0" applyFont="1" applyFill="1" applyBorder="1"/>
    <xf numFmtId="166" fontId="4" fillId="2" borderId="0" xfId="0" applyNumberFormat="1" applyFont="1" applyFill="1"/>
    <xf numFmtId="167" fontId="4" fillId="2" borderId="0" xfId="0" applyNumberFormat="1" applyFont="1" applyFill="1"/>
    <xf numFmtId="0" fontId="3" fillId="2" borderId="0" xfId="0" applyFont="1" applyFill="1" applyBorder="1" applyAlignment="1">
      <alignment horizontal="left" vertical="center"/>
    </xf>
    <xf numFmtId="168" fontId="3" fillId="2" borderId="0" xfId="0" applyNumberFormat="1" applyFont="1" applyFill="1"/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2" xfId="0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left" vertical="center" wrapText="1" indent="3"/>
      <protection locked="0"/>
    </xf>
    <xf numFmtId="49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167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6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4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indent="3"/>
      <protection locked="0"/>
    </xf>
    <xf numFmtId="2" fontId="3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7" fontId="4" fillId="2" borderId="2" xfId="0" applyNumberFormat="1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167" fontId="3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wrapText="1"/>
      <protection locked="0"/>
    </xf>
    <xf numFmtId="167" fontId="4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vertical="center" wrapText="1"/>
    </xf>
    <xf numFmtId="164" fontId="3" fillId="2" borderId="1" xfId="2" applyNumberFormat="1" applyFont="1" applyFill="1" applyBorder="1" applyAlignment="1">
      <alignment vertical="center" wrapText="1"/>
    </xf>
    <xf numFmtId="164" fontId="3" fillId="2" borderId="1" xfId="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 indent="3"/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 applyProtection="1">
      <alignment horizontal="left" vertical="center" wrapText="1" indent="3"/>
      <protection locked="0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2" applyNumberFormat="1" applyFont="1" applyFill="1" applyBorder="1" applyAlignment="1">
      <alignment horizontal="center" vertical="center" wrapText="1"/>
    </xf>
    <xf numFmtId="1" fontId="3" fillId="2" borderId="2" xfId="2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49" fontId="3" fillId="2" borderId="2" xfId="2" applyNumberFormat="1" applyFont="1" applyFill="1" applyBorder="1" applyAlignment="1">
      <alignment horizontal="center" vertical="center"/>
    </xf>
    <xf numFmtId="1" fontId="3" fillId="2" borderId="2" xfId="2" applyNumberFormat="1" applyFont="1" applyFill="1" applyBorder="1" applyAlignment="1">
      <alignment horizontal="center" vertical="center"/>
    </xf>
    <xf numFmtId="164" fontId="3" fillId="2" borderId="2" xfId="2" applyNumberFormat="1" applyFont="1" applyFill="1" applyBorder="1" applyAlignment="1">
      <alignment horizontal="left" wrapText="1"/>
    </xf>
    <xf numFmtId="49" fontId="3" fillId="2" borderId="2" xfId="2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/>
    </xf>
    <xf numFmtId="164" fontId="3" fillId="2" borderId="3" xfId="2" applyNumberFormat="1" applyFont="1" applyFill="1" applyBorder="1" applyAlignment="1">
      <alignment horizontal="left" wrapText="1"/>
    </xf>
    <xf numFmtId="49" fontId="3" fillId="2" borderId="3" xfId="2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8" fontId="4" fillId="2" borderId="0" xfId="0" applyNumberFormat="1" applyFont="1" applyFill="1"/>
    <xf numFmtId="16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164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67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7" fontId="3" fillId="2" borderId="0" xfId="0" applyNumberFormat="1" applyFont="1" applyFill="1"/>
    <xf numFmtId="0" fontId="3" fillId="2" borderId="0" xfId="0" applyFont="1" applyFill="1" applyAlignment="1">
      <alignment horizontal="right"/>
    </xf>
    <xf numFmtId="170" fontId="3" fillId="2" borderId="0" xfId="1" applyNumberFormat="1" applyFont="1" applyFill="1"/>
    <xf numFmtId="170" fontId="3" fillId="2" borderId="0" xfId="1" applyNumberFormat="1" applyFont="1" applyFill="1" applyAlignment="1">
      <alignment horizontal="center"/>
    </xf>
    <xf numFmtId="170" fontId="8" fillId="2" borderId="0" xfId="1" applyNumberFormat="1" applyFont="1" applyFill="1"/>
    <xf numFmtId="0" fontId="4" fillId="2" borderId="0" xfId="0" applyFont="1" applyFill="1" applyAlignment="1">
      <alignment horizontal="center"/>
    </xf>
    <xf numFmtId="171" fontId="3" fillId="2" borderId="0" xfId="0" applyNumberFormat="1" applyFont="1" applyFill="1"/>
    <xf numFmtId="171" fontId="8" fillId="2" borderId="0" xfId="0" applyNumberFormat="1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justify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49" fontId="4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3" fillId="2" borderId="5" xfId="0" applyNumberFormat="1" applyFont="1" applyFill="1" applyBorder="1" applyAlignment="1">
      <alignment vertical="center" wrapText="1"/>
    </xf>
    <xf numFmtId="49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5" xfId="2" applyFont="1" applyFill="1" applyBorder="1" applyAlignment="1" applyProtection="1">
      <alignment horizontal="left" vertical="center" wrapText="1" indent="3"/>
      <protection locked="0"/>
    </xf>
    <xf numFmtId="49" fontId="3" fillId="0" borderId="21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2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3" xfId="2" applyFont="1" applyFill="1" applyBorder="1" applyAlignment="1">
      <alignment horizontal="left" vertical="center" wrapText="1"/>
    </xf>
    <xf numFmtId="49" fontId="3" fillId="2" borderId="2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5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6" xfId="2" applyFont="1" applyFill="1" applyBorder="1" applyAlignment="1">
      <alignment horizontal="left" vertical="center" wrapText="1"/>
    </xf>
    <xf numFmtId="49" fontId="3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left" indent="3"/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49" fontId="4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NumberFormat="1" applyFont="1" applyFill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0" xfId="0" applyFont="1"/>
    <xf numFmtId="164" fontId="3" fillId="2" borderId="20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" fontId="3" fillId="0" borderId="21" xfId="155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/>
    </xf>
    <xf numFmtId="1" fontId="3" fillId="0" borderId="24" xfId="156" applyNumberFormat="1" applyFont="1" applyFill="1" applyBorder="1" applyAlignment="1" applyProtection="1">
      <alignment horizontal="center" vertical="center" wrapText="1"/>
      <protection locked="0"/>
    </xf>
    <xf numFmtId="164" fontId="3" fillId="2" borderId="25" xfId="0" applyNumberFormat="1" applyFont="1" applyFill="1" applyBorder="1" applyAlignment="1">
      <alignment horizontal="center" vertical="center"/>
    </xf>
    <xf numFmtId="1" fontId="3" fillId="0" borderId="27" xfId="156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156" applyNumberFormat="1" applyFont="1" applyFill="1" applyBorder="1" applyAlignment="1" applyProtection="1">
      <alignment horizontal="left" indent="3"/>
      <protection locked="0"/>
    </xf>
    <xf numFmtId="2" fontId="3" fillId="0" borderId="21" xfId="156" applyNumberFormat="1" applyFont="1" applyFill="1" applyBorder="1" applyAlignment="1" applyProtection="1">
      <alignment horizontal="center" vertical="center" wrapText="1"/>
      <protection locked="0"/>
    </xf>
    <xf numFmtId="164" fontId="4" fillId="2" borderId="2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2" fontId="4" fillId="0" borderId="1" xfId="156" applyNumberFormat="1" applyFont="1" applyFill="1" applyBorder="1" applyAlignment="1" applyProtection="1">
      <alignment horizontal="left" vertical="center" wrapText="1" indent="3"/>
      <protection locked="0"/>
    </xf>
    <xf numFmtId="2" fontId="4" fillId="0" borderId="21" xfId="156" applyNumberFormat="1" applyFont="1" applyFill="1" applyBorder="1" applyAlignment="1" applyProtection="1">
      <alignment horizontal="center" vertical="center" wrapText="1"/>
      <protection locked="0"/>
    </xf>
    <xf numFmtId="164" fontId="4" fillId="2" borderId="25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2" fontId="4" fillId="0" borderId="1" xfId="156" applyNumberFormat="1" applyFont="1" applyFill="1" applyBorder="1" applyAlignment="1" applyProtection="1">
      <alignment horizontal="left" vertical="center" wrapText="1"/>
      <protection locked="0"/>
    </xf>
    <xf numFmtId="164" fontId="4" fillId="0" borderId="1" xfId="2" applyNumberFormat="1" applyFont="1" applyFill="1" applyBorder="1" applyAlignment="1">
      <alignment horizontal="center" vertical="center" wrapText="1"/>
    </xf>
    <xf numFmtId="2" fontId="4" fillId="0" borderId="2" xfId="156" applyNumberFormat="1" applyFont="1" applyFill="1" applyBorder="1" applyAlignment="1" applyProtection="1">
      <alignment horizontal="left" vertical="center" wrapText="1"/>
      <protection locked="0"/>
    </xf>
    <xf numFmtId="2" fontId="4" fillId="0" borderId="24" xfId="156" applyNumberFormat="1" applyFont="1" applyFill="1" applyBorder="1" applyAlignment="1" applyProtection="1">
      <alignment horizontal="center" vertical="center" wrapText="1"/>
      <protection locked="0"/>
    </xf>
    <xf numFmtId="2" fontId="4" fillId="0" borderId="3" xfId="156" applyNumberFormat="1" applyFont="1" applyFill="1" applyBorder="1" applyAlignment="1" applyProtection="1">
      <alignment horizontal="left" vertical="center" wrapText="1"/>
      <protection locked="0"/>
    </xf>
    <xf numFmtId="2" fontId="4" fillId="0" borderId="27" xfId="156" applyNumberFormat="1" applyFont="1" applyFill="1" applyBorder="1" applyAlignment="1" applyProtection="1">
      <alignment horizontal="center" vertical="center" wrapText="1"/>
      <protection locked="0"/>
    </xf>
    <xf numFmtId="164" fontId="4" fillId="2" borderId="20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4" fillId="4" borderId="21" xfId="0" applyFont="1" applyFill="1" applyBorder="1" applyAlignment="1">
      <alignment horizontal="center"/>
    </xf>
    <xf numFmtId="2" fontId="4" fillId="4" borderId="23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 wrapText="1"/>
    </xf>
    <xf numFmtId="0" fontId="4" fillId="4" borderId="24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154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57" applyFont="1" applyFill="1" applyAlignment="1">
      <alignment horizontal="right"/>
    </xf>
    <xf numFmtId="0" fontId="49" fillId="2" borderId="0" xfId="0" applyFont="1" applyFill="1" applyAlignment="1">
      <alignment horizontal="right"/>
    </xf>
    <xf numFmtId="2" fontId="50" fillId="0" borderId="0" xfId="0" applyNumberFormat="1" applyFont="1" applyAlignment="1">
      <alignment horizontal="right" vertical="top" wrapText="1"/>
    </xf>
    <xf numFmtId="0" fontId="3" fillId="0" borderId="0" xfId="0" applyFont="1" applyAlignment="1"/>
    <xf numFmtId="0" fontId="3" fillId="0" borderId="0" xfId="157" applyFont="1" applyFill="1" applyAlignment="1">
      <alignment horizontal="right" vertical="center"/>
    </xf>
    <xf numFmtId="0" fontId="51" fillId="0" borderId="0" xfId="0" applyFont="1" applyAlignment="1">
      <alignment horizontal="right"/>
    </xf>
  </cellXfs>
  <cellStyles count="188">
    <cellStyle name=" 1" xfId="4"/>
    <cellStyle name="_2010 СТРУКТУРА СВОД" xfId="5"/>
    <cellStyle name="_4.1 и 5 Финпланы" xfId="6"/>
    <cellStyle name="_4.1 и 5 Финпланы (1)" xfId="7"/>
    <cellStyle name="_Copy of ДРСК_1" xfId="8"/>
    <cellStyle name="_ДРСК, ИПР 2010 Приложение 1свод" xfId="9"/>
    <cellStyle name="_Инвест-структура 2011 26.10.10" xfId="10"/>
    <cellStyle name="_Инвест-структура_ХЭС_22.10.2010" xfId="11"/>
    <cellStyle name="_Инвест-структура_ХЭС_29.10.2010" xfId="12"/>
    <cellStyle name="_ИПР 2011-2017  ХЭС  от 21.02.12" xfId="13"/>
    <cellStyle name="_ИПР 2011-2017 ХЭС  10.01.12 ПРАВИЛЬНЫЙ" xfId="14"/>
    <cellStyle name="_ИПР 2011-2017 ХЭС 16.12.11 на РАО" xfId="15"/>
    <cellStyle name="_ИПР 2012 ХЭС  12.01.12" xfId="16"/>
    <cellStyle name="_ИПР 2014-2018 ХЭС 06.12.12" xfId="17"/>
    <cellStyle name="_Книга2" xfId="18"/>
    <cellStyle name="_Книга4" xfId="19"/>
    <cellStyle name="_Лист1" xfId="20"/>
    <cellStyle name="_Лист2" xfId="21"/>
    <cellStyle name="_Модель Стратегия Ленэнерго_3" xfId="22"/>
    <cellStyle name="_Прил 14 ( 29 ноября)" xfId="23"/>
    <cellStyle name="_Прил 25а_ЕАО_25.12.2009" xfId="24"/>
    <cellStyle name="_Прил 25а_свод_02.11.2009" xfId="25"/>
    <cellStyle name="_Прил 4.1, 4.3 ИПР 2013-2017 24.01.12 СЕМЫКИН" xfId="26"/>
    <cellStyle name="_Прил 4_21.04.2009_СВОД" xfId="27"/>
    <cellStyle name="_Прил. 1.2, 2.2" xfId="28"/>
    <cellStyle name="_прил. 1.4" xfId="29"/>
    <cellStyle name="_Прил.1 Финансирование ИПР 2011-2013" xfId="30"/>
    <cellStyle name="_Прил.10 Отчет об исполнении  финплана 2009-2010" xfId="31"/>
    <cellStyle name="_Прил.4 Отчет об источниках финансирования ИПР 2009-2010 ХЭС" xfId="32"/>
    <cellStyle name="_Прил.9 Финплан 2011-2013" xfId="33"/>
    <cellStyle name="_Прилож. Л к регл. РАО ХЭС 28.11.11 1" xfId="34"/>
    <cellStyle name="_Приложение  2.2; 2.3 ИПР 2013 25.12.12" xfId="35"/>
    <cellStyle name="_Приложение 1 - ЮЯ 2010-2012 гг." xfId="3"/>
    <cellStyle name="_Приложение 1.2_ЮЯ" xfId="36"/>
    <cellStyle name="_Приложение 1.4 ИПР 2013г. ХЭС 21.12.12" xfId="37"/>
    <cellStyle name="_Приложение 14" xfId="38"/>
    <cellStyle name="_Приложение 14 ИПР 2013г. ХЭС 24.12.12" xfId="39"/>
    <cellStyle name="_Приложение 2 (3 вариант)" xfId="40"/>
    <cellStyle name="_Приложение 2 в формате Приложения 8" xfId="41"/>
    <cellStyle name="_Приложение 2 фин. модель ДРСК 01.03.2011 г." xfId="42"/>
    <cellStyle name="_Приложение 4 от 11.01.10" xfId="43"/>
    <cellStyle name="_Приложение 5 ИПР 2013-2017" xfId="44"/>
    <cellStyle name="_Приложение 6" xfId="45"/>
    <cellStyle name="_Приложение 6.1_ЕАО от Артура" xfId="46"/>
    <cellStyle name="_Приложение 7.1" xfId="47"/>
    <cellStyle name="_Приложение 8а" xfId="48"/>
    <cellStyle name="_Приложение №1" xfId="49"/>
    <cellStyle name="_Приложение Ж (инвест.стр-ра)" xfId="50"/>
    <cellStyle name="_Приложения  4.1 ОАО ДРСК,4.2 ХЭС" xfId="51"/>
    <cellStyle name="_Приложения 11 г. ХЭС 28.03.11 утв. Чудовым" xfId="52"/>
    <cellStyle name="_Приложения на Прав-во ХЭС 12.01.12" xfId="53"/>
    <cellStyle name="_таблица 14 ЕАО." xfId="54"/>
    <cellStyle name="_таблица 14 Перечень ИПР и план финансирования 2010г ЕАО." xfId="55"/>
    <cellStyle name="_Финплан ДРСК 2011-2013 17.02.10 Семыкин" xfId="56"/>
    <cellStyle name="_ЮЯ_РАО ЭСВ (1)" xfId="57"/>
    <cellStyle name="20% - Акцент1 2" xfId="58"/>
    <cellStyle name="20% - Акцент1 2 2" xfId="59"/>
    <cellStyle name="20% - Акцент2 2" xfId="60"/>
    <cellStyle name="20% - Акцент2 2 2" xfId="61"/>
    <cellStyle name="20% - Акцент3 2" xfId="62"/>
    <cellStyle name="20% - Акцент3 2 2" xfId="63"/>
    <cellStyle name="20% - Акцент4 2" xfId="64"/>
    <cellStyle name="20% - Акцент4 2 2" xfId="65"/>
    <cellStyle name="20% - Акцент5 2" xfId="66"/>
    <cellStyle name="20% - Акцент5 2 2" xfId="67"/>
    <cellStyle name="20% - Акцент6 2" xfId="68"/>
    <cellStyle name="20% - Акцент6 2 2" xfId="69"/>
    <cellStyle name="40% - Акцент1 2" xfId="70"/>
    <cellStyle name="40% - Акцент1 2 2" xfId="71"/>
    <cellStyle name="40% - Акцент2 2" xfId="72"/>
    <cellStyle name="40% - Акцент2 2 2" xfId="73"/>
    <cellStyle name="40% - Акцент3 2" xfId="74"/>
    <cellStyle name="40% - Акцент3 2 2" xfId="75"/>
    <cellStyle name="40% - Акцент4 2" xfId="76"/>
    <cellStyle name="40% - Акцент4 2 2" xfId="77"/>
    <cellStyle name="40% - Акцент5 2" xfId="78"/>
    <cellStyle name="40% - Акцент5 2 2" xfId="79"/>
    <cellStyle name="40% - Акцент6 2" xfId="80"/>
    <cellStyle name="40% - Акцент6 2 2" xfId="81"/>
    <cellStyle name="60% - Акцент1 2" xfId="82"/>
    <cellStyle name="60% - Акцент2 2" xfId="83"/>
    <cellStyle name="60% - Акцент3 2" xfId="84"/>
    <cellStyle name="60% - Акцент4 2" xfId="85"/>
    <cellStyle name="60% - Акцент5 2" xfId="86"/>
    <cellStyle name="60% - Акцент6 2" xfId="87"/>
    <cellStyle name="Assumption" xfId="88"/>
    <cellStyle name="Dates" xfId="89"/>
    <cellStyle name="E-mail" xfId="90"/>
    <cellStyle name="Heading" xfId="91"/>
    <cellStyle name="Heading2" xfId="92"/>
    <cellStyle name="Inputs" xfId="93"/>
    <cellStyle name="Normal_Copy of IP_Kamhatskenergo_v_formate_RAO" xfId="94"/>
    <cellStyle name="Table Heading" xfId="95"/>
    <cellStyle name="Telephone number" xfId="96"/>
    <cellStyle name="Акцент1 2" xfId="97"/>
    <cellStyle name="Акцент2 2" xfId="98"/>
    <cellStyle name="Акцент3 2" xfId="99"/>
    <cellStyle name="Акцент4 2" xfId="100"/>
    <cellStyle name="Акцент5 2" xfId="101"/>
    <cellStyle name="Акцент6 2" xfId="102"/>
    <cellStyle name="Ввод  2" xfId="103"/>
    <cellStyle name="Вывод 2" xfId="104"/>
    <cellStyle name="Вычисление 2" xfId="105"/>
    <cellStyle name="Денежный 2" xfId="106"/>
    <cellStyle name="Заголовок" xfId="107"/>
    <cellStyle name="Заголовок 1 2" xfId="108"/>
    <cellStyle name="Заголовок 2 2" xfId="109"/>
    <cellStyle name="Заголовок 3 2" xfId="110"/>
    <cellStyle name="Заголовок 4 2" xfId="111"/>
    <cellStyle name="ЗаголовокСтолбца" xfId="112"/>
    <cellStyle name="Значение" xfId="113"/>
    <cellStyle name="Итог 2" xfId="114"/>
    <cellStyle name="Контрольная ячейка 2" xfId="115"/>
    <cellStyle name="Название 2" xfId="116"/>
    <cellStyle name="Нейтральный 2" xfId="117"/>
    <cellStyle name="Обычный" xfId="0" builtinId="0"/>
    <cellStyle name="Обычный 10" xfId="118"/>
    <cellStyle name="Обычный 10 2" xfId="119"/>
    <cellStyle name="Обычный 10 3" xfId="120"/>
    <cellStyle name="Обычный 11" xfId="121"/>
    <cellStyle name="Обычный 11 2" xfId="122"/>
    <cellStyle name="Обычный 12" xfId="123"/>
    <cellStyle name="Обычный 12 2" xfId="124"/>
    <cellStyle name="Обычный 12 3" xfId="125"/>
    <cellStyle name="Обычный 13" xfId="126"/>
    <cellStyle name="Обычный 14" xfId="127"/>
    <cellStyle name="Обычный 15" xfId="128"/>
    <cellStyle name="Обычный 16" xfId="129"/>
    <cellStyle name="Обычный 2" xfId="130"/>
    <cellStyle name="Обычный 2 2" xfId="131"/>
    <cellStyle name="Обычный 2 2 2" xfId="132"/>
    <cellStyle name="Обычный 2 3" xfId="133"/>
    <cellStyle name="Обычный 3" xfId="134"/>
    <cellStyle name="Обычный 3 2" xfId="135"/>
    <cellStyle name="Обычный 3 3" xfId="136"/>
    <cellStyle name="Обычный 3_ДИПР 2014-2018 (прил 1.1,1.2,1.3,2.2,2.3, 6.1.,6.2,6.3)" xfId="137"/>
    <cellStyle name="Обычный 4" xfId="138"/>
    <cellStyle name="Обычный 5" xfId="139"/>
    <cellStyle name="Обычный 5 2" xfId="140"/>
    <cellStyle name="Обычный 5 2 2" xfId="141"/>
    <cellStyle name="Обычный 5 3" xfId="142"/>
    <cellStyle name="Обычный 5 4" xfId="143"/>
    <cellStyle name="Обычный 5_Все прил 2012-2017 (коррект ПР) ЕАО" xfId="144"/>
    <cellStyle name="Обычный 6" xfId="145"/>
    <cellStyle name="Обычный 6 2" xfId="146"/>
    <cellStyle name="Обычный 7" xfId="147"/>
    <cellStyle name="Обычный 7 2" xfId="148"/>
    <cellStyle name="Обычный 8" xfId="149"/>
    <cellStyle name="Обычный 8 28" xfId="150"/>
    <cellStyle name="Обычный 8 28 2" xfId="151"/>
    <cellStyle name="Обычный 8_Прил 6.1, 6,2, 6,3 факт ЕИ" xfId="152"/>
    <cellStyle name="Обычный 9" xfId="153"/>
    <cellStyle name="Обычный_ДРСК 1.3 новая" xfId="154"/>
    <cellStyle name="Обычный_ИПР 2011-2013гг. 29.03.10" xfId="155"/>
    <cellStyle name="Обычный_Приложение 14" xfId="156"/>
    <cellStyle name="Обычный_Приложение 2_2 ДРСК" xfId="157"/>
    <cellStyle name="Плохой 2" xfId="158"/>
    <cellStyle name="Пояснение 2" xfId="159"/>
    <cellStyle name="Примечание 2" xfId="160"/>
    <cellStyle name="Примечание 2 2" xfId="161"/>
    <cellStyle name="Процентный 2" xfId="162"/>
    <cellStyle name="Процентный 2 2" xfId="163"/>
    <cellStyle name="Процентный 2 3" xfId="164"/>
    <cellStyle name="Процентный 3" xfId="165"/>
    <cellStyle name="Процентный 4" xfId="166"/>
    <cellStyle name="Процентный 5" xfId="167"/>
    <cellStyle name="Связанная ячейка 2" xfId="168"/>
    <cellStyle name="Стиль 1" xfId="2"/>
    <cellStyle name="Стиль 1 2" xfId="169"/>
    <cellStyle name="Стиль 1 3" xfId="170"/>
    <cellStyle name="Стиль 1 3 2" xfId="171"/>
    <cellStyle name="Стиль 1 4" xfId="172"/>
    <cellStyle name="Стиль 1 5" xfId="173"/>
    <cellStyle name="Стиль 1_1.2 ХЭС" xfId="174"/>
    <cellStyle name="Текст предупреждения 2" xfId="175"/>
    <cellStyle name="Финансовый" xfId="1" builtinId="3"/>
    <cellStyle name="Финансовый 2" xfId="176"/>
    <cellStyle name="Финансовый 2 2" xfId="177"/>
    <cellStyle name="Финансовый 2 2 2" xfId="178"/>
    <cellStyle name="Финансовый 2 3" xfId="179"/>
    <cellStyle name="Финансовый 3" xfId="180"/>
    <cellStyle name="Финансовый 3 2" xfId="181"/>
    <cellStyle name="Финансовый 4" xfId="182"/>
    <cellStyle name="Финансовый 4 2" xfId="183"/>
    <cellStyle name="Финансовый 4 3" xfId="184"/>
    <cellStyle name="Финансовый 5" xfId="185"/>
    <cellStyle name="Формула" xfId="186"/>
    <cellStyle name="Хороший 2" xfId="1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1-2017\&#1054;&#1090;&#1074;&#1077;&#1090;&#1099;%20(&#1089;&#1086;&#1075;&#1083;&#1072;&#1089;&#1086;&#1074;&#1072;&#1085;&#1080;&#1103;)%20&#1088;&#1077;&#1075;&#1080;&#1086;&#1085;&#1086;&#1074;\&#1061;&#1069;&#1057;%20&#1085;&#1086;&#1074;&#1099;&#1081;%20&#1087;&#1072;&#1082;&#1077;&#1090;\&#1048;&#1055;&#1056;%202011-2017%20%20&#1061;&#1069;&#1057;%20%20&#1086;&#1090;%2021.02.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89;&#1077;&#1090;&#1077;&#1074;&#1099;&#1077;%20&#1088;&#1077;&#1089;&#1091;&#1088;&#1089;&#1099;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69;&#1057;%20&#1045;&#1040;&#1054;\&#1048;&#1055;&#1056;%202012-2017%20&#1075;&#1075;%20(&#1087;&#1088;&#1080;&#1083;.%20&#1082;%20&#1087;&#1088;&#1080;&#1082;&#1072;&#1079;&#1091;_38%20&#1086;&#1090;%2028.09.2012&#107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3.&#1042;%20&#1056;&#1069;&#1050;,%20&#1088;&#1077;&#1075;&#1080;&#1086;&#1085;%20&#1086;&#1090;%2019.02.2013%20(&#1040;&#1069;&#1057;,%20&#1061;&#1069;&#1057;,%20&#1045;&#1040;&#1054;)\&#1061;&#1069;&#1057;%2021.05.2013%20&#1074;%20&#1055;&#1088;&#1072;&#1074;&#1080;&#1090;&#1077;&#1083;&#1100;&#1089;&#1090;&#1074;&#1086;\&#1055;&#1088;&#1080;&#1083;&#1086;&#1078;&#1077;&#1085;&#1080;&#1103;%20%204.1,%204.3,%205%20&#1054;&#1040;&#1054;%20&#1044;&#1056;&#1057;&#1050;_2013-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/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G6" t="str">
            <v>2008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."/>
      <sheetName val="приложение 1.3"/>
      <sheetName val="приложение 4.2"/>
      <sheetName val="приложение 14"/>
      <sheetName val="приложение 2.2"/>
      <sheetName val="приложение 2.3 (Гор+Бер+КЛ Ком)"/>
      <sheetName val="приложение 2.3 (Центральная)"/>
      <sheetName val="приложение 2.3 (Переясловка)"/>
      <sheetName val="приложение 2.3 (Горка)"/>
      <sheetName val="приложение 2.3 (Тишкино)"/>
      <sheetName val="приложение 2.3 (Городская)"/>
      <sheetName val="приложение 6.1 (2010) "/>
      <sheetName val="приложение 6.2 (2010)"/>
      <sheetName val="приложение 6.3 (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>
        <row r="20">
          <cell r="D20" t="b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H6" t="str">
            <v>2009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3."/>
      <sheetName val="5.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B165"/>
  <sheetViews>
    <sheetView tabSelected="1" topLeftCell="E1" workbookViewId="0">
      <selection activeCell="I26" sqref="I26"/>
    </sheetView>
  </sheetViews>
  <sheetFormatPr defaultRowHeight="15.75" outlineLevelCol="1" x14ac:dyDescent="0.25"/>
  <cols>
    <col min="1" max="1" width="9.140625" style="1"/>
    <col min="2" max="2" width="69.7109375" style="1" customWidth="1"/>
    <col min="3" max="3" width="14" style="1" customWidth="1"/>
    <col min="4" max="4" width="13.42578125" style="1" customWidth="1"/>
    <col min="5" max="5" width="12.7109375" style="1" customWidth="1"/>
    <col min="6" max="6" width="14" style="1" customWidth="1"/>
    <col min="7" max="8" width="13.85546875" style="3" customWidth="1"/>
    <col min="9" max="9" width="13.85546875" style="1" customWidth="1"/>
    <col min="10" max="15" width="13.140625" style="1" customWidth="1" outlineLevel="1"/>
    <col min="16" max="16" width="12.5703125" style="1" customWidth="1"/>
    <col min="17" max="18" width="12.5703125" style="1" hidden="1" customWidth="1" outlineLevel="1"/>
    <col min="19" max="20" width="12.5703125" style="2" hidden="1" customWidth="1" outlineLevel="1"/>
    <col min="21" max="21" width="12.5703125" style="1" hidden="1" customWidth="1" outlineLevel="1"/>
    <col min="22" max="27" width="12.5703125" style="2" hidden="1" customWidth="1" outlineLevel="1"/>
    <col min="28" max="42" width="12.5703125" style="1" hidden="1" customWidth="1" outlineLevel="1"/>
    <col min="43" max="43" width="12.5703125" style="1" customWidth="1" collapsed="1"/>
    <col min="44" max="69" width="12.5703125" style="1" hidden="1" customWidth="1" outlineLevel="1"/>
    <col min="70" max="70" width="14.5703125" style="1" customWidth="1" collapsed="1"/>
    <col min="71" max="73" width="12.5703125" style="1" hidden="1" customWidth="1" outlineLevel="1"/>
    <col min="74" max="74" width="12.5703125" style="1" hidden="1" customWidth="1" outlineLevel="1" collapsed="1"/>
    <col min="75" max="96" width="12.5703125" style="1" hidden="1" customWidth="1" outlineLevel="1"/>
    <col min="97" max="97" width="12.5703125" style="1" customWidth="1" collapsed="1"/>
    <col min="98" max="100" width="12.5703125" style="1" hidden="1" customWidth="1" outlineLevel="1"/>
    <col min="101" max="101" width="12.5703125" style="1" hidden="1" customWidth="1" outlineLevel="1" collapsed="1"/>
    <col min="102" max="123" width="12.5703125" style="1" hidden="1" customWidth="1" outlineLevel="1"/>
    <col min="124" max="124" width="12.5703125" style="1" customWidth="1" collapsed="1"/>
    <col min="125" max="150" width="12.5703125" style="1" hidden="1" customWidth="1" outlineLevel="1"/>
    <col min="151" max="151" width="13.7109375" style="1" customWidth="1" collapsed="1"/>
    <col min="152" max="156" width="12.5703125" style="1" hidden="1" customWidth="1" outlineLevel="1"/>
    <col min="157" max="157" width="14.140625" style="2" hidden="1" customWidth="1" outlineLevel="1" collapsed="1"/>
    <col min="158" max="166" width="14.140625" style="2" hidden="1" customWidth="1" outlineLevel="1"/>
    <col min="167" max="167" width="12.5703125" style="1" hidden="1" customWidth="1" outlineLevel="1"/>
    <col min="168" max="171" width="14.140625" style="1" hidden="1" customWidth="1" outlineLevel="1"/>
    <col min="172" max="177" width="14.140625" style="2" hidden="1" customWidth="1" outlineLevel="1"/>
    <col min="178" max="178" width="12.5703125" style="1" customWidth="1" collapsed="1"/>
    <col min="179" max="183" width="12.5703125" style="1" customWidth="1"/>
    <col min="184" max="16384" width="9.140625" style="1"/>
  </cols>
  <sheetData>
    <row r="1" spans="1:183" x14ac:dyDescent="0.25">
      <c r="G1" s="1"/>
      <c r="H1" s="1"/>
      <c r="EU1" s="138"/>
      <c r="EV1" s="138"/>
      <c r="EW1" s="138"/>
      <c r="EX1" s="138"/>
      <c r="EY1" s="138"/>
      <c r="EZ1" s="138"/>
      <c r="FA1" s="138"/>
      <c r="FB1" s="138"/>
      <c r="FC1" s="138"/>
      <c r="FD1" s="138"/>
      <c r="FE1" s="138"/>
      <c r="FF1" s="138"/>
      <c r="FG1" s="138"/>
      <c r="FH1" s="138"/>
      <c r="FI1" s="138"/>
      <c r="FJ1" s="138"/>
      <c r="FL1" s="138"/>
      <c r="FM1" s="138"/>
      <c r="FN1" s="138"/>
      <c r="FO1" s="138"/>
      <c r="FP1" s="138"/>
      <c r="FQ1" s="138"/>
      <c r="FR1" s="138"/>
      <c r="FS1" s="138"/>
      <c r="FT1" s="138"/>
      <c r="FU1" s="138"/>
      <c r="FV1" s="138"/>
      <c r="FW1" s="138"/>
      <c r="FX1" s="138"/>
      <c r="FY1" s="138"/>
      <c r="FZ1" s="138"/>
      <c r="GA1" s="138" t="s">
        <v>213</v>
      </c>
    </row>
    <row r="2" spans="1:183" x14ac:dyDescent="0.25">
      <c r="B2" s="136"/>
      <c r="G2" s="1"/>
      <c r="H2" s="1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 t="s">
        <v>212</v>
      </c>
    </row>
    <row r="3" spans="1:183" x14ac:dyDescent="0.25">
      <c r="B3" s="136"/>
      <c r="G3" s="1"/>
      <c r="H3" s="1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 t="s">
        <v>211</v>
      </c>
    </row>
    <row r="4" spans="1:183" x14ac:dyDescent="0.25">
      <c r="B4" s="136"/>
      <c r="G4" s="1"/>
      <c r="H4" s="1"/>
      <c r="FL4" s="126"/>
      <c r="FM4" s="126"/>
      <c r="FN4" s="126"/>
      <c r="FO4" s="126"/>
    </row>
    <row r="5" spans="1:183" x14ac:dyDescent="0.25">
      <c r="B5" s="136"/>
      <c r="G5" s="1"/>
      <c r="H5" s="1"/>
      <c r="FL5" s="126"/>
      <c r="FM5" s="126"/>
      <c r="FN5" s="126"/>
      <c r="FO5" s="126"/>
    </row>
    <row r="6" spans="1:183" x14ac:dyDescent="0.25">
      <c r="A6" s="126"/>
      <c r="B6" s="135" t="s">
        <v>210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26"/>
      <c r="Q6" s="126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</row>
    <row r="7" spans="1:183" x14ac:dyDescent="0.2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3"/>
      <c r="EV7" s="133"/>
      <c r="EW7" s="133"/>
      <c r="EX7" s="133"/>
      <c r="EY7" s="133"/>
      <c r="EZ7" s="133"/>
      <c r="FA7" s="133"/>
      <c r="FB7" s="133"/>
      <c r="FC7" s="133"/>
      <c r="FD7" s="133"/>
      <c r="FE7" s="133"/>
      <c r="FF7" s="133"/>
      <c r="FG7" s="133"/>
      <c r="FH7" s="133"/>
      <c r="FI7" s="133"/>
      <c r="FJ7" s="133"/>
      <c r="FK7" s="130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26" t="s">
        <v>209</v>
      </c>
    </row>
    <row r="8" spans="1:183" x14ac:dyDescent="0.25">
      <c r="G8" s="1"/>
      <c r="H8" s="1"/>
      <c r="EU8" s="133"/>
      <c r="EV8" s="133"/>
      <c r="EW8" s="133"/>
      <c r="EX8" s="133"/>
      <c r="EY8" s="133"/>
      <c r="EZ8" s="133"/>
      <c r="FA8" s="133"/>
      <c r="FB8" s="133"/>
      <c r="FC8" s="133"/>
      <c r="FD8" s="133"/>
      <c r="FE8" s="133"/>
      <c r="FF8" s="133"/>
      <c r="FG8" s="133"/>
      <c r="FH8" s="133"/>
      <c r="FI8" s="133"/>
      <c r="FJ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26" t="s">
        <v>208</v>
      </c>
    </row>
    <row r="9" spans="1:183" x14ac:dyDescent="0.25">
      <c r="G9" s="1"/>
      <c r="H9" s="1"/>
      <c r="R9" s="126"/>
      <c r="U9" s="126"/>
      <c r="AB9" s="126"/>
      <c r="AC9" s="126"/>
      <c r="AD9" s="126"/>
      <c r="AE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26"/>
    </row>
    <row r="10" spans="1:183" x14ac:dyDescent="0.25">
      <c r="G10" s="1"/>
      <c r="H10" s="1"/>
      <c r="EU10" s="133"/>
      <c r="EV10" s="133"/>
      <c r="EW10" s="133"/>
      <c r="EX10" s="133"/>
      <c r="EY10" s="133"/>
      <c r="EZ10" s="133"/>
      <c r="FA10" s="133"/>
      <c r="FB10" s="133"/>
      <c r="FC10" s="133"/>
      <c r="FD10" s="133"/>
      <c r="FE10" s="133"/>
      <c r="FF10" s="133"/>
      <c r="FG10" s="133"/>
      <c r="FH10" s="133"/>
      <c r="FI10" s="133"/>
      <c r="FJ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26" t="s">
        <v>207</v>
      </c>
    </row>
    <row r="11" spans="1:183" x14ac:dyDescent="0.25">
      <c r="G11" s="1"/>
      <c r="H11" s="1"/>
      <c r="EU11" s="133"/>
      <c r="EV11" s="133"/>
      <c r="EW11" s="133"/>
      <c r="EX11" s="133"/>
      <c r="EY11" s="133"/>
      <c r="EZ11" s="133"/>
      <c r="FA11" s="133"/>
      <c r="FB11" s="133"/>
      <c r="FC11" s="133"/>
      <c r="FD11" s="133"/>
      <c r="FE11" s="133"/>
      <c r="FF11" s="133"/>
      <c r="FG11" s="133"/>
      <c r="FH11" s="133"/>
      <c r="FI11" s="133"/>
      <c r="FJ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26" t="s">
        <v>206</v>
      </c>
    </row>
    <row r="12" spans="1:183" x14ac:dyDescent="0.25">
      <c r="G12" s="1"/>
      <c r="H12" s="1"/>
      <c r="P12" s="132">
        <f>P18-P13</f>
        <v>-3.7999999995008693E-4</v>
      </c>
      <c r="AA12" s="5"/>
      <c r="AQ12" s="131"/>
      <c r="AX12" s="4"/>
      <c r="BD12" s="4"/>
      <c r="BR12" s="131"/>
      <c r="BY12" s="4"/>
      <c r="CE12" s="4"/>
      <c r="CS12" s="131"/>
      <c r="CZ12" s="4"/>
      <c r="DF12" s="4"/>
      <c r="DT12" s="131"/>
      <c r="EU12" s="131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2" t="s">
        <v>205</v>
      </c>
    </row>
    <row r="13" spans="1:183" x14ac:dyDescent="0.25">
      <c r="G13" s="125"/>
      <c r="H13" s="125"/>
      <c r="I13" s="125"/>
      <c r="P13" s="129">
        <f>(FV18-FV99)*1.18+P99</f>
        <v>361.13937999999996</v>
      </c>
      <c r="Q13" s="127"/>
      <c r="R13" s="127"/>
      <c r="S13" s="128"/>
      <c r="T13" s="128"/>
      <c r="U13" s="127"/>
      <c r="V13" s="128"/>
      <c r="W13" s="128"/>
      <c r="X13" s="128"/>
      <c r="Y13" s="128"/>
      <c r="Z13" s="128"/>
      <c r="AA13" s="128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FL13" s="126"/>
      <c r="FM13" s="126"/>
      <c r="FN13" s="126"/>
      <c r="FO13" s="126"/>
      <c r="FV13" s="125"/>
      <c r="FW13" s="125"/>
      <c r="FX13" s="125"/>
      <c r="FY13" s="125"/>
      <c r="FZ13" s="125"/>
      <c r="GA13" s="125"/>
    </row>
    <row r="14" spans="1:183" x14ac:dyDescent="0.25">
      <c r="G14" s="1"/>
      <c r="H14" s="1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FK14" s="4"/>
      <c r="FV14" s="4"/>
      <c r="FW14" s="4"/>
      <c r="FX14" s="4"/>
      <c r="FY14" s="4"/>
      <c r="FZ14" s="4"/>
      <c r="GA14" s="4"/>
    </row>
    <row r="15" spans="1:183" s="119" customFormat="1" ht="21" customHeight="1" x14ac:dyDescent="0.25">
      <c r="A15" s="120" t="s">
        <v>204</v>
      </c>
      <c r="B15" s="120" t="s">
        <v>203</v>
      </c>
      <c r="C15" s="120" t="s">
        <v>202</v>
      </c>
      <c r="D15" s="120" t="s">
        <v>201</v>
      </c>
      <c r="E15" s="120" t="s">
        <v>200</v>
      </c>
      <c r="F15" s="120" t="s">
        <v>199</v>
      </c>
      <c r="G15" s="123" t="s">
        <v>198</v>
      </c>
      <c r="H15" s="123" t="s">
        <v>197</v>
      </c>
      <c r="I15" s="120" t="s">
        <v>196</v>
      </c>
      <c r="J15" s="124" t="s">
        <v>195</v>
      </c>
      <c r="K15" s="124"/>
      <c r="L15" s="124"/>
      <c r="M15" s="124"/>
      <c r="N15" s="124"/>
      <c r="O15" s="124"/>
      <c r="P15" s="124" t="s">
        <v>194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 t="s">
        <v>193</v>
      </c>
      <c r="FW15" s="124"/>
      <c r="FX15" s="124"/>
      <c r="FY15" s="124"/>
      <c r="FZ15" s="124"/>
      <c r="GA15" s="124"/>
    </row>
    <row r="16" spans="1:183" s="119" customFormat="1" ht="126" x14ac:dyDescent="0.25">
      <c r="A16" s="120"/>
      <c r="B16" s="120"/>
      <c r="C16" s="120"/>
      <c r="D16" s="120"/>
      <c r="E16" s="120"/>
      <c r="F16" s="120"/>
      <c r="G16" s="123"/>
      <c r="H16" s="123"/>
      <c r="I16" s="120"/>
      <c r="J16" s="122" t="s">
        <v>159</v>
      </c>
      <c r="K16" s="122" t="s">
        <v>158</v>
      </c>
      <c r="L16" s="27" t="s">
        <v>157</v>
      </c>
      <c r="M16" s="27" t="s">
        <v>156</v>
      </c>
      <c r="N16" s="27" t="s">
        <v>155</v>
      </c>
      <c r="O16" s="122" t="s">
        <v>186</v>
      </c>
      <c r="P16" s="121" t="s">
        <v>192</v>
      </c>
      <c r="Q16" s="122" t="s">
        <v>185</v>
      </c>
      <c r="R16" s="76" t="s">
        <v>184</v>
      </c>
      <c r="S16" s="76" t="s">
        <v>187</v>
      </c>
      <c r="T16" s="76" t="s">
        <v>182</v>
      </c>
      <c r="U16" s="76" t="s">
        <v>181</v>
      </c>
      <c r="V16" s="76" t="s">
        <v>180</v>
      </c>
      <c r="W16" s="76" t="s">
        <v>179</v>
      </c>
      <c r="X16" s="76" t="s">
        <v>178</v>
      </c>
      <c r="Y16" s="76" t="s">
        <v>177</v>
      </c>
      <c r="Z16" s="76" t="s">
        <v>176</v>
      </c>
      <c r="AA16" s="76" t="s">
        <v>175</v>
      </c>
      <c r="AB16" s="76" t="s">
        <v>174</v>
      </c>
      <c r="AC16" s="76" t="s">
        <v>173</v>
      </c>
      <c r="AD16" s="76" t="s">
        <v>172</v>
      </c>
      <c r="AE16" s="76" t="s">
        <v>171</v>
      </c>
      <c r="AF16" s="76" t="s">
        <v>170</v>
      </c>
      <c r="AG16" s="76" t="s">
        <v>169</v>
      </c>
      <c r="AH16" s="122" t="s">
        <v>168</v>
      </c>
      <c r="AI16" s="76" t="s">
        <v>167</v>
      </c>
      <c r="AJ16" s="76" t="s">
        <v>166</v>
      </c>
      <c r="AK16" s="76" t="s">
        <v>165</v>
      </c>
      <c r="AL16" s="76" t="s">
        <v>164</v>
      </c>
      <c r="AM16" s="76" t="s">
        <v>163</v>
      </c>
      <c r="AN16" s="76" t="s">
        <v>162</v>
      </c>
      <c r="AO16" s="76" t="s">
        <v>161</v>
      </c>
      <c r="AP16" s="122" t="s">
        <v>160</v>
      </c>
      <c r="AQ16" s="121" t="s">
        <v>191</v>
      </c>
      <c r="AR16" s="122" t="s">
        <v>185</v>
      </c>
      <c r="AS16" s="76" t="s">
        <v>184</v>
      </c>
      <c r="AT16" s="76" t="s">
        <v>187</v>
      </c>
      <c r="AU16" s="76" t="s">
        <v>182</v>
      </c>
      <c r="AV16" s="76" t="s">
        <v>181</v>
      </c>
      <c r="AW16" s="76" t="s">
        <v>180</v>
      </c>
      <c r="AX16" s="76" t="s">
        <v>179</v>
      </c>
      <c r="AY16" s="76" t="s">
        <v>178</v>
      </c>
      <c r="AZ16" s="76" t="s">
        <v>177</v>
      </c>
      <c r="BA16" s="76" t="s">
        <v>176</v>
      </c>
      <c r="BB16" s="76" t="s">
        <v>175</v>
      </c>
      <c r="BC16" s="76" t="s">
        <v>174</v>
      </c>
      <c r="BD16" s="76" t="s">
        <v>173</v>
      </c>
      <c r="BE16" s="76" t="s">
        <v>172</v>
      </c>
      <c r="BF16" s="76" t="s">
        <v>171</v>
      </c>
      <c r="BG16" s="76" t="s">
        <v>170</v>
      </c>
      <c r="BH16" s="76" t="s">
        <v>169</v>
      </c>
      <c r="BI16" s="122" t="s">
        <v>168</v>
      </c>
      <c r="BJ16" s="76" t="s">
        <v>167</v>
      </c>
      <c r="BK16" s="76" t="s">
        <v>166</v>
      </c>
      <c r="BL16" s="76" t="s">
        <v>165</v>
      </c>
      <c r="BM16" s="76" t="s">
        <v>164</v>
      </c>
      <c r="BN16" s="76" t="s">
        <v>163</v>
      </c>
      <c r="BO16" s="76" t="s">
        <v>162</v>
      </c>
      <c r="BP16" s="76" t="s">
        <v>161</v>
      </c>
      <c r="BQ16" s="122" t="s">
        <v>160</v>
      </c>
      <c r="BR16" s="121" t="s">
        <v>190</v>
      </c>
      <c r="BS16" s="122" t="s">
        <v>185</v>
      </c>
      <c r="BT16" s="76" t="s">
        <v>184</v>
      </c>
      <c r="BU16" s="76" t="s">
        <v>187</v>
      </c>
      <c r="BV16" s="76" t="s">
        <v>182</v>
      </c>
      <c r="BW16" s="76" t="s">
        <v>181</v>
      </c>
      <c r="BX16" s="76" t="s">
        <v>180</v>
      </c>
      <c r="BY16" s="76" t="s">
        <v>179</v>
      </c>
      <c r="BZ16" s="76" t="s">
        <v>178</v>
      </c>
      <c r="CA16" s="76" t="s">
        <v>177</v>
      </c>
      <c r="CB16" s="76" t="s">
        <v>176</v>
      </c>
      <c r="CC16" s="76" t="s">
        <v>175</v>
      </c>
      <c r="CD16" s="76" t="s">
        <v>174</v>
      </c>
      <c r="CE16" s="76" t="s">
        <v>173</v>
      </c>
      <c r="CF16" s="76" t="s">
        <v>172</v>
      </c>
      <c r="CG16" s="76" t="s">
        <v>171</v>
      </c>
      <c r="CH16" s="76" t="s">
        <v>170</v>
      </c>
      <c r="CI16" s="76" t="s">
        <v>169</v>
      </c>
      <c r="CJ16" s="122" t="s">
        <v>168</v>
      </c>
      <c r="CK16" s="76" t="s">
        <v>167</v>
      </c>
      <c r="CL16" s="76" t="s">
        <v>166</v>
      </c>
      <c r="CM16" s="76" t="s">
        <v>165</v>
      </c>
      <c r="CN16" s="76" t="s">
        <v>164</v>
      </c>
      <c r="CO16" s="76" t="s">
        <v>163</v>
      </c>
      <c r="CP16" s="76" t="s">
        <v>162</v>
      </c>
      <c r="CQ16" s="76" t="s">
        <v>161</v>
      </c>
      <c r="CR16" s="122" t="s">
        <v>160</v>
      </c>
      <c r="CS16" s="121" t="s">
        <v>189</v>
      </c>
      <c r="CT16" s="122" t="s">
        <v>185</v>
      </c>
      <c r="CU16" s="76" t="s">
        <v>184</v>
      </c>
      <c r="CV16" s="76" t="s">
        <v>187</v>
      </c>
      <c r="CW16" s="76" t="s">
        <v>182</v>
      </c>
      <c r="CX16" s="76" t="s">
        <v>181</v>
      </c>
      <c r="CY16" s="76" t="s">
        <v>180</v>
      </c>
      <c r="CZ16" s="76" t="s">
        <v>179</v>
      </c>
      <c r="DA16" s="76" t="s">
        <v>178</v>
      </c>
      <c r="DB16" s="76" t="s">
        <v>177</v>
      </c>
      <c r="DC16" s="76" t="s">
        <v>176</v>
      </c>
      <c r="DD16" s="76" t="s">
        <v>175</v>
      </c>
      <c r="DE16" s="76" t="s">
        <v>174</v>
      </c>
      <c r="DF16" s="76" t="s">
        <v>173</v>
      </c>
      <c r="DG16" s="76" t="s">
        <v>172</v>
      </c>
      <c r="DH16" s="76" t="s">
        <v>171</v>
      </c>
      <c r="DI16" s="76" t="s">
        <v>170</v>
      </c>
      <c r="DJ16" s="76" t="s">
        <v>169</v>
      </c>
      <c r="DK16" s="122" t="s">
        <v>168</v>
      </c>
      <c r="DL16" s="76" t="s">
        <v>167</v>
      </c>
      <c r="DM16" s="76" t="s">
        <v>166</v>
      </c>
      <c r="DN16" s="76" t="s">
        <v>165</v>
      </c>
      <c r="DO16" s="76" t="s">
        <v>164</v>
      </c>
      <c r="DP16" s="76" t="s">
        <v>163</v>
      </c>
      <c r="DQ16" s="76" t="s">
        <v>162</v>
      </c>
      <c r="DR16" s="76" t="s">
        <v>161</v>
      </c>
      <c r="DS16" s="122" t="s">
        <v>160</v>
      </c>
      <c r="DT16" s="121" t="s">
        <v>188</v>
      </c>
      <c r="DU16" s="122" t="s">
        <v>185</v>
      </c>
      <c r="DV16" s="76" t="s">
        <v>184</v>
      </c>
      <c r="DW16" s="76" t="s">
        <v>187</v>
      </c>
      <c r="DX16" s="76" t="s">
        <v>182</v>
      </c>
      <c r="DY16" s="76" t="s">
        <v>181</v>
      </c>
      <c r="DZ16" s="76" t="s">
        <v>180</v>
      </c>
      <c r="EA16" s="76" t="s">
        <v>179</v>
      </c>
      <c r="EB16" s="76" t="s">
        <v>178</v>
      </c>
      <c r="EC16" s="76" t="s">
        <v>177</v>
      </c>
      <c r="ED16" s="76" t="s">
        <v>176</v>
      </c>
      <c r="EE16" s="76" t="s">
        <v>175</v>
      </c>
      <c r="EF16" s="76" t="s">
        <v>174</v>
      </c>
      <c r="EG16" s="76" t="s">
        <v>173</v>
      </c>
      <c r="EH16" s="76" t="s">
        <v>172</v>
      </c>
      <c r="EI16" s="76" t="s">
        <v>171</v>
      </c>
      <c r="EJ16" s="76" t="s">
        <v>170</v>
      </c>
      <c r="EK16" s="76" t="s">
        <v>169</v>
      </c>
      <c r="EL16" s="122" t="s">
        <v>168</v>
      </c>
      <c r="EM16" s="76" t="s">
        <v>167</v>
      </c>
      <c r="EN16" s="76" t="s">
        <v>166</v>
      </c>
      <c r="EO16" s="76" t="s">
        <v>165</v>
      </c>
      <c r="EP16" s="76" t="s">
        <v>164</v>
      </c>
      <c r="EQ16" s="76" t="s">
        <v>163</v>
      </c>
      <c r="ER16" s="76" t="s">
        <v>162</v>
      </c>
      <c r="ES16" s="76" t="s">
        <v>161</v>
      </c>
      <c r="ET16" s="122" t="s">
        <v>160</v>
      </c>
      <c r="EU16" s="122" t="s">
        <v>186</v>
      </c>
      <c r="EV16" s="122" t="s">
        <v>185</v>
      </c>
      <c r="EW16" s="76" t="s">
        <v>184</v>
      </c>
      <c r="EX16" s="76" t="s">
        <v>183</v>
      </c>
      <c r="EY16" s="76" t="s">
        <v>182</v>
      </c>
      <c r="EZ16" s="76" t="s">
        <v>181</v>
      </c>
      <c r="FA16" s="76" t="s">
        <v>180</v>
      </c>
      <c r="FB16" s="76" t="s">
        <v>179</v>
      </c>
      <c r="FC16" s="76" t="s">
        <v>178</v>
      </c>
      <c r="FD16" s="76" t="s">
        <v>177</v>
      </c>
      <c r="FE16" s="76" t="s">
        <v>176</v>
      </c>
      <c r="FF16" s="76" t="s">
        <v>175</v>
      </c>
      <c r="FG16" s="76" t="s">
        <v>174</v>
      </c>
      <c r="FH16" s="76" t="s">
        <v>173</v>
      </c>
      <c r="FI16" s="76" t="s">
        <v>172</v>
      </c>
      <c r="FJ16" s="76" t="s">
        <v>171</v>
      </c>
      <c r="FK16" s="76" t="s">
        <v>170</v>
      </c>
      <c r="FL16" s="76" t="s">
        <v>169</v>
      </c>
      <c r="FM16" s="122" t="s">
        <v>168</v>
      </c>
      <c r="FN16" s="76" t="s">
        <v>167</v>
      </c>
      <c r="FO16" s="76" t="s">
        <v>166</v>
      </c>
      <c r="FP16" s="76" t="s">
        <v>165</v>
      </c>
      <c r="FQ16" s="76" t="s">
        <v>164</v>
      </c>
      <c r="FR16" s="76" t="s">
        <v>163</v>
      </c>
      <c r="FS16" s="76" t="s">
        <v>162</v>
      </c>
      <c r="FT16" s="76" t="s">
        <v>161</v>
      </c>
      <c r="FU16" s="122" t="s">
        <v>160</v>
      </c>
      <c r="FV16" s="122" t="s">
        <v>159</v>
      </c>
      <c r="FW16" s="122" t="s">
        <v>158</v>
      </c>
      <c r="FX16" s="27" t="s">
        <v>157</v>
      </c>
      <c r="FY16" s="27" t="s">
        <v>156</v>
      </c>
      <c r="FZ16" s="27" t="s">
        <v>155</v>
      </c>
      <c r="GA16" s="121" t="s">
        <v>154</v>
      </c>
    </row>
    <row r="17" spans="1:184" s="119" customFormat="1" x14ac:dyDescent="0.25">
      <c r="A17" s="120"/>
      <c r="B17" s="120"/>
      <c r="C17" s="76" t="s">
        <v>153</v>
      </c>
      <c r="D17" s="76" t="s">
        <v>152</v>
      </c>
      <c r="E17" s="120"/>
      <c r="F17" s="120"/>
      <c r="G17" s="26" t="s">
        <v>151</v>
      </c>
      <c r="H17" s="26" t="s">
        <v>151</v>
      </c>
      <c r="I17" s="76" t="s">
        <v>151</v>
      </c>
      <c r="J17" s="76" t="s">
        <v>152</v>
      </c>
      <c r="K17" s="76" t="s">
        <v>152</v>
      </c>
      <c r="L17" s="76" t="s">
        <v>152</v>
      </c>
      <c r="M17" s="76" t="s">
        <v>152</v>
      </c>
      <c r="N17" s="76" t="s">
        <v>152</v>
      </c>
      <c r="O17" s="76" t="s">
        <v>152</v>
      </c>
      <c r="P17" s="76" t="s">
        <v>151</v>
      </c>
      <c r="Q17" s="76" t="s">
        <v>151</v>
      </c>
      <c r="R17" s="76" t="s">
        <v>151</v>
      </c>
      <c r="S17" s="76" t="s">
        <v>151</v>
      </c>
      <c r="T17" s="76" t="s">
        <v>151</v>
      </c>
      <c r="U17" s="76" t="s">
        <v>151</v>
      </c>
      <c r="V17" s="76" t="s">
        <v>151</v>
      </c>
      <c r="W17" s="76" t="s">
        <v>151</v>
      </c>
      <c r="X17" s="76" t="s">
        <v>151</v>
      </c>
      <c r="Y17" s="76" t="s">
        <v>151</v>
      </c>
      <c r="Z17" s="76" t="s">
        <v>151</v>
      </c>
      <c r="AA17" s="76" t="s">
        <v>151</v>
      </c>
      <c r="AB17" s="76" t="s">
        <v>151</v>
      </c>
      <c r="AC17" s="76" t="s">
        <v>151</v>
      </c>
      <c r="AD17" s="76" t="s">
        <v>151</v>
      </c>
      <c r="AE17" s="76" t="s">
        <v>151</v>
      </c>
      <c r="AF17" s="76" t="s">
        <v>151</v>
      </c>
      <c r="AG17" s="76" t="s">
        <v>151</v>
      </c>
      <c r="AH17" s="76" t="s">
        <v>151</v>
      </c>
      <c r="AI17" s="76" t="s">
        <v>151</v>
      </c>
      <c r="AJ17" s="76" t="s">
        <v>151</v>
      </c>
      <c r="AK17" s="76" t="s">
        <v>151</v>
      </c>
      <c r="AL17" s="76" t="s">
        <v>151</v>
      </c>
      <c r="AM17" s="76" t="s">
        <v>151</v>
      </c>
      <c r="AN17" s="76" t="s">
        <v>151</v>
      </c>
      <c r="AO17" s="76" t="s">
        <v>151</v>
      </c>
      <c r="AP17" s="76" t="s">
        <v>151</v>
      </c>
      <c r="AQ17" s="76" t="s">
        <v>151</v>
      </c>
      <c r="AR17" s="76" t="s">
        <v>151</v>
      </c>
      <c r="AS17" s="76" t="s">
        <v>151</v>
      </c>
      <c r="AT17" s="76" t="s">
        <v>151</v>
      </c>
      <c r="AU17" s="76" t="s">
        <v>151</v>
      </c>
      <c r="AV17" s="76" t="s">
        <v>151</v>
      </c>
      <c r="AW17" s="76" t="s">
        <v>151</v>
      </c>
      <c r="AX17" s="76" t="s">
        <v>151</v>
      </c>
      <c r="AY17" s="76" t="s">
        <v>151</v>
      </c>
      <c r="AZ17" s="76" t="s">
        <v>151</v>
      </c>
      <c r="BA17" s="76" t="s">
        <v>151</v>
      </c>
      <c r="BB17" s="76" t="s">
        <v>151</v>
      </c>
      <c r="BC17" s="76" t="s">
        <v>151</v>
      </c>
      <c r="BD17" s="76" t="s">
        <v>151</v>
      </c>
      <c r="BE17" s="76" t="s">
        <v>151</v>
      </c>
      <c r="BF17" s="76" t="s">
        <v>151</v>
      </c>
      <c r="BG17" s="76" t="s">
        <v>151</v>
      </c>
      <c r="BH17" s="76" t="s">
        <v>151</v>
      </c>
      <c r="BI17" s="76" t="s">
        <v>151</v>
      </c>
      <c r="BJ17" s="76" t="s">
        <v>151</v>
      </c>
      <c r="BK17" s="76" t="s">
        <v>151</v>
      </c>
      <c r="BL17" s="76" t="s">
        <v>151</v>
      </c>
      <c r="BM17" s="76" t="s">
        <v>151</v>
      </c>
      <c r="BN17" s="76" t="s">
        <v>151</v>
      </c>
      <c r="BO17" s="76" t="s">
        <v>151</v>
      </c>
      <c r="BP17" s="76" t="s">
        <v>151</v>
      </c>
      <c r="BQ17" s="76" t="s">
        <v>151</v>
      </c>
      <c r="BR17" s="76" t="s">
        <v>151</v>
      </c>
      <c r="BS17" s="76" t="s">
        <v>151</v>
      </c>
      <c r="BT17" s="76" t="s">
        <v>151</v>
      </c>
      <c r="BU17" s="76" t="s">
        <v>151</v>
      </c>
      <c r="BV17" s="76" t="s">
        <v>151</v>
      </c>
      <c r="BW17" s="76" t="s">
        <v>151</v>
      </c>
      <c r="BX17" s="76" t="s">
        <v>151</v>
      </c>
      <c r="BY17" s="76" t="s">
        <v>151</v>
      </c>
      <c r="BZ17" s="76" t="s">
        <v>151</v>
      </c>
      <c r="CA17" s="76" t="s">
        <v>151</v>
      </c>
      <c r="CB17" s="76" t="s">
        <v>151</v>
      </c>
      <c r="CC17" s="76" t="s">
        <v>151</v>
      </c>
      <c r="CD17" s="76" t="s">
        <v>151</v>
      </c>
      <c r="CE17" s="76" t="s">
        <v>151</v>
      </c>
      <c r="CF17" s="76" t="s">
        <v>151</v>
      </c>
      <c r="CG17" s="76" t="s">
        <v>151</v>
      </c>
      <c r="CH17" s="76" t="s">
        <v>151</v>
      </c>
      <c r="CI17" s="76" t="s">
        <v>151</v>
      </c>
      <c r="CJ17" s="76" t="s">
        <v>151</v>
      </c>
      <c r="CK17" s="76" t="s">
        <v>151</v>
      </c>
      <c r="CL17" s="76" t="s">
        <v>151</v>
      </c>
      <c r="CM17" s="76" t="s">
        <v>151</v>
      </c>
      <c r="CN17" s="76" t="s">
        <v>151</v>
      </c>
      <c r="CO17" s="76" t="s">
        <v>151</v>
      </c>
      <c r="CP17" s="76" t="s">
        <v>151</v>
      </c>
      <c r="CQ17" s="76" t="s">
        <v>151</v>
      </c>
      <c r="CR17" s="76" t="s">
        <v>151</v>
      </c>
      <c r="CS17" s="76" t="s">
        <v>151</v>
      </c>
      <c r="CT17" s="76" t="s">
        <v>151</v>
      </c>
      <c r="CU17" s="76" t="s">
        <v>151</v>
      </c>
      <c r="CV17" s="76" t="s">
        <v>151</v>
      </c>
      <c r="CW17" s="76" t="s">
        <v>151</v>
      </c>
      <c r="CX17" s="76" t="s">
        <v>151</v>
      </c>
      <c r="CY17" s="76" t="s">
        <v>151</v>
      </c>
      <c r="CZ17" s="76" t="s">
        <v>151</v>
      </c>
      <c r="DA17" s="76" t="s">
        <v>151</v>
      </c>
      <c r="DB17" s="76" t="s">
        <v>151</v>
      </c>
      <c r="DC17" s="76" t="s">
        <v>151</v>
      </c>
      <c r="DD17" s="76" t="s">
        <v>151</v>
      </c>
      <c r="DE17" s="76" t="s">
        <v>151</v>
      </c>
      <c r="DF17" s="76" t="s">
        <v>151</v>
      </c>
      <c r="DG17" s="76" t="s">
        <v>151</v>
      </c>
      <c r="DH17" s="76" t="s">
        <v>151</v>
      </c>
      <c r="DI17" s="76" t="s">
        <v>151</v>
      </c>
      <c r="DJ17" s="76" t="s">
        <v>151</v>
      </c>
      <c r="DK17" s="76" t="s">
        <v>151</v>
      </c>
      <c r="DL17" s="76" t="s">
        <v>151</v>
      </c>
      <c r="DM17" s="76" t="s">
        <v>151</v>
      </c>
      <c r="DN17" s="76" t="s">
        <v>151</v>
      </c>
      <c r="DO17" s="76" t="s">
        <v>151</v>
      </c>
      <c r="DP17" s="76" t="s">
        <v>151</v>
      </c>
      <c r="DQ17" s="76" t="s">
        <v>151</v>
      </c>
      <c r="DR17" s="76" t="s">
        <v>151</v>
      </c>
      <c r="DS17" s="76" t="s">
        <v>151</v>
      </c>
      <c r="DT17" s="76" t="s">
        <v>151</v>
      </c>
      <c r="DU17" s="76" t="s">
        <v>151</v>
      </c>
      <c r="DV17" s="76" t="s">
        <v>151</v>
      </c>
      <c r="DW17" s="76" t="s">
        <v>151</v>
      </c>
      <c r="DX17" s="76" t="s">
        <v>151</v>
      </c>
      <c r="DY17" s="76" t="s">
        <v>151</v>
      </c>
      <c r="DZ17" s="76" t="s">
        <v>151</v>
      </c>
      <c r="EA17" s="76" t="s">
        <v>151</v>
      </c>
      <c r="EB17" s="76" t="s">
        <v>151</v>
      </c>
      <c r="EC17" s="76" t="s">
        <v>151</v>
      </c>
      <c r="ED17" s="76" t="s">
        <v>151</v>
      </c>
      <c r="EE17" s="76" t="s">
        <v>151</v>
      </c>
      <c r="EF17" s="76" t="s">
        <v>151</v>
      </c>
      <c r="EG17" s="76" t="s">
        <v>151</v>
      </c>
      <c r="EH17" s="76" t="s">
        <v>151</v>
      </c>
      <c r="EI17" s="76" t="s">
        <v>151</v>
      </c>
      <c r="EJ17" s="76" t="s">
        <v>151</v>
      </c>
      <c r="EK17" s="76" t="s">
        <v>151</v>
      </c>
      <c r="EL17" s="76" t="s">
        <v>151</v>
      </c>
      <c r="EM17" s="76" t="s">
        <v>151</v>
      </c>
      <c r="EN17" s="76" t="s">
        <v>151</v>
      </c>
      <c r="EO17" s="76" t="s">
        <v>151</v>
      </c>
      <c r="EP17" s="76" t="s">
        <v>151</v>
      </c>
      <c r="EQ17" s="76" t="s">
        <v>151</v>
      </c>
      <c r="ER17" s="76" t="s">
        <v>151</v>
      </c>
      <c r="ES17" s="76" t="s">
        <v>151</v>
      </c>
      <c r="ET17" s="76" t="s">
        <v>151</v>
      </c>
      <c r="EU17" s="76" t="s">
        <v>151</v>
      </c>
      <c r="EV17" s="76" t="s">
        <v>151</v>
      </c>
      <c r="EW17" s="76" t="s">
        <v>151</v>
      </c>
      <c r="EX17" s="76" t="s">
        <v>151</v>
      </c>
      <c r="EY17" s="76" t="s">
        <v>151</v>
      </c>
      <c r="EZ17" s="76" t="s">
        <v>151</v>
      </c>
      <c r="FA17" s="76" t="s">
        <v>151</v>
      </c>
      <c r="FB17" s="76" t="s">
        <v>151</v>
      </c>
      <c r="FC17" s="76" t="s">
        <v>151</v>
      </c>
      <c r="FD17" s="76" t="s">
        <v>151</v>
      </c>
      <c r="FE17" s="76" t="s">
        <v>151</v>
      </c>
      <c r="FF17" s="76" t="s">
        <v>151</v>
      </c>
      <c r="FG17" s="76" t="s">
        <v>151</v>
      </c>
      <c r="FH17" s="76" t="s">
        <v>151</v>
      </c>
      <c r="FI17" s="76" t="s">
        <v>151</v>
      </c>
      <c r="FJ17" s="76" t="s">
        <v>151</v>
      </c>
      <c r="FK17" s="76" t="s">
        <v>151</v>
      </c>
      <c r="FL17" s="76" t="s">
        <v>151</v>
      </c>
      <c r="FM17" s="76" t="s">
        <v>151</v>
      </c>
      <c r="FN17" s="76" t="s">
        <v>151</v>
      </c>
      <c r="FO17" s="76" t="s">
        <v>151</v>
      </c>
      <c r="FP17" s="76" t="s">
        <v>151</v>
      </c>
      <c r="FQ17" s="76" t="s">
        <v>151</v>
      </c>
      <c r="FR17" s="76" t="s">
        <v>151</v>
      </c>
      <c r="FS17" s="76" t="s">
        <v>151</v>
      </c>
      <c r="FT17" s="76" t="s">
        <v>151</v>
      </c>
      <c r="FU17" s="76" t="s">
        <v>151</v>
      </c>
      <c r="FV17" s="76" t="s">
        <v>151</v>
      </c>
      <c r="FW17" s="76" t="s">
        <v>151</v>
      </c>
      <c r="FX17" s="76" t="s">
        <v>151</v>
      </c>
      <c r="FY17" s="76" t="s">
        <v>151</v>
      </c>
      <c r="FZ17" s="76" t="s">
        <v>151</v>
      </c>
      <c r="GA17" s="76" t="s">
        <v>151</v>
      </c>
    </row>
    <row r="18" spans="1:184" s="15" customFormat="1" x14ac:dyDescent="0.25">
      <c r="A18" s="118"/>
      <c r="B18" s="117" t="s">
        <v>150</v>
      </c>
      <c r="C18" s="117" t="s">
        <v>36</v>
      </c>
      <c r="D18" s="115">
        <f>D20</f>
        <v>64.95</v>
      </c>
      <c r="E18" s="117"/>
      <c r="F18" s="117"/>
      <c r="G18" s="116">
        <f>G19</f>
        <v>2163.7049999999999</v>
      </c>
      <c r="H18" s="116">
        <f>H19</f>
        <v>2044.183</v>
      </c>
      <c r="I18" s="116">
        <f>I19</f>
        <v>151.44999999999999</v>
      </c>
      <c r="J18" s="115">
        <f>J20</f>
        <v>33.770000000000003</v>
      </c>
      <c r="K18" s="115">
        <f>K20</f>
        <v>4.2</v>
      </c>
      <c r="L18" s="115">
        <f>L20</f>
        <v>25.060000000000002</v>
      </c>
      <c r="M18" s="115">
        <f>M20</f>
        <v>10.29</v>
      </c>
      <c r="N18" s="115">
        <f>N20</f>
        <v>50</v>
      </c>
      <c r="O18" s="115">
        <f>O20</f>
        <v>123.32</v>
      </c>
      <c r="P18" s="114">
        <f>P19</f>
        <v>361.13900000000001</v>
      </c>
      <c r="Q18" s="114">
        <f>Q19</f>
        <v>327.82799999999997</v>
      </c>
      <c r="R18" s="114">
        <f>R19</f>
        <v>0</v>
      </c>
      <c r="S18" s="114">
        <f>S19</f>
        <v>96.76</v>
      </c>
      <c r="T18" s="114">
        <f>T19</f>
        <v>0</v>
      </c>
      <c r="U18" s="114">
        <f>U19</f>
        <v>27.824000000000002</v>
      </c>
      <c r="V18" s="114">
        <f>V19</f>
        <v>0</v>
      </c>
      <c r="W18" s="114">
        <f>W19</f>
        <v>0</v>
      </c>
      <c r="X18" s="114">
        <f>X19</f>
        <v>0</v>
      </c>
      <c r="Y18" s="114">
        <f>Y19</f>
        <v>0</v>
      </c>
      <c r="Z18" s="114">
        <f>Z19</f>
        <v>203.244</v>
      </c>
      <c r="AA18" s="114">
        <f>AA19</f>
        <v>0</v>
      </c>
      <c r="AB18" s="114">
        <f>AB19</f>
        <v>0</v>
      </c>
      <c r="AC18" s="114">
        <f>AC19</f>
        <v>0</v>
      </c>
      <c r="AD18" s="114">
        <f>AD19</f>
        <v>0</v>
      </c>
      <c r="AE18" s="114">
        <f>AE19</f>
        <v>0</v>
      </c>
      <c r="AF18" s="114">
        <f>AF19</f>
        <v>0</v>
      </c>
      <c r="AG18" s="114">
        <f>AG19</f>
        <v>0</v>
      </c>
      <c r="AH18" s="114">
        <f>AH19</f>
        <v>33.311</v>
      </c>
      <c r="AI18" s="114">
        <f>AI19</f>
        <v>33.311</v>
      </c>
      <c r="AJ18" s="114">
        <f>AJ19</f>
        <v>0</v>
      </c>
      <c r="AK18" s="114">
        <f>AK19</f>
        <v>0</v>
      </c>
      <c r="AL18" s="114">
        <f>AL19</f>
        <v>0</v>
      </c>
      <c r="AM18" s="114">
        <f>AM19</f>
        <v>0</v>
      </c>
      <c r="AN18" s="114">
        <f>AN19</f>
        <v>0</v>
      </c>
      <c r="AO18" s="114">
        <f>AO19</f>
        <v>0</v>
      </c>
      <c r="AP18" s="114">
        <f>AP19</f>
        <v>0</v>
      </c>
      <c r="AQ18" s="114">
        <f>AQ19</f>
        <v>362.82799999999997</v>
      </c>
      <c r="AR18" s="114">
        <f>AR19</f>
        <v>333.32799999999997</v>
      </c>
      <c r="AS18" s="114">
        <f>AS19</f>
        <v>0</v>
      </c>
      <c r="AT18" s="114">
        <f>AT19</f>
        <v>99.12</v>
      </c>
      <c r="AU18" s="114">
        <f>AU19</f>
        <v>0</v>
      </c>
      <c r="AV18" s="114">
        <f>AV19</f>
        <v>8.26</v>
      </c>
      <c r="AW18" s="114">
        <f>AW19</f>
        <v>0</v>
      </c>
      <c r="AX18" s="114">
        <f>AX19</f>
        <v>0</v>
      </c>
      <c r="AY18" s="114">
        <f>AY19</f>
        <v>0</v>
      </c>
      <c r="AZ18" s="114">
        <f>AZ19</f>
        <v>0</v>
      </c>
      <c r="BA18" s="114">
        <f>BA19</f>
        <v>225.94800000000004</v>
      </c>
      <c r="BB18" s="114">
        <f>BB19</f>
        <v>0</v>
      </c>
      <c r="BC18" s="114">
        <f>BC19</f>
        <v>0</v>
      </c>
      <c r="BD18" s="114">
        <f>BD19</f>
        <v>0</v>
      </c>
      <c r="BE18" s="114">
        <f>BE19</f>
        <v>0</v>
      </c>
      <c r="BF18" s="114">
        <f>BF19</f>
        <v>0</v>
      </c>
      <c r="BG18" s="114">
        <f>BG19</f>
        <v>0</v>
      </c>
      <c r="BH18" s="114">
        <f>BH19</f>
        <v>0</v>
      </c>
      <c r="BI18" s="114">
        <f>BI19</f>
        <v>29.5</v>
      </c>
      <c r="BJ18" s="114">
        <f>BJ19</f>
        <v>29.5</v>
      </c>
      <c r="BK18" s="114">
        <f>BK19</f>
        <v>0</v>
      </c>
      <c r="BL18" s="114">
        <f>BL19</f>
        <v>0</v>
      </c>
      <c r="BM18" s="114">
        <f>BM19</f>
        <v>0</v>
      </c>
      <c r="BN18" s="114">
        <f>BN19</f>
        <v>0</v>
      </c>
      <c r="BO18" s="114">
        <f>BO19</f>
        <v>0</v>
      </c>
      <c r="BP18" s="114">
        <f>BP19</f>
        <v>0</v>
      </c>
      <c r="BQ18" s="114">
        <f>BQ19</f>
        <v>0</v>
      </c>
      <c r="BR18" s="114">
        <f>BR19</f>
        <v>355.61799999999999</v>
      </c>
      <c r="BS18" s="114">
        <f>BS19</f>
        <v>328.47800000000001</v>
      </c>
      <c r="BT18" s="114">
        <f>BT19</f>
        <v>0</v>
      </c>
      <c r="BU18" s="114">
        <f>BU19</f>
        <v>101.48</v>
      </c>
      <c r="BV18" s="114">
        <f>BV19</f>
        <v>0</v>
      </c>
      <c r="BW18" s="114">
        <f>BW19</f>
        <v>8.6140000000000008</v>
      </c>
      <c r="BX18" s="114">
        <f>BX19</f>
        <v>0</v>
      </c>
      <c r="BY18" s="114">
        <f>BY19</f>
        <v>0</v>
      </c>
      <c r="BZ18" s="114">
        <f>BZ19</f>
        <v>0</v>
      </c>
      <c r="CA18" s="114">
        <f>CA19</f>
        <v>0</v>
      </c>
      <c r="CB18" s="114">
        <f>CB19</f>
        <v>218.38400000000001</v>
      </c>
      <c r="CC18" s="114">
        <f>CC19</f>
        <v>0</v>
      </c>
      <c r="CD18" s="114">
        <f>CD19</f>
        <v>0</v>
      </c>
      <c r="CE18" s="114">
        <f>CE19</f>
        <v>0</v>
      </c>
      <c r="CF18" s="114">
        <f>CF19</f>
        <v>0</v>
      </c>
      <c r="CG18" s="114">
        <f>CG19</f>
        <v>0</v>
      </c>
      <c r="CH18" s="114">
        <f>CH19</f>
        <v>0</v>
      </c>
      <c r="CI18" s="114">
        <f>CI19</f>
        <v>0</v>
      </c>
      <c r="CJ18" s="114">
        <f>CJ19</f>
        <v>27.14</v>
      </c>
      <c r="CK18" s="114">
        <f>CK19</f>
        <v>27.14</v>
      </c>
      <c r="CL18" s="114">
        <f>CL19</f>
        <v>0</v>
      </c>
      <c r="CM18" s="114">
        <f>CM19</f>
        <v>0</v>
      </c>
      <c r="CN18" s="114">
        <f>CN19</f>
        <v>0</v>
      </c>
      <c r="CO18" s="114">
        <f>CO19</f>
        <v>0</v>
      </c>
      <c r="CP18" s="114">
        <f>CP19</f>
        <v>0</v>
      </c>
      <c r="CQ18" s="114">
        <f>CQ19</f>
        <v>0</v>
      </c>
      <c r="CR18" s="114">
        <f>CR19</f>
        <v>0</v>
      </c>
      <c r="CS18" s="114">
        <f>CS19</f>
        <v>361.03000000000003</v>
      </c>
      <c r="CT18" s="114">
        <f>CT19</f>
        <v>337.43000000000006</v>
      </c>
      <c r="CU18" s="114">
        <f>CU19</f>
        <v>0</v>
      </c>
      <c r="CV18" s="114">
        <f>CV19</f>
        <v>103.84</v>
      </c>
      <c r="CW18" s="114">
        <f>CW19</f>
        <v>0</v>
      </c>
      <c r="CX18" s="114">
        <f>CX19</f>
        <v>8.0239999999999991</v>
      </c>
      <c r="CY18" s="114">
        <f>CY19</f>
        <v>0</v>
      </c>
      <c r="CZ18" s="114">
        <f>CZ19</f>
        <v>0</v>
      </c>
      <c r="DA18" s="114">
        <f>DA19</f>
        <v>0</v>
      </c>
      <c r="DB18" s="114">
        <f>DB19</f>
        <v>0</v>
      </c>
      <c r="DC18" s="114">
        <f>DC19</f>
        <v>225.566</v>
      </c>
      <c r="DD18" s="114">
        <f>DD19</f>
        <v>0</v>
      </c>
      <c r="DE18" s="114">
        <f>DE19</f>
        <v>0</v>
      </c>
      <c r="DF18" s="114">
        <f>DF19</f>
        <v>0</v>
      </c>
      <c r="DG18" s="114">
        <f>DG19</f>
        <v>0</v>
      </c>
      <c r="DH18" s="114">
        <f>DH19</f>
        <v>0</v>
      </c>
      <c r="DI18" s="114">
        <f>DI19</f>
        <v>0</v>
      </c>
      <c r="DJ18" s="114">
        <f>DJ19</f>
        <v>0</v>
      </c>
      <c r="DK18" s="114">
        <f>DK19</f>
        <v>23.6</v>
      </c>
      <c r="DL18" s="114">
        <f>DL19</f>
        <v>23.6</v>
      </c>
      <c r="DM18" s="114">
        <f>DM19</f>
        <v>0</v>
      </c>
      <c r="DN18" s="114">
        <f>DN19</f>
        <v>0</v>
      </c>
      <c r="DO18" s="114">
        <f>DO19</f>
        <v>0</v>
      </c>
      <c r="DP18" s="114">
        <f>DP19</f>
        <v>0</v>
      </c>
      <c r="DQ18" s="114">
        <f>DQ19</f>
        <v>0</v>
      </c>
      <c r="DR18" s="114">
        <f>DR19</f>
        <v>0</v>
      </c>
      <c r="DS18" s="114">
        <f>DS19</f>
        <v>0</v>
      </c>
      <c r="DT18" s="114">
        <f>DT19</f>
        <v>382.14400000000006</v>
      </c>
      <c r="DU18" s="114">
        <f>DU19</f>
        <v>356.18400000000008</v>
      </c>
      <c r="DV18" s="114">
        <f>DV19</f>
        <v>0</v>
      </c>
      <c r="DW18" s="114">
        <f>DW19</f>
        <v>106.2</v>
      </c>
      <c r="DX18" s="114">
        <f>DX19</f>
        <v>0</v>
      </c>
      <c r="DY18" s="114">
        <f>DY19</f>
        <v>7.67</v>
      </c>
      <c r="DZ18" s="114">
        <f>DZ19</f>
        <v>0</v>
      </c>
      <c r="EA18" s="114">
        <f>EA19</f>
        <v>0</v>
      </c>
      <c r="EB18" s="114">
        <f>EB19</f>
        <v>0</v>
      </c>
      <c r="EC18" s="114">
        <f>EC19</f>
        <v>0</v>
      </c>
      <c r="ED18" s="114">
        <f>ED19</f>
        <v>242.31400000000002</v>
      </c>
      <c r="EE18" s="114">
        <f>EE19</f>
        <v>0</v>
      </c>
      <c r="EF18" s="114">
        <f>EF19</f>
        <v>0</v>
      </c>
      <c r="EG18" s="114">
        <f>EG19</f>
        <v>0</v>
      </c>
      <c r="EH18" s="114">
        <f>EH19</f>
        <v>0</v>
      </c>
      <c r="EI18" s="114">
        <f>EI19</f>
        <v>0</v>
      </c>
      <c r="EJ18" s="114">
        <f>EJ19</f>
        <v>0</v>
      </c>
      <c r="EK18" s="114">
        <f>EK19</f>
        <v>0</v>
      </c>
      <c r="EL18" s="114">
        <f>EL19</f>
        <v>25.96</v>
      </c>
      <c r="EM18" s="114">
        <f>EM19</f>
        <v>25.96</v>
      </c>
      <c r="EN18" s="114">
        <f>EN19</f>
        <v>0</v>
      </c>
      <c r="EO18" s="114">
        <f>EO19</f>
        <v>0</v>
      </c>
      <c r="EP18" s="114">
        <f>EP19</f>
        <v>0</v>
      </c>
      <c r="EQ18" s="114">
        <f>EQ19</f>
        <v>0</v>
      </c>
      <c r="ER18" s="114">
        <f>ER19</f>
        <v>0</v>
      </c>
      <c r="ES18" s="114">
        <f>ES19</f>
        <v>0</v>
      </c>
      <c r="ET18" s="114">
        <f>ET19</f>
        <v>0</v>
      </c>
      <c r="EU18" s="114">
        <f>EU19</f>
        <v>1822.759</v>
      </c>
      <c r="EV18" s="114">
        <f>EV19</f>
        <v>1683.248</v>
      </c>
      <c r="EW18" s="114">
        <f>EW19</f>
        <v>0</v>
      </c>
      <c r="EX18" s="114">
        <f>EX19</f>
        <v>507.4</v>
      </c>
      <c r="EY18" s="114">
        <f>EY19</f>
        <v>0</v>
      </c>
      <c r="EZ18" s="114">
        <f>EZ19</f>
        <v>60.39200000000001</v>
      </c>
      <c r="FA18" s="114">
        <f>FA19</f>
        <v>0</v>
      </c>
      <c r="FB18" s="114">
        <f>FB19</f>
        <v>0</v>
      </c>
      <c r="FC18" s="114">
        <f>FC19</f>
        <v>0</v>
      </c>
      <c r="FD18" s="114">
        <f>FD19</f>
        <v>0</v>
      </c>
      <c r="FE18" s="114">
        <f>FE19</f>
        <v>1115.4560000000001</v>
      </c>
      <c r="FF18" s="114">
        <f>FF19</f>
        <v>0</v>
      </c>
      <c r="FG18" s="114">
        <f>FG19</f>
        <v>0</v>
      </c>
      <c r="FH18" s="114">
        <f>FH19</f>
        <v>0</v>
      </c>
      <c r="FI18" s="114">
        <f>FI19</f>
        <v>0</v>
      </c>
      <c r="FJ18" s="114">
        <f>FJ19</f>
        <v>0</v>
      </c>
      <c r="FK18" s="114">
        <f>FK19</f>
        <v>0</v>
      </c>
      <c r="FL18" s="114">
        <f>FL19</f>
        <v>0</v>
      </c>
      <c r="FM18" s="114">
        <f>FM19</f>
        <v>139.511</v>
      </c>
      <c r="FN18" s="114">
        <f>FN19</f>
        <v>139.511</v>
      </c>
      <c r="FO18" s="114">
        <f>FO19</f>
        <v>0</v>
      </c>
      <c r="FP18" s="114">
        <f>FP19</f>
        <v>0</v>
      </c>
      <c r="FQ18" s="114">
        <f>FQ19</f>
        <v>0</v>
      </c>
      <c r="FR18" s="114">
        <f>FR19</f>
        <v>0</v>
      </c>
      <c r="FS18" s="114">
        <f>FS19</f>
        <v>0</v>
      </c>
      <c r="FT18" s="114">
        <f>FT19</f>
        <v>0</v>
      </c>
      <c r="FU18" s="114">
        <f>FU19</f>
        <v>0</v>
      </c>
      <c r="FV18" s="114">
        <f>FV19</f>
        <v>289.74099999999999</v>
      </c>
      <c r="FW18" s="114">
        <f>FW19</f>
        <v>307.48099999999999</v>
      </c>
      <c r="FX18" s="114">
        <f>FX19</f>
        <v>301.37099999999998</v>
      </c>
      <c r="FY18" s="114">
        <f>FY19</f>
        <v>305.95800000000003</v>
      </c>
      <c r="FZ18" s="114">
        <f>FZ19</f>
        <v>323.851</v>
      </c>
      <c r="GA18" s="114">
        <f>GA19</f>
        <v>1528.402</v>
      </c>
      <c r="GB18" s="109"/>
    </row>
    <row r="19" spans="1:184" s="15" customFormat="1" x14ac:dyDescent="0.25">
      <c r="A19" s="112" t="s">
        <v>149</v>
      </c>
      <c r="B19" s="113" t="s">
        <v>148</v>
      </c>
      <c r="C19" s="27" t="s">
        <v>35</v>
      </c>
      <c r="D19" s="30">
        <f>D21</f>
        <v>44.150000000000006</v>
      </c>
      <c r="E19" s="27"/>
      <c r="F19" s="27"/>
      <c r="G19" s="31">
        <f>G20+G116</f>
        <v>2163.7049999999999</v>
      </c>
      <c r="H19" s="31">
        <f>H20+H116</f>
        <v>2044.183</v>
      </c>
      <c r="I19" s="31">
        <f>I20+I116</f>
        <v>151.44999999999999</v>
      </c>
      <c r="J19" s="30">
        <f>J21</f>
        <v>11.56</v>
      </c>
      <c r="K19" s="30">
        <f>K21</f>
        <v>8.75</v>
      </c>
      <c r="L19" s="30">
        <f>L21</f>
        <v>21.2</v>
      </c>
      <c r="M19" s="30">
        <f>M21</f>
        <v>7.6</v>
      </c>
      <c r="N19" s="30">
        <f>N21</f>
        <v>7.5</v>
      </c>
      <c r="O19" s="30">
        <f>O21</f>
        <v>56.610000000000007</v>
      </c>
      <c r="P19" s="29">
        <f>P20+P116</f>
        <v>361.13900000000001</v>
      </c>
      <c r="Q19" s="29">
        <f>Q20+Q116</f>
        <v>327.82799999999997</v>
      </c>
      <c r="R19" s="29">
        <f>R20+R116</f>
        <v>0</v>
      </c>
      <c r="S19" s="29">
        <f>S20+S116</f>
        <v>96.76</v>
      </c>
      <c r="T19" s="29">
        <f>T20+T116</f>
        <v>0</v>
      </c>
      <c r="U19" s="29">
        <f>U20+U116</f>
        <v>27.824000000000002</v>
      </c>
      <c r="V19" s="29">
        <f>V20+V116</f>
        <v>0</v>
      </c>
      <c r="W19" s="29">
        <f>W20+W116</f>
        <v>0</v>
      </c>
      <c r="X19" s="29">
        <f>X20+X116</f>
        <v>0</v>
      </c>
      <c r="Y19" s="29">
        <f>Y20+Y116</f>
        <v>0</v>
      </c>
      <c r="Z19" s="29">
        <f>Z20+Z116</f>
        <v>203.244</v>
      </c>
      <c r="AA19" s="29">
        <f>AA20+AA116</f>
        <v>0</v>
      </c>
      <c r="AB19" s="29">
        <f>AB20+AB116</f>
        <v>0</v>
      </c>
      <c r="AC19" s="29">
        <f>AC20+AC116</f>
        <v>0</v>
      </c>
      <c r="AD19" s="29">
        <f>AD20+AD116</f>
        <v>0</v>
      </c>
      <c r="AE19" s="29">
        <f>AE20+AE116</f>
        <v>0</v>
      </c>
      <c r="AF19" s="29">
        <f>AF20+AF116</f>
        <v>0</v>
      </c>
      <c r="AG19" s="29">
        <f>AG20+AG116</f>
        <v>0</v>
      </c>
      <c r="AH19" s="29">
        <f>AH20+AH116</f>
        <v>33.311</v>
      </c>
      <c r="AI19" s="29">
        <f>AI20+AI116</f>
        <v>33.311</v>
      </c>
      <c r="AJ19" s="29">
        <f>AJ20+AJ116</f>
        <v>0</v>
      </c>
      <c r="AK19" s="29">
        <f>AK20+AK116</f>
        <v>0</v>
      </c>
      <c r="AL19" s="29">
        <f>AL20+AL116</f>
        <v>0</v>
      </c>
      <c r="AM19" s="29">
        <f>AM20+AM116</f>
        <v>0</v>
      </c>
      <c r="AN19" s="29">
        <f>AN20+AN116</f>
        <v>0</v>
      </c>
      <c r="AO19" s="29">
        <f>AO20+AO116</f>
        <v>0</v>
      </c>
      <c r="AP19" s="29">
        <f>AP20+AP116</f>
        <v>0</v>
      </c>
      <c r="AQ19" s="29">
        <f>AQ20+AQ116</f>
        <v>362.82799999999997</v>
      </c>
      <c r="AR19" s="29">
        <f>AR20+AR116</f>
        <v>333.32799999999997</v>
      </c>
      <c r="AS19" s="29">
        <f>AS20+AS116</f>
        <v>0</v>
      </c>
      <c r="AT19" s="29">
        <f>AT20+AT116</f>
        <v>99.12</v>
      </c>
      <c r="AU19" s="29">
        <f>AU20+AU116</f>
        <v>0</v>
      </c>
      <c r="AV19" s="29">
        <f>AV20+AV116</f>
        <v>8.26</v>
      </c>
      <c r="AW19" s="29">
        <f>AW20+AW116</f>
        <v>0</v>
      </c>
      <c r="AX19" s="29">
        <f>AX20+AX116</f>
        <v>0</v>
      </c>
      <c r="AY19" s="29">
        <f>AY20+AY116</f>
        <v>0</v>
      </c>
      <c r="AZ19" s="29">
        <f>AZ20+AZ116</f>
        <v>0</v>
      </c>
      <c r="BA19" s="29">
        <f>BA20+BA116</f>
        <v>225.94800000000004</v>
      </c>
      <c r="BB19" s="29">
        <f>BB20+BB116</f>
        <v>0</v>
      </c>
      <c r="BC19" s="29">
        <f>BC20+BC116</f>
        <v>0</v>
      </c>
      <c r="BD19" s="29">
        <f>BD20+BD116</f>
        <v>0</v>
      </c>
      <c r="BE19" s="29">
        <f>BE20+BE116</f>
        <v>0</v>
      </c>
      <c r="BF19" s="29">
        <f>BF20+BF116</f>
        <v>0</v>
      </c>
      <c r="BG19" s="29">
        <f>BG20+BG116</f>
        <v>0</v>
      </c>
      <c r="BH19" s="29">
        <f>BH20+BH116</f>
        <v>0</v>
      </c>
      <c r="BI19" s="29">
        <f>BI20+BI116</f>
        <v>29.5</v>
      </c>
      <c r="BJ19" s="29">
        <f>BJ20+BJ116</f>
        <v>29.5</v>
      </c>
      <c r="BK19" s="29">
        <f>BK20+BK116</f>
        <v>0</v>
      </c>
      <c r="BL19" s="29">
        <f>BL20+BL116</f>
        <v>0</v>
      </c>
      <c r="BM19" s="29">
        <f>BM20+BM116</f>
        <v>0</v>
      </c>
      <c r="BN19" s="29">
        <f>BN20+BN116</f>
        <v>0</v>
      </c>
      <c r="BO19" s="29">
        <f>BO20+BO116</f>
        <v>0</v>
      </c>
      <c r="BP19" s="29">
        <f>BP20+BP116</f>
        <v>0</v>
      </c>
      <c r="BQ19" s="29">
        <f>BQ20+BQ116</f>
        <v>0</v>
      </c>
      <c r="BR19" s="29">
        <f>BR20+BR116</f>
        <v>355.61799999999999</v>
      </c>
      <c r="BS19" s="29">
        <f>BS20+BS116</f>
        <v>328.47800000000001</v>
      </c>
      <c r="BT19" s="29">
        <f>BT20+BT116</f>
        <v>0</v>
      </c>
      <c r="BU19" s="29">
        <f>BU20+BU116</f>
        <v>101.48</v>
      </c>
      <c r="BV19" s="29">
        <f>BV20+BV116</f>
        <v>0</v>
      </c>
      <c r="BW19" s="29">
        <f>BW20+BW116</f>
        <v>8.6140000000000008</v>
      </c>
      <c r="BX19" s="29">
        <f>BX20+BX116</f>
        <v>0</v>
      </c>
      <c r="BY19" s="29">
        <f>BY20+BY116</f>
        <v>0</v>
      </c>
      <c r="BZ19" s="29">
        <f>BZ20+BZ116</f>
        <v>0</v>
      </c>
      <c r="CA19" s="29">
        <f>CA20+CA116</f>
        <v>0</v>
      </c>
      <c r="CB19" s="29">
        <f>CB20+CB116</f>
        <v>218.38400000000001</v>
      </c>
      <c r="CC19" s="29">
        <f>CC20+CC116</f>
        <v>0</v>
      </c>
      <c r="CD19" s="29">
        <f>CD20+CD116</f>
        <v>0</v>
      </c>
      <c r="CE19" s="29">
        <f>CE20+CE116</f>
        <v>0</v>
      </c>
      <c r="CF19" s="29">
        <f>CF20+CF116</f>
        <v>0</v>
      </c>
      <c r="CG19" s="29">
        <f>CG20+CG116</f>
        <v>0</v>
      </c>
      <c r="CH19" s="29">
        <f>CH20+CH116</f>
        <v>0</v>
      </c>
      <c r="CI19" s="29">
        <f>CI20+CI116</f>
        <v>0</v>
      </c>
      <c r="CJ19" s="29">
        <f>CJ20+CJ116</f>
        <v>27.14</v>
      </c>
      <c r="CK19" s="29">
        <f>CK20+CK116</f>
        <v>27.14</v>
      </c>
      <c r="CL19" s="29">
        <f>CL20+CL116</f>
        <v>0</v>
      </c>
      <c r="CM19" s="29">
        <f>CM20+CM116</f>
        <v>0</v>
      </c>
      <c r="CN19" s="29">
        <f>CN20+CN116</f>
        <v>0</v>
      </c>
      <c r="CO19" s="29">
        <f>CO20+CO116</f>
        <v>0</v>
      </c>
      <c r="CP19" s="29">
        <f>CP20+CP116</f>
        <v>0</v>
      </c>
      <c r="CQ19" s="29">
        <f>CQ20+CQ116</f>
        <v>0</v>
      </c>
      <c r="CR19" s="29">
        <f>CR20+CR116</f>
        <v>0</v>
      </c>
      <c r="CS19" s="29">
        <f>CS20+CS116</f>
        <v>361.03000000000003</v>
      </c>
      <c r="CT19" s="29">
        <f>CT20+CT116</f>
        <v>337.43000000000006</v>
      </c>
      <c r="CU19" s="29">
        <f>CU20+CU116</f>
        <v>0</v>
      </c>
      <c r="CV19" s="29">
        <f>CV20+CV116</f>
        <v>103.84</v>
      </c>
      <c r="CW19" s="29">
        <f>CW20+CW116</f>
        <v>0</v>
      </c>
      <c r="CX19" s="29">
        <f>CX20+CX116</f>
        <v>8.0239999999999991</v>
      </c>
      <c r="CY19" s="29">
        <f>CY20+CY116</f>
        <v>0</v>
      </c>
      <c r="CZ19" s="29">
        <f>CZ20+CZ116</f>
        <v>0</v>
      </c>
      <c r="DA19" s="29">
        <f>DA20+DA116</f>
        <v>0</v>
      </c>
      <c r="DB19" s="29">
        <f>DB20+DB116</f>
        <v>0</v>
      </c>
      <c r="DC19" s="29">
        <f>DC20+DC116</f>
        <v>225.566</v>
      </c>
      <c r="DD19" s="29">
        <f>DD20+DD116</f>
        <v>0</v>
      </c>
      <c r="DE19" s="29">
        <f>DE20+DE116</f>
        <v>0</v>
      </c>
      <c r="DF19" s="29">
        <f>DF20+DF116</f>
        <v>0</v>
      </c>
      <c r="DG19" s="29">
        <f>DG20+DG116</f>
        <v>0</v>
      </c>
      <c r="DH19" s="29">
        <f>DH20+DH116</f>
        <v>0</v>
      </c>
      <c r="DI19" s="29">
        <f>DI20+DI116</f>
        <v>0</v>
      </c>
      <c r="DJ19" s="29">
        <f>DJ20+DJ116</f>
        <v>0</v>
      </c>
      <c r="DK19" s="29">
        <f>DK20+DK116</f>
        <v>23.6</v>
      </c>
      <c r="DL19" s="29">
        <f>DL20+DL116</f>
        <v>23.6</v>
      </c>
      <c r="DM19" s="29">
        <f>DM20+DM116</f>
        <v>0</v>
      </c>
      <c r="DN19" s="29">
        <f>DN20+DN116</f>
        <v>0</v>
      </c>
      <c r="DO19" s="29">
        <f>DO20+DO116</f>
        <v>0</v>
      </c>
      <c r="DP19" s="29">
        <f>DP20+DP116</f>
        <v>0</v>
      </c>
      <c r="DQ19" s="29">
        <f>DQ20+DQ116</f>
        <v>0</v>
      </c>
      <c r="DR19" s="29">
        <f>DR20+DR116</f>
        <v>0</v>
      </c>
      <c r="DS19" s="29">
        <f>DS20+DS116</f>
        <v>0</v>
      </c>
      <c r="DT19" s="29">
        <f>DT20+DT116</f>
        <v>382.14400000000006</v>
      </c>
      <c r="DU19" s="29">
        <f>DU20+DU116</f>
        <v>356.18400000000008</v>
      </c>
      <c r="DV19" s="29">
        <f>DV20+DV116</f>
        <v>0</v>
      </c>
      <c r="DW19" s="29">
        <f>DW20+DW116</f>
        <v>106.2</v>
      </c>
      <c r="DX19" s="29">
        <f>DX20+DX116</f>
        <v>0</v>
      </c>
      <c r="DY19" s="29">
        <f>DY20+DY116</f>
        <v>7.67</v>
      </c>
      <c r="DZ19" s="29">
        <f>DZ20+DZ116</f>
        <v>0</v>
      </c>
      <c r="EA19" s="29">
        <f>EA20+EA116</f>
        <v>0</v>
      </c>
      <c r="EB19" s="29">
        <f>EB20+EB116</f>
        <v>0</v>
      </c>
      <c r="EC19" s="29">
        <f>EC20+EC116</f>
        <v>0</v>
      </c>
      <c r="ED19" s="29">
        <f>ED20+ED116</f>
        <v>242.31400000000002</v>
      </c>
      <c r="EE19" s="29">
        <f>EE20+EE116</f>
        <v>0</v>
      </c>
      <c r="EF19" s="29">
        <f>EF20+EF116</f>
        <v>0</v>
      </c>
      <c r="EG19" s="29">
        <f>EG20+EG116</f>
        <v>0</v>
      </c>
      <c r="EH19" s="29">
        <f>EH20+EH116</f>
        <v>0</v>
      </c>
      <c r="EI19" s="29">
        <f>EI20+EI116</f>
        <v>0</v>
      </c>
      <c r="EJ19" s="29">
        <f>EJ20+EJ116</f>
        <v>0</v>
      </c>
      <c r="EK19" s="29">
        <f>EK20+EK116</f>
        <v>0</v>
      </c>
      <c r="EL19" s="29">
        <f>EL20+EL116</f>
        <v>25.96</v>
      </c>
      <c r="EM19" s="29">
        <f>EM20+EM116</f>
        <v>25.96</v>
      </c>
      <c r="EN19" s="29">
        <f>EN20+EN116</f>
        <v>0</v>
      </c>
      <c r="EO19" s="29">
        <f>EO20+EO116</f>
        <v>0</v>
      </c>
      <c r="EP19" s="29">
        <f>EP20+EP116</f>
        <v>0</v>
      </c>
      <c r="EQ19" s="29">
        <f>EQ20+EQ116</f>
        <v>0</v>
      </c>
      <c r="ER19" s="29">
        <f>ER20+ER116</f>
        <v>0</v>
      </c>
      <c r="ES19" s="29">
        <f>ES20+ES116</f>
        <v>0</v>
      </c>
      <c r="ET19" s="29">
        <f>ET20+ET116</f>
        <v>0</v>
      </c>
      <c r="EU19" s="29">
        <f>EU20+EU116</f>
        <v>1822.759</v>
      </c>
      <c r="EV19" s="29">
        <f>EV20+EV116</f>
        <v>1683.248</v>
      </c>
      <c r="EW19" s="29">
        <f>EW20+EW116</f>
        <v>0</v>
      </c>
      <c r="EX19" s="29">
        <f>EX20+EX116</f>
        <v>507.4</v>
      </c>
      <c r="EY19" s="29">
        <f>EY20+EY116</f>
        <v>0</v>
      </c>
      <c r="EZ19" s="29">
        <f>EZ20+EZ116</f>
        <v>60.39200000000001</v>
      </c>
      <c r="FA19" s="29">
        <f>FA20+FA116</f>
        <v>0</v>
      </c>
      <c r="FB19" s="29">
        <f>FB20+FB116</f>
        <v>0</v>
      </c>
      <c r="FC19" s="29">
        <f>FC20+FC116</f>
        <v>0</v>
      </c>
      <c r="FD19" s="29">
        <f>FD20+FD116</f>
        <v>0</v>
      </c>
      <c r="FE19" s="29">
        <f>FE20+FE116</f>
        <v>1115.4560000000001</v>
      </c>
      <c r="FF19" s="29">
        <f>FF20+FF116</f>
        <v>0</v>
      </c>
      <c r="FG19" s="29">
        <f>FG20+FG116</f>
        <v>0</v>
      </c>
      <c r="FH19" s="29">
        <f>FH20+FH116</f>
        <v>0</v>
      </c>
      <c r="FI19" s="29">
        <f>FI20+FI116</f>
        <v>0</v>
      </c>
      <c r="FJ19" s="29">
        <f>FJ20+FJ116</f>
        <v>0</v>
      </c>
      <c r="FK19" s="29">
        <f>FK20+FK116</f>
        <v>0</v>
      </c>
      <c r="FL19" s="29">
        <f>FL20+FL116</f>
        <v>0</v>
      </c>
      <c r="FM19" s="29">
        <f>FM20+FM116</f>
        <v>139.511</v>
      </c>
      <c r="FN19" s="29">
        <f>FN20+FN116</f>
        <v>139.511</v>
      </c>
      <c r="FO19" s="29">
        <f>FO20+FO116</f>
        <v>0</v>
      </c>
      <c r="FP19" s="29">
        <f>FP20+FP116</f>
        <v>0</v>
      </c>
      <c r="FQ19" s="29">
        <f>FQ20+FQ116</f>
        <v>0</v>
      </c>
      <c r="FR19" s="29">
        <f>FR20+FR116</f>
        <v>0</v>
      </c>
      <c r="FS19" s="29">
        <f>FS20+FS116</f>
        <v>0</v>
      </c>
      <c r="FT19" s="29">
        <f>FT20+FT116</f>
        <v>0</v>
      </c>
      <c r="FU19" s="29">
        <f>FU20+FU116</f>
        <v>0</v>
      </c>
      <c r="FV19" s="29">
        <f>FV20+FV116</f>
        <v>289.74099999999999</v>
      </c>
      <c r="FW19" s="29">
        <f>FW20+FW116</f>
        <v>307.48099999999999</v>
      </c>
      <c r="FX19" s="29">
        <f>FX20+FX116</f>
        <v>301.37099999999998</v>
      </c>
      <c r="FY19" s="29">
        <f>FY20+FY116</f>
        <v>305.95800000000003</v>
      </c>
      <c r="FZ19" s="29">
        <f>FZ20+FZ116</f>
        <v>323.851</v>
      </c>
      <c r="GA19" s="29">
        <f>GA20+GA116</f>
        <v>1528.402</v>
      </c>
      <c r="GB19" s="109"/>
    </row>
    <row r="20" spans="1:184" s="15" customFormat="1" x14ac:dyDescent="0.25">
      <c r="A20" s="112" t="s">
        <v>147</v>
      </c>
      <c r="B20" s="113" t="s">
        <v>146</v>
      </c>
      <c r="C20" s="27" t="s">
        <v>36</v>
      </c>
      <c r="D20" s="30">
        <f>D22+D77</f>
        <v>64.95</v>
      </c>
      <c r="E20" s="27"/>
      <c r="F20" s="27"/>
      <c r="G20" s="31">
        <f>G22+G77</f>
        <v>2163.7049999999999</v>
      </c>
      <c r="H20" s="31">
        <f>H22+H77</f>
        <v>2044.183</v>
      </c>
      <c r="I20" s="31">
        <f>I22+I77</f>
        <v>151.44999999999999</v>
      </c>
      <c r="J20" s="30">
        <f>J22+J77</f>
        <v>33.770000000000003</v>
      </c>
      <c r="K20" s="30">
        <f>K22+K77</f>
        <v>4.2</v>
      </c>
      <c r="L20" s="30">
        <f>L22+L77</f>
        <v>25.060000000000002</v>
      </c>
      <c r="M20" s="30">
        <f>M22+M77</f>
        <v>10.29</v>
      </c>
      <c r="N20" s="30">
        <f>N22+N77</f>
        <v>50</v>
      </c>
      <c r="O20" s="30">
        <f>O22+O77</f>
        <v>123.32</v>
      </c>
      <c r="P20" s="29">
        <f>P22+P77</f>
        <v>361.13900000000001</v>
      </c>
      <c r="Q20" s="29">
        <f>Q22+Q77</f>
        <v>327.82799999999997</v>
      </c>
      <c r="R20" s="29">
        <f>R22+R77</f>
        <v>0</v>
      </c>
      <c r="S20" s="29">
        <f>S22+S77</f>
        <v>96.76</v>
      </c>
      <c r="T20" s="29">
        <f>T22+T77</f>
        <v>0</v>
      </c>
      <c r="U20" s="29">
        <f>U22+U77</f>
        <v>27.824000000000002</v>
      </c>
      <c r="V20" s="29">
        <f>V22+V77</f>
        <v>0</v>
      </c>
      <c r="W20" s="29">
        <f>W22+W77</f>
        <v>0</v>
      </c>
      <c r="X20" s="29">
        <f>X22+X77</f>
        <v>0</v>
      </c>
      <c r="Y20" s="29">
        <f>Y22+Y77</f>
        <v>0</v>
      </c>
      <c r="Z20" s="29">
        <f>Z22+Z77</f>
        <v>203.244</v>
      </c>
      <c r="AA20" s="29">
        <f>AA22+AA77</f>
        <v>0</v>
      </c>
      <c r="AB20" s="29">
        <f>AB22+AB77</f>
        <v>0</v>
      </c>
      <c r="AC20" s="29">
        <f>AC22+AC77</f>
        <v>0</v>
      </c>
      <c r="AD20" s="29">
        <f>AD22+AD77</f>
        <v>0</v>
      </c>
      <c r="AE20" s="29">
        <f>AE22+AE77</f>
        <v>0</v>
      </c>
      <c r="AF20" s="29">
        <f>AF22+AF77</f>
        <v>0</v>
      </c>
      <c r="AG20" s="29">
        <f>AG22+AG77</f>
        <v>0</v>
      </c>
      <c r="AH20" s="29">
        <f>AH22+AH77</f>
        <v>33.311</v>
      </c>
      <c r="AI20" s="29">
        <f>AI22+AI77</f>
        <v>33.311</v>
      </c>
      <c r="AJ20" s="29">
        <f>AJ22+AJ77</f>
        <v>0</v>
      </c>
      <c r="AK20" s="29">
        <f>AK22+AK77</f>
        <v>0</v>
      </c>
      <c r="AL20" s="29">
        <f>AL22+AL77</f>
        <v>0</v>
      </c>
      <c r="AM20" s="29">
        <f>AM22+AM77</f>
        <v>0</v>
      </c>
      <c r="AN20" s="29">
        <f>AN22+AN77</f>
        <v>0</v>
      </c>
      <c r="AO20" s="29">
        <f>AO22+AO77</f>
        <v>0</v>
      </c>
      <c r="AP20" s="29">
        <f>AP22+AP77</f>
        <v>0</v>
      </c>
      <c r="AQ20" s="29">
        <f>AQ22+AQ77</f>
        <v>362.82799999999997</v>
      </c>
      <c r="AR20" s="29">
        <f>AR22+AR77</f>
        <v>333.32799999999997</v>
      </c>
      <c r="AS20" s="29">
        <f>AS22+AS77</f>
        <v>0</v>
      </c>
      <c r="AT20" s="29">
        <f>AT22+AT77</f>
        <v>99.12</v>
      </c>
      <c r="AU20" s="29">
        <f>AU22+AU77</f>
        <v>0</v>
      </c>
      <c r="AV20" s="29">
        <f>AV22+AV77</f>
        <v>8.26</v>
      </c>
      <c r="AW20" s="29">
        <f>AW22+AW77</f>
        <v>0</v>
      </c>
      <c r="AX20" s="29">
        <f>AX22+AX77</f>
        <v>0</v>
      </c>
      <c r="AY20" s="29">
        <f>AY22+AY77</f>
        <v>0</v>
      </c>
      <c r="AZ20" s="29">
        <f>AZ22+AZ77</f>
        <v>0</v>
      </c>
      <c r="BA20" s="29">
        <f>BA22+BA77</f>
        <v>225.94800000000004</v>
      </c>
      <c r="BB20" s="29">
        <f>BB22+BB77</f>
        <v>0</v>
      </c>
      <c r="BC20" s="29">
        <f>BC22+BC77</f>
        <v>0</v>
      </c>
      <c r="BD20" s="29">
        <f>BD22+BD77</f>
        <v>0</v>
      </c>
      <c r="BE20" s="29">
        <f>BE22+BE77</f>
        <v>0</v>
      </c>
      <c r="BF20" s="29">
        <f>BF22+BF77</f>
        <v>0</v>
      </c>
      <c r="BG20" s="29">
        <f>BG22+BG77</f>
        <v>0</v>
      </c>
      <c r="BH20" s="29">
        <f>BH22+BH77</f>
        <v>0</v>
      </c>
      <c r="BI20" s="29">
        <f>BI22+BI77</f>
        <v>29.5</v>
      </c>
      <c r="BJ20" s="29">
        <f>BJ22+BJ77</f>
        <v>29.5</v>
      </c>
      <c r="BK20" s="29">
        <f>BK22+BK77</f>
        <v>0</v>
      </c>
      <c r="BL20" s="29">
        <f>BL22+BL77</f>
        <v>0</v>
      </c>
      <c r="BM20" s="29">
        <f>BM22+BM77</f>
        <v>0</v>
      </c>
      <c r="BN20" s="29">
        <f>BN22+BN77</f>
        <v>0</v>
      </c>
      <c r="BO20" s="29">
        <f>BO22+BO77</f>
        <v>0</v>
      </c>
      <c r="BP20" s="29">
        <f>BP22+BP77</f>
        <v>0</v>
      </c>
      <c r="BQ20" s="29">
        <f>BQ22+BQ77</f>
        <v>0</v>
      </c>
      <c r="BR20" s="29">
        <f>BR22+BR77</f>
        <v>355.61799999999999</v>
      </c>
      <c r="BS20" s="29">
        <f>BS22+BS77</f>
        <v>328.47800000000001</v>
      </c>
      <c r="BT20" s="29">
        <f>BT22+BT77</f>
        <v>0</v>
      </c>
      <c r="BU20" s="29">
        <f>BU22+BU77</f>
        <v>101.48</v>
      </c>
      <c r="BV20" s="29">
        <f>BV22+BV77</f>
        <v>0</v>
      </c>
      <c r="BW20" s="29">
        <f>BW22+BW77</f>
        <v>8.6140000000000008</v>
      </c>
      <c r="BX20" s="29">
        <f>BX22+BX77</f>
        <v>0</v>
      </c>
      <c r="BY20" s="29">
        <f>BY22+BY77</f>
        <v>0</v>
      </c>
      <c r="BZ20" s="29">
        <f>BZ22+BZ77</f>
        <v>0</v>
      </c>
      <c r="CA20" s="29">
        <f>CA22+CA77</f>
        <v>0</v>
      </c>
      <c r="CB20" s="29">
        <f>CB22+CB77</f>
        <v>218.38400000000001</v>
      </c>
      <c r="CC20" s="29">
        <f>CC22+CC77</f>
        <v>0</v>
      </c>
      <c r="CD20" s="29">
        <f>CD22+CD77</f>
        <v>0</v>
      </c>
      <c r="CE20" s="29">
        <f>CE22+CE77</f>
        <v>0</v>
      </c>
      <c r="CF20" s="29">
        <f>CF22+CF77</f>
        <v>0</v>
      </c>
      <c r="CG20" s="29">
        <f>CG22+CG77</f>
        <v>0</v>
      </c>
      <c r="CH20" s="29">
        <f>CH22+CH77</f>
        <v>0</v>
      </c>
      <c r="CI20" s="29">
        <f>CI22+CI77</f>
        <v>0</v>
      </c>
      <c r="CJ20" s="29">
        <f>CJ22+CJ77</f>
        <v>27.14</v>
      </c>
      <c r="CK20" s="29">
        <f>CK22+CK77</f>
        <v>27.14</v>
      </c>
      <c r="CL20" s="29">
        <f>CL22+CL77</f>
        <v>0</v>
      </c>
      <c r="CM20" s="29">
        <f>CM22+CM77</f>
        <v>0</v>
      </c>
      <c r="CN20" s="29">
        <f>CN22+CN77</f>
        <v>0</v>
      </c>
      <c r="CO20" s="29">
        <f>CO22+CO77</f>
        <v>0</v>
      </c>
      <c r="CP20" s="29">
        <f>CP22+CP77</f>
        <v>0</v>
      </c>
      <c r="CQ20" s="29">
        <f>CQ22+CQ77</f>
        <v>0</v>
      </c>
      <c r="CR20" s="29">
        <f>CR22+CR77</f>
        <v>0</v>
      </c>
      <c r="CS20" s="29">
        <f>CS22+CS77</f>
        <v>361.03000000000003</v>
      </c>
      <c r="CT20" s="29">
        <f>CT22+CT77</f>
        <v>337.43000000000006</v>
      </c>
      <c r="CU20" s="29">
        <f>CU22+CU77</f>
        <v>0</v>
      </c>
      <c r="CV20" s="29">
        <f>CV22+CV77</f>
        <v>103.84</v>
      </c>
      <c r="CW20" s="29">
        <f>CW22+CW77</f>
        <v>0</v>
      </c>
      <c r="CX20" s="29">
        <f>CX22+CX77</f>
        <v>8.0239999999999991</v>
      </c>
      <c r="CY20" s="29">
        <f>CY22+CY77</f>
        <v>0</v>
      </c>
      <c r="CZ20" s="29">
        <f>CZ22+CZ77</f>
        <v>0</v>
      </c>
      <c r="DA20" s="29">
        <f>DA22+DA77</f>
        <v>0</v>
      </c>
      <c r="DB20" s="29">
        <f>DB22+DB77</f>
        <v>0</v>
      </c>
      <c r="DC20" s="29">
        <f>DC22+DC77</f>
        <v>225.566</v>
      </c>
      <c r="DD20" s="29">
        <f>DD22+DD77</f>
        <v>0</v>
      </c>
      <c r="DE20" s="29">
        <f>DE22+DE77</f>
        <v>0</v>
      </c>
      <c r="DF20" s="29">
        <f>DF22+DF77</f>
        <v>0</v>
      </c>
      <c r="DG20" s="29">
        <f>DG22+DG77</f>
        <v>0</v>
      </c>
      <c r="DH20" s="29">
        <f>DH22+DH77</f>
        <v>0</v>
      </c>
      <c r="DI20" s="29">
        <f>DI22+DI77</f>
        <v>0</v>
      </c>
      <c r="DJ20" s="29">
        <f>DJ22+DJ77</f>
        <v>0</v>
      </c>
      <c r="DK20" s="29">
        <f>DK22+DK77</f>
        <v>23.6</v>
      </c>
      <c r="DL20" s="29">
        <f>DL22+DL77</f>
        <v>23.6</v>
      </c>
      <c r="DM20" s="29">
        <f>DM22+DM77</f>
        <v>0</v>
      </c>
      <c r="DN20" s="29">
        <f>DN22+DN77</f>
        <v>0</v>
      </c>
      <c r="DO20" s="29">
        <f>DO22+DO77</f>
        <v>0</v>
      </c>
      <c r="DP20" s="29">
        <f>DP22+DP77</f>
        <v>0</v>
      </c>
      <c r="DQ20" s="29">
        <f>DQ22+DQ77</f>
        <v>0</v>
      </c>
      <c r="DR20" s="29">
        <f>DR22+DR77</f>
        <v>0</v>
      </c>
      <c r="DS20" s="29">
        <f>DS22+DS77</f>
        <v>0</v>
      </c>
      <c r="DT20" s="29">
        <f>DT22+DT77</f>
        <v>382.14400000000006</v>
      </c>
      <c r="DU20" s="29">
        <f>DU22+DU77</f>
        <v>356.18400000000008</v>
      </c>
      <c r="DV20" s="29">
        <f>DV22+DV77</f>
        <v>0</v>
      </c>
      <c r="DW20" s="29">
        <f>DW22+DW77</f>
        <v>106.2</v>
      </c>
      <c r="DX20" s="29">
        <f>DX22+DX77</f>
        <v>0</v>
      </c>
      <c r="DY20" s="29">
        <f>DY22+DY77</f>
        <v>7.67</v>
      </c>
      <c r="DZ20" s="29">
        <f>DZ22+DZ77</f>
        <v>0</v>
      </c>
      <c r="EA20" s="29">
        <f>EA22+EA77</f>
        <v>0</v>
      </c>
      <c r="EB20" s="29">
        <f>EB22+EB77</f>
        <v>0</v>
      </c>
      <c r="EC20" s="29">
        <f>EC22+EC77</f>
        <v>0</v>
      </c>
      <c r="ED20" s="29">
        <f>ED22+ED77</f>
        <v>242.31400000000002</v>
      </c>
      <c r="EE20" s="29">
        <f>EE22+EE77</f>
        <v>0</v>
      </c>
      <c r="EF20" s="29">
        <f>EF22+EF77</f>
        <v>0</v>
      </c>
      <c r="EG20" s="29">
        <f>EG22+EG77</f>
        <v>0</v>
      </c>
      <c r="EH20" s="29">
        <f>EH22+EH77</f>
        <v>0</v>
      </c>
      <c r="EI20" s="29">
        <f>EI22+EI77</f>
        <v>0</v>
      </c>
      <c r="EJ20" s="29">
        <f>EJ22+EJ77</f>
        <v>0</v>
      </c>
      <c r="EK20" s="29">
        <f>EK22+EK77</f>
        <v>0</v>
      </c>
      <c r="EL20" s="29">
        <f>EL22+EL77</f>
        <v>25.96</v>
      </c>
      <c r="EM20" s="29">
        <f>EM22+EM77</f>
        <v>25.96</v>
      </c>
      <c r="EN20" s="29">
        <f>EN22+EN77</f>
        <v>0</v>
      </c>
      <c r="EO20" s="29">
        <f>EO22+EO77</f>
        <v>0</v>
      </c>
      <c r="EP20" s="29">
        <f>EP22+EP77</f>
        <v>0</v>
      </c>
      <c r="EQ20" s="29">
        <f>EQ22+EQ77</f>
        <v>0</v>
      </c>
      <c r="ER20" s="29">
        <f>ER22+ER77</f>
        <v>0</v>
      </c>
      <c r="ES20" s="29">
        <f>ES22+ES77</f>
        <v>0</v>
      </c>
      <c r="ET20" s="29">
        <f>ET22+ET77</f>
        <v>0</v>
      </c>
      <c r="EU20" s="29">
        <f>EU22+EU77</f>
        <v>1822.759</v>
      </c>
      <c r="EV20" s="29">
        <f>EV22+EV77</f>
        <v>1683.248</v>
      </c>
      <c r="EW20" s="29">
        <f>EW22+EW77</f>
        <v>0</v>
      </c>
      <c r="EX20" s="29">
        <f>EX22+EX77</f>
        <v>507.4</v>
      </c>
      <c r="EY20" s="29">
        <f>EY22+EY77</f>
        <v>0</v>
      </c>
      <c r="EZ20" s="29">
        <f>EZ22+EZ77</f>
        <v>60.39200000000001</v>
      </c>
      <c r="FA20" s="29">
        <f>FA22+FA77</f>
        <v>0</v>
      </c>
      <c r="FB20" s="29">
        <f>FB22+FB77</f>
        <v>0</v>
      </c>
      <c r="FC20" s="29">
        <f>FC22+FC77</f>
        <v>0</v>
      </c>
      <c r="FD20" s="29">
        <f>FD22+FD77</f>
        <v>0</v>
      </c>
      <c r="FE20" s="29">
        <f>FE22+FE77</f>
        <v>1115.4560000000001</v>
      </c>
      <c r="FF20" s="29">
        <f>FF22+FF77</f>
        <v>0</v>
      </c>
      <c r="FG20" s="29">
        <f>FG22+FG77</f>
        <v>0</v>
      </c>
      <c r="FH20" s="29">
        <f>FH22+FH77</f>
        <v>0</v>
      </c>
      <c r="FI20" s="29">
        <f>FI22+FI77</f>
        <v>0</v>
      </c>
      <c r="FJ20" s="29">
        <f>FJ22+FJ77</f>
        <v>0</v>
      </c>
      <c r="FK20" s="29">
        <f>FK22+FK77</f>
        <v>0</v>
      </c>
      <c r="FL20" s="29">
        <f>FL22+FL77</f>
        <v>0</v>
      </c>
      <c r="FM20" s="29">
        <f>FM22+FM77</f>
        <v>139.511</v>
      </c>
      <c r="FN20" s="29">
        <f>FN22+FN77</f>
        <v>139.511</v>
      </c>
      <c r="FO20" s="29">
        <f>FO22+FO77</f>
        <v>0</v>
      </c>
      <c r="FP20" s="29">
        <f>FP22+FP77</f>
        <v>0</v>
      </c>
      <c r="FQ20" s="29">
        <f>FQ22+FQ77</f>
        <v>0</v>
      </c>
      <c r="FR20" s="29">
        <f>FR22+FR77</f>
        <v>0</v>
      </c>
      <c r="FS20" s="29">
        <f>FS22+FS77</f>
        <v>0</v>
      </c>
      <c r="FT20" s="29">
        <f>FT22+FT77</f>
        <v>0</v>
      </c>
      <c r="FU20" s="29">
        <f>FU22+FU77</f>
        <v>0</v>
      </c>
      <c r="FV20" s="29">
        <f>FV22+FV77</f>
        <v>289.74099999999999</v>
      </c>
      <c r="FW20" s="29">
        <f>FW22+FW77</f>
        <v>307.48099999999999</v>
      </c>
      <c r="FX20" s="29">
        <f>FX22+FX77</f>
        <v>301.37099999999998</v>
      </c>
      <c r="FY20" s="29">
        <f>FY22+FY77</f>
        <v>305.95800000000003</v>
      </c>
      <c r="FZ20" s="29">
        <f>FZ22+FZ77</f>
        <v>323.851</v>
      </c>
      <c r="GA20" s="29">
        <f>GA22+GA77</f>
        <v>1528.402</v>
      </c>
      <c r="GB20" s="109"/>
    </row>
    <row r="21" spans="1:184" s="15" customFormat="1" x14ac:dyDescent="0.25">
      <c r="A21" s="112"/>
      <c r="B21" s="113"/>
      <c r="C21" s="27" t="s">
        <v>35</v>
      </c>
      <c r="D21" s="30">
        <f>D23+D78</f>
        <v>44.150000000000006</v>
      </c>
      <c r="E21" s="27"/>
      <c r="F21" s="27"/>
      <c r="G21" s="31"/>
      <c r="H21" s="31"/>
      <c r="I21" s="31"/>
      <c r="J21" s="30">
        <f>J23+J78</f>
        <v>11.56</v>
      </c>
      <c r="K21" s="30">
        <f>K23+K78</f>
        <v>8.75</v>
      </c>
      <c r="L21" s="30">
        <f>L23+L78</f>
        <v>21.2</v>
      </c>
      <c r="M21" s="30">
        <f>M23+M78</f>
        <v>7.6</v>
      </c>
      <c r="N21" s="30">
        <f>N23+N78</f>
        <v>7.5</v>
      </c>
      <c r="O21" s="30">
        <f>O23+O78</f>
        <v>56.610000000000007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109"/>
    </row>
    <row r="22" spans="1:184" s="15" customFormat="1" x14ac:dyDescent="0.25">
      <c r="A22" s="112" t="s">
        <v>145</v>
      </c>
      <c r="B22" s="111" t="s">
        <v>144</v>
      </c>
      <c r="C22" s="27" t="s">
        <v>36</v>
      </c>
      <c r="D22" s="30">
        <f>D24+D61+D52</f>
        <v>64.95</v>
      </c>
      <c r="E22" s="27"/>
      <c r="F22" s="27"/>
      <c r="G22" s="31">
        <f>G24+G52+G54+G55+G57+G60+G61+G62+G68+G72</f>
        <v>1502.162</v>
      </c>
      <c r="H22" s="31">
        <f>H24+H52+H54+H55+H57+H60+H61+H62+H68+H72</f>
        <v>1382.6899999999998</v>
      </c>
      <c r="I22" s="31">
        <f>I24+I52+I54+I55+I57+I60+I61+I62+I68+I72</f>
        <v>139.54899999999998</v>
      </c>
      <c r="J22" s="30">
        <f>J24+J61+J52</f>
        <v>33.770000000000003</v>
      </c>
      <c r="K22" s="30">
        <f>K24+K61+K52</f>
        <v>4.2</v>
      </c>
      <c r="L22" s="30">
        <f>L24+L61+L52</f>
        <v>5.0600000000000005</v>
      </c>
      <c r="M22" s="30">
        <f>M24+M61+M52</f>
        <v>10.29</v>
      </c>
      <c r="N22" s="30">
        <f>N24+N61+N52</f>
        <v>50</v>
      </c>
      <c r="O22" s="30">
        <f>O24+O61+O52</f>
        <v>103.32</v>
      </c>
      <c r="P22" s="29">
        <f>P24+P52+P54+P55+P57+P60+P61+P62+P68+P72</f>
        <v>272.35199999999998</v>
      </c>
      <c r="Q22" s="29">
        <f>Q24+Q52+Q54+Q55+Q57+Q60+Q61+Q62+Q68+Q72</f>
        <v>272.35199999999998</v>
      </c>
      <c r="R22" s="29">
        <f>R24+R52+R54+R55+R57+R60+R61+R62+R68+R72</f>
        <v>0</v>
      </c>
      <c r="S22" s="29">
        <f>S24+S52+S54+S55+S57+S60+S61+S62+S68+S72</f>
        <v>90.93</v>
      </c>
      <c r="T22" s="29">
        <f>T24+T52+T54+T55+T57+T60+T61+T62+T68+T72</f>
        <v>0</v>
      </c>
      <c r="U22" s="29">
        <f>U24+U52+U54+U55+U57+U60+U61+U62+U68+U72</f>
        <v>0</v>
      </c>
      <c r="V22" s="29">
        <f>V24+V52+V54+V55+V57+V60+V61+V62+V68+V72</f>
        <v>0</v>
      </c>
      <c r="W22" s="29">
        <f>W24+W52+W54+W55+W57+W60+W61+W62+W68+W72</f>
        <v>0</v>
      </c>
      <c r="X22" s="29">
        <f>X24+X52+X54+X55+X57+X60+X61+X62+X68+X72</f>
        <v>0</v>
      </c>
      <c r="Y22" s="29">
        <f>Y24+Y52+Y54+Y55+Y57+Y60+Y61+Y62+Y68+Y72</f>
        <v>0</v>
      </c>
      <c r="Z22" s="29">
        <f>Z24+Z52+Z54+Z55+Z57+Z60+Z61+Z62+Z68+Z72</f>
        <v>181.422</v>
      </c>
      <c r="AA22" s="29">
        <f>AA24+AA52+AA54+AA55+AA57+AA60+AA61+AA62+AA68+AA72</f>
        <v>0</v>
      </c>
      <c r="AB22" s="29">
        <f>AB24+AB52+AB54+AB55+AB57+AB60+AB61+AB62+AB68+AB72</f>
        <v>0</v>
      </c>
      <c r="AC22" s="29">
        <f>AC24+AC52+AC54+AC55+AC57+AC60+AC61+AC62+AC68+AC72</f>
        <v>0</v>
      </c>
      <c r="AD22" s="29">
        <f>AD24+AD52+AD54+AD55+AD57+AD60+AD61+AD62+AD68+AD72</f>
        <v>0</v>
      </c>
      <c r="AE22" s="29">
        <f>AE24+AE52+AE54+AE55+AE57+AE60+AE61+AE62+AE68+AE72</f>
        <v>0</v>
      </c>
      <c r="AF22" s="29">
        <f>AF24+AF52+AF54+AF55+AF57+AF60+AF61+AF62+AF68+AF72</f>
        <v>0</v>
      </c>
      <c r="AG22" s="29">
        <f>AG24+AG52+AG54+AG55+AG57+AG60+AG61+AG62+AG68+AG72</f>
        <v>0</v>
      </c>
      <c r="AH22" s="29">
        <f>AH24+AH52+AH54+AH55+AH57+AH60+AH61+AH62+AH68+AH72</f>
        <v>0</v>
      </c>
      <c r="AI22" s="29">
        <f>AI24+AI52+AI54+AI55+AI57+AI60+AI61+AI62+AI68+AI72</f>
        <v>0</v>
      </c>
      <c r="AJ22" s="29">
        <f>AJ24+AJ52+AJ54+AJ55+AJ57+AJ60+AJ61+AJ62+AJ68+AJ72</f>
        <v>0</v>
      </c>
      <c r="AK22" s="29">
        <f>AK24+AK52+AK54+AK55+AK57+AK60+AK61+AK62+AK68+AK72</f>
        <v>0</v>
      </c>
      <c r="AL22" s="29">
        <f>AL24+AL52+AL54+AL55+AL57+AL60+AL61+AL62+AL68+AL72</f>
        <v>0</v>
      </c>
      <c r="AM22" s="29">
        <f>AM24+AM52+AM54+AM55+AM57+AM60+AM61+AM62+AM68+AM72</f>
        <v>0</v>
      </c>
      <c r="AN22" s="29">
        <f>AN24+AN52+AN54+AN55+AN57+AN60+AN61+AN62+AN68+AN72</f>
        <v>0</v>
      </c>
      <c r="AO22" s="29">
        <f>AO24+AO52+AO54+AO55+AO57+AO60+AO61+AO62+AO68+AO72</f>
        <v>0</v>
      </c>
      <c r="AP22" s="29">
        <f>AP24+AP52+AP54+AP55+AP57+AP60+AP61+AP62+AP68+AP72</f>
        <v>0</v>
      </c>
      <c r="AQ22" s="29">
        <f>AQ24+AQ52+AQ54+AQ55+AQ57+AQ60+AQ61+AQ62+AQ68+AQ72</f>
        <v>164.53700000000001</v>
      </c>
      <c r="AR22" s="29">
        <f>AR24+AR52+AR54+AR55+AR57+AR60+AR61+AR62+AR68+AR72</f>
        <v>164.53700000000001</v>
      </c>
      <c r="AS22" s="29">
        <f>AS24+AS52+AS54+AS55+AS57+AS60+AS61+AS62+AS68+AS72</f>
        <v>0</v>
      </c>
      <c r="AT22" s="29">
        <f>AT24+AT52+AT54+AT55+AT57+AT60+AT61+AT62+AT68+AT72</f>
        <v>41.89</v>
      </c>
      <c r="AU22" s="29">
        <f>AU24+AU52+AU54+AU55+AU57+AU60+AU61+AU62+AU68+AU72</f>
        <v>0</v>
      </c>
      <c r="AV22" s="29">
        <f>AV24+AV52+AV54+AV55+AV57+AV60+AV61+AV62+AV68+AV72</f>
        <v>0</v>
      </c>
      <c r="AW22" s="29">
        <f>AW24+AW52+AW54+AW55+AW57+AW60+AW61+AW62+AW68+AW72</f>
        <v>0</v>
      </c>
      <c r="AX22" s="29">
        <f>AX24+AX52+AX54+AX55+AX57+AX60+AX61+AX62+AX68+AX72</f>
        <v>0</v>
      </c>
      <c r="AY22" s="29">
        <f>AY24+AY52+AY54+AY55+AY57+AY60+AY61+AY62+AY68+AY72</f>
        <v>0</v>
      </c>
      <c r="AZ22" s="29">
        <f>AZ24+AZ52+AZ54+AZ55+AZ57+AZ60+AZ61+AZ62+AZ68+AZ72</f>
        <v>0</v>
      </c>
      <c r="BA22" s="29">
        <f>BA24+BA52+BA54+BA55+BA57+BA60+BA61+BA62+BA68+BA72</f>
        <v>122.64700000000001</v>
      </c>
      <c r="BB22" s="29">
        <f>BB24+BB52+BB54+BB55+BB57+BB60+BB61+BB62+BB68+BB72</f>
        <v>0</v>
      </c>
      <c r="BC22" s="29">
        <f>BC24+BC52+BC54+BC55+BC57+BC60+BC61+BC62+BC68+BC72</f>
        <v>0</v>
      </c>
      <c r="BD22" s="29">
        <f>BD24+BD52+BD54+BD55+BD57+BD60+BD61+BD62+BD68+BD72</f>
        <v>0</v>
      </c>
      <c r="BE22" s="29">
        <f>BE24+BE52+BE54+BE55+BE57+BE60+BE61+BE62+BE68+BE72</f>
        <v>0</v>
      </c>
      <c r="BF22" s="29">
        <f>BF24+BF52+BF54+BF55+BF57+BF60+BF61+BF62+BF68+BF72</f>
        <v>0</v>
      </c>
      <c r="BG22" s="29">
        <f>BG24+BG52+BG54+BG55+BG57+BG60+BG61+BG62+BG68+BG72</f>
        <v>0</v>
      </c>
      <c r="BH22" s="29">
        <f>BH24+BH52+BH54+BH55+BH57+BH60+BH61+BH62+BH68+BH72</f>
        <v>0</v>
      </c>
      <c r="BI22" s="29">
        <f>BI24+BI52+BI54+BI55+BI57+BI60+BI61+BI62+BI68+BI72</f>
        <v>0</v>
      </c>
      <c r="BJ22" s="29">
        <f>BJ24+BJ52+BJ54+BJ55+BJ57+BJ60+BJ61+BJ62+BJ68+BJ72</f>
        <v>0</v>
      </c>
      <c r="BK22" s="29">
        <f>BK24+BK52+BK54+BK55+BK57+BK60+BK61+BK62+BK68+BK72</f>
        <v>0</v>
      </c>
      <c r="BL22" s="29">
        <f>BL24+BL52+BL54+BL55+BL57+BL60+BL61+BL62+BL68+BL72</f>
        <v>0</v>
      </c>
      <c r="BM22" s="29">
        <f>BM24+BM52+BM54+BM55+BM57+BM60+BM61+BM62+BM68+BM72</f>
        <v>0</v>
      </c>
      <c r="BN22" s="29">
        <f>BN24+BN52+BN54+BN55+BN57+BN60+BN61+BN62+BN68+BN72</f>
        <v>0</v>
      </c>
      <c r="BO22" s="29">
        <f>BO24+BO52+BO54+BO55+BO57+BO60+BO61+BO62+BO68+BO72</f>
        <v>0</v>
      </c>
      <c r="BP22" s="29">
        <f>BP24+BP52+BP54+BP55+BP57+BP60+BP61+BP62+BP68+BP72</f>
        <v>0</v>
      </c>
      <c r="BQ22" s="29">
        <f>BQ24+BQ52+BQ54+BQ55+BQ57+BQ60+BQ61+BQ62+BQ68+BQ72</f>
        <v>0</v>
      </c>
      <c r="BR22" s="29">
        <f>BR24+BR52+BR54+BR55+BR57+BR60+BR61+BR62+BR68+BR72</f>
        <v>185.05500000000001</v>
      </c>
      <c r="BS22" s="29">
        <f>BS24+BS52+BS54+BS55+BS57+BS60+BS61+BS62+BS68+BS72</f>
        <v>185.05500000000001</v>
      </c>
      <c r="BT22" s="29">
        <f>BT24+BT52+BT54+BT55+BT57+BT60+BT61+BT62+BT68+BT72</f>
        <v>0</v>
      </c>
      <c r="BU22" s="29">
        <f>BU24+BU52+BU54+BU55+BU57+BU60+BU61+BU62+BU68+BU72</f>
        <v>49.784000000000006</v>
      </c>
      <c r="BV22" s="29">
        <f>BV24+BV52+BV54+BV55+BV57+BV60+BV61+BV62+BV68+BV72</f>
        <v>0</v>
      </c>
      <c r="BW22" s="29">
        <f>BW24+BW52+BW54+BW55+BW57+BW60+BW61+BW62+BW68+BW72</f>
        <v>0</v>
      </c>
      <c r="BX22" s="29">
        <f>BX24+BX52+BX54+BX55+BX57+BX60+BX61+BX62+BX68+BX72</f>
        <v>0</v>
      </c>
      <c r="BY22" s="29">
        <f>BY24+BY52+BY54+BY55+BY57+BY60+BY61+BY62+BY68+BY72</f>
        <v>0</v>
      </c>
      <c r="BZ22" s="29">
        <f>BZ24+BZ52+BZ54+BZ55+BZ57+BZ60+BZ61+BZ62+BZ68+BZ72</f>
        <v>0</v>
      </c>
      <c r="CA22" s="29">
        <f>CA24+CA52+CA54+CA55+CA57+CA60+CA61+CA62+CA68+CA72</f>
        <v>0</v>
      </c>
      <c r="CB22" s="29">
        <f>CB24+CB52+CB54+CB55+CB57+CB60+CB61+CB62+CB68+CB72</f>
        <v>135.27100000000002</v>
      </c>
      <c r="CC22" s="29">
        <f>CC24+CC52+CC54+CC55+CC57+CC60+CC61+CC62+CC68+CC72</f>
        <v>0</v>
      </c>
      <c r="CD22" s="29">
        <f>CD24+CD52+CD54+CD55+CD57+CD60+CD61+CD62+CD68+CD72</f>
        <v>0</v>
      </c>
      <c r="CE22" s="29">
        <f>CE24+CE52+CE54+CE55+CE57+CE60+CE61+CE62+CE68+CE72</f>
        <v>0</v>
      </c>
      <c r="CF22" s="29">
        <f>CF24+CF52+CF54+CF55+CF57+CF60+CF61+CF62+CF68+CF72</f>
        <v>0</v>
      </c>
      <c r="CG22" s="29">
        <f>CG24+CG52+CG54+CG55+CG57+CG60+CG61+CG62+CG68+CG72</f>
        <v>0</v>
      </c>
      <c r="CH22" s="29">
        <f>CH24+CH52+CH54+CH55+CH57+CH60+CH61+CH62+CH68+CH72</f>
        <v>0</v>
      </c>
      <c r="CI22" s="29">
        <f>CI24+CI52+CI54+CI55+CI57+CI60+CI61+CI62+CI68+CI72</f>
        <v>0</v>
      </c>
      <c r="CJ22" s="29">
        <f>CJ24+CJ52+CJ54+CJ55+CJ57+CJ60+CJ61+CJ62+CJ68+CJ72</f>
        <v>0</v>
      </c>
      <c r="CK22" s="29">
        <f>CK24+CK52+CK54+CK55+CK57+CK60+CK61+CK62+CK68+CK72</f>
        <v>0</v>
      </c>
      <c r="CL22" s="29">
        <f>CL24+CL52+CL54+CL55+CL57+CL60+CL61+CL62+CL68+CL72</f>
        <v>0</v>
      </c>
      <c r="CM22" s="29">
        <f>CM24+CM52+CM54+CM55+CM57+CM60+CM61+CM62+CM68+CM72</f>
        <v>0</v>
      </c>
      <c r="CN22" s="29">
        <f>CN24+CN52+CN54+CN55+CN57+CN60+CN61+CN62+CN68+CN72</f>
        <v>0</v>
      </c>
      <c r="CO22" s="29">
        <f>CO24+CO52+CO54+CO55+CO57+CO60+CO61+CO62+CO68+CO72</f>
        <v>0</v>
      </c>
      <c r="CP22" s="29">
        <f>CP24+CP52+CP54+CP55+CP57+CP60+CP61+CP62+CP68+CP72</f>
        <v>0</v>
      </c>
      <c r="CQ22" s="29">
        <f>CQ24+CQ52+CQ54+CQ55+CQ57+CQ60+CQ61+CQ62+CQ68+CQ72</f>
        <v>0</v>
      </c>
      <c r="CR22" s="29">
        <f>CR24+CR52+CR54+CR55+CR57+CR60+CR61+CR62+CR68+CR72</f>
        <v>0</v>
      </c>
      <c r="CS22" s="29">
        <f>CS24+CS52+CS54+CS55+CS57+CS60+CS61+CS62+CS68+CS72</f>
        <v>301.06100000000004</v>
      </c>
      <c r="CT22" s="29">
        <f>CT24+CT52+CT54+CT55+CT57+CT60+CT61+CT62+CT68+CT72</f>
        <v>301.06100000000004</v>
      </c>
      <c r="CU22" s="29">
        <f>CU24+CU52+CU54+CU55+CU57+CU60+CU61+CU62+CU68+CU72</f>
        <v>0</v>
      </c>
      <c r="CV22" s="29">
        <f>CV24+CV52+CV54+CV55+CV57+CV60+CV61+CV62+CV68+CV72</f>
        <v>75.495000000000005</v>
      </c>
      <c r="CW22" s="29">
        <f>CW24+CW52+CW54+CW55+CW57+CW60+CW61+CW62+CW68+CW72</f>
        <v>0</v>
      </c>
      <c r="CX22" s="29">
        <f>CX24+CX52+CX54+CX55+CX57+CX60+CX61+CX62+CX68+CX72</f>
        <v>0</v>
      </c>
      <c r="CY22" s="29">
        <f>CY24+CY52+CY54+CY55+CY57+CY60+CY61+CY62+CY68+CY72</f>
        <v>0</v>
      </c>
      <c r="CZ22" s="29">
        <f>CZ24+CZ52+CZ54+CZ55+CZ57+CZ60+CZ61+CZ62+CZ68+CZ72</f>
        <v>0</v>
      </c>
      <c r="DA22" s="29">
        <f>DA24+DA52+DA54+DA55+DA57+DA60+DA61+DA62+DA68+DA72</f>
        <v>0</v>
      </c>
      <c r="DB22" s="29">
        <f>DB24+DB52+DB54+DB55+DB57+DB60+DB61+DB62+DB68+DB72</f>
        <v>0</v>
      </c>
      <c r="DC22" s="29">
        <f>DC24+DC52+DC54+DC55+DC57+DC60+DC61+DC62+DC68+DC72</f>
        <v>225.566</v>
      </c>
      <c r="DD22" s="29">
        <f>DD24+DD52+DD54+DD55+DD57+DD60+DD61+DD62+DD68+DD72</f>
        <v>0</v>
      </c>
      <c r="DE22" s="29">
        <f>DE24+DE52+DE54+DE55+DE57+DE60+DE61+DE62+DE68+DE72</f>
        <v>0</v>
      </c>
      <c r="DF22" s="29">
        <f>DF24+DF52+DF54+DF55+DF57+DF60+DF61+DF62+DF68+DF72</f>
        <v>0</v>
      </c>
      <c r="DG22" s="29">
        <f>DG24+DG52+DG54+DG55+DG57+DG60+DG61+DG62+DG68+DG72</f>
        <v>0</v>
      </c>
      <c r="DH22" s="29">
        <f>DH24+DH52+DH54+DH55+DH57+DH60+DH61+DH62+DH68+DH72</f>
        <v>0</v>
      </c>
      <c r="DI22" s="29">
        <f>DI24+DI52+DI54+DI55+DI57+DI60+DI61+DI62+DI68+DI72</f>
        <v>0</v>
      </c>
      <c r="DJ22" s="29">
        <f>DJ24+DJ52+DJ54+DJ55+DJ57+DJ60+DJ61+DJ62+DJ68+DJ72</f>
        <v>0</v>
      </c>
      <c r="DK22" s="29">
        <f>DK24+DK52+DK54+DK55+DK57+DK60+DK61+DK62+DK68+DK72</f>
        <v>0</v>
      </c>
      <c r="DL22" s="29">
        <f>DL24+DL52+DL54+DL55+DL57+DL60+DL61+DL62+DL68+DL72</f>
        <v>0</v>
      </c>
      <c r="DM22" s="29">
        <f>DM24+DM52+DM54+DM55+DM57+DM60+DM61+DM62+DM68+DM72</f>
        <v>0</v>
      </c>
      <c r="DN22" s="29">
        <f>DN24+DN52+DN54+DN55+DN57+DN60+DN61+DN62+DN68+DN72</f>
        <v>0</v>
      </c>
      <c r="DO22" s="29">
        <f>DO24+DO52+DO54+DO55+DO57+DO60+DO61+DO62+DO68+DO72</f>
        <v>0</v>
      </c>
      <c r="DP22" s="29">
        <f>DP24+DP52+DP54+DP55+DP57+DP60+DP61+DP62+DP68+DP72</f>
        <v>0</v>
      </c>
      <c r="DQ22" s="29">
        <f>DQ24+DQ52+DQ54+DQ55+DQ57+DQ60+DQ61+DQ62+DQ68+DQ72</f>
        <v>0</v>
      </c>
      <c r="DR22" s="29">
        <f>DR24+DR52+DR54+DR55+DR57+DR60+DR61+DR62+DR68+DR72</f>
        <v>0</v>
      </c>
      <c r="DS22" s="29">
        <f>DS24+DS52+DS54+DS55+DS57+DS60+DS61+DS62+DS68+DS72</f>
        <v>0</v>
      </c>
      <c r="DT22" s="29">
        <f>DT24+DT52+DT54+DT55+DT57+DT60+DT61+DT62+DT68+DT72</f>
        <v>255.04900000000004</v>
      </c>
      <c r="DU22" s="29">
        <f>DU24+DU52+DU54+DU55+DU57+DU60+DU61+DU62+DU68+DU72</f>
        <v>255.04900000000004</v>
      </c>
      <c r="DV22" s="29">
        <f>DV24+DV52+DV54+DV55+DV57+DV60+DV61+DV62+DV68+DV72</f>
        <v>0</v>
      </c>
      <c r="DW22" s="29">
        <f>DW24+DW52+DW54+DW55+DW57+DW60+DW61+DW62+DW68+DW72</f>
        <v>98.186000000000007</v>
      </c>
      <c r="DX22" s="29">
        <f>DX24+DX52+DX54+DX55+DX57+DX60+DX61+DX62+DX68+DX72</f>
        <v>0</v>
      </c>
      <c r="DY22" s="29">
        <f>DY24+DY52+DY54+DY55+DY57+DY60+DY61+DY62+DY68+DY72</f>
        <v>0</v>
      </c>
      <c r="DZ22" s="29">
        <f>DZ24+DZ52+DZ54+DZ55+DZ57+DZ60+DZ61+DZ62+DZ68+DZ72</f>
        <v>0</v>
      </c>
      <c r="EA22" s="29">
        <f>EA24+EA52+EA54+EA55+EA57+EA60+EA61+EA62+EA68+EA72</f>
        <v>0</v>
      </c>
      <c r="EB22" s="29">
        <f>EB24+EB52+EB54+EB55+EB57+EB60+EB61+EB62+EB68+EB72</f>
        <v>0</v>
      </c>
      <c r="EC22" s="29">
        <f>EC24+EC52+EC54+EC55+EC57+EC60+EC61+EC62+EC68+EC72</f>
        <v>0</v>
      </c>
      <c r="ED22" s="29">
        <f>ED24+ED52+ED54+ED55+ED57+ED60+ED61+ED62+ED68+ED72</f>
        <v>156.863</v>
      </c>
      <c r="EE22" s="29">
        <f>EE24+EE52+EE54+EE55+EE57+EE60+EE61+EE62+EE68+EE72</f>
        <v>0</v>
      </c>
      <c r="EF22" s="29">
        <f>EF24+EF52+EF54+EF55+EF57+EF60+EF61+EF62+EF68+EF72</f>
        <v>0</v>
      </c>
      <c r="EG22" s="29">
        <f>EG24+EG52+EG54+EG55+EG57+EG60+EG61+EG62+EG68+EG72</f>
        <v>0</v>
      </c>
      <c r="EH22" s="29">
        <f>EH24+EH52+EH54+EH55+EH57+EH60+EH61+EH62+EH68+EH72</f>
        <v>0</v>
      </c>
      <c r="EI22" s="29">
        <f>EI24+EI52+EI54+EI55+EI57+EI60+EI61+EI62+EI68+EI72</f>
        <v>0</v>
      </c>
      <c r="EJ22" s="29">
        <f>EJ24+EJ52+EJ54+EJ55+EJ57+EJ60+EJ61+EJ62+EJ68+EJ72</f>
        <v>0</v>
      </c>
      <c r="EK22" s="29">
        <f>EK24+EK52+EK54+EK55+EK57+EK60+EK61+EK62+EK68+EK72</f>
        <v>0</v>
      </c>
      <c r="EL22" s="29">
        <f>EL24+EL52+EL54+EL55+EL57+EL60+EL61+EL62+EL68+EL72</f>
        <v>0</v>
      </c>
      <c r="EM22" s="29">
        <f>EM24+EM52+EM54+EM55+EM57+EM60+EM61+EM62+EM68+EM72</f>
        <v>0</v>
      </c>
      <c r="EN22" s="29">
        <f>EN24+EN52+EN54+EN55+EN57+EN60+EN61+EN62+EN68+EN72</f>
        <v>0</v>
      </c>
      <c r="EO22" s="29">
        <f>EO24+EO52+EO54+EO55+EO57+EO60+EO61+EO62+EO68+EO72</f>
        <v>0</v>
      </c>
      <c r="EP22" s="29">
        <f>EP24+EP52+EP54+EP55+EP57+EP60+EP61+EP62+EP68+EP72</f>
        <v>0</v>
      </c>
      <c r="EQ22" s="29">
        <f>EQ24+EQ52+EQ54+EQ55+EQ57+EQ60+EQ61+EQ62+EQ68+EQ72</f>
        <v>0</v>
      </c>
      <c r="ER22" s="29">
        <f>ER24+ER52+ER54+ER55+ER57+ER60+ER61+ER62+ER68+ER72</f>
        <v>0</v>
      </c>
      <c r="ES22" s="29">
        <f>ES24+ES52+ES54+ES55+ES57+ES60+ES61+ES62+ES68+ES72</f>
        <v>0</v>
      </c>
      <c r="ET22" s="29">
        <f>ET24+ET52+ET54+ET55+ET57+ET60+ET61+ET62+ET68+ET72</f>
        <v>0</v>
      </c>
      <c r="EU22" s="29">
        <f>EU24+EU52+EU54+EU55+EU57+EU60+EU61+EU62+EU68+EU72</f>
        <v>1178.0540000000001</v>
      </c>
      <c r="EV22" s="29">
        <f>EV24+EV52+EV54+EV55+EV57+EV60+EV61+EV62+EV68+EV72</f>
        <v>1178.0540000000001</v>
      </c>
      <c r="EW22" s="29">
        <f>EW24+EW52+EW54+EW55+EW57+EW60+EW61+EW62+EW68+EW72</f>
        <v>0</v>
      </c>
      <c r="EX22" s="29">
        <f>EX24+EX52+EX54+EX55+EX57+EX60+EX61+EX62+EX68+EX72</f>
        <v>356.28499999999997</v>
      </c>
      <c r="EY22" s="29">
        <f>EY24+EY52+EY54+EY55+EY57+EY60+EY61+EY62+EY68+EY72</f>
        <v>0</v>
      </c>
      <c r="EZ22" s="29">
        <f>EZ24+EZ52+EZ54+EZ55+EZ57+EZ60+EZ61+EZ62+EZ68+EZ72</f>
        <v>0</v>
      </c>
      <c r="FA22" s="29">
        <f>FA24+FA52+FA54+FA55+FA57+FA60+FA61+FA62+FA68+FA72</f>
        <v>0</v>
      </c>
      <c r="FB22" s="29">
        <f>FB24+FB52+FB54+FB55+FB57+FB60+FB61+FB62+FB68+FB72</f>
        <v>0</v>
      </c>
      <c r="FC22" s="29">
        <f>FC24+FC52+FC54+FC55+FC57+FC60+FC61+FC62+FC68+FC72</f>
        <v>0</v>
      </c>
      <c r="FD22" s="29">
        <f>FD24+FD52+FD54+FD55+FD57+FD60+FD61+FD62+FD68+FD72</f>
        <v>0</v>
      </c>
      <c r="FE22" s="29">
        <f>FE24+FE52+FE54+FE55+FE57+FE60+FE61+FE62+FE68+FE72</f>
        <v>821.76900000000012</v>
      </c>
      <c r="FF22" s="29">
        <f>FF24+FF52+FF54+FF55+FF57+FF60+FF61+FF62+FF68+FF72</f>
        <v>0</v>
      </c>
      <c r="FG22" s="29">
        <f>FG24+FG52+FG54+FG55+FG57+FG60+FG61+FG62+FG68+FG72</f>
        <v>0</v>
      </c>
      <c r="FH22" s="29">
        <f>FH24+FH52+FH54+FH55+FH57+FH60+FH61+FH62+FH68+FH72</f>
        <v>0</v>
      </c>
      <c r="FI22" s="29">
        <f>FI24+FI52+FI54+FI55+FI57+FI60+FI61+FI62+FI68+FI72</f>
        <v>0</v>
      </c>
      <c r="FJ22" s="29">
        <f>FJ24+FJ52+FJ54+FJ55+FJ57+FJ60+FJ61+FJ62+FJ68+FJ72</f>
        <v>0</v>
      </c>
      <c r="FK22" s="29">
        <f>FK24+FK52+FK54+FK55+FK57+FK60+FK61+FK62+FK68+FK72</f>
        <v>0</v>
      </c>
      <c r="FL22" s="29">
        <f>FL24+FL52+FL54+FL55+FL57+FL60+FL61+FL62+FL68+FL72</f>
        <v>0</v>
      </c>
      <c r="FM22" s="29">
        <f>FM24+FM52+FM54+FM55+FM57+FM60+FM61+FM62+FM68+FM72</f>
        <v>0</v>
      </c>
      <c r="FN22" s="29">
        <f>FN24+FN52+FN54+FN55+FN57+FN60+FN61+FN62+FN68+FN72</f>
        <v>0</v>
      </c>
      <c r="FO22" s="29">
        <f>FO24+FO52+FO54+FO55+FO57+FO60+FO61+FO62+FO68+FO72</f>
        <v>0</v>
      </c>
      <c r="FP22" s="29">
        <f>FP24+FP52+FP54+FP55+FP57+FP60+FP61+FP62+FP68+FP72</f>
        <v>0</v>
      </c>
      <c r="FQ22" s="29">
        <f>FQ24+FQ52+FQ54+FQ55+FQ57+FQ60+FQ61+FQ62+FQ68+FQ72</f>
        <v>0</v>
      </c>
      <c r="FR22" s="29">
        <f>FR24+FR52+FR54+FR55+FR57+FR60+FR61+FR62+FR68+FR72</f>
        <v>0</v>
      </c>
      <c r="FS22" s="29">
        <f>FS24+FS52+FS54+FS55+FS57+FS60+FS61+FS62+FS68+FS72</f>
        <v>0</v>
      </c>
      <c r="FT22" s="29">
        <f>FT24+FT52+FT54+FT55+FT57+FT60+FT61+FT62+FT68+FT72</f>
        <v>0</v>
      </c>
      <c r="FU22" s="29">
        <f>FU24+FU52+FU54+FU55+FU57+FU60+FU61+FU62+FU68+FU72</f>
        <v>0</v>
      </c>
      <c r="FV22" s="29">
        <f>FV24+FV52+FV54+FV55+FV57+FV60+FV61+FV62+FV68+FV72</f>
        <v>223.56799999999998</v>
      </c>
      <c r="FW22" s="29">
        <f>FW24+FW52+FW54+FW55+FW57+FW60+FW61+FW62+FW68+FW72</f>
        <v>132.63800000000001</v>
      </c>
      <c r="FX22" s="29">
        <f>FX24+FX52+FX54+FX55+FX57+FX60+FX61+FX62+FX68+FX72</f>
        <v>167.76900000000001</v>
      </c>
      <c r="FY22" s="29">
        <f>FY24+FY52+FY54+FY55+FY57+FY60+FY61+FY62+FY68+FY72</f>
        <v>252.48500000000001</v>
      </c>
      <c r="FZ22" s="29">
        <f>FZ24+FZ52+FZ54+FZ55+FZ57+FZ60+FZ61+FZ62+FZ68+FZ72</f>
        <v>218.79400000000001</v>
      </c>
      <c r="GA22" s="29">
        <f>GA24+GA52+GA54+GA55+GA57+GA60+GA61+GA62+GA68+GA72</f>
        <v>995.25399999999991</v>
      </c>
      <c r="GB22" s="109"/>
    </row>
    <row r="23" spans="1:184" s="15" customFormat="1" x14ac:dyDescent="0.25">
      <c r="A23" s="112"/>
      <c r="B23" s="111"/>
      <c r="C23" s="27" t="s">
        <v>35</v>
      </c>
      <c r="D23" s="30">
        <f>D25</f>
        <v>44.150000000000006</v>
      </c>
      <c r="E23" s="27"/>
      <c r="F23" s="27"/>
      <c r="G23" s="110"/>
      <c r="H23" s="31"/>
      <c r="I23" s="31"/>
      <c r="J23" s="30">
        <f>J25</f>
        <v>0</v>
      </c>
      <c r="K23" s="30">
        <f>K25</f>
        <v>0</v>
      </c>
      <c r="L23" s="30">
        <f>L25</f>
        <v>0</v>
      </c>
      <c r="M23" s="30">
        <f>M25</f>
        <v>0</v>
      </c>
      <c r="N23" s="30">
        <f>N25</f>
        <v>0</v>
      </c>
      <c r="O23" s="30">
        <f>O25</f>
        <v>0</v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109"/>
    </row>
    <row r="24" spans="1:184" x14ac:dyDescent="0.25">
      <c r="A24" s="94" t="s">
        <v>143</v>
      </c>
      <c r="B24" s="108" t="s">
        <v>62</v>
      </c>
      <c r="C24" s="26" t="s">
        <v>36</v>
      </c>
      <c r="D24" s="23">
        <f>D26+D37</f>
        <v>64.95</v>
      </c>
      <c r="E24" s="26"/>
      <c r="F24" s="26"/>
      <c r="G24" s="24">
        <f>G26+G37</f>
        <v>949.96</v>
      </c>
      <c r="H24" s="24">
        <f>H26+H37</f>
        <v>917.31999999999994</v>
      </c>
      <c r="I24" s="24">
        <f>I26+I37</f>
        <v>123.72199999999998</v>
      </c>
      <c r="J24" s="23">
        <f>J26+J37</f>
        <v>33.770000000000003</v>
      </c>
      <c r="K24" s="23">
        <f>K26+K37</f>
        <v>4.2</v>
      </c>
      <c r="L24" s="23">
        <f>L26+L37</f>
        <v>5.0600000000000005</v>
      </c>
      <c r="M24" s="23">
        <f>M26+M37</f>
        <v>10.29</v>
      </c>
      <c r="N24" s="23">
        <f>N26+N37</f>
        <v>50</v>
      </c>
      <c r="O24" s="23">
        <f>O26+O37</f>
        <v>103.32</v>
      </c>
      <c r="P24" s="21">
        <f>P26+P37</f>
        <v>209.21799999999999</v>
      </c>
      <c r="Q24" s="21">
        <f>Q26+Q37</f>
        <v>209.21799999999999</v>
      </c>
      <c r="R24" s="21">
        <f>R26+R37</f>
        <v>0</v>
      </c>
      <c r="S24" s="21">
        <f>S26+S37</f>
        <v>45.438000000000002</v>
      </c>
      <c r="T24" s="21">
        <f>T26+T37</f>
        <v>0</v>
      </c>
      <c r="U24" s="21">
        <f>U26+U37</f>
        <v>0</v>
      </c>
      <c r="V24" s="21">
        <f>V26+V37</f>
        <v>0</v>
      </c>
      <c r="W24" s="21">
        <f>W26+W37</f>
        <v>0</v>
      </c>
      <c r="X24" s="21">
        <f>X26+X37</f>
        <v>0</v>
      </c>
      <c r="Y24" s="21">
        <f>Y26+Y37</f>
        <v>0</v>
      </c>
      <c r="Z24" s="21">
        <f>Z26+Z37</f>
        <v>163.78</v>
      </c>
      <c r="AA24" s="21">
        <f>AA26+AA37</f>
        <v>0</v>
      </c>
      <c r="AB24" s="21">
        <f>AB26+AB37</f>
        <v>0</v>
      </c>
      <c r="AC24" s="21">
        <f>AC26+AC37</f>
        <v>0</v>
      </c>
      <c r="AD24" s="21">
        <f>AD26+AD37</f>
        <v>0</v>
      </c>
      <c r="AE24" s="21">
        <f>AE26+AE37</f>
        <v>0</v>
      </c>
      <c r="AF24" s="21">
        <f>AF26+AF37</f>
        <v>0</v>
      </c>
      <c r="AG24" s="21">
        <f>AG26+AG37</f>
        <v>0</v>
      </c>
      <c r="AH24" s="21">
        <f>AH26+AH37</f>
        <v>0</v>
      </c>
      <c r="AI24" s="21">
        <f>AI26+AI37</f>
        <v>0</v>
      </c>
      <c r="AJ24" s="21">
        <f>AJ26+AJ37</f>
        <v>0</v>
      </c>
      <c r="AK24" s="21">
        <f>AK26+AK37</f>
        <v>0</v>
      </c>
      <c r="AL24" s="21">
        <f>AL26+AL37</f>
        <v>0</v>
      </c>
      <c r="AM24" s="21">
        <f>AM26+AM37</f>
        <v>0</v>
      </c>
      <c r="AN24" s="21">
        <f>AN26+AN37</f>
        <v>0</v>
      </c>
      <c r="AO24" s="21">
        <f>AO26+AO37</f>
        <v>0</v>
      </c>
      <c r="AP24" s="21">
        <f>AP26+AP37</f>
        <v>0</v>
      </c>
      <c r="AQ24" s="21">
        <f>AQ26+AQ37</f>
        <v>99.058000000000007</v>
      </c>
      <c r="AR24" s="21">
        <f>AR26+AR37</f>
        <v>99.058000000000007</v>
      </c>
      <c r="AS24" s="21">
        <f>AS26+AS37</f>
        <v>0</v>
      </c>
      <c r="AT24" s="21">
        <f>AT26+AT37</f>
        <v>0</v>
      </c>
      <c r="AU24" s="21">
        <f>AU26+AU37</f>
        <v>0</v>
      </c>
      <c r="AV24" s="21">
        <f>AV26+AV37</f>
        <v>0</v>
      </c>
      <c r="AW24" s="21">
        <f>AW26+AW37</f>
        <v>0</v>
      </c>
      <c r="AX24" s="21">
        <f>AX26+AX37</f>
        <v>0</v>
      </c>
      <c r="AY24" s="21">
        <f>AY26+AY37</f>
        <v>0</v>
      </c>
      <c r="AZ24" s="21">
        <f>AZ26+AZ37</f>
        <v>0</v>
      </c>
      <c r="BA24" s="21">
        <f>BA26+BA37</f>
        <v>99.058000000000007</v>
      </c>
      <c r="BB24" s="21">
        <f>BB26+BB37</f>
        <v>0</v>
      </c>
      <c r="BC24" s="21">
        <f>BC26+BC37</f>
        <v>0</v>
      </c>
      <c r="BD24" s="21">
        <f>BD26+BD37</f>
        <v>0</v>
      </c>
      <c r="BE24" s="21">
        <f>BE26+BE37</f>
        <v>0</v>
      </c>
      <c r="BF24" s="21">
        <f>BF26+BF37</f>
        <v>0</v>
      </c>
      <c r="BG24" s="21">
        <f>BG26+BG37</f>
        <v>0</v>
      </c>
      <c r="BH24" s="21">
        <f>BH26+BH37</f>
        <v>0</v>
      </c>
      <c r="BI24" s="21">
        <f>BI26+BI37</f>
        <v>0</v>
      </c>
      <c r="BJ24" s="21">
        <f>BJ26+BJ37</f>
        <v>0</v>
      </c>
      <c r="BK24" s="21">
        <f>BK26+BK37</f>
        <v>0</v>
      </c>
      <c r="BL24" s="21">
        <f>BL26+BL37</f>
        <v>0</v>
      </c>
      <c r="BM24" s="21">
        <f>BM26+BM37</f>
        <v>0</v>
      </c>
      <c r="BN24" s="21">
        <f>BN26+BN37</f>
        <v>0</v>
      </c>
      <c r="BO24" s="21">
        <f>BO26+BO37</f>
        <v>0</v>
      </c>
      <c r="BP24" s="21">
        <f>BP26+BP37</f>
        <v>0</v>
      </c>
      <c r="BQ24" s="21">
        <f>BQ26+BQ37</f>
        <v>0</v>
      </c>
      <c r="BR24" s="21">
        <f>BR26+BR37</f>
        <v>101.908</v>
      </c>
      <c r="BS24" s="21">
        <f>BS26+BS37</f>
        <v>101.908</v>
      </c>
      <c r="BT24" s="21">
        <f>BT26+BT37</f>
        <v>0</v>
      </c>
      <c r="BU24" s="21">
        <f>BU26+BU37</f>
        <v>0</v>
      </c>
      <c r="BV24" s="21">
        <f>BV26+BV37</f>
        <v>0</v>
      </c>
      <c r="BW24" s="21">
        <f>BW26+BW37</f>
        <v>0</v>
      </c>
      <c r="BX24" s="21">
        <f>BX26+BX37</f>
        <v>0</v>
      </c>
      <c r="BY24" s="21">
        <f>BY26+BY37</f>
        <v>0</v>
      </c>
      <c r="BZ24" s="21">
        <f>BZ26+BZ37</f>
        <v>0</v>
      </c>
      <c r="CA24" s="21">
        <f>CA26+CA37</f>
        <v>0</v>
      </c>
      <c r="CB24" s="21">
        <f>CB26+CB37</f>
        <v>101.908</v>
      </c>
      <c r="CC24" s="21">
        <f>CC26+CC37</f>
        <v>0</v>
      </c>
      <c r="CD24" s="21">
        <f>CD26+CD37</f>
        <v>0</v>
      </c>
      <c r="CE24" s="21">
        <f>CE26+CE37</f>
        <v>0</v>
      </c>
      <c r="CF24" s="21">
        <f>CF26+CF37</f>
        <v>0</v>
      </c>
      <c r="CG24" s="21">
        <f>CG26+CG37</f>
        <v>0</v>
      </c>
      <c r="CH24" s="21">
        <f>CH26+CH37</f>
        <v>0</v>
      </c>
      <c r="CI24" s="21">
        <f>CI26+CI37</f>
        <v>0</v>
      </c>
      <c r="CJ24" s="21">
        <f>CJ26+CJ37</f>
        <v>0</v>
      </c>
      <c r="CK24" s="21">
        <f>CK26+CK37</f>
        <v>0</v>
      </c>
      <c r="CL24" s="21">
        <f>CL26+CL37</f>
        <v>0</v>
      </c>
      <c r="CM24" s="21">
        <f>CM26+CM37</f>
        <v>0</v>
      </c>
      <c r="CN24" s="21">
        <f>CN26+CN37</f>
        <v>0</v>
      </c>
      <c r="CO24" s="21">
        <f>CO26+CO37</f>
        <v>0</v>
      </c>
      <c r="CP24" s="21">
        <f>CP26+CP37</f>
        <v>0</v>
      </c>
      <c r="CQ24" s="21">
        <f>CQ26+CQ37</f>
        <v>0</v>
      </c>
      <c r="CR24" s="21">
        <f>CR26+CR37</f>
        <v>0</v>
      </c>
      <c r="CS24" s="21">
        <f>CS26+CS37</f>
        <v>217.429</v>
      </c>
      <c r="CT24" s="21">
        <f>CT26+CT37</f>
        <v>217.429</v>
      </c>
      <c r="CU24" s="21">
        <f>CU26+CU37</f>
        <v>0</v>
      </c>
      <c r="CV24" s="21">
        <f>CV26+CV37</f>
        <v>17.893999999999998</v>
      </c>
      <c r="CW24" s="21">
        <f>CW26+CW37</f>
        <v>0</v>
      </c>
      <c r="CX24" s="21">
        <f>CX26+CX37</f>
        <v>0</v>
      </c>
      <c r="CY24" s="21">
        <f>CY26+CY37</f>
        <v>0</v>
      </c>
      <c r="CZ24" s="21">
        <f>CZ26+CZ37</f>
        <v>0</v>
      </c>
      <c r="DA24" s="21">
        <f>DA26+DA37</f>
        <v>0</v>
      </c>
      <c r="DB24" s="21">
        <f>DB26+DB37</f>
        <v>0</v>
      </c>
      <c r="DC24" s="21">
        <f>DC26+DC37</f>
        <v>199.535</v>
      </c>
      <c r="DD24" s="21">
        <f>DD26+DD37</f>
        <v>0</v>
      </c>
      <c r="DE24" s="21">
        <f>DE26+DE37</f>
        <v>0</v>
      </c>
      <c r="DF24" s="21">
        <f>DF26+DF37</f>
        <v>0</v>
      </c>
      <c r="DG24" s="21">
        <f>DG26+DG37</f>
        <v>0</v>
      </c>
      <c r="DH24" s="21">
        <f>DH26+DH37</f>
        <v>0</v>
      </c>
      <c r="DI24" s="21">
        <f>DI26+DI37</f>
        <v>0</v>
      </c>
      <c r="DJ24" s="21">
        <f>DJ26+DJ37</f>
        <v>0</v>
      </c>
      <c r="DK24" s="21">
        <f>DK26+DK37</f>
        <v>0</v>
      </c>
      <c r="DL24" s="21">
        <f>DL26+DL37</f>
        <v>0</v>
      </c>
      <c r="DM24" s="21">
        <f>DM26+DM37</f>
        <v>0</v>
      </c>
      <c r="DN24" s="21">
        <f>DN26+DN37</f>
        <v>0</v>
      </c>
      <c r="DO24" s="21">
        <f>DO26+DO37</f>
        <v>0</v>
      </c>
      <c r="DP24" s="21">
        <f>DP26+DP37</f>
        <v>0</v>
      </c>
      <c r="DQ24" s="21">
        <f>DQ26+DQ37</f>
        <v>0</v>
      </c>
      <c r="DR24" s="21">
        <f>DR26+DR37</f>
        <v>0</v>
      </c>
      <c r="DS24" s="21">
        <f>DS26+DS37</f>
        <v>0</v>
      </c>
      <c r="DT24" s="21">
        <f>DT26+DT37</f>
        <v>165.98500000000001</v>
      </c>
      <c r="DU24" s="21">
        <f>DU26+DU37</f>
        <v>165.98500000000001</v>
      </c>
      <c r="DV24" s="21">
        <f>DV26+DV37</f>
        <v>0</v>
      </c>
      <c r="DW24" s="21">
        <f>DW26+DW37</f>
        <v>25.417000000000002</v>
      </c>
      <c r="DX24" s="21">
        <f>DX26+DX37</f>
        <v>0</v>
      </c>
      <c r="DY24" s="21">
        <f>DY26+DY37</f>
        <v>0</v>
      </c>
      <c r="DZ24" s="21">
        <f>DZ26+DZ37</f>
        <v>0</v>
      </c>
      <c r="EA24" s="21">
        <f>EA26+EA37</f>
        <v>0</v>
      </c>
      <c r="EB24" s="21">
        <f>EB26+EB37</f>
        <v>0</v>
      </c>
      <c r="EC24" s="21">
        <f>EC26+EC37</f>
        <v>0</v>
      </c>
      <c r="ED24" s="21">
        <f>ED26+ED37</f>
        <v>140.56800000000001</v>
      </c>
      <c r="EE24" s="21">
        <f>EE26+EE37</f>
        <v>0</v>
      </c>
      <c r="EF24" s="21">
        <f>EF26+EF37</f>
        <v>0</v>
      </c>
      <c r="EG24" s="21">
        <f>EG26+EG37</f>
        <v>0</v>
      </c>
      <c r="EH24" s="21">
        <f>EH26+EH37</f>
        <v>0</v>
      </c>
      <c r="EI24" s="21">
        <f>EI26+EI37</f>
        <v>0</v>
      </c>
      <c r="EJ24" s="21">
        <f>EJ26+EJ37</f>
        <v>0</v>
      </c>
      <c r="EK24" s="21">
        <f>EK26+EK37</f>
        <v>0</v>
      </c>
      <c r="EL24" s="21">
        <f>EL26+EL37</f>
        <v>0</v>
      </c>
      <c r="EM24" s="21">
        <f>EM26+EM37</f>
        <v>0</v>
      </c>
      <c r="EN24" s="21">
        <f>EN26+EN37</f>
        <v>0</v>
      </c>
      <c r="EO24" s="21">
        <f>EO26+EO37</f>
        <v>0</v>
      </c>
      <c r="EP24" s="21">
        <f>EP26+EP37</f>
        <v>0</v>
      </c>
      <c r="EQ24" s="21">
        <f>EQ26+EQ37</f>
        <v>0</v>
      </c>
      <c r="ER24" s="21">
        <f>ER26+ER37</f>
        <v>0</v>
      </c>
      <c r="ES24" s="21">
        <f>ES26+ES37</f>
        <v>0</v>
      </c>
      <c r="ET24" s="21">
        <f>ET26+ET37</f>
        <v>0</v>
      </c>
      <c r="EU24" s="21">
        <f>EU26+EU37</f>
        <v>793.59799999999996</v>
      </c>
      <c r="EV24" s="21">
        <f>EV26+EV37</f>
        <v>793.59799999999996</v>
      </c>
      <c r="EW24" s="21">
        <f>EW26+EW37</f>
        <v>0</v>
      </c>
      <c r="EX24" s="21">
        <f>EX26+EX37</f>
        <v>88.748999999999995</v>
      </c>
      <c r="EY24" s="21">
        <f>EY26+EY37</f>
        <v>0</v>
      </c>
      <c r="EZ24" s="21">
        <f>EZ26+EZ37</f>
        <v>0</v>
      </c>
      <c r="FA24" s="21">
        <f>FA26+FA37</f>
        <v>0</v>
      </c>
      <c r="FB24" s="21">
        <f>FB26+FB37</f>
        <v>0</v>
      </c>
      <c r="FC24" s="21">
        <f>FC26+FC37</f>
        <v>0</v>
      </c>
      <c r="FD24" s="21">
        <f>FD26+FD37</f>
        <v>0</v>
      </c>
      <c r="FE24" s="21">
        <f>FE26+FE37</f>
        <v>704.84900000000005</v>
      </c>
      <c r="FF24" s="21">
        <f>FF26+FF37</f>
        <v>0</v>
      </c>
      <c r="FG24" s="21">
        <f>FG26+FG37</f>
        <v>0</v>
      </c>
      <c r="FH24" s="21">
        <f>FH26+FH37</f>
        <v>0</v>
      </c>
      <c r="FI24" s="21">
        <f>FI26+FI37</f>
        <v>0</v>
      </c>
      <c r="FJ24" s="21">
        <f>FJ26+FJ37</f>
        <v>0</v>
      </c>
      <c r="FK24" s="21">
        <f>FK26+FK37</f>
        <v>0</v>
      </c>
      <c r="FL24" s="21">
        <f>FL26+FL37</f>
        <v>0</v>
      </c>
      <c r="FM24" s="21">
        <f>FM26+FM37</f>
        <v>0</v>
      </c>
      <c r="FN24" s="21">
        <f>FN26+FN37</f>
        <v>0</v>
      </c>
      <c r="FO24" s="21">
        <f>FO26+FO37</f>
        <v>0</v>
      </c>
      <c r="FP24" s="21">
        <f>FP26+FP37</f>
        <v>0</v>
      </c>
      <c r="FQ24" s="21">
        <f>FQ26+FQ37</f>
        <v>0</v>
      </c>
      <c r="FR24" s="21">
        <f>FR26+FR37</f>
        <v>0</v>
      </c>
      <c r="FS24" s="21">
        <f>FS26+FS37</f>
        <v>0</v>
      </c>
      <c r="FT24" s="21">
        <f>FT26+FT37</f>
        <v>0</v>
      </c>
      <c r="FU24" s="21">
        <f>FU26+FU37</f>
        <v>0</v>
      </c>
      <c r="FV24" s="21">
        <f>FV26+FV37</f>
        <v>167.06399999999999</v>
      </c>
      <c r="FW24" s="21">
        <f>FW26+FW37</f>
        <v>80.146999999999991</v>
      </c>
      <c r="FX24" s="21">
        <f>FX26+FX37</f>
        <v>97.305000000000007</v>
      </c>
      <c r="FY24" s="21">
        <f>FY26+FY37</f>
        <v>181.61</v>
      </c>
      <c r="FZ24" s="21">
        <f>FZ26+FZ37</f>
        <v>143.31700000000001</v>
      </c>
      <c r="GA24" s="21">
        <f>GA26+GA37</f>
        <v>669.44299999999998</v>
      </c>
      <c r="GB24" s="20"/>
    </row>
    <row r="25" spans="1:184" x14ac:dyDescent="0.25">
      <c r="A25" s="94"/>
      <c r="B25" s="108"/>
      <c r="C25" s="26" t="s">
        <v>35</v>
      </c>
      <c r="D25" s="23">
        <f>D27</f>
        <v>44.150000000000006</v>
      </c>
      <c r="E25" s="26"/>
      <c r="F25" s="26"/>
      <c r="G25" s="24"/>
      <c r="H25" s="24"/>
      <c r="I25" s="24"/>
      <c r="J25" s="23">
        <f>J27</f>
        <v>0</v>
      </c>
      <c r="K25" s="23">
        <f>K27</f>
        <v>0</v>
      </c>
      <c r="L25" s="23">
        <f>L27</f>
        <v>0</v>
      </c>
      <c r="M25" s="23">
        <f>M27</f>
        <v>0</v>
      </c>
      <c r="N25" s="23">
        <f>N27</f>
        <v>0</v>
      </c>
      <c r="O25" s="23">
        <f>O27</f>
        <v>0</v>
      </c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0"/>
    </row>
    <row r="26" spans="1:184" ht="22.5" customHeight="1" x14ac:dyDescent="0.25">
      <c r="A26" s="94"/>
      <c r="B26" s="65" t="s">
        <v>34</v>
      </c>
      <c r="C26" s="26" t="s">
        <v>36</v>
      </c>
      <c r="D26" s="23">
        <f>D32+D34</f>
        <v>10.55</v>
      </c>
      <c r="E26" s="26"/>
      <c r="F26" s="26"/>
      <c r="G26" s="24">
        <f>G28</f>
        <v>252.495</v>
      </c>
      <c r="H26" s="24">
        <f>H28</f>
        <v>238.33499999999998</v>
      </c>
      <c r="I26" s="24">
        <f>I28</f>
        <v>28.445</v>
      </c>
      <c r="J26" s="23">
        <f>J32+J34</f>
        <v>1.77</v>
      </c>
      <c r="K26" s="23">
        <f>K32+K34</f>
        <v>2.94</v>
      </c>
      <c r="L26" s="23">
        <f>L32+L34</f>
        <v>3.46</v>
      </c>
      <c r="M26" s="23">
        <f>M32+M34</f>
        <v>5.29</v>
      </c>
      <c r="N26" s="23">
        <f>N32+N34</f>
        <v>0</v>
      </c>
      <c r="O26" s="23">
        <f>O32+O34</f>
        <v>13.46</v>
      </c>
      <c r="P26" s="21">
        <f>P28</f>
        <v>21.587</v>
      </c>
      <c r="Q26" s="21">
        <f>Q28</f>
        <v>21.587</v>
      </c>
      <c r="R26" s="21">
        <f>R28</f>
        <v>0</v>
      </c>
      <c r="S26" s="21">
        <f>S28</f>
        <v>0</v>
      </c>
      <c r="T26" s="21">
        <f>T28</f>
        <v>0</v>
      </c>
      <c r="U26" s="21">
        <f>U28</f>
        <v>0</v>
      </c>
      <c r="V26" s="21">
        <f>V28</f>
        <v>0</v>
      </c>
      <c r="W26" s="21">
        <f>W28</f>
        <v>0</v>
      </c>
      <c r="X26" s="21">
        <f>X28</f>
        <v>0</v>
      </c>
      <c r="Y26" s="21">
        <f>Y28</f>
        <v>0</v>
      </c>
      <c r="Z26" s="21">
        <f>Z28</f>
        <v>21.587</v>
      </c>
      <c r="AA26" s="21">
        <f>AA28</f>
        <v>0</v>
      </c>
      <c r="AB26" s="21">
        <f>AB28</f>
        <v>0</v>
      </c>
      <c r="AC26" s="21">
        <f>AC28</f>
        <v>0</v>
      </c>
      <c r="AD26" s="21">
        <f>AD28</f>
        <v>0</v>
      </c>
      <c r="AE26" s="21">
        <f>AE28</f>
        <v>0</v>
      </c>
      <c r="AF26" s="21">
        <f>AF28</f>
        <v>0</v>
      </c>
      <c r="AG26" s="21">
        <f>AG28</f>
        <v>0</v>
      </c>
      <c r="AH26" s="21">
        <f>AH28</f>
        <v>0</v>
      </c>
      <c r="AI26" s="21">
        <f>AI28</f>
        <v>0</v>
      </c>
      <c r="AJ26" s="21">
        <f>AJ28</f>
        <v>0</v>
      </c>
      <c r="AK26" s="21">
        <f>AK28</f>
        <v>0</v>
      </c>
      <c r="AL26" s="21">
        <f>AL28</f>
        <v>0</v>
      </c>
      <c r="AM26" s="21">
        <f>AM28</f>
        <v>0</v>
      </c>
      <c r="AN26" s="21">
        <f>AN28</f>
        <v>0</v>
      </c>
      <c r="AO26" s="21">
        <f>AO28</f>
        <v>0</v>
      </c>
      <c r="AP26" s="21">
        <f>AP28</f>
        <v>0</v>
      </c>
      <c r="AQ26" s="21">
        <f>AQ28</f>
        <v>91.038000000000011</v>
      </c>
      <c r="AR26" s="21">
        <f>AR28</f>
        <v>91.038000000000011</v>
      </c>
      <c r="AS26" s="21">
        <f>AS28</f>
        <v>0</v>
      </c>
      <c r="AT26" s="21">
        <f>AT28</f>
        <v>0</v>
      </c>
      <c r="AU26" s="21">
        <f>AU28</f>
        <v>0</v>
      </c>
      <c r="AV26" s="21">
        <f>AV28</f>
        <v>0</v>
      </c>
      <c r="AW26" s="21">
        <f>AW28</f>
        <v>0</v>
      </c>
      <c r="AX26" s="21">
        <f>AX28</f>
        <v>0</v>
      </c>
      <c r="AY26" s="21">
        <f>AY28</f>
        <v>0</v>
      </c>
      <c r="AZ26" s="21">
        <f>AZ28</f>
        <v>0</v>
      </c>
      <c r="BA26" s="21">
        <f>BA28</f>
        <v>91.038000000000011</v>
      </c>
      <c r="BB26" s="21">
        <f>BB28</f>
        <v>0</v>
      </c>
      <c r="BC26" s="21">
        <f>BC28</f>
        <v>0</v>
      </c>
      <c r="BD26" s="21">
        <f>BD28</f>
        <v>0</v>
      </c>
      <c r="BE26" s="21">
        <f>BE28</f>
        <v>0</v>
      </c>
      <c r="BF26" s="21">
        <f>BF28</f>
        <v>0</v>
      </c>
      <c r="BG26" s="21">
        <f>BG28</f>
        <v>0</v>
      </c>
      <c r="BH26" s="21">
        <f>BH28</f>
        <v>0</v>
      </c>
      <c r="BI26" s="21">
        <f>BI28</f>
        <v>0</v>
      </c>
      <c r="BJ26" s="21">
        <f>BJ28</f>
        <v>0</v>
      </c>
      <c r="BK26" s="21">
        <f>BK28</f>
        <v>0</v>
      </c>
      <c r="BL26" s="21">
        <f>BL28</f>
        <v>0</v>
      </c>
      <c r="BM26" s="21">
        <f>BM28</f>
        <v>0</v>
      </c>
      <c r="BN26" s="21">
        <f>BN28</f>
        <v>0</v>
      </c>
      <c r="BO26" s="21">
        <f>BO28</f>
        <v>0</v>
      </c>
      <c r="BP26" s="21">
        <f>BP28</f>
        <v>0</v>
      </c>
      <c r="BQ26" s="21">
        <f>BQ28</f>
        <v>0</v>
      </c>
      <c r="BR26" s="21">
        <f>BR28</f>
        <v>85.465000000000003</v>
      </c>
      <c r="BS26" s="21">
        <f>BS28</f>
        <v>85.465000000000003</v>
      </c>
      <c r="BT26" s="21">
        <f>BT28</f>
        <v>0</v>
      </c>
      <c r="BU26" s="21">
        <f>BU28</f>
        <v>0</v>
      </c>
      <c r="BV26" s="21">
        <f>BV28</f>
        <v>0</v>
      </c>
      <c r="BW26" s="21">
        <f>BW28</f>
        <v>0</v>
      </c>
      <c r="BX26" s="21">
        <f>BX28</f>
        <v>0</v>
      </c>
      <c r="BY26" s="21">
        <f>BY28</f>
        <v>0</v>
      </c>
      <c r="BZ26" s="21">
        <f>BZ28</f>
        <v>0</v>
      </c>
      <c r="CA26" s="21">
        <f>CA28</f>
        <v>0</v>
      </c>
      <c r="CB26" s="21">
        <f>CB28</f>
        <v>85.465000000000003</v>
      </c>
      <c r="CC26" s="21">
        <f>CC28</f>
        <v>0</v>
      </c>
      <c r="CD26" s="21">
        <f>CD28</f>
        <v>0</v>
      </c>
      <c r="CE26" s="21">
        <f>CE28</f>
        <v>0</v>
      </c>
      <c r="CF26" s="21">
        <f>CF28</f>
        <v>0</v>
      </c>
      <c r="CG26" s="21">
        <f>CG28</f>
        <v>0</v>
      </c>
      <c r="CH26" s="21">
        <f>CH28</f>
        <v>0</v>
      </c>
      <c r="CI26" s="21">
        <f>CI28</f>
        <v>0</v>
      </c>
      <c r="CJ26" s="21">
        <f>CJ28</f>
        <v>0</v>
      </c>
      <c r="CK26" s="21">
        <f>CK28</f>
        <v>0</v>
      </c>
      <c r="CL26" s="21">
        <f>CL28</f>
        <v>0</v>
      </c>
      <c r="CM26" s="21">
        <f>CM28</f>
        <v>0</v>
      </c>
      <c r="CN26" s="21">
        <f>CN28</f>
        <v>0</v>
      </c>
      <c r="CO26" s="21">
        <f>CO28</f>
        <v>0</v>
      </c>
      <c r="CP26" s="21">
        <f>CP28</f>
        <v>0</v>
      </c>
      <c r="CQ26" s="21">
        <f>CQ28</f>
        <v>0</v>
      </c>
      <c r="CR26" s="21">
        <f>CR28</f>
        <v>0</v>
      </c>
      <c r="CS26" s="21">
        <f>CS28</f>
        <v>5.9</v>
      </c>
      <c r="CT26" s="21">
        <f>CT28</f>
        <v>5.9</v>
      </c>
      <c r="CU26" s="21">
        <f>CU28</f>
        <v>0</v>
      </c>
      <c r="CV26" s="21">
        <f>CV28</f>
        <v>0</v>
      </c>
      <c r="CW26" s="21">
        <f>CW28</f>
        <v>0</v>
      </c>
      <c r="CX26" s="21">
        <f>CX28</f>
        <v>0</v>
      </c>
      <c r="CY26" s="21">
        <f>CY28</f>
        <v>0</v>
      </c>
      <c r="CZ26" s="21">
        <f>CZ28</f>
        <v>0</v>
      </c>
      <c r="DA26" s="21">
        <f>DA28</f>
        <v>0</v>
      </c>
      <c r="DB26" s="21">
        <f>DB28</f>
        <v>0</v>
      </c>
      <c r="DC26" s="21">
        <f>DC28</f>
        <v>5.9</v>
      </c>
      <c r="DD26" s="21">
        <f>DD28</f>
        <v>0</v>
      </c>
      <c r="DE26" s="21">
        <f>DE28</f>
        <v>0</v>
      </c>
      <c r="DF26" s="21">
        <f>DF28</f>
        <v>0</v>
      </c>
      <c r="DG26" s="21">
        <f>DG28</f>
        <v>0</v>
      </c>
      <c r="DH26" s="21">
        <f>DH28</f>
        <v>0</v>
      </c>
      <c r="DI26" s="21">
        <f>DI28</f>
        <v>0</v>
      </c>
      <c r="DJ26" s="21">
        <f>DJ28</f>
        <v>0</v>
      </c>
      <c r="DK26" s="21">
        <f>DK28</f>
        <v>0</v>
      </c>
      <c r="DL26" s="21">
        <f>DL28</f>
        <v>0</v>
      </c>
      <c r="DM26" s="21">
        <f>DM28</f>
        <v>0</v>
      </c>
      <c r="DN26" s="21">
        <f>DN28</f>
        <v>0</v>
      </c>
      <c r="DO26" s="21">
        <f>DO28</f>
        <v>0</v>
      </c>
      <c r="DP26" s="21">
        <f>DP28</f>
        <v>0</v>
      </c>
      <c r="DQ26" s="21">
        <f>DQ28</f>
        <v>0</v>
      </c>
      <c r="DR26" s="21">
        <f>DR28</f>
        <v>0</v>
      </c>
      <c r="DS26" s="21">
        <f>DS28</f>
        <v>0</v>
      </c>
      <c r="DT26" s="21">
        <f>DT28</f>
        <v>5.9</v>
      </c>
      <c r="DU26" s="21">
        <f>DU28</f>
        <v>5.9</v>
      </c>
      <c r="DV26" s="21">
        <f>DV28</f>
        <v>0</v>
      </c>
      <c r="DW26" s="21">
        <f>DW28</f>
        <v>0</v>
      </c>
      <c r="DX26" s="21">
        <f>DX28</f>
        <v>0</v>
      </c>
      <c r="DY26" s="21">
        <f>DY28</f>
        <v>0</v>
      </c>
      <c r="DZ26" s="21">
        <f>DZ28</f>
        <v>0</v>
      </c>
      <c r="EA26" s="21">
        <f>EA28</f>
        <v>0</v>
      </c>
      <c r="EB26" s="21">
        <f>EB28</f>
        <v>0</v>
      </c>
      <c r="EC26" s="21">
        <f>EC28</f>
        <v>0</v>
      </c>
      <c r="ED26" s="21">
        <f>ED28</f>
        <v>5.9</v>
      </c>
      <c r="EE26" s="21">
        <f>EE28</f>
        <v>0</v>
      </c>
      <c r="EF26" s="21">
        <f>EF28</f>
        <v>0</v>
      </c>
      <c r="EG26" s="21">
        <f>EG28</f>
        <v>0</v>
      </c>
      <c r="EH26" s="21">
        <f>EH28</f>
        <v>0</v>
      </c>
      <c r="EI26" s="21">
        <f>EI28</f>
        <v>0</v>
      </c>
      <c r="EJ26" s="21">
        <f>EJ28</f>
        <v>0</v>
      </c>
      <c r="EK26" s="21">
        <f>EK28</f>
        <v>0</v>
      </c>
      <c r="EL26" s="21">
        <f>EL28</f>
        <v>0</v>
      </c>
      <c r="EM26" s="21">
        <f>EM28</f>
        <v>0</v>
      </c>
      <c r="EN26" s="21">
        <f>EN28</f>
        <v>0</v>
      </c>
      <c r="EO26" s="21">
        <f>EO28</f>
        <v>0</v>
      </c>
      <c r="EP26" s="21">
        <f>EP28</f>
        <v>0</v>
      </c>
      <c r="EQ26" s="21">
        <f>EQ28</f>
        <v>0</v>
      </c>
      <c r="ER26" s="21">
        <f>ER28</f>
        <v>0</v>
      </c>
      <c r="ES26" s="21">
        <f>ES28</f>
        <v>0</v>
      </c>
      <c r="ET26" s="21">
        <f>ET28</f>
        <v>0</v>
      </c>
      <c r="EU26" s="21">
        <f>EU28</f>
        <v>209.89</v>
      </c>
      <c r="EV26" s="21">
        <f>EV28</f>
        <v>209.89</v>
      </c>
      <c r="EW26" s="21">
        <f>EW28</f>
        <v>0</v>
      </c>
      <c r="EX26" s="21">
        <f>EX28</f>
        <v>0</v>
      </c>
      <c r="EY26" s="21">
        <f>EY28</f>
        <v>0</v>
      </c>
      <c r="EZ26" s="21">
        <f>EZ28</f>
        <v>0</v>
      </c>
      <c r="FA26" s="21">
        <f>FA28</f>
        <v>0</v>
      </c>
      <c r="FB26" s="21">
        <f>FB28</f>
        <v>0</v>
      </c>
      <c r="FC26" s="21">
        <f>FC28</f>
        <v>0</v>
      </c>
      <c r="FD26" s="21">
        <f>FD28</f>
        <v>0</v>
      </c>
      <c r="FE26" s="21">
        <f>FE28</f>
        <v>209.89</v>
      </c>
      <c r="FF26" s="21">
        <f>FF28</f>
        <v>0</v>
      </c>
      <c r="FG26" s="21">
        <f>FG28</f>
        <v>0</v>
      </c>
      <c r="FH26" s="21">
        <f>FH28</f>
        <v>0</v>
      </c>
      <c r="FI26" s="21">
        <f>FI28</f>
        <v>0</v>
      </c>
      <c r="FJ26" s="21">
        <f>FJ28</f>
        <v>0</v>
      </c>
      <c r="FK26" s="21">
        <f>FK28</f>
        <v>0</v>
      </c>
      <c r="FL26" s="21">
        <f>FL28</f>
        <v>0</v>
      </c>
      <c r="FM26" s="21">
        <f>FM28</f>
        <v>0</v>
      </c>
      <c r="FN26" s="21">
        <f>FN28</f>
        <v>0</v>
      </c>
      <c r="FO26" s="21">
        <f>FO28</f>
        <v>0</v>
      </c>
      <c r="FP26" s="21">
        <f>FP28</f>
        <v>0</v>
      </c>
      <c r="FQ26" s="21">
        <f>FQ28</f>
        <v>0</v>
      </c>
      <c r="FR26" s="21">
        <f>FR28</f>
        <v>0</v>
      </c>
      <c r="FS26" s="21">
        <f>FS28</f>
        <v>0</v>
      </c>
      <c r="FT26" s="21">
        <f>FT28</f>
        <v>0</v>
      </c>
      <c r="FU26" s="21">
        <f>FU28</f>
        <v>0</v>
      </c>
      <c r="FV26" s="21">
        <f>FV28</f>
        <v>18.835000000000001</v>
      </c>
      <c r="FW26" s="21">
        <f>FW28</f>
        <v>73.349999999999994</v>
      </c>
      <c r="FX26" s="21">
        <f>FX28</f>
        <v>83.371000000000009</v>
      </c>
      <c r="FY26" s="21">
        <f>FY28</f>
        <v>5</v>
      </c>
      <c r="FZ26" s="21">
        <f>FZ28</f>
        <v>5</v>
      </c>
      <c r="GA26" s="21">
        <f>GA28</f>
        <v>185.55600000000001</v>
      </c>
      <c r="GB26" s="20"/>
    </row>
    <row r="27" spans="1:184" x14ac:dyDescent="0.25">
      <c r="A27" s="94"/>
      <c r="B27" s="65"/>
      <c r="C27" s="26" t="s">
        <v>35</v>
      </c>
      <c r="D27" s="23">
        <f>D33+D35</f>
        <v>44.150000000000006</v>
      </c>
      <c r="E27" s="26"/>
      <c r="F27" s="26"/>
      <c r="G27" s="24"/>
      <c r="H27" s="24"/>
      <c r="I27" s="24"/>
      <c r="J27" s="23">
        <f>J33+J35</f>
        <v>0</v>
      </c>
      <c r="K27" s="23">
        <f>K33+K35</f>
        <v>0</v>
      </c>
      <c r="L27" s="23">
        <f>L33+L35</f>
        <v>0</v>
      </c>
      <c r="M27" s="23">
        <f>M33+M35</f>
        <v>0</v>
      </c>
      <c r="N27" s="23">
        <f>N33+N35</f>
        <v>0</v>
      </c>
      <c r="O27" s="23">
        <f>O33+O35</f>
        <v>0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0"/>
    </row>
    <row r="28" spans="1:184" x14ac:dyDescent="0.25">
      <c r="A28" s="94"/>
      <c r="B28" s="65" t="s">
        <v>33</v>
      </c>
      <c r="C28" s="26"/>
      <c r="D28" s="23"/>
      <c r="E28" s="26"/>
      <c r="F28" s="26"/>
      <c r="G28" s="24">
        <f>G30</f>
        <v>252.495</v>
      </c>
      <c r="H28" s="24">
        <f>H30</f>
        <v>238.33499999999998</v>
      </c>
      <c r="I28" s="24">
        <f>I30</f>
        <v>28.445</v>
      </c>
      <c r="J28" s="23">
        <f>J30</f>
        <v>1.77</v>
      </c>
      <c r="K28" s="23">
        <f>K30</f>
        <v>2.94</v>
      </c>
      <c r="L28" s="23">
        <f>L30</f>
        <v>3.46</v>
      </c>
      <c r="M28" s="23">
        <f>M30</f>
        <v>5.29</v>
      </c>
      <c r="N28" s="23">
        <f>N30</f>
        <v>0</v>
      </c>
      <c r="O28" s="23">
        <f>O30</f>
        <v>13.46</v>
      </c>
      <c r="P28" s="21">
        <f>P30</f>
        <v>21.587</v>
      </c>
      <c r="Q28" s="21">
        <f>Q30</f>
        <v>21.587</v>
      </c>
      <c r="R28" s="21">
        <f>R30</f>
        <v>0</v>
      </c>
      <c r="S28" s="21">
        <f>S30</f>
        <v>0</v>
      </c>
      <c r="T28" s="21">
        <f>T30</f>
        <v>0</v>
      </c>
      <c r="U28" s="21">
        <f>U30</f>
        <v>0</v>
      </c>
      <c r="V28" s="21">
        <f>V30</f>
        <v>0</v>
      </c>
      <c r="W28" s="21">
        <f>W30</f>
        <v>0</v>
      </c>
      <c r="X28" s="21">
        <f>X30</f>
        <v>0</v>
      </c>
      <c r="Y28" s="21">
        <f>Y30</f>
        <v>0</v>
      </c>
      <c r="Z28" s="21">
        <f>Z30</f>
        <v>21.587</v>
      </c>
      <c r="AA28" s="21">
        <f>AA30</f>
        <v>0</v>
      </c>
      <c r="AB28" s="21">
        <f>AB30</f>
        <v>0</v>
      </c>
      <c r="AC28" s="21">
        <f>AC30</f>
        <v>0</v>
      </c>
      <c r="AD28" s="21">
        <f>AD30</f>
        <v>0</v>
      </c>
      <c r="AE28" s="21">
        <f>AE30</f>
        <v>0</v>
      </c>
      <c r="AF28" s="21">
        <f>AF30</f>
        <v>0</v>
      </c>
      <c r="AG28" s="21">
        <f>AG30</f>
        <v>0</v>
      </c>
      <c r="AH28" s="21">
        <f>AH30</f>
        <v>0</v>
      </c>
      <c r="AI28" s="21">
        <f>AI30</f>
        <v>0</v>
      </c>
      <c r="AJ28" s="21">
        <f>AJ30</f>
        <v>0</v>
      </c>
      <c r="AK28" s="21">
        <f>AK30</f>
        <v>0</v>
      </c>
      <c r="AL28" s="21">
        <f>AL30</f>
        <v>0</v>
      </c>
      <c r="AM28" s="21">
        <f>AM30</f>
        <v>0</v>
      </c>
      <c r="AN28" s="21">
        <f>AN30</f>
        <v>0</v>
      </c>
      <c r="AO28" s="21">
        <f>AO30</f>
        <v>0</v>
      </c>
      <c r="AP28" s="21">
        <f>AP30</f>
        <v>0</v>
      </c>
      <c r="AQ28" s="21">
        <f>AQ30</f>
        <v>91.038000000000011</v>
      </c>
      <c r="AR28" s="21">
        <f>AR30</f>
        <v>91.038000000000011</v>
      </c>
      <c r="AS28" s="21">
        <f>AS30</f>
        <v>0</v>
      </c>
      <c r="AT28" s="21">
        <f>AT30</f>
        <v>0</v>
      </c>
      <c r="AU28" s="21">
        <f>AU30</f>
        <v>0</v>
      </c>
      <c r="AV28" s="21">
        <f>AV30</f>
        <v>0</v>
      </c>
      <c r="AW28" s="21">
        <f>AW30</f>
        <v>0</v>
      </c>
      <c r="AX28" s="21">
        <f>AX30</f>
        <v>0</v>
      </c>
      <c r="AY28" s="21">
        <f>AY30</f>
        <v>0</v>
      </c>
      <c r="AZ28" s="21">
        <f>AZ30</f>
        <v>0</v>
      </c>
      <c r="BA28" s="21">
        <f>BA30</f>
        <v>91.038000000000011</v>
      </c>
      <c r="BB28" s="21">
        <f>BB30</f>
        <v>0</v>
      </c>
      <c r="BC28" s="21">
        <f>BC30</f>
        <v>0</v>
      </c>
      <c r="BD28" s="21">
        <f>BD30</f>
        <v>0</v>
      </c>
      <c r="BE28" s="21">
        <f>BE30</f>
        <v>0</v>
      </c>
      <c r="BF28" s="21">
        <f>BF30</f>
        <v>0</v>
      </c>
      <c r="BG28" s="21">
        <f>BG30</f>
        <v>0</v>
      </c>
      <c r="BH28" s="21">
        <f>BH30</f>
        <v>0</v>
      </c>
      <c r="BI28" s="21">
        <f>BI30</f>
        <v>0</v>
      </c>
      <c r="BJ28" s="21">
        <f>BJ30</f>
        <v>0</v>
      </c>
      <c r="BK28" s="21">
        <f>BK30</f>
        <v>0</v>
      </c>
      <c r="BL28" s="21">
        <f>BL30</f>
        <v>0</v>
      </c>
      <c r="BM28" s="21">
        <f>BM30</f>
        <v>0</v>
      </c>
      <c r="BN28" s="21">
        <f>BN30</f>
        <v>0</v>
      </c>
      <c r="BO28" s="21">
        <f>BO30</f>
        <v>0</v>
      </c>
      <c r="BP28" s="21">
        <f>BP30</f>
        <v>0</v>
      </c>
      <c r="BQ28" s="21">
        <f>BQ30</f>
        <v>0</v>
      </c>
      <c r="BR28" s="21">
        <f>BR30</f>
        <v>85.465000000000003</v>
      </c>
      <c r="BS28" s="21">
        <f>BS30</f>
        <v>85.465000000000003</v>
      </c>
      <c r="BT28" s="21">
        <f>BT30</f>
        <v>0</v>
      </c>
      <c r="BU28" s="21">
        <f>BU30</f>
        <v>0</v>
      </c>
      <c r="BV28" s="21">
        <f>BV30</f>
        <v>0</v>
      </c>
      <c r="BW28" s="21">
        <f>BW30</f>
        <v>0</v>
      </c>
      <c r="BX28" s="21">
        <f>BX30</f>
        <v>0</v>
      </c>
      <c r="BY28" s="21">
        <f>BY30</f>
        <v>0</v>
      </c>
      <c r="BZ28" s="21">
        <f>BZ30</f>
        <v>0</v>
      </c>
      <c r="CA28" s="21">
        <f>CA30</f>
        <v>0</v>
      </c>
      <c r="CB28" s="21">
        <f>CB30</f>
        <v>85.465000000000003</v>
      </c>
      <c r="CC28" s="21">
        <f>CC30</f>
        <v>0</v>
      </c>
      <c r="CD28" s="21">
        <f>CD30</f>
        <v>0</v>
      </c>
      <c r="CE28" s="21">
        <f>CE30</f>
        <v>0</v>
      </c>
      <c r="CF28" s="21">
        <f>CF30</f>
        <v>0</v>
      </c>
      <c r="CG28" s="21">
        <f>CG30</f>
        <v>0</v>
      </c>
      <c r="CH28" s="21">
        <f>CH30</f>
        <v>0</v>
      </c>
      <c r="CI28" s="21">
        <f>CI30</f>
        <v>0</v>
      </c>
      <c r="CJ28" s="21">
        <f>CJ30</f>
        <v>0</v>
      </c>
      <c r="CK28" s="21">
        <f>CK30</f>
        <v>0</v>
      </c>
      <c r="CL28" s="21">
        <f>CL30</f>
        <v>0</v>
      </c>
      <c r="CM28" s="21">
        <f>CM30</f>
        <v>0</v>
      </c>
      <c r="CN28" s="21">
        <f>CN30</f>
        <v>0</v>
      </c>
      <c r="CO28" s="21">
        <f>CO30</f>
        <v>0</v>
      </c>
      <c r="CP28" s="21">
        <f>CP30</f>
        <v>0</v>
      </c>
      <c r="CQ28" s="21">
        <f>CQ30</f>
        <v>0</v>
      </c>
      <c r="CR28" s="21">
        <f>CR30</f>
        <v>0</v>
      </c>
      <c r="CS28" s="21">
        <f>CS30</f>
        <v>5.9</v>
      </c>
      <c r="CT28" s="21">
        <f>CT30</f>
        <v>5.9</v>
      </c>
      <c r="CU28" s="21">
        <f>CU30</f>
        <v>0</v>
      </c>
      <c r="CV28" s="21">
        <f>CV30</f>
        <v>0</v>
      </c>
      <c r="CW28" s="21">
        <f>CW30</f>
        <v>0</v>
      </c>
      <c r="CX28" s="21">
        <f>CX30</f>
        <v>0</v>
      </c>
      <c r="CY28" s="21">
        <f>CY30</f>
        <v>0</v>
      </c>
      <c r="CZ28" s="21">
        <f>CZ30</f>
        <v>0</v>
      </c>
      <c r="DA28" s="21">
        <f>DA30</f>
        <v>0</v>
      </c>
      <c r="DB28" s="21">
        <f>DB30</f>
        <v>0</v>
      </c>
      <c r="DC28" s="21">
        <f>DC30</f>
        <v>5.9</v>
      </c>
      <c r="DD28" s="21">
        <f>DD30</f>
        <v>0</v>
      </c>
      <c r="DE28" s="21">
        <f>DE30</f>
        <v>0</v>
      </c>
      <c r="DF28" s="21">
        <f>DF30</f>
        <v>0</v>
      </c>
      <c r="DG28" s="21">
        <f>DG30</f>
        <v>0</v>
      </c>
      <c r="DH28" s="21">
        <f>DH30</f>
        <v>0</v>
      </c>
      <c r="DI28" s="21">
        <f>DI30</f>
        <v>0</v>
      </c>
      <c r="DJ28" s="21">
        <f>DJ30</f>
        <v>0</v>
      </c>
      <c r="DK28" s="21">
        <f>DK30</f>
        <v>0</v>
      </c>
      <c r="DL28" s="21">
        <f>DL30</f>
        <v>0</v>
      </c>
      <c r="DM28" s="21">
        <f>DM30</f>
        <v>0</v>
      </c>
      <c r="DN28" s="21">
        <f>DN30</f>
        <v>0</v>
      </c>
      <c r="DO28" s="21">
        <f>DO30</f>
        <v>0</v>
      </c>
      <c r="DP28" s="21">
        <f>DP30</f>
        <v>0</v>
      </c>
      <c r="DQ28" s="21">
        <f>DQ30</f>
        <v>0</v>
      </c>
      <c r="DR28" s="21">
        <f>DR30</f>
        <v>0</v>
      </c>
      <c r="DS28" s="21">
        <f>DS30</f>
        <v>0</v>
      </c>
      <c r="DT28" s="21">
        <f>DT30</f>
        <v>5.9</v>
      </c>
      <c r="DU28" s="21">
        <f>DU30</f>
        <v>5.9</v>
      </c>
      <c r="DV28" s="21">
        <f>DV30</f>
        <v>0</v>
      </c>
      <c r="DW28" s="21">
        <f>DW30</f>
        <v>0</v>
      </c>
      <c r="DX28" s="21">
        <f>DX30</f>
        <v>0</v>
      </c>
      <c r="DY28" s="21">
        <f>DY30</f>
        <v>0</v>
      </c>
      <c r="DZ28" s="21">
        <f>DZ30</f>
        <v>0</v>
      </c>
      <c r="EA28" s="21">
        <f>EA30</f>
        <v>0</v>
      </c>
      <c r="EB28" s="21">
        <f>EB30</f>
        <v>0</v>
      </c>
      <c r="EC28" s="21">
        <f>EC30</f>
        <v>0</v>
      </c>
      <c r="ED28" s="21">
        <f>ED30</f>
        <v>5.9</v>
      </c>
      <c r="EE28" s="21">
        <f>EE30</f>
        <v>0</v>
      </c>
      <c r="EF28" s="21">
        <f>EF30</f>
        <v>0</v>
      </c>
      <c r="EG28" s="21">
        <f>EG30</f>
        <v>0</v>
      </c>
      <c r="EH28" s="21">
        <f>EH30</f>
        <v>0</v>
      </c>
      <c r="EI28" s="21">
        <f>EI30</f>
        <v>0</v>
      </c>
      <c r="EJ28" s="21">
        <f>EJ30</f>
        <v>0</v>
      </c>
      <c r="EK28" s="21">
        <f>EK30</f>
        <v>0</v>
      </c>
      <c r="EL28" s="21">
        <f>EL30</f>
        <v>0</v>
      </c>
      <c r="EM28" s="21">
        <f>EM30</f>
        <v>0</v>
      </c>
      <c r="EN28" s="21">
        <f>EN30</f>
        <v>0</v>
      </c>
      <c r="EO28" s="21">
        <f>EO30</f>
        <v>0</v>
      </c>
      <c r="EP28" s="21">
        <f>EP30</f>
        <v>0</v>
      </c>
      <c r="EQ28" s="21">
        <f>EQ30</f>
        <v>0</v>
      </c>
      <c r="ER28" s="21">
        <f>ER30</f>
        <v>0</v>
      </c>
      <c r="ES28" s="21">
        <f>ES30</f>
        <v>0</v>
      </c>
      <c r="ET28" s="21">
        <f>ET30</f>
        <v>0</v>
      </c>
      <c r="EU28" s="21">
        <f>EU30</f>
        <v>209.89</v>
      </c>
      <c r="EV28" s="21">
        <f>EV30</f>
        <v>209.89</v>
      </c>
      <c r="EW28" s="21">
        <f>EW30</f>
        <v>0</v>
      </c>
      <c r="EX28" s="21">
        <f>EX30</f>
        <v>0</v>
      </c>
      <c r="EY28" s="21">
        <f>EY30</f>
        <v>0</v>
      </c>
      <c r="EZ28" s="21">
        <f>EZ30</f>
        <v>0</v>
      </c>
      <c r="FA28" s="21">
        <f>FA30</f>
        <v>0</v>
      </c>
      <c r="FB28" s="21">
        <f>FB30</f>
        <v>0</v>
      </c>
      <c r="FC28" s="21">
        <f>FC30</f>
        <v>0</v>
      </c>
      <c r="FD28" s="21">
        <f>FD30</f>
        <v>0</v>
      </c>
      <c r="FE28" s="21">
        <f>FE30</f>
        <v>209.89</v>
      </c>
      <c r="FF28" s="21">
        <f>FF30</f>
        <v>0</v>
      </c>
      <c r="FG28" s="21">
        <f>FG30</f>
        <v>0</v>
      </c>
      <c r="FH28" s="21">
        <f>FH30</f>
        <v>0</v>
      </c>
      <c r="FI28" s="21">
        <f>FI30</f>
        <v>0</v>
      </c>
      <c r="FJ28" s="21">
        <f>FJ30</f>
        <v>0</v>
      </c>
      <c r="FK28" s="21">
        <f>FK30</f>
        <v>0</v>
      </c>
      <c r="FL28" s="21">
        <f>FL30</f>
        <v>0</v>
      </c>
      <c r="FM28" s="21">
        <f>FM30</f>
        <v>0</v>
      </c>
      <c r="FN28" s="21">
        <f>FN30</f>
        <v>0</v>
      </c>
      <c r="FO28" s="21">
        <f>FO30</f>
        <v>0</v>
      </c>
      <c r="FP28" s="21">
        <f>FP30</f>
        <v>0</v>
      </c>
      <c r="FQ28" s="21">
        <f>FQ30</f>
        <v>0</v>
      </c>
      <c r="FR28" s="21">
        <f>FR30</f>
        <v>0</v>
      </c>
      <c r="FS28" s="21">
        <f>FS30</f>
        <v>0</v>
      </c>
      <c r="FT28" s="21">
        <f>FT30</f>
        <v>0</v>
      </c>
      <c r="FU28" s="21">
        <f>FU30</f>
        <v>0</v>
      </c>
      <c r="FV28" s="21">
        <f>FV30</f>
        <v>18.835000000000001</v>
      </c>
      <c r="FW28" s="21">
        <f>FW30</f>
        <v>73.349999999999994</v>
      </c>
      <c r="FX28" s="21">
        <f>FX30</f>
        <v>83.371000000000009</v>
      </c>
      <c r="FY28" s="21">
        <f>FY30</f>
        <v>5</v>
      </c>
      <c r="FZ28" s="21">
        <f>FZ30</f>
        <v>5</v>
      </c>
      <c r="GA28" s="21">
        <f>GA30</f>
        <v>185.55600000000001</v>
      </c>
      <c r="GB28" s="20"/>
    </row>
    <row r="29" spans="1:184" ht="20.25" customHeight="1" x14ac:dyDescent="0.25">
      <c r="A29" s="94"/>
      <c r="B29" s="65"/>
      <c r="C29" s="26"/>
      <c r="D29" s="23"/>
      <c r="E29" s="26"/>
      <c r="F29" s="26"/>
      <c r="G29" s="24"/>
      <c r="H29" s="24"/>
      <c r="I29" s="24"/>
      <c r="J29" s="23">
        <f>J31</f>
        <v>0</v>
      </c>
      <c r="K29" s="23"/>
      <c r="L29" s="23"/>
      <c r="M29" s="23"/>
      <c r="N29" s="23"/>
      <c r="O29" s="23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0"/>
    </row>
    <row r="30" spans="1:184" x14ac:dyDescent="0.25">
      <c r="A30" s="94"/>
      <c r="B30" s="65" t="s">
        <v>32</v>
      </c>
      <c r="C30" s="26"/>
      <c r="D30" s="23"/>
      <c r="E30" s="26"/>
      <c r="F30" s="26"/>
      <c r="G30" s="24">
        <f>G32+G34+G36</f>
        <v>252.495</v>
      </c>
      <c r="H30" s="24">
        <f>H32+H34+H36</f>
        <v>238.33499999999998</v>
      </c>
      <c r="I30" s="24">
        <f>I32+I34+I36</f>
        <v>28.445</v>
      </c>
      <c r="J30" s="23">
        <f>J32+J34</f>
        <v>1.77</v>
      </c>
      <c r="K30" s="23">
        <f>K32+K34</f>
        <v>2.94</v>
      </c>
      <c r="L30" s="23">
        <f>L32+L34</f>
        <v>3.46</v>
      </c>
      <c r="M30" s="23">
        <f>M32+M34</f>
        <v>5.29</v>
      </c>
      <c r="N30" s="23">
        <f>N32+N34</f>
        <v>0</v>
      </c>
      <c r="O30" s="23">
        <f>O32+O34</f>
        <v>13.46</v>
      </c>
      <c r="P30" s="21">
        <f>P32+P34+P36</f>
        <v>21.587</v>
      </c>
      <c r="Q30" s="21">
        <f>Q32+Q34+Q36</f>
        <v>21.587</v>
      </c>
      <c r="R30" s="21">
        <f>R32+R34+R36</f>
        <v>0</v>
      </c>
      <c r="S30" s="21">
        <f>S32+S34+S36</f>
        <v>0</v>
      </c>
      <c r="T30" s="21">
        <f>T32+T34+T36</f>
        <v>0</v>
      </c>
      <c r="U30" s="21">
        <f>U32+U34+U36</f>
        <v>0</v>
      </c>
      <c r="V30" s="21">
        <f>V32+V34+V36</f>
        <v>0</v>
      </c>
      <c r="W30" s="21">
        <f>W32+W34+W36</f>
        <v>0</v>
      </c>
      <c r="X30" s="21">
        <f>X32+X34+X36</f>
        <v>0</v>
      </c>
      <c r="Y30" s="21">
        <f>Y32+Y34+Y36</f>
        <v>0</v>
      </c>
      <c r="Z30" s="21">
        <f>Z32+Z34+Z36</f>
        <v>21.587</v>
      </c>
      <c r="AA30" s="21">
        <f>AA32+AA34+AA36</f>
        <v>0</v>
      </c>
      <c r="AB30" s="21">
        <f>AB32+AB34+AB36</f>
        <v>0</v>
      </c>
      <c r="AC30" s="21">
        <f>AC32+AC34+AC36</f>
        <v>0</v>
      </c>
      <c r="AD30" s="21">
        <f>AD32+AD34+AD36</f>
        <v>0</v>
      </c>
      <c r="AE30" s="21">
        <f>AE32+AE34+AE36</f>
        <v>0</v>
      </c>
      <c r="AF30" s="21">
        <f>AF32+AF34+AF36</f>
        <v>0</v>
      </c>
      <c r="AG30" s="21">
        <f>AG32+AG34+AG36</f>
        <v>0</v>
      </c>
      <c r="AH30" s="21">
        <f>AH32+AH34+AH36</f>
        <v>0</v>
      </c>
      <c r="AI30" s="21">
        <f>AI32+AI34+AI36</f>
        <v>0</v>
      </c>
      <c r="AJ30" s="21">
        <f>AJ32+AJ34+AJ36</f>
        <v>0</v>
      </c>
      <c r="AK30" s="21">
        <f>AK32+AK34+AK36</f>
        <v>0</v>
      </c>
      <c r="AL30" s="21">
        <f>AL32+AL34+AL36</f>
        <v>0</v>
      </c>
      <c r="AM30" s="21">
        <f>AM32+AM34+AM36</f>
        <v>0</v>
      </c>
      <c r="AN30" s="21">
        <f>AN32+AN34+AN36</f>
        <v>0</v>
      </c>
      <c r="AO30" s="21">
        <f>AO32+AO34+AO36</f>
        <v>0</v>
      </c>
      <c r="AP30" s="21">
        <f>AP32+AP34+AP36</f>
        <v>0</v>
      </c>
      <c r="AQ30" s="21">
        <f>AQ32+AQ34+AQ36</f>
        <v>91.038000000000011</v>
      </c>
      <c r="AR30" s="21">
        <f>AR32+AR34+AR36</f>
        <v>91.038000000000011</v>
      </c>
      <c r="AS30" s="21">
        <f>AS32+AS34+AS36</f>
        <v>0</v>
      </c>
      <c r="AT30" s="21">
        <f>AT32+AT34+AT36</f>
        <v>0</v>
      </c>
      <c r="AU30" s="21">
        <f>AU32+AU34+AU36</f>
        <v>0</v>
      </c>
      <c r="AV30" s="21">
        <f>AV32+AV34+AV36</f>
        <v>0</v>
      </c>
      <c r="AW30" s="21">
        <f>AW32+AW34+AW36</f>
        <v>0</v>
      </c>
      <c r="AX30" s="21">
        <f>AX32+AX34+AX36</f>
        <v>0</v>
      </c>
      <c r="AY30" s="21">
        <f>AY32+AY34+AY36</f>
        <v>0</v>
      </c>
      <c r="AZ30" s="21">
        <f>AZ32+AZ34+AZ36</f>
        <v>0</v>
      </c>
      <c r="BA30" s="21">
        <f>BA32+BA34+BA36</f>
        <v>91.038000000000011</v>
      </c>
      <c r="BB30" s="21">
        <f>BB32+BB34+BB36</f>
        <v>0</v>
      </c>
      <c r="BC30" s="21">
        <f>BC32+BC34+BC36</f>
        <v>0</v>
      </c>
      <c r="BD30" s="21">
        <f>BD32+BD34+BD36</f>
        <v>0</v>
      </c>
      <c r="BE30" s="21">
        <f>BE32+BE34+BE36</f>
        <v>0</v>
      </c>
      <c r="BF30" s="21">
        <f>BF32+BF34+BF36</f>
        <v>0</v>
      </c>
      <c r="BG30" s="21">
        <f>BG32+BG34+BG36</f>
        <v>0</v>
      </c>
      <c r="BH30" s="21">
        <f>BH32+BH34+BH36</f>
        <v>0</v>
      </c>
      <c r="BI30" s="21">
        <f>BI32+BI34+BI36</f>
        <v>0</v>
      </c>
      <c r="BJ30" s="21">
        <f>BJ32+BJ34+BJ36</f>
        <v>0</v>
      </c>
      <c r="BK30" s="21">
        <f>BK32+BK34+BK36</f>
        <v>0</v>
      </c>
      <c r="BL30" s="21">
        <f>BL32+BL34+BL36</f>
        <v>0</v>
      </c>
      <c r="BM30" s="21">
        <f>BM32+BM34+BM36</f>
        <v>0</v>
      </c>
      <c r="BN30" s="21">
        <f>BN32+BN34+BN36</f>
        <v>0</v>
      </c>
      <c r="BO30" s="21">
        <f>BO32+BO34+BO36</f>
        <v>0</v>
      </c>
      <c r="BP30" s="21">
        <f>BP32+BP34+BP36</f>
        <v>0</v>
      </c>
      <c r="BQ30" s="21">
        <f>BQ32+BQ34+BQ36</f>
        <v>0</v>
      </c>
      <c r="BR30" s="21">
        <f>BR32+BR34+BR36</f>
        <v>85.465000000000003</v>
      </c>
      <c r="BS30" s="21">
        <f>BS32+BS34+BS36</f>
        <v>85.465000000000003</v>
      </c>
      <c r="BT30" s="21">
        <f>BT32+BT34+BT36</f>
        <v>0</v>
      </c>
      <c r="BU30" s="21">
        <f>BU32+BU34+BU36</f>
        <v>0</v>
      </c>
      <c r="BV30" s="21">
        <f>BV32+BV34+BV36</f>
        <v>0</v>
      </c>
      <c r="BW30" s="21">
        <f>BW32+BW34+BW36</f>
        <v>0</v>
      </c>
      <c r="BX30" s="21">
        <f>BX32+BX34+BX36</f>
        <v>0</v>
      </c>
      <c r="BY30" s="21">
        <f>BY32+BY34+BY36</f>
        <v>0</v>
      </c>
      <c r="BZ30" s="21">
        <f>BZ32+BZ34+BZ36</f>
        <v>0</v>
      </c>
      <c r="CA30" s="21">
        <f>CA32+CA34+CA36</f>
        <v>0</v>
      </c>
      <c r="CB30" s="21">
        <f>CB32+CB34+CB36</f>
        <v>85.465000000000003</v>
      </c>
      <c r="CC30" s="21">
        <f>CC32+CC34+CC36</f>
        <v>0</v>
      </c>
      <c r="CD30" s="21">
        <f>CD32+CD34+CD36</f>
        <v>0</v>
      </c>
      <c r="CE30" s="21">
        <f>CE32+CE34+CE36</f>
        <v>0</v>
      </c>
      <c r="CF30" s="21">
        <f>CF32+CF34+CF36</f>
        <v>0</v>
      </c>
      <c r="CG30" s="21">
        <f>CG32+CG34+CG36</f>
        <v>0</v>
      </c>
      <c r="CH30" s="21">
        <f>CH32+CH34+CH36</f>
        <v>0</v>
      </c>
      <c r="CI30" s="21">
        <f>CI32+CI34+CI36</f>
        <v>0</v>
      </c>
      <c r="CJ30" s="21">
        <f>CJ32+CJ34+CJ36</f>
        <v>0</v>
      </c>
      <c r="CK30" s="21">
        <f>CK32+CK34+CK36</f>
        <v>0</v>
      </c>
      <c r="CL30" s="21">
        <f>CL32+CL34+CL36</f>
        <v>0</v>
      </c>
      <c r="CM30" s="21">
        <f>CM32+CM34+CM36</f>
        <v>0</v>
      </c>
      <c r="CN30" s="21">
        <f>CN32+CN34+CN36</f>
        <v>0</v>
      </c>
      <c r="CO30" s="21">
        <f>CO32+CO34+CO36</f>
        <v>0</v>
      </c>
      <c r="CP30" s="21">
        <f>CP32+CP34+CP36</f>
        <v>0</v>
      </c>
      <c r="CQ30" s="21">
        <f>CQ32+CQ34+CQ36</f>
        <v>0</v>
      </c>
      <c r="CR30" s="21">
        <f>CR32+CR34+CR36</f>
        <v>0</v>
      </c>
      <c r="CS30" s="21">
        <f>CS32+CS34+CS36</f>
        <v>5.9</v>
      </c>
      <c r="CT30" s="21">
        <f>CT32+CT34+CT36</f>
        <v>5.9</v>
      </c>
      <c r="CU30" s="21">
        <f>CU32+CU34+CU36</f>
        <v>0</v>
      </c>
      <c r="CV30" s="21">
        <f>CV32+CV34+CV36</f>
        <v>0</v>
      </c>
      <c r="CW30" s="21">
        <f>CW32+CW34+CW36</f>
        <v>0</v>
      </c>
      <c r="CX30" s="21">
        <f>CX32+CX34+CX36</f>
        <v>0</v>
      </c>
      <c r="CY30" s="21">
        <f>CY32+CY34+CY36</f>
        <v>0</v>
      </c>
      <c r="CZ30" s="21">
        <f>CZ32+CZ34+CZ36</f>
        <v>0</v>
      </c>
      <c r="DA30" s="21">
        <f>DA32+DA34+DA36</f>
        <v>0</v>
      </c>
      <c r="DB30" s="21">
        <f>DB32+DB34+DB36</f>
        <v>0</v>
      </c>
      <c r="DC30" s="21">
        <f>DC32+DC34+DC36</f>
        <v>5.9</v>
      </c>
      <c r="DD30" s="21">
        <f>DD32+DD34+DD36</f>
        <v>0</v>
      </c>
      <c r="DE30" s="21">
        <f>DE32+DE34+DE36</f>
        <v>0</v>
      </c>
      <c r="DF30" s="21">
        <f>DF32+DF34+DF36</f>
        <v>0</v>
      </c>
      <c r="DG30" s="21">
        <f>DG32+DG34+DG36</f>
        <v>0</v>
      </c>
      <c r="DH30" s="21">
        <f>DH32+DH34+DH36</f>
        <v>0</v>
      </c>
      <c r="DI30" s="21">
        <f>DI32+DI34+DI36</f>
        <v>0</v>
      </c>
      <c r="DJ30" s="21">
        <f>DJ32+DJ34+DJ36</f>
        <v>0</v>
      </c>
      <c r="DK30" s="21">
        <f>DK32+DK34+DK36</f>
        <v>0</v>
      </c>
      <c r="DL30" s="21">
        <f>DL32+DL34+DL36</f>
        <v>0</v>
      </c>
      <c r="DM30" s="21">
        <f>DM32+DM34+DM36</f>
        <v>0</v>
      </c>
      <c r="DN30" s="21">
        <f>DN32+DN34+DN36</f>
        <v>0</v>
      </c>
      <c r="DO30" s="21">
        <f>DO32+DO34+DO36</f>
        <v>0</v>
      </c>
      <c r="DP30" s="21">
        <f>DP32+DP34+DP36</f>
        <v>0</v>
      </c>
      <c r="DQ30" s="21">
        <f>DQ32+DQ34+DQ36</f>
        <v>0</v>
      </c>
      <c r="DR30" s="21">
        <f>DR32+DR34+DR36</f>
        <v>0</v>
      </c>
      <c r="DS30" s="21">
        <f>DS32+DS34+DS36</f>
        <v>0</v>
      </c>
      <c r="DT30" s="21">
        <f>DT32+DT34+DT36</f>
        <v>5.9</v>
      </c>
      <c r="DU30" s="21">
        <f>DU32+DU34+DU36</f>
        <v>5.9</v>
      </c>
      <c r="DV30" s="21">
        <f>DV32+DV34+DV36</f>
        <v>0</v>
      </c>
      <c r="DW30" s="21">
        <f>DW32+DW34+DW36</f>
        <v>0</v>
      </c>
      <c r="DX30" s="21">
        <f>DX32+DX34+DX36</f>
        <v>0</v>
      </c>
      <c r="DY30" s="21">
        <f>DY32+DY34+DY36</f>
        <v>0</v>
      </c>
      <c r="DZ30" s="21">
        <f>DZ32+DZ34+DZ36</f>
        <v>0</v>
      </c>
      <c r="EA30" s="21">
        <f>EA32+EA34+EA36</f>
        <v>0</v>
      </c>
      <c r="EB30" s="21">
        <f>EB32+EB34+EB36</f>
        <v>0</v>
      </c>
      <c r="EC30" s="21">
        <f>EC32+EC34+EC36</f>
        <v>0</v>
      </c>
      <c r="ED30" s="21">
        <f>ED32+ED34+ED36</f>
        <v>5.9</v>
      </c>
      <c r="EE30" s="21">
        <f>EE32+EE34+EE36</f>
        <v>0</v>
      </c>
      <c r="EF30" s="21">
        <f>EF32+EF34+EF36</f>
        <v>0</v>
      </c>
      <c r="EG30" s="21">
        <f>EG32+EG34+EG36</f>
        <v>0</v>
      </c>
      <c r="EH30" s="21">
        <f>EH32+EH34+EH36</f>
        <v>0</v>
      </c>
      <c r="EI30" s="21">
        <f>EI32+EI34+EI36</f>
        <v>0</v>
      </c>
      <c r="EJ30" s="21">
        <f>EJ32+EJ34+EJ36</f>
        <v>0</v>
      </c>
      <c r="EK30" s="21">
        <f>EK32+EK34+EK36</f>
        <v>0</v>
      </c>
      <c r="EL30" s="21">
        <f>EL32+EL34+EL36</f>
        <v>0</v>
      </c>
      <c r="EM30" s="21">
        <f>EM32+EM34+EM36</f>
        <v>0</v>
      </c>
      <c r="EN30" s="21">
        <f>EN32+EN34+EN36</f>
        <v>0</v>
      </c>
      <c r="EO30" s="21">
        <f>EO32+EO34+EO36</f>
        <v>0</v>
      </c>
      <c r="EP30" s="21">
        <f>EP32+EP34+EP36</f>
        <v>0</v>
      </c>
      <c r="EQ30" s="21">
        <f>EQ32+EQ34+EQ36</f>
        <v>0</v>
      </c>
      <c r="ER30" s="21">
        <f>ER32+ER34+ER36</f>
        <v>0</v>
      </c>
      <c r="ES30" s="21">
        <f>ES32+ES34+ES36</f>
        <v>0</v>
      </c>
      <c r="ET30" s="21">
        <f>ET32+ET34+ET36</f>
        <v>0</v>
      </c>
      <c r="EU30" s="21">
        <f>EU32+EU34+EU36</f>
        <v>209.89</v>
      </c>
      <c r="EV30" s="21">
        <f>EV32+EV34+EV36</f>
        <v>209.89</v>
      </c>
      <c r="EW30" s="21">
        <f>EW32+EW34+EW36</f>
        <v>0</v>
      </c>
      <c r="EX30" s="21">
        <f>EX32+EX34+EX36</f>
        <v>0</v>
      </c>
      <c r="EY30" s="21">
        <f>EY32+EY34+EY36</f>
        <v>0</v>
      </c>
      <c r="EZ30" s="21">
        <f>EZ32+EZ34+EZ36</f>
        <v>0</v>
      </c>
      <c r="FA30" s="21">
        <f>FA32+FA34+FA36</f>
        <v>0</v>
      </c>
      <c r="FB30" s="21">
        <f>FB32+FB34+FB36</f>
        <v>0</v>
      </c>
      <c r="FC30" s="21">
        <f>FC32+FC34+FC36</f>
        <v>0</v>
      </c>
      <c r="FD30" s="21">
        <f>FD32+FD34+FD36</f>
        <v>0</v>
      </c>
      <c r="FE30" s="21">
        <f>FE32+FE34+FE36</f>
        <v>209.89</v>
      </c>
      <c r="FF30" s="21">
        <f>FF32+FF34+FF36</f>
        <v>0</v>
      </c>
      <c r="FG30" s="21">
        <f>FG32+FG34+FG36</f>
        <v>0</v>
      </c>
      <c r="FH30" s="21">
        <f>FH32+FH34+FH36</f>
        <v>0</v>
      </c>
      <c r="FI30" s="21">
        <f>FI32+FI34+FI36</f>
        <v>0</v>
      </c>
      <c r="FJ30" s="21">
        <f>FJ32+FJ34+FJ36</f>
        <v>0</v>
      </c>
      <c r="FK30" s="21">
        <f>FK32+FK34+FK36</f>
        <v>0</v>
      </c>
      <c r="FL30" s="21">
        <f>FL32+FL34+FL36</f>
        <v>0</v>
      </c>
      <c r="FM30" s="21">
        <f>FM32+FM34+FM36</f>
        <v>0</v>
      </c>
      <c r="FN30" s="21">
        <f>FN32+FN34+FN36</f>
        <v>0</v>
      </c>
      <c r="FO30" s="21">
        <f>FO32+FO34+FO36</f>
        <v>0</v>
      </c>
      <c r="FP30" s="21">
        <f>FP32+FP34+FP36</f>
        <v>0</v>
      </c>
      <c r="FQ30" s="21">
        <f>FQ32+FQ34+FQ36</f>
        <v>0</v>
      </c>
      <c r="FR30" s="21">
        <f>FR32+FR34+FR36</f>
        <v>0</v>
      </c>
      <c r="FS30" s="21">
        <f>FS32+FS34+FS36</f>
        <v>0</v>
      </c>
      <c r="FT30" s="21">
        <f>FT32+FT34+FT36</f>
        <v>0</v>
      </c>
      <c r="FU30" s="21">
        <f>FU32+FU34+FU36</f>
        <v>0</v>
      </c>
      <c r="FV30" s="21">
        <f>FV32+FV34+FV36</f>
        <v>18.835000000000001</v>
      </c>
      <c r="FW30" s="21">
        <f>FW32+FW34+FW36</f>
        <v>73.349999999999994</v>
      </c>
      <c r="FX30" s="21">
        <f>FX32+FX34+FX36</f>
        <v>83.371000000000009</v>
      </c>
      <c r="FY30" s="21">
        <f>FY32+FY34+FY36</f>
        <v>5</v>
      </c>
      <c r="FZ30" s="21">
        <f>FZ32+FZ34+FZ36</f>
        <v>5</v>
      </c>
      <c r="GA30" s="21">
        <f>GA32+GA34+GA36</f>
        <v>185.55600000000001</v>
      </c>
      <c r="GB30" s="20"/>
    </row>
    <row r="31" spans="1:184" x14ac:dyDescent="0.25">
      <c r="A31" s="107"/>
      <c r="B31" s="106"/>
      <c r="C31" s="67"/>
      <c r="D31" s="23"/>
      <c r="E31" s="67"/>
      <c r="F31" s="67"/>
      <c r="G31" s="74"/>
      <c r="H31" s="74"/>
      <c r="I31" s="74"/>
      <c r="J31" s="23">
        <f>J33+J35</f>
        <v>0</v>
      </c>
      <c r="K31" s="23"/>
      <c r="L31" s="23"/>
      <c r="M31" s="23"/>
      <c r="N31" s="23"/>
      <c r="O31" s="23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02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/>
      <c r="FK31" s="102"/>
      <c r="FL31" s="102"/>
      <c r="FM31" s="102"/>
      <c r="FN31" s="102"/>
      <c r="FO31" s="102"/>
      <c r="FP31" s="102"/>
      <c r="FQ31" s="102"/>
      <c r="FR31" s="102"/>
      <c r="FS31" s="102"/>
      <c r="FT31" s="102"/>
      <c r="FU31" s="102"/>
      <c r="FV31" s="102"/>
      <c r="FW31" s="102"/>
      <c r="FX31" s="102"/>
      <c r="FY31" s="102"/>
      <c r="FZ31" s="102"/>
      <c r="GA31" s="102"/>
      <c r="GB31" s="20"/>
    </row>
    <row r="32" spans="1:184" x14ac:dyDescent="0.25">
      <c r="A32" s="105" t="s">
        <v>142</v>
      </c>
      <c r="B32" s="104" t="s">
        <v>141</v>
      </c>
      <c r="C32" s="60" t="s">
        <v>26</v>
      </c>
      <c r="D32" s="95">
        <v>5.73</v>
      </c>
      <c r="E32" s="103">
        <v>2010</v>
      </c>
      <c r="F32" s="103">
        <v>2016</v>
      </c>
      <c r="G32" s="57">
        <f>H32+5.096+2.161</f>
        <v>143.798</v>
      </c>
      <c r="H32" s="57">
        <f>I32+EU32</f>
        <v>136.541</v>
      </c>
      <c r="I32" s="57">
        <v>28.445</v>
      </c>
      <c r="J32" s="95">
        <v>1.77</v>
      </c>
      <c r="K32" s="95">
        <v>2.94</v>
      </c>
      <c r="L32" s="95">
        <v>3.46</v>
      </c>
      <c r="M32" s="95"/>
      <c r="N32" s="95"/>
      <c r="O32" s="23">
        <f>J32+K32+L32+M32+N32</f>
        <v>8.17</v>
      </c>
      <c r="P32" s="55">
        <f>Q32+AH32</f>
        <v>17.457000000000001</v>
      </c>
      <c r="Q32" s="56">
        <f>S32+T32+U32+V32+W32+Z32</f>
        <v>17.457000000000001</v>
      </c>
      <c r="R32" s="55"/>
      <c r="S32" s="55"/>
      <c r="T32" s="55"/>
      <c r="U32" s="55"/>
      <c r="V32" s="55"/>
      <c r="W32" s="55"/>
      <c r="X32" s="55"/>
      <c r="Y32" s="55"/>
      <c r="Z32" s="55">
        <f>16.804+0.795-0.142</f>
        <v>17.457000000000001</v>
      </c>
      <c r="AA32" s="55"/>
      <c r="AB32" s="55"/>
      <c r="AC32" s="55"/>
      <c r="AD32" s="55"/>
      <c r="AE32" s="55"/>
      <c r="AF32" s="102"/>
      <c r="AG32" s="55"/>
      <c r="AH32" s="56">
        <f>AI32+AJ32+AK32+AL32+AM32+AN32+AO32</f>
        <v>0</v>
      </c>
      <c r="AI32" s="55"/>
      <c r="AJ32" s="55"/>
      <c r="AK32" s="55"/>
      <c r="AL32" s="55"/>
      <c r="AM32" s="55"/>
      <c r="AN32" s="55"/>
      <c r="AO32" s="55"/>
      <c r="AP32" s="55"/>
      <c r="AQ32" s="55">
        <f>AR32+BI32</f>
        <v>54.293999999999997</v>
      </c>
      <c r="AR32" s="55">
        <f>AT32+AU32+AV32+AW32+AX32+BA32</f>
        <v>54.293999999999997</v>
      </c>
      <c r="AS32" s="55"/>
      <c r="AT32" s="55"/>
      <c r="AU32" s="55"/>
      <c r="AV32" s="55"/>
      <c r="AW32" s="55"/>
      <c r="AX32" s="55"/>
      <c r="AY32" s="55"/>
      <c r="AZ32" s="55"/>
      <c r="BA32" s="55">
        <f>37.954+0.795-0.768+16.313</f>
        <v>54.293999999999997</v>
      </c>
      <c r="BB32" s="55"/>
      <c r="BC32" s="55"/>
      <c r="BD32" s="55"/>
      <c r="BE32" s="55"/>
      <c r="BF32" s="55"/>
      <c r="BG32" s="102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>
        <f>BS32+CJ32</f>
        <v>36.344999999999999</v>
      </c>
      <c r="BS32" s="55">
        <f>BU32+BV32+BW32+BX32+BY32+CB32</f>
        <v>36.344999999999999</v>
      </c>
      <c r="BT32" s="55"/>
      <c r="BU32" s="55"/>
      <c r="BV32" s="55"/>
      <c r="BW32" s="55"/>
      <c r="BX32" s="55"/>
      <c r="BY32" s="55"/>
      <c r="BZ32" s="55"/>
      <c r="CA32" s="55"/>
      <c r="CB32" s="55">
        <f>50.953+0.795+0.91-16.313</f>
        <v>36.344999999999999</v>
      </c>
      <c r="CC32" s="55"/>
      <c r="CD32" s="55"/>
      <c r="CE32" s="55"/>
      <c r="CF32" s="55"/>
      <c r="CG32" s="55"/>
      <c r="CH32" s="102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>
        <f>CT32+DK32</f>
        <v>0</v>
      </c>
      <c r="CT32" s="55">
        <f>CV32+CW32+CX32+CY32+CZ32+DC32</f>
        <v>0</v>
      </c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102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>
        <f>DU32+EL32</f>
        <v>0</v>
      </c>
      <c r="DU32" s="56">
        <f>DW32+DX32+DY32+DZ32+EA32+ED32</f>
        <v>0</v>
      </c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102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6">
        <f>EV32+FM32</f>
        <v>108.096</v>
      </c>
      <c r="EV32" s="56">
        <f>EX32+EY32+EZ32+FA32+FB32+FC32+FE32</f>
        <v>108.096</v>
      </c>
      <c r="EW32" s="56"/>
      <c r="EX32" s="56">
        <f>S32+AT32+BU32+CV32+DW32</f>
        <v>0</v>
      </c>
      <c r="EY32" s="56">
        <f>T32+AU32+BV32+CW32+DX32</f>
        <v>0</v>
      </c>
      <c r="EZ32" s="56">
        <f>U32+AV32+BW32+CX32+DY32</f>
        <v>0</v>
      </c>
      <c r="FA32" s="56">
        <f>V32+AW32+BX32+CY32+DZ32</f>
        <v>0</v>
      </c>
      <c r="FB32" s="56">
        <f>W32+AX32+BY32+CZ32+EA32</f>
        <v>0</v>
      </c>
      <c r="FC32" s="56">
        <f>X32+AY32+BZ32+DA32+EB32</f>
        <v>0</v>
      </c>
      <c r="FD32" s="56">
        <f>Y32+AZ32+CA32+DB32+EC32</f>
        <v>0</v>
      </c>
      <c r="FE32" s="56">
        <f>Z32+BA32+CB32+DC32+ED32</f>
        <v>108.096</v>
      </c>
      <c r="FF32" s="56">
        <f>AA32+BB32+CC32+DD32+EE32</f>
        <v>0</v>
      </c>
      <c r="FG32" s="56">
        <f>AB32+BC32+CD32+DE32+EF32</f>
        <v>0</v>
      </c>
      <c r="FH32" s="56">
        <f>AC32+BD32+CE32+DF32+EG32</f>
        <v>0</v>
      </c>
      <c r="FI32" s="56">
        <f>AD32+BE32+CF32+DG32+EH32</f>
        <v>0</v>
      </c>
      <c r="FJ32" s="56">
        <f>AE32+BF32+CG32+DH32+EI32</f>
        <v>0</v>
      </c>
      <c r="FK32" s="56">
        <f>AF32+BG32+CH32+DI32+EJ32</f>
        <v>0</v>
      </c>
      <c r="FL32" s="56">
        <f>AG32+BH32+CI32+DJ32+EK32</f>
        <v>0</v>
      </c>
      <c r="FM32" s="56">
        <f>AH32+BI32+CJ32+DK32+EL32</f>
        <v>0</v>
      </c>
      <c r="FN32" s="56">
        <f>AI32+BJ32+CK32+DL32+EM32</f>
        <v>0</v>
      </c>
      <c r="FO32" s="56">
        <f>AJ32+BK32+CL32+DM32+EN32</f>
        <v>0</v>
      </c>
      <c r="FP32" s="56">
        <f>AK32+BL32+CM32+DN32+EO32</f>
        <v>0</v>
      </c>
      <c r="FQ32" s="56">
        <f>AL32+BM32+CN32+DO32+EP32</f>
        <v>0</v>
      </c>
      <c r="FR32" s="56">
        <f>AM32+BN32+CO32+DP32+EQ32</f>
        <v>0</v>
      </c>
      <c r="FS32" s="56">
        <f>AN32+BO32+CP32+DQ32+ER32</f>
        <v>0</v>
      </c>
      <c r="FT32" s="56">
        <f>AO32+BP32+CQ32+DR32+ES32</f>
        <v>0</v>
      </c>
      <c r="FU32" s="56">
        <f>AP32+BQ32+CR32+DS32+ET32</f>
        <v>0</v>
      </c>
      <c r="FV32" s="55">
        <f>14.5+0.182+0.795-0.142</f>
        <v>15.335000000000001</v>
      </c>
      <c r="FW32" s="55">
        <f>35.065-0.027+0.795-0.768+13.824</f>
        <v>48.888999999999996</v>
      </c>
      <c r="FX32" s="55">
        <f>48.889-1.705+0.795+0.91-13.824</f>
        <v>35.065000000000005</v>
      </c>
      <c r="FY32" s="55"/>
      <c r="FZ32" s="55"/>
      <c r="GA32" s="55">
        <f>FZ32+FY32+FX32+FW32+FV32</f>
        <v>99.289000000000016</v>
      </c>
      <c r="GB32" s="20"/>
    </row>
    <row r="33" spans="1:184" x14ac:dyDescent="0.25">
      <c r="A33" s="101"/>
      <c r="B33" s="100"/>
      <c r="C33" s="52"/>
      <c r="D33" s="97">
        <v>24.89</v>
      </c>
      <c r="E33" s="99"/>
      <c r="F33" s="99"/>
      <c r="G33" s="49"/>
      <c r="H33" s="49"/>
      <c r="I33" s="49"/>
      <c r="J33" s="95"/>
      <c r="K33" s="95"/>
      <c r="L33" s="95"/>
      <c r="M33" s="95"/>
      <c r="N33" s="95"/>
      <c r="O33" s="23">
        <f>J33+K33+L33+M33+N33</f>
        <v>0</v>
      </c>
      <c r="P33" s="47"/>
      <c r="Q33" s="48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1"/>
      <c r="AG33" s="47"/>
      <c r="AH33" s="48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1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1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1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8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1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7"/>
      <c r="FW33" s="47"/>
      <c r="FX33" s="47"/>
      <c r="FY33" s="47"/>
      <c r="FZ33" s="47"/>
      <c r="GA33" s="47"/>
      <c r="GB33" s="20"/>
    </row>
    <row r="34" spans="1:184" x14ac:dyDescent="0.25">
      <c r="A34" s="105" t="s">
        <v>140</v>
      </c>
      <c r="B34" s="104" t="s">
        <v>139</v>
      </c>
      <c r="C34" s="60" t="s">
        <v>26</v>
      </c>
      <c r="D34" s="95">
        <v>4.82</v>
      </c>
      <c r="E34" s="103">
        <v>2010</v>
      </c>
      <c r="F34" s="103">
        <v>2016</v>
      </c>
      <c r="G34" s="57">
        <f>H34+4.614+2.289</f>
        <v>80.966999999999999</v>
      </c>
      <c r="H34" s="57">
        <f>I34+EU34</f>
        <v>74.063999999999993</v>
      </c>
      <c r="I34" s="57"/>
      <c r="J34" s="95"/>
      <c r="K34" s="95"/>
      <c r="L34" s="95"/>
      <c r="M34" s="95">
        <v>5.29</v>
      </c>
      <c r="N34" s="23"/>
      <c r="O34" s="23">
        <f>J34+K34+L34+M34+N34</f>
        <v>5.29</v>
      </c>
      <c r="P34" s="55"/>
      <c r="Q34" s="56">
        <f>S34+T34+U34+V34+W34+Z34</f>
        <v>0</v>
      </c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02"/>
      <c r="AG34" s="55"/>
      <c r="AH34" s="56">
        <f>AI34+AJ34+AK34+AL34+AM34+AN34+AO34</f>
        <v>0</v>
      </c>
      <c r="AI34" s="55"/>
      <c r="AJ34" s="55"/>
      <c r="AK34" s="55"/>
      <c r="AL34" s="55"/>
      <c r="AM34" s="55"/>
      <c r="AN34" s="55"/>
      <c r="AO34" s="55"/>
      <c r="AP34" s="55"/>
      <c r="AQ34" s="55">
        <f>AR34+BI34</f>
        <v>30.844000000000001</v>
      </c>
      <c r="AR34" s="55">
        <f>AT34+AU34+AV34+AW34+AX34+BA34</f>
        <v>30.844000000000001</v>
      </c>
      <c r="AS34" s="55"/>
      <c r="AT34" s="55"/>
      <c r="AU34" s="55"/>
      <c r="AV34" s="55"/>
      <c r="AW34" s="55"/>
      <c r="AX34" s="55"/>
      <c r="AY34" s="55"/>
      <c r="AZ34" s="55"/>
      <c r="BA34" s="55">
        <f>20.364+10.48</f>
        <v>30.844000000000001</v>
      </c>
      <c r="BB34" s="55"/>
      <c r="BC34" s="55"/>
      <c r="BD34" s="55"/>
      <c r="BE34" s="55"/>
      <c r="BF34" s="55"/>
      <c r="BG34" s="102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>
        <f>BS34+CJ34</f>
        <v>43.22</v>
      </c>
      <c r="BS34" s="55">
        <f>BU34+BV34+BW34+BX34+BY34+CB34</f>
        <v>43.22</v>
      </c>
      <c r="BT34" s="55"/>
      <c r="BU34" s="55"/>
      <c r="BV34" s="55"/>
      <c r="BW34" s="55"/>
      <c r="BX34" s="55"/>
      <c r="BY34" s="55"/>
      <c r="BZ34" s="55"/>
      <c r="CA34" s="55"/>
      <c r="CB34" s="55">
        <f>25.181-10.48+7.579+20.94</f>
        <v>43.22</v>
      </c>
      <c r="CC34" s="55"/>
      <c r="CD34" s="55"/>
      <c r="CE34" s="55"/>
      <c r="CF34" s="55"/>
      <c r="CG34" s="55"/>
      <c r="CH34" s="102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>
        <f>CT34+DK34</f>
        <v>0</v>
      </c>
      <c r="CT34" s="55">
        <f>CV34+CW34+CX34+CY34+CZ34+DC34</f>
        <v>0</v>
      </c>
      <c r="CU34" s="55"/>
      <c r="CV34" s="55"/>
      <c r="CW34" s="55"/>
      <c r="CX34" s="55"/>
      <c r="CY34" s="55"/>
      <c r="CZ34" s="55"/>
      <c r="DA34" s="55"/>
      <c r="DB34" s="55"/>
      <c r="DC34" s="55">
        <f>25.919-7.579+2.6-20.94</f>
        <v>0</v>
      </c>
      <c r="DD34" s="55"/>
      <c r="DE34" s="55"/>
      <c r="DF34" s="55"/>
      <c r="DG34" s="55"/>
      <c r="DH34" s="55"/>
      <c r="DI34" s="102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>
        <f>DU34+EL34</f>
        <v>0</v>
      </c>
      <c r="DU34" s="56">
        <f>DW34+DX34+DY34+DZ34+EA34+ED34</f>
        <v>0</v>
      </c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102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6">
        <f>EV34+FM34</f>
        <v>74.063999999999993</v>
      </c>
      <c r="EV34" s="56">
        <f>EX34+EY34+EZ34+FA34+FB34+FC34+FE34</f>
        <v>74.063999999999993</v>
      </c>
      <c r="EW34" s="56"/>
      <c r="EX34" s="56">
        <f>S34+AT34+BU34+CV34+DW34</f>
        <v>0</v>
      </c>
      <c r="EY34" s="56">
        <f>T34+AU34+BV34+CW34+DX34</f>
        <v>0</v>
      </c>
      <c r="EZ34" s="56">
        <f>U34+AV34+BW34+CX34+DY34</f>
        <v>0</v>
      </c>
      <c r="FA34" s="56">
        <f>V34+AW34+BX34+CY34+DZ34</f>
        <v>0</v>
      </c>
      <c r="FB34" s="56">
        <f>W34+AX34+BY34+CZ34+EA34</f>
        <v>0</v>
      </c>
      <c r="FC34" s="56">
        <f>X34+AY34+BZ34+DA34+EB34</f>
        <v>0</v>
      </c>
      <c r="FD34" s="56">
        <f>Y34+AZ34+CA34+DB34+EC34</f>
        <v>0</v>
      </c>
      <c r="FE34" s="56">
        <f>Z34+BA34+CB34+DC34+ED34</f>
        <v>74.063999999999993</v>
      </c>
      <c r="FF34" s="56">
        <f>AA34+BB34+CC34+DD34+EE34</f>
        <v>0</v>
      </c>
      <c r="FG34" s="56">
        <f>AB34+BC34+CD34+DE34+EF34</f>
        <v>0</v>
      </c>
      <c r="FH34" s="56">
        <f>AC34+BD34+CE34+DF34+EG34</f>
        <v>0</v>
      </c>
      <c r="FI34" s="56">
        <f>AD34+BE34+CF34+DG34+EH34</f>
        <v>0</v>
      </c>
      <c r="FJ34" s="56">
        <f>AE34+BF34+CG34+DH34+EI34</f>
        <v>0</v>
      </c>
      <c r="FK34" s="56">
        <f>AF34+BG34+CH34+DI34+EJ34</f>
        <v>0</v>
      </c>
      <c r="FL34" s="56">
        <f>AG34+BH34+CI34+DJ34+EK34</f>
        <v>0</v>
      </c>
      <c r="FM34" s="56">
        <f>AH34+BI34+CJ34+DK34+EL34</f>
        <v>0</v>
      </c>
      <c r="FN34" s="56">
        <f>AI34+BJ34+CK34+DL34+EM34</f>
        <v>0</v>
      </c>
      <c r="FO34" s="56">
        <f>AJ34+BK34+CL34+DM34+EN34</f>
        <v>0</v>
      </c>
      <c r="FP34" s="56">
        <f>AK34+BL34+CM34+DN34+EO34</f>
        <v>0</v>
      </c>
      <c r="FQ34" s="56">
        <f>AL34+BM34+CN34+DO34+EP34</f>
        <v>0</v>
      </c>
      <c r="FR34" s="56">
        <f>AM34+BN34+CO34+DP34+EQ34</f>
        <v>0</v>
      </c>
      <c r="FS34" s="56">
        <f>AN34+BO34+CP34+DQ34+ER34</f>
        <v>0</v>
      </c>
      <c r="FT34" s="56">
        <f>AO34+BP34+CQ34+DR34+ES34</f>
        <v>0</v>
      </c>
      <c r="FU34" s="56">
        <f>AP34+BQ34+CR34+DS34+ET34</f>
        <v>0</v>
      </c>
      <c r="FV34" s="55"/>
      <c r="FW34" s="55">
        <v>19.460999999999999</v>
      </c>
      <c r="FX34" s="55">
        <f>21.342+21.964</f>
        <v>43.305999999999997</v>
      </c>
      <c r="FY34" s="55"/>
      <c r="FZ34" s="55"/>
      <c r="GA34" s="55">
        <f>FZ34+FY34+FX34+FW34+FV34</f>
        <v>62.766999999999996</v>
      </c>
      <c r="GB34" s="20"/>
    </row>
    <row r="35" spans="1:184" x14ac:dyDescent="0.25">
      <c r="A35" s="101"/>
      <c r="B35" s="100"/>
      <c r="C35" s="52"/>
      <c r="D35" s="97">
        <v>19.260000000000002</v>
      </c>
      <c r="E35" s="99"/>
      <c r="F35" s="99"/>
      <c r="G35" s="49"/>
      <c r="H35" s="49"/>
      <c r="I35" s="49"/>
      <c r="J35" s="95"/>
      <c r="K35" s="95"/>
      <c r="L35" s="95"/>
      <c r="M35" s="95"/>
      <c r="N35" s="23"/>
      <c r="O35" s="23">
        <f>J35+K35+L35+M35+N35</f>
        <v>0</v>
      </c>
      <c r="P35" s="47"/>
      <c r="Q35" s="48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1"/>
      <c r="AG35" s="47"/>
      <c r="AH35" s="48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1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1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1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8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1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7"/>
      <c r="FW35" s="47"/>
      <c r="FX35" s="47"/>
      <c r="FY35" s="47"/>
      <c r="FZ35" s="47"/>
      <c r="GA35" s="47"/>
      <c r="GB35" s="20"/>
    </row>
    <row r="36" spans="1:184" x14ac:dyDescent="0.25">
      <c r="A36" s="98" t="s">
        <v>138</v>
      </c>
      <c r="B36" s="83" t="s">
        <v>137</v>
      </c>
      <c r="C36" s="44" t="s">
        <v>26</v>
      </c>
      <c r="D36" s="97"/>
      <c r="E36" s="96">
        <v>2014</v>
      </c>
      <c r="F36" s="96">
        <v>2018</v>
      </c>
      <c r="G36" s="34">
        <f>H36</f>
        <v>27.730000000000004</v>
      </c>
      <c r="H36" s="34">
        <f>I36+EU36</f>
        <v>27.730000000000004</v>
      </c>
      <c r="I36" s="34"/>
      <c r="J36" s="95"/>
      <c r="K36" s="95"/>
      <c r="L36" s="95"/>
      <c r="M36" s="95"/>
      <c r="N36" s="23"/>
      <c r="O36" s="23"/>
      <c r="P36" s="22">
        <f>Q36+AH36</f>
        <v>4.13</v>
      </c>
      <c r="Q36" s="22">
        <f>S36+T36+U36+V36+W36+X36+Y36+Z36+AA36+AB36+AC36+AD36</f>
        <v>4.13</v>
      </c>
      <c r="R36" s="41"/>
      <c r="S36" s="41"/>
      <c r="T36" s="41"/>
      <c r="U36" s="41"/>
      <c r="V36" s="41"/>
      <c r="W36" s="41"/>
      <c r="X36" s="41"/>
      <c r="Y36" s="41"/>
      <c r="Z36" s="41">
        <v>4.13</v>
      </c>
      <c r="AA36" s="41"/>
      <c r="AB36" s="41"/>
      <c r="AC36" s="41"/>
      <c r="AD36" s="41"/>
      <c r="AE36" s="41"/>
      <c r="AF36" s="41"/>
      <c r="AG36" s="41"/>
      <c r="AH36" s="42"/>
      <c r="AI36" s="41"/>
      <c r="AJ36" s="41"/>
      <c r="AK36" s="41"/>
      <c r="AL36" s="41"/>
      <c r="AM36" s="41"/>
      <c r="AN36" s="41"/>
      <c r="AO36" s="41"/>
      <c r="AP36" s="41"/>
      <c r="AQ36" s="22">
        <f>AR36+BI36</f>
        <v>5.9</v>
      </c>
      <c r="AR36" s="22">
        <f>AT36+AU36+AV36+AW36+AX36+BA36</f>
        <v>5.9</v>
      </c>
      <c r="AS36" s="41"/>
      <c r="AT36" s="41"/>
      <c r="AU36" s="41"/>
      <c r="AV36" s="41"/>
      <c r="AW36" s="41"/>
      <c r="AX36" s="41"/>
      <c r="AY36" s="41"/>
      <c r="AZ36" s="41"/>
      <c r="BA36" s="41">
        <v>5.9</v>
      </c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22">
        <f>BS36+CJ36</f>
        <v>5.9</v>
      </c>
      <c r="BS36" s="22">
        <f>BU36+BV36+BW36+BX36+BY36+CB36</f>
        <v>5.9</v>
      </c>
      <c r="BT36" s="41"/>
      <c r="BU36" s="41"/>
      <c r="BV36" s="41"/>
      <c r="BW36" s="41"/>
      <c r="BX36" s="41"/>
      <c r="BY36" s="41"/>
      <c r="BZ36" s="41"/>
      <c r="CA36" s="41"/>
      <c r="CB36" s="41">
        <v>5.9</v>
      </c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22">
        <f>CT36+DK36</f>
        <v>5.9</v>
      </c>
      <c r="CT36" s="22">
        <f>CV36+CW36+CX36+CY36+CZ36+DC36</f>
        <v>5.9</v>
      </c>
      <c r="CU36" s="41"/>
      <c r="CV36" s="41"/>
      <c r="CW36" s="41"/>
      <c r="CX36" s="41"/>
      <c r="CY36" s="41"/>
      <c r="CZ36" s="41"/>
      <c r="DA36" s="41"/>
      <c r="DB36" s="41"/>
      <c r="DC36" s="41">
        <v>5.9</v>
      </c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22">
        <f>DU36+EL36</f>
        <v>5.9</v>
      </c>
      <c r="DU36" s="22">
        <f>DW36+DX36+DY36+DZ36+EA36+ED36</f>
        <v>5.9</v>
      </c>
      <c r="DV36" s="41"/>
      <c r="DW36" s="41"/>
      <c r="DX36" s="41"/>
      <c r="DY36" s="41"/>
      <c r="DZ36" s="41"/>
      <c r="EA36" s="41"/>
      <c r="EB36" s="41"/>
      <c r="EC36" s="41"/>
      <c r="ED36" s="41">
        <v>5.9</v>
      </c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22">
        <f>EV36+FM36</f>
        <v>27.730000000000004</v>
      </c>
      <c r="EV36" s="21">
        <f>EX36+EY36+EZ36+FA36+FB36+FC36+FE36</f>
        <v>27.730000000000004</v>
      </c>
      <c r="EW36" s="42"/>
      <c r="EX36" s="42"/>
      <c r="EY36" s="42"/>
      <c r="EZ36" s="42"/>
      <c r="FA36" s="42"/>
      <c r="FB36" s="42"/>
      <c r="FC36" s="42"/>
      <c r="FD36" s="42"/>
      <c r="FE36" s="22">
        <f>Z36+BA36+CB36+DC36+ED36</f>
        <v>27.730000000000004</v>
      </c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1">
        <v>3.5</v>
      </c>
      <c r="FW36" s="41">
        <v>5</v>
      </c>
      <c r="FX36" s="41">
        <v>5</v>
      </c>
      <c r="FY36" s="41">
        <v>5</v>
      </c>
      <c r="FZ36" s="41">
        <v>5</v>
      </c>
      <c r="GA36" s="21">
        <f>FZ36+FY36+FX36+FW36+FV36</f>
        <v>23.5</v>
      </c>
      <c r="GB36" s="20"/>
    </row>
    <row r="37" spans="1:184" x14ac:dyDescent="0.25">
      <c r="A37" s="94"/>
      <c r="B37" s="65" t="s">
        <v>136</v>
      </c>
      <c r="C37" s="26" t="s">
        <v>36</v>
      </c>
      <c r="D37" s="91">
        <f>D38+D46+D51</f>
        <v>54.4</v>
      </c>
      <c r="E37" s="26"/>
      <c r="F37" s="26"/>
      <c r="G37" s="24">
        <f>G38+G46+G51</f>
        <v>697.46500000000003</v>
      </c>
      <c r="H37" s="24">
        <f>H38+H46+H51</f>
        <v>678.9849999999999</v>
      </c>
      <c r="I37" s="24">
        <f>I38+I46+I51</f>
        <v>95.276999999999987</v>
      </c>
      <c r="J37" s="23">
        <f>J38+J46+J51</f>
        <v>32</v>
      </c>
      <c r="K37" s="23">
        <f>K38+K46+K51</f>
        <v>1.26</v>
      </c>
      <c r="L37" s="23">
        <f>L38+L46+L51</f>
        <v>1.6</v>
      </c>
      <c r="M37" s="23">
        <f>M38+M46+M51</f>
        <v>5</v>
      </c>
      <c r="N37" s="23">
        <f>N38+N46+N51</f>
        <v>50</v>
      </c>
      <c r="O37" s="23">
        <f>O38+O46+O51</f>
        <v>89.86</v>
      </c>
      <c r="P37" s="21">
        <f>P38+P46+P51</f>
        <v>187.631</v>
      </c>
      <c r="Q37" s="21">
        <f>Q38+Q46+Q51</f>
        <v>187.631</v>
      </c>
      <c r="R37" s="21">
        <f>R38+R46+R51</f>
        <v>0</v>
      </c>
      <c r="S37" s="21">
        <f>S38+S46+S51</f>
        <v>45.438000000000002</v>
      </c>
      <c r="T37" s="21">
        <f>T38+T46+T51</f>
        <v>0</v>
      </c>
      <c r="U37" s="21">
        <f>U38+U46+U51</f>
        <v>0</v>
      </c>
      <c r="V37" s="21">
        <f>V38+V46+V51</f>
        <v>0</v>
      </c>
      <c r="W37" s="21">
        <f>W38+W46+W51</f>
        <v>0</v>
      </c>
      <c r="X37" s="21">
        <f>X38+X46+X51</f>
        <v>0</v>
      </c>
      <c r="Y37" s="21">
        <f>Y38+Y46+Y51</f>
        <v>0</v>
      </c>
      <c r="Z37" s="21">
        <f>Z38+Z46+Z51</f>
        <v>142.19300000000001</v>
      </c>
      <c r="AA37" s="21">
        <f>AA38+AA46+AA51</f>
        <v>0</v>
      </c>
      <c r="AB37" s="21">
        <f>AB38+AB46+AB51</f>
        <v>0</v>
      </c>
      <c r="AC37" s="21">
        <f>AC38+AC46+AC51</f>
        <v>0</v>
      </c>
      <c r="AD37" s="21">
        <f>AD38+AD46+AD51</f>
        <v>0</v>
      </c>
      <c r="AE37" s="21">
        <f>AE38+AE46+AE51</f>
        <v>0</v>
      </c>
      <c r="AF37" s="21">
        <f>AF38+AF46+AF51</f>
        <v>0</v>
      </c>
      <c r="AG37" s="21">
        <f>AG38+AG46+AG51</f>
        <v>0</v>
      </c>
      <c r="AH37" s="21">
        <f>AH38+AH46+AH51</f>
        <v>0</v>
      </c>
      <c r="AI37" s="21">
        <f>AI38+AI46+AI51</f>
        <v>0</v>
      </c>
      <c r="AJ37" s="21">
        <f>AJ38+AJ46+AJ51</f>
        <v>0</v>
      </c>
      <c r="AK37" s="21">
        <f>AK38+AK46+AK51</f>
        <v>0</v>
      </c>
      <c r="AL37" s="21">
        <f>AL38+AL46+AL51</f>
        <v>0</v>
      </c>
      <c r="AM37" s="21">
        <f>AM38+AM46+AM51</f>
        <v>0</v>
      </c>
      <c r="AN37" s="21">
        <f>AN38+AN46+AN51</f>
        <v>0</v>
      </c>
      <c r="AO37" s="21">
        <f>AO38+AO46+AO51</f>
        <v>0</v>
      </c>
      <c r="AP37" s="21">
        <f>AP38+AP46+AP51</f>
        <v>0</v>
      </c>
      <c r="AQ37" s="21">
        <f>AQ38+AQ46+AQ51</f>
        <v>8.02</v>
      </c>
      <c r="AR37" s="21">
        <f>AR38+AR46+AR51</f>
        <v>8.02</v>
      </c>
      <c r="AS37" s="21">
        <f>AS38+AS46+AS51</f>
        <v>0</v>
      </c>
      <c r="AT37" s="21">
        <f>AT38+AT46+AT51</f>
        <v>0</v>
      </c>
      <c r="AU37" s="21">
        <f>AU38+AU46+AU51</f>
        <v>0</v>
      </c>
      <c r="AV37" s="21">
        <f>AV38+AV46+AV51</f>
        <v>0</v>
      </c>
      <c r="AW37" s="21">
        <f>AW38+AW46+AW51</f>
        <v>0</v>
      </c>
      <c r="AX37" s="21">
        <f>AX38+AX46+AX51</f>
        <v>0</v>
      </c>
      <c r="AY37" s="21">
        <f>AY38+AY46+AY51</f>
        <v>0</v>
      </c>
      <c r="AZ37" s="21">
        <f>AZ38+AZ46+AZ51</f>
        <v>0</v>
      </c>
      <c r="BA37" s="21">
        <f>BA38+BA46+BA51</f>
        <v>8.02</v>
      </c>
      <c r="BB37" s="21">
        <f>BB38+BB46+BB51</f>
        <v>0</v>
      </c>
      <c r="BC37" s="21">
        <f>BC38+BC46+BC51</f>
        <v>0</v>
      </c>
      <c r="BD37" s="21">
        <f>BD38+BD46+BD51</f>
        <v>0</v>
      </c>
      <c r="BE37" s="21">
        <f>BE38+BE46+BE51</f>
        <v>0</v>
      </c>
      <c r="BF37" s="21">
        <f>BF38+BF46+BF51</f>
        <v>0</v>
      </c>
      <c r="BG37" s="21">
        <f>BG38+BG46+BG51</f>
        <v>0</v>
      </c>
      <c r="BH37" s="21">
        <f>BH38+BH46+BH51</f>
        <v>0</v>
      </c>
      <c r="BI37" s="21">
        <f>BI38+BI46+BI51</f>
        <v>0</v>
      </c>
      <c r="BJ37" s="21">
        <f>BJ38+BJ46+BJ51</f>
        <v>0</v>
      </c>
      <c r="BK37" s="21">
        <f>BK38+BK46+BK51</f>
        <v>0</v>
      </c>
      <c r="BL37" s="21">
        <f>BL38+BL46+BL51</f>
        <v>0</v>
      </c>
      <c r="BM37" s="21">
        <f>BM38+BM46+BM51</f>
        <v>0</v>
      </c>
      <c r="BN37" s="21">
        <f>BN38+BN46+BN51</f>
        <v>0</v>
      </c>
      <c r="BO37" s="21">
        <f>BO38+BO46+BO51</f>
        <v>0</v>
      </c>
      <c r="BP37" s="21">
        <f>BP38+BP46+BP51</f>
        <v>0</v>
      </c>
      <c r="BQ37" s="21">
        <f>BQ38+BQ46+BQ51</f>
        <v>0</v>
      </c>
      <c r="BR37" s="21">
        <f>BR38+BR46+BR51</f>
        <v>16.442999999999998</v>
      </c>
      <c r="BS37" s="21">
        <f>BS38+BS46+BS51</f>
        <v>16.442999999999998</v>
      </c>
      <c r="BT37" s="21">
        <f>BT38+BT46+BT51</f>
        <v>0</v>
      </c>
      <c r="BU37" s="21">
        <f>BU38+BU46+BU51</f>
        <v>0</v>
      </c>
      <c r="BV37" s="21">
        <f>BV38+BV46+BV51</f>
        <v>0</v>
      </c>
      <c r="BW37" s="21">
        <f>BW38+BW46+BW51</f>
        <v>0</v>
      </c>
      <c r="BX37" s="21">
        <f>BX38+BX46+BX51</f>
        <v>0</v>
      </c>
      <c r="BY37" s="21">
        <f>BY38+BY46+BY51</f>
        <v>0</v>
      </c>
      <c r="BZ37" s="21">
        <f>BZ38+BZ46+BZ51</f>
        <v>0</v>
      </c>
      <c r="CA37" s="21">
        <f>CA38+CA46+CA51</f>
        <v>0</v>
      </c>
      <c r="CB37" s="21">
        <f>CB38+CB46+CB51</f>
        <v>16.442999999999998</v>
      </c>
      <c r="CC37" s="21">
        <f>CC38+CC46+CC51</f>
        <v>0</v>
      </c>
      <c r="CD37" s="21">
        <f>CD38+CD46+CD51</f>
        <v>0</v>
      </c>
      <c r="CE37" s="21">
        <f>CE38+CE46+CE51</f>
        <v>0</v>
      </c>
      <c r="CF37" s="21">
        <f>CF38+CF46+CF51</f>
        <v>0</v>
      </c>
      <c r="CG37" s="21">
        <f>CG38+CG46+CG51</f>
        <v>0</v>
      </c>
      <c r="CH37" s="21">
        <f>CH38+CH46+CH51</f>
        <v>0</v>
      </c>
      <c r="CI37" s="21">
        <f>CI38+CI46+CI51</f>
        <v>0</v>
      </c>
      <c r="CJ37" s="21">
        <f>CJ38+CJ46+CJ51</f>
        <v>0</v>
      </c>
      <c r="CK37" s="21">
        <f>CK38+CK46+CK51</f>
        <v>0</v>
      </c>
      <c r="CL37" s="21">
        <f>CL38+CL46+CL51</f>
        <v>0</v>
      </c>
      <c r="CM37" s="21">
        <f>CM38+CM46+CM51</f>
        <v>0</v>
      </c>
      <c r="CN37" s="21">
        <f>CN38+CN46+CN51</f>
        <v>0</v>
      </c>
      <c r="CO37" s="21">
        <f>CO38+CO46+CO51</f>
        <v>0</v>
      </c>
      <c r="CP37" s="21">
        <f>CP38+CP46+CP51</f>
        <v>0</v>
      </c>
      <c r="CQ37" s="21">
        <f>CQ38+CQ46+CQ51</f>
        <v>0</v>
      </c>
      <c r="CR37" s="21">
        <f>CR38+CR46+CR51</f>
        <v>0</v>
      </c>
      <c r="CS37" s="21">
        <f>CS38+CS46+CS51</f>
        <v>211.529</v>
      </c>
      <c r="CT37" s="21">
        <f>CT38+CT46+CT51</f>
        <v>211.529</v>
      </c>
      <c r="CU37" s="21">
        <f>CU38+CU46+CU51</f>
        <v>0</v>
      </c>
      <c r="CV37" s="21">
        <f>CV38+CV46+CV51</f>
        <v>17.893999999999998</v>
      </c>
      <c r="CW37" s="21">
        <f>CW38+CW46+CW51</f>
        <v>0</v>
      </c>
      <c r="CX37" s="21">
        <f>CX38+CX46+CX51</f>
        <v>0</v>
      </c>
      <c r="CY37" s="21">
        <f>CY38+CY46+CY51</f>
        <v>0</v>
      </c>
      <c r="CZ37" s="21">
        <f>CZ38+CZ46+CZ51</f>
        <v>0</v>
      </c>
      <c r="DA37" s="21">
        <f>DA38+DA46+DA51</f>
        <v>0</v>
      </c>
      <c r="DB37" s="21">
        <f>DB38+DB46+DB51</f>
        <v>0</v>
      </c>
      <c r="DC37" s="21">
        <f>DC38+DC46+DC51</f>
        <v>193.63499999999999</v>
      </c>
      <c r="DD37" s="21">
        <f>DD38+DD46+DD51</f>
        <v>0</v>
      </c>
      <c r="DE37" s="21">
        <f>DE38+DE46+DE51</f>
        <v>0</v>
      </c>
      <c r="DF37" s="21">
        <f>DF38+DF46+DF51</f>
        <v>0</v>
      </c>
      <c r="DG37" s="21">
        <f>DG38+DG46+DG51</f>
        <v>0</v>
      </c>
      <c r="DH37" s="21">
        <f>DH38+DH46+DH51</f>
        <v>0</v>
      </c>
      <c r="DI37" s="21">
        <f>DI38+DI46+DI51</f>
        <v>0</v>
      </c>
      <c r="DJ37" s="21">
        <f>DJ38+DJ46+DJ51</f>
        <v>0</v>
      </c>
      <c r="DK37" s="21">
        <f>DK38+DK46+DK51</f>
        <v>0</v>
      </c>
      <c r="DL37" s="21">
        <f>DL38+DL46+DL51</f>
        <v>0</v>
      </c>
      <c r="DM37" s="21">
        <f>DM38+DM46+DM51</f>
        <v>0</v>
      </c>
      <c r="DN37" s="21">
        <f>DN38+DN46+DN51</f>
        <v>0</v>
      </c>
      <c r="DO37" s="21">
        <f>DO38+DO46+DO51</f>
        <v>0</v>
      </c>
      <c r="DP37" s="21">
        <f>DP38+DP46+DP51</f>
        <v>0</v>
      </c>
      <c r="DQ37" s="21">
        <f>DQ38+DQ46+DQ51</f>
        <v>0</v>
      </c>
      <c r="DR37" s="21">
        <f>DR38+DR46+DR51</f>
        <v>0</v>
      </c>
      <c r="DS37" s="21">
        <f>DS38+DS46+DS51</f>
        <v>0</v>
      </c>
      <c r="DT37" s="21">
        <f>DT38+DT46+DT51</f>
        <v>160.08500000000001</v>
      </c>
      <c r="DU37" s="21">
        <f>DU38+DU46+DU51</f>
        <v>160.08500000000001</v>
      </c>
      <c r="DV37" s="21">
        <f>DV38+DV46+DV51</f>
        <v>0</v>
      </c>
      <c r="DW37" s="21">
        <f>DW38+DW46+DW51</f>
        <v>25.417000000000002</v>
      </c>
      <c r="DX37" s="21">
        <f>DX38+DX46+DX51</f>
        <v>0</v>
      </c>
      <c r="DY37" s="21">
        <f>DY38+DY46+DY51</f>
        <v>0</v>
      </c>
      <c r="DZ37" s="21">
        <f>DZ38+DZ46+DZ51</f>
        <v>0</v>
      </c>
      <c r="EA37" s="21">
        <f>EA38+EA46+EA51</f>
        <v>0</v>
      </c>
      <c r="EB37" s="21">
        <f>EB38+EB46+EB51</f>
        <v>0</v>
      </c>
      <c r="EC37" s="21">
        <f>EC38+EC46+EC51</f>
        <v>0</v>
      </c>
      <c r="ED37" s="21">
        <f>ED38+ED46+ED51</f>
        <v>134.66800000000001</v>
      </c>
      <c r="EE37" s="21">
        <f>EE38+EE46+EE51</f>
        <v>0</v>
      </c>
      <c r="EF37" s="21">
        <f>EF38+EF46+EF51</f>
        <v>0</v>
      </c>
      <c r="EG37" s="21">
        <f>EG38+EG46+EG51</f>
        <v>0</v>
      </c>
      <c r="EH37" s="21">
        <f>EH38+EH46+EH51</f>
        <v>0</v>
      </c>
      <c r="EI37" s="21">
        <f>EI38+EI46+EI51</f>
        <v>0</v>
      </c>
      <c r="EJ37" s="21">
        <f>EJ38+EJ46+EJ51</f>
        <v>0</v>
      </c>
      <c r="EK37" s="21">
        <f>EK38+EK46+EK51</f>
        <v>0</v>
      </c>
      <c r="EL37" s="21">
        <f>EL38+EL46+EL51</f>
        <v>0</v>
      </c>
      <c r="EM37" s="21">
        <f>EM38+EM46+EM51</f>
        <v>0</v>
      </c>
      <c r="EN37" s="21">
        <f>EN38+EN46+EN51</f>
        <v>0</v>
      </c>
      <c r="EO37" s="21">
        <f>EO38+EO46+EO51</f>
        <v>0</v>
      </c>
      <c r="EP37" s="21">
        <f>EP38+EP46+EP51</f>
        <v>0</v>
      </c>
      <c r="EQ37" s="21">
        <f>EQ38+EQ46+EQ51</f>
        <v>0</v>
      </c>
      <c r="ER37" s="21">
        <f>ER38+ER46+ER51</f>
        <v>0</v>
      </c>
      <c r="ES37" s="21">
        <f>ES38+ES46+ES51</f>
        <v>0</v>
      </c>
      <c r="ET37" s="21">
        <f>ET38+ET46+ET51</f>
        <v>0</v>
      </c>
      <c r="EU37" s="21">
        <f>EU38+EU46+EU51</f>
        <v>583.70799999999997</v>
      </c>
      <c r="EV37" s="21">
        <f>EV38+EV46+EV51</f>
        <v>583.70799999999997</v>
      </c>
      <c r="EW37" s="21">
        <f>EW38+EW46+EW51</f>
        <v>0</v>
      </c>
      <c r="EX37" s="21">
        <f>EX38+EX46+EX51</f>
        <v>88.748999999999995</v>
      </c>
      <c r="EY37" s="21">
        <f>EY38+EY46+EY51</f>
        <v>0</v>
      </c>
      <c r="EZ37" s="21">
        <f>EZ38+EZ46+EZ51</f>
        <v>0</v>
      </c>
      <c r="FA37" s="21">
        <f>FA38+FA46+FA51</f>
        <v>0</v>
      </c>
      <c r="FB37" s="21">
        <f>FB38+FB46+FB51</f>
        <v>0</v>
      </c>
      <c r="FC37" s="21">
        <f>FC38+FC46+FC51</f>
        <v>0</v>
      </c>
      <c r="FD37" s="21">
        <f>FD38+FD46+FD51</f>
        <v>0</v>
      </c>
      <c r="FE37" s="21">
        <f>FE38+FE46+FE51</f>
        <v>494.95900000000006</v>
      </c>
      <c r="FF37" s="21">
        <f>FF38+FF46+FF51</f>
        <v>0</v>
      </c>
      <c r="FG37" s="21">
        <f>FG38+FG46+FG51</f>
        <v>0</v>
      </c>
      <c r="FH37" s="21">
        <f>FH38+FH46+FH51</f>
        <v>0</v>
      </c>
      <c r="FI37" s="21">
        <f>FI38+FI46+FI51</f>
        <v>0</v>
      </c>
      <c r="FJ37" s="21">
        <f>FJ38+FJ46+FJ51</f>
        <v>0</v>
      </c>
      <c r="FK37" s="21">
        <f>FK38+FK46+FK51</f>
        <v>0</v>
      </c>
      <c r="FL37" s="21">
        <f>FL38+FL46+FL51</f>
        <v>0</v>
      </c>
      <c r="FM37" s="21">
        <f>FM38+FM46+FM51</f>
        <v>0</v>
      </c>
      <c r="FN37" s="21">
        <f>FN38+FN46+FN51</f>
        <v>0</v>
      </c>
      <c r="FO37" s="21">
        <f>FO38+FO46+FO51</f>
        <v>0</v>
      </c>
      <c r="FP37" s="21">
        <f>FP38+FP46+FP51</f>
        <v>0</v>
      </c>
      <c r="FQ37" s="21">
        <f>FQ38+FQ46+FQ51</f>
        <v>0</v>
      </c>
      <c r="FR37" s="21">
        <f>FR38+FR46+FR51</f>
        <v>0</v>
      </c>
      <c r="FS37" s="21">
        <f>FS38+FS46+FS51</f>
        <v>0</v>
      </c>
      <c r="FT37" s="21">
        <f>FT38+FT46+FT51</f>
        <v>0</v>
      </c>
      <c r="FU37" s="21">
        <f>FU38+FU46+FU51</f>
        <v>0</v>
      </c>
      <c r="FV37" s="21">
        <f>FV38+FV46+FV51</f>
        <v>148.22899999999998</v>
      </c>
      <c r="FW37" s="21">
        <f>FW38+FW46+FW51</f>
        <v>6.7970000000000006</v>
      </c>
      <c r="FX37" s="21">
        <f>FX38+FX46+FX51</f>
        <v>13.934000000000001</v>
      </c>
      <c r="FY37" s="21">
        <f>FY38+FY46+FY51</f>
        <v>176.61</v>
      </c>
      <c r="FZ37" s="21">
        <f>FZ38+FZ46+FZ51</f>
        <v>138.31700000000001</v>
      </c>
      <c r="GA37" s="21">
        <f>GA38+GA46+GA51</f>
        <v>483.887</v>
      </c>
      <c r="GB37" s="20"/>
    </row>
    <row r="38" spans="1:184" x14ac:dyDescent="0.25">
      <c r="A38" s="94"/>
      <c r="B38" s="65" t="s">
        <v>46</v>
      </c>
      <c r="C38" s="26"/>
      <c r="D38" s="91">
        <f>SUM(D39:D45)</f>
        <v>48.3</v>
      </c>
      <c r="E38" s="26"/>
      <c r="F38" s="26"/>
      <c r="G38" s="24">
        <f>G39+G40+G43+G44+G41+G42+G45</f>
        <v>664.00700000000006</v>
      </c>
      <c r="H38" s="24">
        <f>H39+H40+H43+H44+H41+H42+H45</f>
        <v>645.52699999999993</v>
      </c>
      <c r="I38" s="24">
        <f>I39+I40+I43+I44+I41+I42+I45</f>
        <v>95.276999999999987</v>
      </c>
      <c r="J38" s="23">
        <f>J39+J40+J43+J44+J45</f>
        <v>32</v>
      </c>
      <c r="K38" s="23">
        <f>K39+K40+K43+K44+K45</f>
        <v>0</v>
      </c>
      <c r="L38" s="23">
        <f>L39+L40+L43+L44+L45</f>
        <v>0</v>
      </c>
      <c r="M38" s="23">
        <f>M39+M40+M43+M44+M45</f>
        <v>2.5</v>
      </c>
      <c r="N38" s="23">
        <f>N39+N40+N43+N44+N45</f>
        <v>50</v>
      </c>
      <c r="O38" s="23">
        <f>O39+O40+O43+O44+O45</f>
        <v>84.5</v>
      </c>
      <c r="P38" s="21">
        <f>P39+P40+P43+P44+P41+P42+P45</f>
        <v>187.631</v>
      </c>
      <c r="Q38" s="21">
        <f>Q39+Q40+Q43+Q44+Q41+Q42+Q45</f>
        <v>187.631</v>
      </c>
      <c r="R38" s="21">
        <f>R39+R40+R43+R44+R41+R42+R45</f>
        <v>0</v>
      </c>
      <c r="S38" s="21">
        <f>S39+S40+S43+S44+S41+S42+S45</f>
        <v>45.438000000000002</v>
      </c>
      <c r="T38" s="21">
        <f>T39+T40+T43+T44+T41+T42+T45</f>
        <v>0</v>
      </c>
      <c r="U38" s="21">
        <f>U39+U40+U43+U44+U41+U42+U45</f>
        <v>0</v>
      </c>
      <c r="V38" s="21">
        <f>V39+V40+V43+V44+V41+V42+V45</f>
        <v>0</v>
      </c>
      <c r="W38" s="21">
        <f>W39+W40+W43+W44+W41+W42+W45</f>
        <v>0</v>
      </c>
      <c r="X38" s="21">
        <f>X39+X40+X43+X44+X41+X42+X45</f>
        <v>0</v>
      </c>
      <c r="Y38" s="21">
        <f>Y39+Y40+Y43+Y44+Y41+Y42+Y45</f>
        <v>0</v>
      </c>
      <c r="Z38" s="21">
        <f>Z39+Z40+Z43+Z44+Z41+Z42+Z45</f>
        <v>142.19300000000001</v>
      </c>
      <c r="AA38" s="21">
        <f>AA39+AA40+AA43+AA44+AA41+AA42+AA45</f>
        <v>0</v>
      </c>
      <c r="AB38" s="21">
        <f>AB39+AB40+AB43+AB44+AB41+AB42+AB45</f>
        <v>0</v>
      </c>
      <c r="AC38" s="21">
        <f>AC39+AC40+AC43+AC44+AC41+AC42+AC45</f>
        <v>0</v>
      </c>
      <c r="AD38" s="21">
        <f>AD39+AD40+AD43+AD44+AD41+AD42+AD45</f>
        <v>0</v>
      </c>
      <c r="AE38" s="21">
        <f>AE39+AE40+AE43+AE44+AE41+AE42+AE45</f>
        <v>0</v>
      </c>
      <c r="AF38" s="21">
        <f>AF39+AF40+AF43+AF44+AF41+AF42+AF45</f>
        <v>0</v>
      </c>
      <c r="AG38" s="21">
        <f>AG39+AG40+AG43+AG44+AG41+AG42+AG45</f>
        <v>0</v>
      </c>
      <c r="AH38" s="21">
        <f>AH39+AH40+AH43+AH44+AH41+AH42+AH45</f>
        <v>0</v>
      </c>
      <c r="AI38" s="21">
        <f>AI39+AI40+AI43+AI44+AI41+AI42+AI45</f>
        <v>0</v>
      </c>
      <c r="AJ38" s="21">
        <f>AJ39+AJ40+AJ43+AJ44+AJ41+AJ42+AJ45</f>
        <v>0</v>
      </c>
      <c r="AK38" s="21">
        <f>AK39+AK40+AK43+AK44+AK41+AK42+AK45</f>
        <v>0</v>
      </c>
      <c r="AL38" s="21">
        <f>AL39+AL40+AL43+AL44+AL41+AL42+AL45</f>
        <v>0</v>
      </c>
      <c r="AM38" s="21">
        <f>AM39+AM40+AM43+AM44+AM41+AM42+AM45</f>
        <v>0</v>
      </c>
      <c r="AN38" s="21">
        <f>AN39+AN40+AN43+AN44+AN41+AN42+AN45</f>
        <v>0</v>
      </c>
      <c r="AO38" s="21">
        <f>AO39+AO40+AO43+AO44+AO41+AO42+AO45</f>
        <v>0</v>
      </c>
      <c r="AP38" s="21">
        <f>AP39+AP40+AP43+AP44+AP41+AP42+AP45</f>
        <v>0</v>
      </c>
      <c r="AQ38" s="21">
        <f>AQ39+AQ40+AQ43+AQ44+AQ41+AQ42+AQ45</f>
        <v>0.50600000000000001</v>
      </c>
      <c r="AR38" s="21">
        <f>AR39+AR40+AR43+AR44+AR41+AR42+AR45</f>
        <v>0.50600000000000001</v>
      </c>
      <c r="AS38" s="21">
        <f>AS39+AS40+AS43+AS44+AS41+AS42+AS45</f>
        <v>0</v>
      </c>
      <c r="AT38" s="21">
        <f>AT39+AT40+AT43+AT44+AT41+AT42+AT45</f>
        <v>0</v>
      </c>
      <c r="AU38" s="21">
        <f>AU39+AU40+AU43+AU44+AU41+AU42+AU45</f>
        <v>0</v>
      </c>
      <c r="AV38" s="21">
        <f>AV39+AV40+AV43+AV44+AV41+AV42+AV45</f>
        <v>0</v>
      </c>
      <c r="AW38" s="21">
        <f>AW39+AW40+AW43+AW44+AW41+AW42+AW45</f>
        <v>0</v>
      </c>
      <c r="AX38" s="21">
        <f>AX39+AX40+AX43+AX44+AX41+AX42+AX45</f>
        <v>0</v>
      </c>
      <c r="AY38" s="21">
        <f>AY39+AY40+AY43+AY44+AY41+AY42+AY45</f>
        <v>0</v>
      </c>
      <c r="AZ38" s="21">
        <f>AZ39+AZ40+AZ43+AZ44+AZ41+AZ42+AZ45</f>
        <v>0</v>
      </c>
      <c r="BA38" s="21">
        <f>BA39+BA40+BA43+BA44+BA41+BA42+BA45</f>
        <v>0.50600000000000001</v>
      </c>
      <c r="BB38" s="21">
        <f>BB39+BB40+BB43+BB44+BB41+BB42+BB45</f>
        <v>0</v>
      </c>
      <c r="BC38" s="21">
        <f>BC39+BC40+BC43+BC44+BC41+BC42+BC45</f>
        <v>0</v>
      </c>
      <c r="BD38" s="21">
        <f>BD39+BD40+BD43+BD44+BD41+BD42+BD45</f>
        <v>0</v>
      </c>
      <c r="BE38" s="21">
        <f>BE39+BE40+BE43+BE44+BE41+BE42+BE45</f>
        <v>0</v>
      </c>
      <c r="BF38" s="21">
        <f>BF39+BF40+BF43+BF44+BF41+BF42+BF45</f>
        <v>0</v>
      </c>
      <c r="BG38" s="21">
        <f>BG39+BG40+BG43+BG44+BG41+BG42+BG45</f>
        <v>0</v>
      </c>
      <c r="BH38" s="21">
        <f>BH39+BH40+BH43+BH44+BH41+BH42+BH45</f>
        <v>0</v>
      </c>
      <c r="BI38" s="21">
        <f>BI39+BI40+BI43+BI44+BI41+BI42+BI45</f>
        <v>0</v>
      </c>
      <c r="BJ38" s="21">
        <f>BJ39+BJ40+BJ43+BJ44+BJ41+BJ42+BJ45</f>
        <v>0</v>
      </c>
      <c r="BK38" s="21">
        <f>BK39+BK40+BK43+BK44+BK41+BK42+BK45</f>
        <v>0</v>
      </c>
      <c r="BL38" s="21">
        <f>BL39+BL40+BL43+BL44+BL41+BL42+BL45</f>
        <v>0</v>
      </c>
      <c r="BM38" s="21">
        <f>BM39+BM40+BM43+BM44+BM41+BM42+BM45</f>
        <v>0</v>
      </c>
      <c r="BN38" s="21">
        <f>BN39+BN40+BN43+BN44+BN41+BN42+BN45</f>
        <v>0</v>
      </c>
      <c r="BO38" s="21">
        <f>BO39+BO40+BO43+BO44+BO41+BO42+BO45</f>
        <v>0</v>
      </c>
      <c r="BP38" s="21">
        <f>BP39+BP40+BP43+BP44+BP41+BP42+BP45</f>
        <v>0</v>
      </c>
      <c r="BQ38" s="21">
        <f>BQ39+BQ40+BQ43+BQ44+BQ41+BQ42+BQ45</f>
        <v>0</v>
      </c>
      <c r="BR38" s="21">
        <f>BR39+BR40+BR43+BR44+BR41+BR42+BR45</f>
        <v>6.6029999999999998</v>
      </c>
      <c r="BS38" s="21">
        <f>BS39+BS40+BS43+BS44+BS41+BS42+BS45</f>
        <v>6.6029999999999998</v>
      </c>
      <c r="BT38" s="21">
        <f>BT39+BT40+BT43+BT44+BT41+BT42+BT45</f>
        <v>0</v>
      </c>
      <c r="BU38" s="21">
        <f>BU39+BU40+BU43+BU44+BU41+BU42+BU45</f>
        <v>0</v>
      </c>
      <c r="BV38" s="21">
        <f>BV39+BV40+BV43+BV44+BV41+BV42+BV45</f>
        <v>0</v>
      </c>
      <c r="BW38" s="21">
        <f>BW39+BW40+BW43+BW44+BW41+BW42+BW45</f>
        <v>0</v>
      </c>
      <c r="BX38" s="21">
        <f>BX39+BX40+BX43+BX44+BX41+BX42+BX45</f>
        <v>0</v>
      </c>
      <c r="BY38" s="21">
        <f>BY39+BY40+BY43+BY44+BY41+BY42+BY45</f>
        <v>0</v>
      </c>
      <c r="BZ38" s="21">
        <f>BZ39+BZ40+BZ43+BZ44+BZ41+BZ42+BZ45</f>
        <v>0</v>
      </c>
      <c r="CA38" s="21">
        <f>CA39+CA40+CA43+CA44+CA41+CA42+CA45</f>
        <v>0</v>
      </c>
      <c r="CB38" s="21">
        <f>CB39+CB40+CB43+CB44+CB41+CB42+CB45</f>
        <v>6.6029999999999998</v>
      </c>
      <c r="CC38" s="21">
        <f>CC39+CC40+CC43+CC44+CC41+CC42+CC45</f>
        <v>0</v>
      </c>
      <c r="CD38" s="21">
        <f>CD39+CD40+CD43+CD44+CD41+CD42+CD45</f>
        <v>0</v>
      </c>
      <c r="CE38" s="21">
        <f>CE39+CE40+CE43+CE44+CE41+CE42+CE45</f>
        <v>0</v>
      </c>
      <c r="CF38" s="21">
        <f>CF39+CF40+CF43+CF44+CF41+CF42+CF45</f>
        <v>0</v>
      </c>
      <c r="CG38" s="21">
        <f>CG39+CG40+CG43+CG44+CG41+CG42+CG45</f>
        <v>0</v>
      </c>
      <c r="CH38" s="21">
        <f>CH39+CH40+CH43+CH44+CH41+CH42+CH45</f>
        <v>0</v>
      </c>
      <c r="CI38" s="21">
        <f>CI39+CI40+CI43+CI44+CI41+CI42+CI45</f>
        <v>0</v>
      </c>
      <c r="CJ38" s="21">
        <f>CJ39+CJ40+CJ43+CJ44+CJ41+CJ42+CJ45</f>
        <v>0</v>
      </c>
      <c r="CK38" s="21">
        <f>CK39+CK40+CK43+CK44+CK41+CK42+CK45</f>
        <v>0</v>
      </c>
      <c r="CL38" s="21">
        <f>CL39+CL40+CL43+CL44+CL41+CL42+CL45</f>
        <v>0</v>
      </c>
      <c r="CM38" s="21">
        <f>CM39+CM40+CM43+CM44+CM41+CM42+CM45</f>
        <v>0</v>
      </c>
      <c r="CN38" s="21">
        <f>CN39+CN40+CN43+CN44+CN41+CN42+CN45</f>
        <v>0</v>
      </c>
      <c r="CO38" s="21">
        <f>CO39+CO40+CO43+CO44+CO41+CO42+CO45</f>
        <v>0</v>
      </c>
      <c r="CP38" s="21">
        <f>CP39+CP40+CP43+CP44+CP41+CP42+CP45</f>
        <v>0</v>
      </c>
      <c r="CQ38" s="21">
        <f>CQ39+CQ40+CQ43+CQ44+CQ41+CQ42+CQ45</f>
        <v>0</v>
      </c>
      <c r="CR38" s="21">
        <f>CR39+CR40+CR43+CR44+CR41+CR42+CR45</f>
        <v>0</v>
      </c>
      <c r="CS38" s="21">
        <f>CS39+CS40+CS43+CS44+CS41+CS42+CS45</f>
        <v>195.42500000000001</v>
      </c>
      <c r="CT38" s="21">
        <f>CT39+CT40+CT43+CT44+CT41+CT42+CT45</f>
        <v>195.42500000000001</v>
      </c>
      <c r="CU38" s="21">
        <f>CU39+CU40+CU43+CU44+CU41+CU42+CU45</f>
        <v>0</v>
      </c>
      <c r="CV38" s="21">
        <f>CV39+CV40+CV43+CV44+CV41+CV42+CV45</f>
        <v>17.893999999999998</v>
      </c>
      <c r="CW38" s="21">
        <f>CW39+CW40+CW43+CW44+CW41+CW42+CW45</f>
        <v>0</v>
      </c>
      <c r="CX38" s="21">
        <f>CX39+CX40+CX43+CX44+CX41+CX42+CX45</f>
        <v>0</v>
      </c>
      <c r="CY38" s="21">
        <f>CY39+CY40+CY43+CY44+CY41+CY42+CY45</f>
        <v>0</v>
      </c>
      <c r="CZ38" s="21">
        <f>CZ39+CZ40+CZ43+CZ44+CZ41+CZ42+CZ45</f>
        <v>0</v>
      </c>
      <c r="DA38" s="21">
        <f>DA39+DA40+DA43+DA44+DA41+DA42+DA45</f>
        <v>0</v>
      </c>
      <c r="DB38" s="21">
        <f>DB39+DB40+DB43+DB44+DB41+DB42+DB45</f>
        <v>0</v>
      </c>
      <c r="DC38" s="21">
        <f>DC39+DC40+DC43+DC44+DC41+DC42+DC45</f>
        <v>177.53100000000001</v>
      </c>
      <c r="DD38" s="21">
        <f>DD39+DD40+DD43+DD44+DD41+DD42+DD45</f>
        <v>0</v>
      </c>
      <c r="DE38" s="21">
        <f>DE39+DE40+DE43+DE44+DE41+DE42+DE45</f>
        <v>0</v>
      </c>
      <c r="DF38" s="21">
        <f>DF39+DF40+DF43+DF44+DF41+DF42+DF45</f>
        <v>0</v>
      </c>
      <c r="DG38" s="21">
        <f>DG39+DG40+DG43+DG44+DG41+DG42+DG45</f>
        <v>0</v>
      </c>
      <c r="DH38" s="21">
        <f>DH39+DH40+DH43+DH44+DH41+DH42+DH45</f>
        <v>0</v>
      </c>
      <c r="DI38" s="21">
        <f>DI39+DI40+DI43+DI44+DI41+DI42+DI45</f>
        <v>0</v>
      </c>
      <c r="DJ38" s="21">
        <f>DJ39+DJ40+DJ43+DJ44+DJ41+DJ42+DJ45</f>
        <v>0</v>
      </c>
      <c r="DK38" s="21">
        <f>DK39+DK40+DK43+DK44+DK41+DK42+DK45</f>
        <v>0</v>
      </c>
      <c r="DL38" s="21">
        <f>DL39+DL40+DL43+DL44+DL41+DL42+DL45</f>
        <v>0</v>
      </c>
      <c r="DM38" s="21">
        <f>DM39+DM40+DM43+DM44+DM41+DM42+DM45</f>
        <v>0</v>
      </c>
      <c r="DN38" s="21">
        <f>DN39+DN40+DN43+DN44+DN41+DN42+DN45</f>
        <v>0</v>
      </c>
      <c r="DO38" s="21">
        <f>DO39+DO40+DO43+DO44+DO41+DO42+DO45</f>
        <v>0</v>
      </c>
      <c r="DP38" s="21">
        <f>DP39+DP40+DP43+DP44+DP41+DP42+DP45</f>
        <v>0</v>
      </c>
      <c r="DQ38" s="21">
        <f>DQ39+DQ40+DQ43+DQ44+DQ41+DQ42+DQ45</f>
        <v>0</v>
      </c>
      <c r="DR38" s="21">
        <f>DR39+DR40+DR43+DR44+DR41+DR42+DR45</f>
        <v>0</v>
      </c>
      <c r="DS38" s="21">
        <f>DS39+DS40+DS43+DS44+DS41+DS42+DS45</f>
        <v>0</v>
      </c>
      <c r="DT38" s="21">
        <f>DT39+DT40+DT43+DT44+DT41+DT42+DT45</f>
        <v>160.08500000000001</v>
      </c>
      <c r="DU38" s="21">
        <f>DU39+DU40+DU43+DU44+DU41+DU42+DU45</f>
        <v>160.08500000000001</v>
      </c>
      <c r="DV38" s="21">
        <f>DV39+DV40+DV43+DV44+DV41+DV42+DV45</f>
        <v>0</v>
      </c>
      <c r="DW38" s="21">
        <f>DW39+DW40+DW43+DW44+DW41+DW42+DW45</f>
        <v>25.417000000000002</v>
      </c>
      <c r="DX38" s="21">
        <f>DX39+DX40+DX43+DX44+DX41+DX42+DX45</f>
        <v>0</v>
      </c>
      <c r="DY38" s="21">
        <f>DY39+DY40+DY43+DY44+DY41+DY42+DY45</f>
        <v>0</v>
      </c>
      <c r="DZ38" s="21">
        <f>DZ39+DZ40+DZ43+DZ44+DZ41+DZ42+DZ45</f>
        <v>0</v>
      </c>
      <c r="EA38" s="21">
        <f>EA39+EA40+EA43+EA44+EA41+EA42+EA45</f>
        <v>0</v>
      </c>
      <c r="EB38" s="21">
        <f>EB39+EB40+EB43+EB44+EB41+EB42+EB45</f>
        <v>0</v>
      </c>
      <c r="EC38" s="21">
        <f>EC39+EC40+EC43+EC44+EC41+EC42+EC45</f>
        <v>0</v>
      </c>
      <c r="ED38" s="21">
        <f>ED39+ED40+ED43+ED44+ED41+ED42+ED45</f>
        <v>134.66800000000001</v>
      </c>
      <c r="EE38" s="21">
        <f>EE39+EE40+EE43+EE44+EE41+EE42+EE45</f>
        <v>0</v>
      </c>
      <c r="EF38" s="21">
        <f>EF39+EF40+EF43+EF44+EF41+EF42+EF45</f>
        <v>0</v>
      </c>
      <c r="EG38" s="21">
        <f>EG39+EG40+EG43+EG44+EG41+EG42+EG45</f>
        <v>0</v>
      </c>
      <c r="EH38" s="21">
        <f>EH39+EH40+EH43+EH44+EH41+EH42+EH45</f>
        <v>0</v>
      </c>
      <c r="EI38" s="21">
        <f>EI39+EI40+EI43+EI44+EI41+EI42+EI45</f>
        <v>0</v>
      </c>
      <c r="EJ38" s="21">
        <f>EJ39+EJ40+EJ43+EJ44+EJ41+EJ42+EJ45</f>
        <v>0</v>
      </c>
      <c r="EK38" s="21">
        <f>EK39+EK40+EK43+EK44+EK41+EK42+EK45</f>
        <v>0</v>
      </c>
      <c r="EL38" s="21">
        <f>EL39+EL40+EL43+EL44+EL41+EL42+EL45</f>
        <v>0</v>
      </c>
      <c r="EM38" s="21">
        <f>EM39+EM40+EM43+EM44+EM41+EM42+EM45</f>
        <v>0</v>
      </c>
      <c r="EN38" s="21">
        <f>EN39+EN40+EN43+EN44+EN41+EN42+EN45</f>
        <v>0</v>
      </c>
      <c r="EO38" s="21">
        <f>EO39+EO40+EO43+EO44+EO41+EO42+EO45</f>
        <v>0</v>
      </c>
      <c r="EP38" s="21">
        <f>EP39+EP40+EP43+EP44+EP41+EP42+EP45</f>
        <v>0</v>
      </c>
      <c r="EQ38" s="21">
        <f>EQ39+EQ40+EQ43+EQ44+EQ41+EQ42+EQ45</f>
        <v>0</v>
      </c>
      <c r="ER38" s="21">
        <f>ER39+ER40+ER43+ER44+ER41+ER42+ER45</f>
        <v>0</v>
      </c>
      <c r="ES38" s="21">
        <f>ES39+ES40+ES43+ES44+ES41+ES42+ES45</f>
        <v>0</v>
      </c>
      <c r="ET38" s="21">
        <f>ET39+ET40+ET43+ET44+ET41+ET42+ET45</f>
        <v>0</v>
      </c>
      <c r="EU38" s="21">
        <f>EU39+EU40+EU43+EU44+EU41+EU42+EU45</f>
        <v>550.25</v>
      </c>
      <c r="EV38" s="21">
        <f>EV39+EV40+EV43+EV44+EV41+EV42+EV45</f>
        <v>550.25</v>
      </c>
      <c r="EW38" s="21">
        <f>EW39+EW40+EW43+EW44+EW41+EW42+EW45</f>
        <v>0</v>
      </c>
      <c r="EX38" s="21">
        <f>EX39+EX40+EX43+EX44+EX41+EX42+EX45</f>
        <v>88.748999999999995</v>
      </c>
      <c r="EY38" s="21">
        <f>EY39+EY40+EY43+EY44+EY41+EY42+EY45</f>
        <v>0</v>
      </c>
      <c r="EZ38" s="21">
        <f>EZ39+EZ40+EZ43+EZ44+EZ41+EZ42+EZ45</f>
        <v>0</v>
      </c>
      <c r="FA38" s="21">
        <f>FA39+FA40+FA43+FA44+FA41+FA42+FA45</f>
        <v>0</v>
      </c>
      <c r="FB38" s="21">
        <f>FB39+FB40+FB43+FB44+FB41+FB42+FB45</f>
        <v>0</v>
      </c>
      <c r="FC38" s="21">
        <f>FC39+FC40+FC43+FC44+FC41+FC42+FC45</f>
        <v>0</v>
      </c>
      <c r="FD38" s="21">
        <f>FD39+FD40+FD43+FD44+FD41+FD42+FD45</f>
        <v>0</v>
      </c>
      <c r="FE38" s="21">
        <f>FE39+FE40+FE43+FE44+FE41+FE42+FE45</f>
        <v>461.50100000000009</v>
      </c>
      <c r="FF38" s="21">
        <f>FF39+FF40+FF43+FF44+FF41+FF42+FF45</f>
        <v>0</v>
      </c>
      <c r="FG38" s="21">
        <f>FG39+FG40+FG43+FG44+FG41+FG42+FG45</f>
        <v>0</v>
      </c>
      <c r="FH38" s="21">
        <f>FH39+FH40+FH43+FH44+FH41+FH42+FH45</f>
        <v>0</v>
      </c>
      <c r="FI38" s="21">
        <f>FI39+FI40+FI43+FI44+FI41+FI42+FI45</f>
        <v>0</v>
      </c>
      <c r="FJ38" s="21">
        <f>FJ39+FJ40+FJ43+FJ44+FJ41+FJ42+FJ45</f>
        <v>0</v>
      </c>
      <c r="FK38" s="21">
        <f>FK39+FK40+FK43+FK44+FK41+FK42+FK45</f>
        <v>0</v>
      </c>
      <c r="FL38" s="21">
        <f>FL39+FL40+FL43+FL44+FL41+FL42+FL45</f>
        <v>0</v>
      </c>
      <c r="FM38" s="21">
        <f>FM39+FM40+FM43+FM44+FM41+FM42+FM45</f>
        <v>0</v>
      </c>
      <c r="FN38" s="21">
        <f>FN39+FN40+FN43+FN44+FN41+FN42+FN45</f>
        <v>0</v>
      </c>
      <c r="FO38" s="21">
        <f>FO39+FO40+FO43+FO44+FO41+FO42+FO45</f>
        <v>0</v>
      </c>
      <c r="FP38" s="21">
        <f>FP39+FP40+FP43+FP44+FP41+FP42+FP45</f>
        <v>0</v>
      </c>
      <c r="FQ38" s="21">
        <f>FQ39+FQ40+FQ43+FQ44+FQ41+FQ42+FQ45</f>
        <v>0</v>
      </c>
      <c r="FR38" s="21">
        <f>FR39+FR40+FR43+FR44+FR41+FR42+FR45</f>
        <v>0</v>
      </c>
      <c r="FS38" s="21">
        <f>FS39+FS40+FS43+FS44+FS41+FS42+FS45</f>
        <v>0</v>
      </c>
      <c r="FT38" s="21">
        <f>FT39+FT40+FT43+FT44+FT41+FT42+FT45</f>
        <v>0</v>
      </c>
      <c r="FU38" s="21">
        <f>FU39+FU40+FU43+FU44+FU41+FU42+FU45</f>
        <v>0</v>
      </c>
      <c r="FV38" s="21">
        <f>FV39+FV40+FV43+FV44+FV41+FV42+FV45</f>
        <v>148.22899999999998</v>
      </c>
      <c r="FW38" s="21">
        <f>FW39+FW40+FW43+FW44+FW41+FW42+FW45</f>
        <v>0.42899999999999999</v>
      </c>
      <c r="FX38" s="21">
        <f>FX39+FX40+FX43+FX44+FX41+FX42+FX45</f>
        <v>5.5950000000000006</v>
      </c>
      <c r="FY38" s="21">
        <f>FY39+FY40+FY43+FY44+FY41+FY42+FY45</f>
        <v>162.96300000000002</v>
      </c>
      <c r="FZ38" s="21">
        <f>FZ39+FZ40+FZ43+FZ44+FZ41+FZ42+FZ45</f>
        <v>138.31700000000001</v>
      </c>
      <c r="GA38" s="21">
        <f>GA39+GA40+GA43+GA44+GA41+GA42+GA45</f>
        <v>455.53300000000002</v>
      </c>
      <c r="GB38" s="20"/>
    </row>
    <row r="39" spans="1:184" ht="31.5" x14ac:dyDescent="0.25">
      <c r="A39" s="37" t="s">
        <v>135</v>
      </c>
      <c r="B39" s="36" t="s">
        <v>134</v>
      </c>
      <c r="C39" s="73" t="s">
        <v>26</v>
      </c>
      <c r="D39" s="93"/>
      <c r="E39" s="26">
        <v>2014</v>
      </c>
      <c r="F39" s="26">
        <v>2017</v>
      </c>
      <c r="G39" s="24">
        <f>H39</f>
        <v>1.871</v>
      </c>
      <c r="H39" s="34">
        <f>I39+EU39</f>
        <v>1.871</v>
      </c>
      <c r="I39" s="24"/>
      <c r="J39" s="30"/>
      <c r="K39" s="23"/>
      <c r="L39" s="23"/>
      <c r="M39" s="23"/>
      <c r="N39" s="23"/>
      <c r="O39" s="23">
        <f>J39+K39+L39+M39+N39</f>
        <v>0</v>
      </c>
      <c r="P39" s="22">
        <f>Q39+AH39</f>
        <v>0.38500000000000001</v>
      </c>
      <c r="Q39" s="22">
        <f>S39+T39+U39+V39+W39+X39+Y39+Z39+AA39+AB39+AC39+AD39</f>
        <v>0.38500000000000001</v>
      </c>
      <c r="R39" s="22"/>
      <c r="S39" s="22"/>
      <c r="T39" s="22"/>
      <c r="U39" s="22"/>
      <c r="V39" s="22"/>
      <c r="W39" s="22"/>
      <c r="X39" s="22"/>
      <c r="Y39" s="22"/>
      <c r="Z39" s="22">
        <v>0.38500000000000001</v>
      </c>
      <c r="AA39" s="22"/>
      <c r="AB39" s="22"/>
      <c r="AC39" s="22"/>
      <c r="AD39" s="22"/>
      <c r="AE39" s="22"/>
      <c r="AF39" s="21"/>
      <c r="AG39" s="22"/>
      <c r="AH39" s="22">
        <f>AI39+AJ39+AK39+AL39+AM39+AN39+AO39</f>
        <v>0</v>
      </c>
      <c r="AI39" s="22"/>
      <c r="AJ39" s="22"/>
      <c r="AK39" s="22"/>
      <c r="AL39" s="22"/>
      <c r="AM39" s="22"/>
      <c r="AN39" s="22"/>
      <c r="AO39" s="22"/>
      <c r="AP39" s="22"/>
      <c r="AQ39" s="22">
        <f>AR39+BI39</f>
        <v>0.50600000000000001</v>
      </c>
      <c r="AR39" s="22">
        <f>AT39+AU39+AV39+AW39+AX39+BA39</f>
        <v>0.50600000000000001</v>
      </c>
      <c r="AS39" s="22"/>
      <c r="AT39" s="22"/>
      <c r="AU39" s="22"/>
      <c r="AV39" s="22"/>
      <c r="AW39" s="22"/>
      <c r="AX39" s="22"/>
      <c r="AY39" s="22"/>
      <c r="AZ39" s="22"/>
      <c r="BA39" s="22">
        <v>0.50600000000000001</v>
      </c>
      <c r="BB39" s="22"/>
      <c r="BC39" s="22"/>
      <c r="BD39" s="22"/>
      <c r="BE39" s="22"/>
      <c r="BF39" s="22"/>
      <c r="BG39" s="21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>
        <f>BS39+CJ39</f>
        <v>0.47799999999999998</v>
      </c>
      <c r="BS39" s="22">
        <f>BU39+BV39+BW39+BX39+BY39+CB39</f>
        <v>0.47799999999999998</v>
      </c>
      <c r="BT39" s="22"/>
      <c r="BU39" s="22"/>
      <c r="BV39" s="22"/>
      <c r="BW39" s="22"/>
      <c r="BX39" s="22"/>
      <c r="BY39" s="22"/>
      <c r="BZ39" s="22"/>
      <c r="CA39" s="22"/>
      <c r="CB39" s="22">
        <v>0.47799999999999998</v>
      </c>
      <c r="CC39" s="22"/>
      <c r="CD39" s="22"/>
      <c r="CE39" s="22"/>
      <c r="CF39" s="22"/>
      <c r="CG39" s="22"/>
      <c r="CH39" s="21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>
        <f>CT39+DK39</f>
        <v>0.502</v>
      </c>
      <c r="CT39" s="22">
        <f>CV39+CW39+CX39+CY39+CZ39+DC39</f>
        <v>0.502</v>
      </c>
      <c r="CU39" s="22"/>
      <c r="CV39" s="22"/>
      <c r="CW39" s="22"/>
      <c r="CX39" s="22"/>
      <c r="CY39" s="22"/>
      <c r="CZ39" s="22"/>
      <c r="DA39" s="22"/>
      <c r="DB39" s="22"/>
      <c r="DC39" s="22">
        <v>0.502</v>
      </c>
      <c r="DD39" s="22"/>
      <c r="DE39" s="22"/>
      <c r="DF39" s="22"/>
      <c r="DG39" s="22"/>
      <c r="DH39" s="22"/>
      <c r="DI39" s="21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>
        <f>DU39+EL39</f>
        <v>0</v>
      </c>
      <c r="DU39" s="22">
        <f>DW39+DX39+DY39+DZ39+EA39+ED39</f>
        <v>0</v>
      </c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1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>
        <f>EV39+FM39</f>
        <v>1.871</v>
      </c>
      <c r="EV39" s="21">
        <f>EX39+EY39+EZ39+FA39+FB39+FC39+FE39</f>
        <v>1.871</v>
      </c>
      <c r="EW39" s="22"/>
      <c r="EX39" s="22">
        <f>S39+AT39+BU39+CV39+DW39</f>
        <v>0</v>
      </c>
      <c r="EY39" s="22">
        <f>T39+AU39+BV39+CW39+DX39</f>
        <v>0</v>
      </c>
      <c r="EZ39" s="22">
        <f>U39+AV39+BW39+CX39+DY39</f>
        <v>0</v>
      </c>
      <c r="FA39" s="22">
        <f>V39+AW39+BX39+CY39+DZ39</f>
        <v>0</v>
      </c>
      <c r="FB39" s="22">
        <f>W39+AX39+BY39+CZ39+EA39</f>
        <v>0</v>
      </c>
      <c r="FC39" s="22">
        <f>X39+AY39+BZ39+DA39+EB39</f>
        <v>0</v>
      </c>
      <c r="FD39" s="22">
        <f>Y39+AZ39+CA39+DB39+EC39</f>
        <v>0</v>
      </c>
      <c r="FE39" s="22">
        <f>Z39+BA39+CB39+DC39+ED39</f>
        <v>1.871</v>
      </c>
      <c r="FF39" s="22">
        <f>AA39+BB39+CC39+DD39+EE39</f>
        <v>0</v>
      </c>
      <c r="FG39" s="22">
        <f>AB39+BC39+CD39+DE39+EF39</f>
        <v>0</v>
      </c>
      <c r="FH39" s="22">
        <f>AC39+BD39+CE39+DF39+EG39</f>
        <v>0</v>
      </c>
      <c r="FI39" s="22">
        <f>AD39+BE39+CF39+DG39+EH39</f>
        <v>0</v>
      </c>
      <c r="FJ39" s="22">
        <f>AE39+BF39+CG39+DH39+EI39</f>
        <v>0</v>
      </c>
      <c r="FK39" s="22">
        <f>AF39+BG39+CH39+DI39+EJ39</f>
        <v>0</v>
      </c>
      <c r="FL39" s="22">
        <f>AG39+BH39+CI39+DJ39+EK39</f>
        <v>0</v>
      </c>
      <c r="FM39" s="22">
        <f>AH39+BI39+CJ39+DK39+EL39</f>
        <v>0</v>
      </c>
      <c r="FN39" s="22">
        <f>AI39+BJ39+CK39+DL39+EM39</f>
        <v>0</v>
      </c>
      <c r="FO39" s="22">
        <v>0</v>
      </c>
      <c r="FP39" s="22">
        <v>0</v>
      </c>
      <c r="FQ39" s="22">
        <v>0</v>
      </c>
      <c r="FR39" s="22">
        <v>0</v>
      </c>
      <c r="FS39" s="22">
        <v>0</v>
      </c>
      <c r="FT39" s="22">
        <v>0</v>
      </c>
      <c r="FU39" s="22"/>
      <c r="FV39" s="21">
        <v>0.32700000000000001</v>
      </c>
      <c r="FW39" s="21">
        <v>0.42899999999999999</v>
      </c>
      <c r="FX39" s="21">
        <v>0.40500000000000003</v>
      </c>
      <c r="FY39" s="21">
        <v>0.42499999999999999</v>
      </c>
      <c r="FZ39" s="21"/>
      <c r="GA39" s="21">
        <f>FZ39+FY39+FX39+FW39+FV39</f>
        <v>1.5860000000000001</v>
      </c>
      <c r="GB39" s="20"/>
    </row>
    <row r="40" spans="1:184" ht="31.5" x14ac:dyDescent="0.25">
      <c r="A40" s="37" t="s">
        <v>133</v>
      </c>
      <c r="B40" s="92" t="s">
        <v>132</v>
      </c>
      <c r="C40" s="73" t="s">
        <v>26</v>
      </c>
      <c r="D40" s="91"/>
      <c r="E40" s="26">
        <v>2014</v>
      </c>
      <c r="F40" s="26">
        <v>2014</v>
      </c>
      <c r="G40" s="24">
        <f>H40</f>
        <v>5.359</v>
      </c>
      <c r="H40" s="34">
        <f>I40+EU40</f>
        <v>5.359</v>
      </c>
      <c r="I40" s="24"/>
      <c r="J40" s="30"/>
      <c r="K40" s="23"/>
      <c r="L40" s="23"/>
      <c r="M40" s="23"/>
      <c r="N40" s="23"/>
      <c r="O40" s="23">
        <f>J40+K40+L40+M40+N40</f>
        <v>0</v>
      </c>
      <c r="P40" s="22">
        <f>Q40+AH40</f>
        <v>5.359</v>
      </c>
      <c r="Q40" s="22">
        <f>S40+T40+U40+V40+W40+X40+Y40+Z40+AA40+AB40+AC40+AD40</f>
        <v>5.359</v>
      </c>
      <c r="R40" s="22"/>
      <c r="S40" s="22"/>
      <c r="T40" s="22"/>
      <c r="U40" s="22"/>
      <c r="V40" s="22"/>
      <c r="W40" s="22"/>
      <c r="X40" s="22"/>
      <c r="Y40" s="22"/>
      <c r="Z40" s="22">
        <v>5.359</v>
      </c>
      <c r="AA40" s="22"/>
      <c r="AB40" s="22"/>
      <c r="AC40" s="22"/>
      <c r="AD40" s="22"/>
      <c r="AE40" s="22"/>
      <c r="AF40" s="21"/>
      <c r="AG40" s="22"/>
      <c r="AH40" s="22">
        <f>AI40+AJ40+AK40+AL40+AM40+AN40+AO40</f>
        <v>0</v>
      </c>
      <c r="AI40" s="22"/>
      <c r="AJ40" s="22"/>
      <c r="AK40" s="22"/>
      <c r="AL40" s="22"/>
      <c r="AM40" s="22"/>
      <c r="AN40" s="22"/>
      <c r="AO40" s="22"/>
      <c r="AP40" s="22"/>
      <c r="AQ40" s="22">
        <f>AR40+BI40</f>
        <v>0</v>
      </c>
      <c r="AR40" s="22">
        <f>AT40+AU40+AV40+AW40+AX40+BA40</f>
        <v>0</v>
      </c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1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>
        <f>BS40+CJ40</f>
        <v>0</v>
      </c>
      <c r="BS40" s="22">
        <f>BU40+BV40+BW40+BX40+BY40+CB40</f>
        <v>0</v>
      </c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1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>
        <f>CT40+DK40</f>
        <v>0</v>
      </c>
      <c r="CT40" s="22">
        <f>CV40+CW40+CX40+CY40+CZ40+DC40</f>
        <v>0</v>
      </c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1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>
        <f>DU40+EL40</f>
        <v>0</v>
      </c>
      <c r="DU40" s="22">
        <f>DW40+DX40+DY40+DZ40+EA40+ED40</f>
        <v>0</v>
      </c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1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>
        <f>EV40+FM40</f>
        <v>5.359</v>
      </c>
      <c r="EV40" s="21">
        <f>EX40+EY40+EZ40+FA40+FB40+FC40+FE40</f>
        <v>5.359</v>
      </c>
      <c r="EW40" s="22"/>
      <c r="EX40" s="22">
        <f>S40+AT40+BU40+CV40+DW40</f>
        <v>0</v>
      </c>
      <c r="EY40" s="22">
        <f>T40+AU40+BV40+CW40+DX40</f>
        <v>0</v>
      </c>
      <c r="EZ40" s="22">
        <f>U40+AV40+BW40+CX40+DY40</f>
        <v>0</v>
      </c>
      <c r="FA40" s="22">
        <f>V40+AW40+BX40+CY40+DZ40</f>
        <v>0</v>
      </c>
      <c r="FB40" s="22">
        <f>W40+AX40+BY40+CZ40+EA40</f>
        <v>0</v>
      </c>
      <c r="FC40" s="22">
        <f>X40+AY40+BZ40+DA40+EB40</f>
        <v>0</v>
      </c>
      <c r="FD40" s="22">
        <f>Y40+AZ40+CA40+DB40+EC40</f>
        <v>0</v>
      </c>
      <c r="FE40" s="22">
        <f>Z40+BA40+CB40+DC40+ED40</f>
        <v>5.359</v>
      </c>
      <c r="FF40" s="22">
        <f>AA40+BB40+CC40+DD40+EE40</f>
        <v>0</v>
      </c>
      <c r="FG40" s="22">
        <f>AB40+BC40+CD40+DE40+EF40</f>
        <v>0</v>
      </c>
      <c r="FH40" s="22">
        <f>AC40+BD40+CE40+DF40+EG40</f>
        <v>0</v>
      </c>
      <c r="FI40" s="22">
        <f>AD40+BE40+CF40+DG40+EH40</f>
        <v>0</v>
      </c>
      <c r="FJ40" s="22">
        <f>AE40+BF40+CG40+DH40+EI40</f>
        <v>0</v>
      </c>
      <c r="FK40" s="22">
        <f>AF40+BG40+CH40+DI40+EJ40</f>
        <v>0</v>
      </c>
      <c r="FL40" s="22">
        <f>AG40+BH40+CI40+DJ40+EK40</f>
        <v>0</v>
      </c>
      <c r="FM40" s="22">
        <f>AH40+BI40+CJ40+DK40+EL40</f>
        <v>0</v>
      </c>
      <c r="FN40" s="22">
        <f>AI40+BJ40+CK40+DL40+EM40</f>
        <v>0</v>
      </c>
      <c r="FO40" s="22">
        <f>AJ40+BK40+CL40+DM40+EN40</f>
        <v>0</v>
      </c>
      <c r="FP40" s="22">
        <f>AK40+BL40+CM40+DN40+EO40</f>
        <v>0</v>
      </c>
      <c r="FQ40" s="22">
        <f>AL40+BM40+CN40+DO40+EP40</f>
        <v>0</v>
      </c>
      <c r="FR40" s="22">
        <f>AM40+BN40+CO40+DP40+EQ40</f>
        <v>0</v>
      </c>
      <c r="FS40" s="22">
        <f>AN40+BO40+CP40+DQ40+ER40</f>
        <v>0</v>
      </c>
      <c r="FT40" s="22">
        <f>AO40+BP40+CQ40+DR40+ES40</f>
        <v>0</v>
      </c>
      <c r="FU40" s="22">
        <f>AP40+BQ40+CR40+DS40+ET40</f>
        <v>0</v>
      </c>
      <c r="FV40" s="21">
        <v>4.5410000000000004</v>
      </c>
      <c r="FW40" s="21"/>
      <c r="FX40" s="21"/>
      <c r="FY40" s="21"/>
      <c r="FZ40" s="21"/>
      <c r="GA40" s="21">
        <f>FZ40+FY40+FX40+FW40+FV40</f>
        <v>4.5410000000000004</v>
      </c>
      <c r="GB40" s="20"/>
    </row>
    <row r="41" spans="1:184" x14ac:dyDescent="0.25">
      <c r="A41" s="37" t="s">
        <v>131</v>
      </c>
      <c r="B41" s="25" t="s">
        <v>130</v>
      </c>
      <c r="C41" s="73" t="s">
        <v>26</v>
      </c>
      <c r="D41" s="91"/>
      <c r="E41" s="26">
        <v>2016</v>
      </c>
      <c r="F41" s="26">
        <v>2016</v>
      </c>
      <c r="G41" s="24">
        <f>H41</f>
        <v>6.125</v>
      </c>
      <c r="H41" s="34">
        <f>I41+EU41</f>
        <v>6.125</v>
      </c>
      <c r="I41" s="24"/>
      <c r="J41" s="30"/>
      <c r="K41" s="23"/>
      <c r="L41" s="23"/>
      <c r="M41" s="23"/>
      <c r="N41" s="23"/>
      <c r="O41" s="23"/>
      <c r="P41" s="22">
        <f>Q41+AH41</f>
        <v>0</v>
      </c>
      <c r="Q41" s="22">
        <f>S41+T41+U41+V41+W41+X41+Y41+Z41+AA41+AB41+AC41+AD41</f>
        <v>0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1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>
        <f>AR41+BI41</f>
        <v>0</v>
      </c>
      <c r="AR41" s="22">
        <f>AT41+AU41+AV41+AW41+AX41+BA41</f>
        <v>0</v>
      </c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1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>
        <f>BS41+CJ41</f>
        <v>6.125</v>
      </c>
      <c r="BS41" s="22">
        <f>BU41+BV41+BW41+BX41+BY41+CB41</f>
        <v>6.125</v>
      </c>
      <c r="BT41" s="22"/>
      <c r="BU41" s="22"/>
      <c r="BV41" s="22"/>
      <c r="BW41" s="22"/>
      <c r="BX41" s="22"/>
      <c r="BY41" s="22"/>
      <c r="BZ41" s="22"/>
      <c r="CA41" s="22"/>
      <c r="CB41" s="22">
        <v>6.125</v>
      </c>
      <c r="CC41" s="22"/>
      <c r="CD41" s="22"/>
      <c r="CE41" s="22"/>
      <c r="CF41" s="22"/>
      <c r="CG41" s="22"/>
      <c r="CH41" s="21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>
        <f>CT41+DK41</f>
        <v>0</v>
      </c>
      <c r="CT41" s="22">
        <f>CV41+CW41+CX41+CY41+CZ41+DC41</f>
        <v>0</v>
      </c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1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>
        <f>DU41+EL41</f>
        <v>0</v>
      </c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1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>
        <f>EV41+FM41</f>
        <v>6.125</v>
      </c>
      <c r="EV41" s="21">
        <f>EX41+EY41+EZ41+FA41+FB41+FC41+FE41</f>
        <v>6.125</v>
      </c>
      <c r="EW41" s="22"/>
      <c r="EX41" s="22"/>
      <c r="EY41" s="22"/>
      <c r="EZ41" s="22"/>
      <c r="FA41" s="22"/>
      <c r="FB41" s="22"/>
      <c r="FC41" s="22"/>
      <c r="FD41" s="22"/>
      <c r="FE41" s="22">
        <f>Z41+BA41+CB41+DC41+ED41</f>
        <v>6.125</v>
      </c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1"/>
      <c r="FW41" s="21"/>
      <c r="FX41" s="21">
        <v>5.19</v>
      </c>
      <c r="FY41" s="21"/>
      <c r="FZ41" s="21"/>
      <c r="GA41" s="21">
        <f>FZ41+FY41+FX41+FW41+FV41</f>
        <v>5.19</v>
      </c>
      <c r="GB41" s="20"/>
    </row>
    <row r="42" spans="1:184" ht="31.5" customHeight="1" x14ac:dyDescent="0.25">
      <c r="A42" s="37" t="s">
        <v>129</v>
      </c>
      <c r="B42" s="36" t="s">
        <v>128</v>
      </c>
      <c r="C42" s="73" t="s">
        <v>26</v>
      </c>
      <c r="D42" s="91"/>
      <c r="E42" s="26">
        <v>2012</v>
      </c>
      <c r="F42" s="26">
        <v>2014</v>
      </c>
      <c r="G42" s="24">
        <f>H42+1.22</f>
        <v>60.927999999999997</v>
      </c>
      <c r="H42" s="34">
        <f>I42+EU42</f>
        <v>59.707999999999998</v>
      </c>
      <c r="I42" s="24">
        <f>36.114</f>
        <v>36.113999999999997</v>
      </c>
      <c r="J42" s="30"/>
      <c r="K42" s="23"/>
      <c r="L42" s="23"/>
      <c r="M42" s="23"/>
      <c r="N42" s="23"/>
      <c r="O42" s="23"/>
      <c r="P42" s="22">
        <f>Q42+AH42</f>
        <v>23.594000000000001</v>
      </c>
      <c r="Q42" s="22">
        <f>S42+T42+U42+V42+W42+X42+Y42+Z42+AA42+AB42+AC42+AD42</f>
        <v>23.594000000000001</v>
      </c>
      <c r="R42" s="22"/>
      <c r="S42" s="22"/>
      <c r="T42" s="22"/>
      <c r="U42" s="22"/>
      <c r="V42" s="22"/>
      <c r="W42" s="22"/>
      <c r="X42" s="22"/>
      <c r="Y42" s="22"/>
      <c r="Z42" s="22">
        <f>17.254+6.34</f>
        <v>23.594000000000001</v>
      </c>
      <c r="AA42" s="22"/>
      <c r="AB42" s="22"/>
      <c r="AC42" s="22"/>
      <c r="AD42" s="22"/>
      <c r="AE42" s="22"/>
      <c r="AF42" s="21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>
        <f>AR42+BI42</f>
        <v>0</v>
      </c>
      <c r="AR42" s="22">
        <f>AT42+AU42+AV42+AW42+AX42+BA42</f>
        <v>0</v>
      </c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1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>
        <f>BS42+CJ42</f>
        <v>0</v>
      </c>
      <c r="BS42" s="22">
        <f>BU42+BV42+BW42+BX42+BY42+CB42</f>
        <v>0</v>
      </c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1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>
        <f>CT42+DK42</f>
        <v>0</v>
      </c>
      <c r="CT42" s="22">
        <f>CV42+CW42+CX42+CY42+CZ42+DC42</f>
        <v>0</v>
      </c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1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>
        <f>DU42+EL42</f>
        <v>0</v>
      </c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1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>
        <f>EV42+FM42</f>
        <v>23.594000000000001</v>
      </c>
      <c r="EV42" s="21">
        <f>EX42+EY42+EZ42+FA42+FB42+FC42+FE42</f>
        <v>23.594000000000001</v>
      </c>
      <c r="EW42" s="22"/>
      <c r="EX42" s="22"/>
      <c r="EY42" s="22"/>
      <c r="EZ42" s="22"/>
      <c r="FA42" s="22"/>
      <c r="FB42" s="22"/>
      <c r="FC42" s="22"/>
      <c r="FD42" s="22"/>
      <c r="FE42" s="22">
        <f>Z42+BA42+CB42+DC42+ED42</f>
        <v>23.594000000000001</v>
      </c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1">
        <f>18.089+5.373</f>
        <v>23.462</v>
      </c>
      <c r="FW42" s="21"/>
      <c r="FX42" s="21"/>
      <c r="FY42" s="21"/>
      <c r="FZ42" s="21"/>
      <c r="GA42" s="21">
        <f>FZ42+FY42+FX42+FW42+FV42</f>
        <v>23.462</v>
      </c>
      <c r="GB42" s="20"/>
    </row>
    <row r="43" spans="1:184" x14ac:dyDescent="0.25">
      <c r="A43" s="37" t="s">
        <v>127</v>
      </c>
      <c r="B43" s="84" t="s">
        <v>126</v>
      </c>
      <c r="C43" s="73" t="s">
        <v>26</v>
      </c>
      <c r="D43" s="91">
        <v>32</v>
      </c>
      <c r="E43" s="26">
        <v>2010</v>
      </c>
      <c r="F43" s="26">
        <v>2018</v>
      </c>
      <c r="G43" s="24">
        <f>H43+3.071+5.13</f>
        <v>330.98600000000005</v>
      </c>
      <c r="H43" s="34">
        <v>322.78500000000003</v>
      </c>
      <c r="I43" s="24"/>
      <c r="J43" s="23"/>
      <c r="K43" s="23"/>
      <c r="L43" s="23"/>
      <c r="M43" s="23"/>
      <c r="N43" s="23">
        <v>50</v>
      </c>
      <c r="O43" s="23">
        <f>J43+K43+L43+M43+N43</f>
        <v>50</v>
      </c>
      <c r="P43" s="22">
        <f>Q43+AH43</f>
        <v>0</v>
      </c>
      <c r="Q43" s="22">
        <f>S43+T43+U43+V43+W43+X43+Y43+Z43+AA43+AB43+AC43+AD43</f>
        <v>0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1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>
        <f>AR43+BI43</f>
        <v>0</v>
      </c>
      <c r="AR43" s="22">
        <f>AT43+AU43+AV43+AW43+AX43+BA43</f>
        <v>0</v>
      </c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1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>
        <f>BS43+CJ43</f>
        <v>0</v>
      </c>
      <c r="BS43" s="22">
        <f>BU43+BV43+BW43+BX43+BY43+CB43</f>
        <v>0</v>
      </c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1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>
        <f>CT43+DK43</f>
        <v>162.70000000000002</v>
      </c>
      <c r="CT43" s="22">
        <f>CV43+CW43+CX43+CY43+CZ43+DC43</f>
        <v>162.70000000000002</v>
      </c>
      <c r="CU43" s="22"/>
      <c r="CV43" s="22">
        <f>12.915-4.979+9.958</f>
        <v>17.893999999999998</v>
      </c>
      <c r="CW43" s="22"/>
      <c r="CX43" s="22"/>
      <c r="CY43" s="22"/>
      <c r="CZ43" s="22"/>
      <c r="DA43" s="22"/>
      <c r="DB43" s="22"/>
      <c r="DC43" s="22">
        <f>105.204+4.979+44.581-9.958</f>
        <v>144.80600000000001</v>
      </c>
      <c r="DD43" s="22"/>
      <c r="DE43" s="22"/>
      <c r="DF43" s="22"/>
      <c r="DG43" s="22"/>
      <c r="DH43" s="22"/>
      <c r="DI43" s="21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>
        <f>DU43+EL43</f>
        <v>160.08500000000001</v>
      </c>
      <c r="DU43" s="22">
        <f>DW43+DX43+DY43+DZ43+EA43+ED43</f>
        <v>160.08500000000001</v>
      </c>
      <c r="DV43" s="22"/>
      <c r="DW43" s="22">
        <f>32.475-14.115+7.057</f>
        <v>25.417000000000002</v>
      </c>
      <c r="DX43" s="22"/>
      <c r="DY43" s="22"/>
      <c r="DZ43" s="22"/>
      <c r="EA43" s="22"/>
      <c r="EB43" s="22"/>
      <c r="EC43" s="22"/>
      <c r="ED43" s="22">
        <f>167.305-44.581+4.886+14.115-7.057</f>
        <v>134.66800000000001</v>
      </c>
      <c r="EE43" s="22"/>
      <c r="EF43" s="22"/>
      <c r="EG43" s="22"/>
      <c r="EH43" s="22"/>
      <c r="EI43" s="22"/>
      <c r="EJ43" s="21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>
        <f>EV43+FM43</f>
        <v>322.78500000000003</v>
      </c>
      <c r="EV43" s="21">
        <f>EX43+EY43+EZ43+FA43+FB43+FC43+FE43</f>
        <v>322.78500000000003</v>
      </c>
      <c r="EW43" s="22"/>
      <c r="EX43" s="22">
        <f>S43+AT43+BU43+CV43+DW43</f>
        <v>43.311</v>
      </c>
      <c r="EY43" s="22">
        <f>T43+AU43+BV43+CW43+DX43</f>
        <v>0</v>
      </c>
      <c r="EZ43" s="22">
        <f>U43+AV43+BW43+CX43+DY43</f>
        <v>0</v>
      </c>
      <c r="FA43" s="22">
        <f>V43+AW43+BX43+CY43+DZ43</f>
        <v>0</v>
      </c>
      <c r="FB43" s="22">
        <f>W43+AX43+BY43+CZ43+EA43</f>
        <v>0</v>
      </c>
      <c r="FC43" s="22">
        <f>X43+AY43+BZ43+DA43+EB43</f>
        <v>0</v>
      </c>
      <c r="FD43" s="22">
        <f>Y43+AZ43+CA43+DB43+EC43</f>
        <v>0</v>
      </c>
      <c r="FE43" s="22">
        <f>Z43+BA43+CB43+DC43+ED43</f>
        <v>279.47400000000005</v>
      </c>
      <c r="FF43" s="22">
        <f>AA43+BB43+CC43+DD43+EE43</f>
        <v>0</v>
      </c>
      <c r="FG43" s="22">
        <f>AB43+BC43+CD43+DE43+EF43</f>
        <v>0</v>
      </c>
      <c r="FH43" s="22">
        <f>AC43+BD43+CE43+DF43+EG43</f>
        <v>0</v>
      </c>
      <c r="FI43" s="22">
        <f>AD43+BE43+CF43+DG43+EH43</f>
        <v>0</v>
      </c>
      <c r="FJ43" s="22">
        <f>AE43+BF43+CG43+DH43+EI43</f>
        <v>0</v>
      </c>
      <c r="FK43" s="22">
        <f>AF43+BG43+CH43+DI43+EJ43</f>
        <v>0</v>
      </c>
      <c r="FL43" s="22">
        <f>AG43+BH43+CI43+DJ43+EK43</f>
        <v>0</v>
      </c>
      <c r="FM43" s="22">
        <f>AH43+BI43+CJ43+DK43+EL43</f>
        <v>0</v>
      </c>
      <c r="FN43" s="22">
        <f>AI43+BJ43+CK43+DL43+EM43</f>
        <v>0</v>
      </c>
      <c r="FO43" s="22">
        <f>AJ43+BK43+CL43+DM43+EN43</f>
        <v>0</v>
      </c>
      <c r="FP43" s="22">
        <f>AK43+BL43+CM43+DN43+EO43</f>
        <v>0</v>
      </c>
      <c r="FQ43" s="22">
        <f>AL43+BM43+CN43+DO43+EP43</f>
        <v>0</v>
      </c>
      <c r="FR43" s="22">
        <f>AM43+BN43+CO43+DP43+EQ43</f>
        <v>0</v>
      </c>
      <c r="FS43" s="22">
        <f>AN43+BO43+CP43+DQ43+ER43</f>
        <v>0</v>
      </c>
      <c r="FT43" s="22">
        <f>AO43+BP43+CQ43+DR43+ES43</f>
        <v>0</v>
      </c>
      <c r="FU43" s="22">
        <f>AP43+BQ43+CR43+DS43+ET43</f>
        <v>0</v>
      </c>
      <c r="FV43" s="21"/>
      <c r="FW43" s="21"/>
      <c r="FX43" s="21"/>
      <c r="FY43" s="21">
        <f>97.45+37.78</f>
        <v>135.23000000000002</v>
      </c>
      <c r="FZ43" s="21">
        <f>176.097-37.78</f>
        <v>138.31700000000001</v>
      </c>
      <c r="GA43" s="21">
        <f>FZ43+FY43+FX43+FW43+FV43</f>
        <v>273.54700000000003</v>
      </c>
      <c r="GB43" s="20"/>
    </row>
    <row r="44" spans="1:184" x14ac:dyDescent="0.25">
      <c r="A44" s="37" t="s">
        <v>125</v>
      </c>
      <c r="B44" s="84" t="s">
        <v>124</v>
      </c>
      <c r="C44" s="73" t="s">
        <v>26</v>
      </c>
      <c r="D44" s="91">
        <v>10</v>
      </c>
      <c r="E44" s="26">
        <v>2011</v>
      </c>
      <c r="F44" s="26">
        <v>2014</v>
      </c>
      <c r="G44" s="24">
        <f>H44+5.243+3.816</f>
        <v>226.51500000000001</v>
      </c>
      <c r="H44" s="34">
        <f>I44+EU44</f>
        <v>217.45600000000002</v>
      </c>
      <c r="I44" s="24">
        <v>59.162999999999997</v>
      </c>
      <c r="J44" s="23">
        <v>32</v>
      </c>
      <c r="K44" s="23"/>
      <c r="L44" s="23"/>
      <c r="M44" s="23"/>
      <c r="N44" s="23"/>
      <c r="O44" s="23">
        <f>J44+K44+L44+M44+N44</f>
        <v>32</v>
      </c>
      <c r="P44" s="22">
        <f>Q44+AH44</f>
        <v>158.29300000000001</v>
      </c>
      <c r="Q44" s="22">
        <f>S44+T44+U44+V44+W44+X44+Y44+Z44+AA44+AB44+AC44+AD44</f>
        <v>158.29300000000001</v>
      </c>
      <c r="R44" s="22"/>
      <c r="S44" s="22">
        <v>45.438000000000002</v>
      </c>
      <c r="T44" s="22"/>
      <c r="U44" s="22"/>
      <c r="V44" s="22"/>
      <c r="W44" s="22"/>
      <c r="X44" s="22"/>
      <c r="Y44" s="22"/>
      <c r="Z44" s="22">
        <f>112.855</f>
        <v>112.855</v>
      </c>
      <c r="AA44" s="22"/>
      <c r="AB44" s="22"/>
      <c r="AC44" s="22"/>
      <c r="AD44" s="22"/>
      <c r="AE44" s="22"/>
      <c r="AF44" s="21"/>
      <c r="AG44" s="22"/>
      <c r="AH44" s="22">
        <f>AI44+AJ44+AK44+AL44+AM44+AN44+AO44</f>
        <v>0</v>
      </c>
      <c r="AI44" s="22"/>
      <c r="AJ44" s="22"/>
      <c r="AK44" s="22"/>
      <c r="AL44" s="22"/>
      <c r="AM44" s="22"/>
      <c r="AN44" s="22"/>
      <c r="AO44" s="22"/>
      <c r="AP44" s="22"/>
      <c r="AQ44" s="22">
        <f>AR44+BI44</f>
        <v>0</v>
      </c>
      <c r="AR44" s="22">
        <f>AT44+AU44+AV44+AW44+AX44+BA44</f>
        <v>0</v>
      </c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1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>
        <f>BS44+CJ44</f>
        <v>0</v>
      </c>
      <c r="BS44" s="22">
        <f>BU44+BV44+BW44+BX44+BY44+CB44</f>
        <v>0</v>
      </c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1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>
        <f>CT44+DK44</f>
        <v>0</v>
      </c>
      <c r="CT44" s="22">
        <f>CV44+CW44+CX44+CY44+CZ44+DC44</f>
        <v>0</v>
      </c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1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>
        <f>DU44+EL44</f>
        <v>0</v>
      </c>
      <c r="DU44" s="22">
        <f>DW44+DX44+DY44+DZ44+EA44+ED44</f>
        <v>0</v>
      </c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1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>
        <f>EV44+FM44</f>
        <v>158.29300000000001</v>
      </c>
      <c r="EV44" s="21">
        <f>EX44+EY44+EZ44+FA44+FB44+FC44+FE44</f>
        <v>158.29300000000001</v>
      </c>
      <c r="EW44" s="22"/>
      <c r="EX44" s="22">
        <f>S44+AT44+BU44+CV44+DW44</f>
        <v>45.438000000000002</v>
      </c>
      <c r="EY44" s="22">
        <f>T44+AU44+BV44+CW44+DX44</f>
        <v>0</v>
      </c>
      <c r="EZ44" s="22">
        <f>U44+AV44+BW44+CX44+DY44</f>
        <v>0</v>
      </c>
      <c r="FA44" s="22">
        <f>V44+AW44+BX44+CY44+DZ44</f>
        <v>0</v>
      </c>
      <c r="FB44" s="22">
        <f>W44+AX44+BY44+CZ44+EA44</f>
        <v>0</v>
      </c>
      <c r="FC44" s="22">
        <f>X44+AY44+BZ44+DA44+EB44</f>
        <v>0</v>
      </c>
      <c r="FD44" s="22">
        <f>Y44+AZ44+CA44+DB44+EC44</f>
        <v>0</v>
      </c>
      <c r="FE44" s="22">
        <f>Z44+BA44+CB44+DC44+ED44</f>
        <v>112.855</v>
      </c>
      <c r="FF44" s="22">
        <f>AA44+BB44+CC44+DD44+EE44</f>
        <v>0</v>
      </c>
      <c r="FG44" s="22">
        <f>AB44+BC44+CD44+DE44+EF44</f>
        <v>0</v>
      </c>
      <c r="FH44" s="22">
        <f>AC44+BD44+CE44+DF44+EG44</f>
        <v>0</v>
      </c>
      <c r="FI44" s="22">
        <f>AD44+BE44+CF44+DG44+EH44</f>
        <v>0</v>
      </c>
      <c r="FJ44" s="22">
        <f>AE44+BF44+CG44+DH44+EI44</f>
        <v>0</v>
      </c>
      <c r="FK44" s="22">
        <f>AF44+BG44+CH44+DI44+EJ44</f>
        <v>0</v>
      </c>
      <c r="FL44" s="22">
        <f>AG44+BH44+CI44+DJ44+EK44</f>
        <v>0</v>
      </c>
      <c r="FM44" s="22">
        <f>AH44+BI44+CJ44+DK44+EL44</f>
        <v>0</v>
      </c>
      <c r="FN44" s="22">
        <f>AI44+BJ44+CK44+DL44+EM44</f>
        <v>0</v>
      </c>
      <c r="FO44" s="22">
        <f>AJ44+BK44+CL44+DM44+EN44</f>
        <v>0</v>
      </c>
      <c r="FP44" s="22">
        <f>AK44+BL44+CM44+DN44+EO44</f>
        <v>0</v>
      </c>
      <c r="FQ44" s="22">
        <f>AL44+BM44+CN44+DO44+EP44</f>
        <v>0</v>
      </c>
      <c r="FR44" s="22">
        <f>AM44+BN44+CO44+DP44+EQ44</f>
        <v>0</v>
      </c>
      <c r="FS44" s="22">
        <f>AN44+BO44+CP44+DQ44+ER44</f>
        <v>0</v>
      </c>
      <c r="FT44" s="22">
        <f>AO44+BP44+CQ44+DR44+ES44</f>
        <v>0</v>
      </c>
      <c r="FU44" s="22">
        <f>AP44+BQ44+CR44+DS44+ET44</f>
        <v>0</v>
      </c>
      <c r="FV44" s="21">
        <f>120.985-2.106+3.441-2.421</f>
        <v>119.899</v>
      </c>
      <c r="FW44" s="21"/>
      <c r="FX44" s="21"/>
      <c r="FY44" s="21"/>
      <c r="FZ44" s="21"/>
      <c r="GA44" s="21">
        <f>FZ44+FY44+FX44+FW44+FV44</f>
        <v>119.899</v>
      </c>
      <c r="GB44" s="20"/>
    </row>
    <row r="45" spans="1:184" ht="31.5" x14ac:dyDescent="0.25">
      <c r="A45" s="37" t="s">
        <v>123</v>
      </c>
      <c r="B45" s="83" t="s">
        <v>122</v>
      </c>
      <c r="C45" s="73" t="s">
        <v>121</v>
      </c>
      <c r="D45" s="91">
        <v>6.3</v>
      </c>
      <c r="E45" s="26">
        <v>2017</v>
      </c>
      <c r="F45" s="26">
        <v>2017</v>
      </c>
      <c r="G45" s="24">
        <f>H45</f>
        <v>32.222999999999999</v>
      </c>
      <c r="H45" s="34">
        <f>I45+EU45</f>
        <v>32.222999999999999</v>
      </c>
      <c r="I45" s="24"/>
      <c r="J45" s="30"/>
      <c r="K45" s="23"/>
      <c r="L45" s="23"/>
      <c r="M45" s="23">
        <v>2.5</v>
      </c>
      <c r="N45" s="23"/>
      <c r="O45" s="23">
        <f>J45+K45+L45+M45+N45</f>
        <v>2.5</v>
      </c>
      <c r="P45" s="22">
        <f>Q45+AH45</f>
        <v>0</v>
      </c>
      <c r="Q45" s="22">
        <f>S45+T45+U45+V45+W45+X45+Y45+Z45+AA45+AB45+AC45+AD45</f>
        <v>0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1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1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>
        <f>BS45+CJ45</f>
        <v>0</v>
      </c>
      <c r="BS45" s="22">
        <f>BU45+BV45+BW45+BX45+BY45+CB45</f>
        <v>0</v>
      </c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1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>
        <f>CT45+DK45</f>
        <v>32.222999999999999</v>
      </c>
      <c r="CT45" s="22">
        <f>CV45+CW45+CX45+CY45+CZ45+DC45</f>
        <v>32.222999999999999</v>
      </c>
      <c r="CU45" s="22"/>
      <c r="CV45" s="22"/>
      <c r="CW45" s="22"/>
      <c r="CX45" s="22"/>
      <c r="CY45" s="22"/>
      <c r="CZ45" s="22"/>
      <c r="DA45" s="22"/>
      <c r="DB45" s="22"/>
      <c r="DC45" s="22">
        <v>32.222999999999999</v>
      </c>
      <c r="DD45" s="22"/>
      <c r="DE45" s="22"/>
      <c r="DF45" s="22"/>
      <c r="DG45" s="22"/>
      <c r="DH45" s="22"/>
      <c r="DI45" s="21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>
        <f>DU45+EL45</f>
        <v>0</v>
      </c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1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>
        <f>EV45+FM45</f>
        <v>32.222999999999999</v>
      </c>
      <c r="EV45" s="21">
        <f>EX45+EY45+EZ45+FA45+FB45+FC45+FE45</f>
        <v>32.222999999999999</v>
      </c>
      <c r="EW45" s="22"/>
      <c r="EX45" s="22"/>
      <c r="EY45" s="22"/>
      <c r="EZ45" s="22"/>
      <c r="FA45" s="22"/>
      <c r="FB45" s="22"/>
      <c r="FC45" s="22"/>
      <c r="FD45" s="22"/>
      <c r="FE45" s="22">
        <f>Z45+BA45+CB45+DC45+ED45</f>
        <v>32.222999999999999</v>
      </c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1"/>
      <c r="FW45" s="21"/>
      <c r="FX45" s="21"/>
      <c r="FY45" s="21">
        <v>27.308</v>
      </c>
      <c r="FZ45" s="21"/>
      <c r="GA45" s="21">
        <f>FZ45+FY45+FX45+FW45+FV45</f>
        <v>27.308</v>
      </c>
      <c r="GB45" s="20"/>
    </row>
    <row r="46" spans="1:184" x14ac:dyDescent="0.25">
      <c r="A46" s="37"/>
      <c r="B46" s="65" t="s">
        <v>45</v>
      </c>
      <c r="C46" s="73"/>
      <c r="D46" s="91">
        <f>D47+D48+D49+D50</f>
        <v>6.1</v>
      </c>
      <c r="E46" s="26"/>
      <c r="F46" s="26"/>
      <c r="G46" s="24">
        <f>G47+G48+G49+G50</f>
        <v>33.457999999999998</v>
      </c>
      <c r="H46" s="24">
        <f>H47+H48+H49+H50</f>
        <v>33.457999999999998</v>
      </c>
      <c r="I46" s="24">
        <f>I47+I48+I49+I50</f>
        <v>0</v>
      </c>
      <c r="J46" s="23">
        <f>J47+J48+J49+J50</f>
        <v>0</v>
      </c>
      <c r="K46" s="23">
        <f>K47+K48+K49+K50</f>
        <v>1.26</v>
      </c>
      <c r="L46" s="23">
        <f>L47+L48+L49+L50</f>
        <v>1.6</v>
      </c>
      <c r="M46" s="23">
        <f>M47+M48+M49+M50</f>
        <v>2.5</v>
      </c>
      <c r="N46" s="23">
        <f>N47+N48+N49+N50</f>
        <v>0</v>
      </c>
      <c r="O46" s="23">
        <f>O47+O48+O49+O50</f>
        <v>5.3599999999999994</v>
      </c>
      <c r="P46" s="24">
        <f>P47+P48+P49+P50</f>
        <v>0</v>
      </c>
      <c r="Q46" s="24">
        <f>Q47+Q48+Q49+Q50</f>
        <v>0</v>
      </c>
      <c r="R46" s="24">
        <f>R47+R48+R49+R50</f>
        <v>0</v>
      </c>
      <c r="S46" s="24">
        <f>S47+S48+S49+S50</f>
        <v>0</v>
      </c>
      <c r="T46" s="24">
        <f>T47+T48+T49+T50</f>
        <v>0</v>
      </c>
      <c r="U46" s="24">
        <f>U47+U48+U49+U50</f>
        <v>0</v>
      </c>
      <c r="V46" s="24">
        <f>V47+V48+V49+V50</f>
        <v>0</v>
      </c>
      <c r="W46" s="24">
        <f>W47+W48+W49+W50</f>
        <v>0</v>
      </c>
      <c r="X46" s="24">
        <f>X47+X48+X49+X50</f>
        <v>0</v>
      </c>
      <c r="Y46" s="24">
        <f>Y47+Y48+Y49+Y50</f>
        <v>0</v>
      </c>
      <c r="Z46" s="24">
        <f>Z47+Z48+Z49+Z50</f>
        <v>0</v>
      </c>
      <c r="AA46" s="24">
        <f>AA47+AA48+AA49+AA50</f>
        <v>0</v>
      </c>
      <c r="AB46" s="24">
        <f>AB47+AB48+AB49+AB50</f>
        <v>0</v>
      </c>
      <c r="AC46" s="24">
        <f>AC47+AC48+AC49+AC50</f>
        <v>0</v>
      </c>
      <c r="AD46" s="24">
        <f>AD47+AD48+AD49+AD50</f>
        <v>0</v>
      </c>
      <c r="AE46" s="24">
        <f>AE47+AE48+AE49+AE50</f>
        <v>0</v>
      </c>
      <c r="AF46" s="24">
        <f>AF47+AF48+AF49+AF50</f>
        <v>0</v>
      </c>
      <c r="AG46" s="24">
        <f>AG47+AG48+AG49+AG50</f>
        <v>0</v>
      </c>
      <c r="AH46" s="24">
        <f>AH47+AH48+AH49+AH50</f>
        <v>0</v>
      </c>
      <c r="AI46" s="24">
        <f>AI47+AI48+AI49+AI50</f>
        <v>0</v>
      </c>
      <c r="AJ46" s="24">
        <f>AJ47+AJ48+AJ49+AJ50</f>
        <v>0</v>
      </c>
      <c r="AK46" s="24">
        <f>AK47+AK48+AK49+AK50</f>
        <v>0</v>
      </c>
      <c r="AL46" s="24">
        <f>AL47+AL48+AL49+AL50</f>
        <v>0</v>
      </c>
      <c r="AM46" s="24">
        <f>AM47+AM48+AM49+AM50</f>
        <v>0</v>
      </c>
      <c r="AN46" s="24">
        <f>AN47+AN48+AN49+AN50</f>
        <v>0</v>
      </c>
      <c r="AO46" s="24">
        <f>AO47+AO48+AO49+AO50</f>
        <v>0</v>
      </c>
      <c r="AP46" s="24">
        <f>AP47+AP48+AP49+AP50</f>
        <v>0</v>
      </c>
      <c r="AQ46" s="24">
        <f>AQ47+AQ48+AQ49+AQ50</f>
        <v>7.5140000000000002</v>
      </c>
      <c r="AR46" s="24">
        <f>AR47+AR48+AR49+AR50</f>
        <v>7.5140000000000002</v>
      </c>
      <c r="AS46" s="24">
        <f>AS47+AS48+AS49+AS50</f>
        <v>0</v>
      </c>
      <c r="AT46" s="24">
        <f>AT47+AT48+AT49+AT50</f>
        <v>0</v>
      </c>
      <c r="AU46" s="24">
        <f>AU47+AU48+AU49+AU50</f>
        <v>0</v>
      </c>
      <c r="AV46" s="24">
        <f>AV47+AV48+AV49+AV50</f>
        <v>0</v>
      </c>
      <c r="AW46" s="24">
        <f>AW47+AW48+AW49+AW50</f>
        <v>0</v>
      </c>
      <c r="AX46" s="24">
        <f>AX47+AX48+AX49+AX50</f>
        <v>0</v>
      </c>
      <c r="AY46" s="24">
        <f>AY47+AY48+AY49+AY50</f>
        <v>0</v>
      </c>
      <c r="AZ46" s="24">
        <f>AZ47+AZ48+AZ49+AZ50</f>
        <v>0</v>
      </c>
      <c r="BA46" s="24">
        <f>BA47+BA48+BA49+BA50</f>
        <v>7.5140000000000002</v>
      </c>
      <c r="BB46" s="24">
        <f>BB47+BB48+BB49+BB50</f>
        <v>0</v>
      </c>
      <c r="BC46" s="24">
        <f>BC47+BC48+BC49+BC50</f>
        <v>0</v>
      </c>
      <c r="BD46" s="24">
        <f>BD47+BD48+BD49+BD50</f>
        <v>0</v>
      </c>
      <c r="BE46" s="24">
        <f>BE47+BE48+BE49+BE50</f>
        <v>0</v>
      </c>
      <c r="BF46" s="24">
        <f>BF47+BF48+BF49+BF50</f>
        <v>0</v>
      </c>
      <c r="BG46" s="24">
        <f>BG47+BG48+BG49+BG50</f>
        <v>0</v>
      </c>
      <c r="BH46" s="24">
        <f>BH47+BH48+BH49+BH50</f>
        <v>0</v>
      </c>
      <c r="BI46" s="24">
        <f>BI47+BI48+BI49+BI50</f>
        <v>0</v>
      </c>
      <c r="BJ46" s="24">
        <f>BJ47+BJ48+BJ49+BJ50</f>
        <v>0</v>
      </c>
      <c r="BK46" s="24">
        <f>BK47+BK48+BK49+BK50</f>
        <v>0</v>
      </c>
      <c r="BL46" s="24">
        <f>BL47+BL48+BL49+BL50</f>
        <v>0</v>
      </c>
      <c r="BM46" s="24">
        <f>BM47+BM48+BM49+BM50</f>
        <v>0</v>
      </c>
      <c r="BN46" s="24">
        <f>BN47+BN48+BN49+BN50</f>
        <v>0</v>
      </c>
      <c r="BO46" s="24">
        <f>BO47+BO48+BO49+BO50</f>
        <v>0</v>
      </c>
      <c r="BP46" s="24">
        <f>BP47+BP48+BP49+BP50</f>
        <v>0</v>
      </c>
      <c r="BQ46" s="24">
        <f>BQ47+BQ48+BQ49+BQ50</f>
        <v>0</v>
      </c>
      <c r="BR46" s="24">
        <f>BR47+BR48+BR49+BR50</f>
        <v>9.84</v>
      </c>
      <c r="BS46" s="24">
        <f>BS47+BS48+BS49+BS50</f>
        <v>9.84</v>
      </c>
      <c r="BT46" s="24">
        <f>BT47+BT48+BT49+BT50</f>
        <v>0</v>
      </c>
      <c r="BU46" s="24">
        <f>BU47+BU48+BU49+BU50</f>
        <v>0</v>
      </c>
      <c r="BV46" s="24">
        <f>BV47+BV48+BV49+BV50</f>
        <v>0</v>
      </c>
      <c r="BW46" s="24">
        <f>BW47+BW48+BW49+BW50</f>
        <v>0</v>
      </c>
      <c r="BX46" s="24">
        <f>BX47+BX48+BX49+BX50</f>
        <v>0</v>
      </c>
      <c r="BY46" s="24">
        <f>BY47+BY48+BY49+BY50</f>
        <v>0</v>
      </c>
      <c r="BZ46" s="24">
        <f>BZ47+BZ48+BZ49+BZ50</f>
        <v>0</v>
      </c>
      <c r="CA46" s="24">
        <f>CA47+CA48+CA49+CA50</f>
        <v>0</v>
      </c>
      <c r="CB46" s="24">
        <f>CB47+CB48+CB49+CB50</f>
        <v>9.84</v>
      </c>
      <c r="CC46" s="24">
        <f>CC47+CC48+CC49+CC50</f>
        <v>0</v>
      </c>
      <c r="CD46" s="24">
        <f>CD47+CD48+CD49+CD50</f>
        <v>0</v>
      </c>
      <c r="CE46" s="24">
        <f>CE47+CE48+CE49+CE50</f>
        <v>0</v>
      </c>
      <c r="CF46" s="24">
        <f>CF47+CF48+CF49+CF50</f>
        <v>0</v>
      </c>
      <c r="CG46" s="24">
        <f>CG47+CG48+CG49+CG50</f>
        <v>0</v>
      </c>
      <c r="CH46" s="24">
        <f>CH47+CH48+CH49+CH50</f>
        <v>0</v>
      </c>
      <c r="CI46" s="24">
        <f>CI47+CI48+CI49+CI50</f>
        <v>0</v>
      </c>
      <c r="CJ46" s="24">
        <f>CJ47+CJ48+CJ49+CJ50</f>
        <v>0</v>
      </c>
      <c r="CK46" s="24">
        <f>CK47+CK48+CK49+CK50</f>
        <v>0</v>
      </c>
      <c r="CL46" s="24">
        <f>CL47+CL48+CL49+CL50</f>
        <v>0</v>
      </c>
      <c r="CM46" s="24">
        <f>CM47+CM48+CM49+CM50</f>
        <v>0</v>
      </c>
      <c r="CN46" s="24">
        <f>CN47+CN48+CN49+CN50</f>
        <v>0</v>
      </c>
      <c r="CO46" s="24">
        <f>CO47+CO48+CO49+CO50</f>
        <v>0</v>
      </c>
      <c r="CP46" s="24">
        <f>CP47+CP48+CP49+CP50</f>
        <v>0</v>
      </c>
      <c r="CQ46" s="24">
        <f>CQ47+CQ48+CQ49+CQ50</f>
        <v>0</v>
      </c>
      <c r="CR46" s="24">
        <f>CR47+CR48+CR49+CR50</f>
        <v>0</v>
      </c>
      <c r="CS46" s="24">
        <f>CS47+CS48+CS49+CS50</f>
        <v>16.103999999999999</v>
      </c>
      <c r="CT46" s="24">
        <f>CT47+CT48+CT49+CT50</f>
        <v>16.103999999999999</v>
      </c>
      <c r="CU46" s="24">
        <f>CU47+CU48+CU49+CU50</f>
        <v>0</v>
      </c>
      <c r="CV46" s="24">
        <f>CV47+CV48+CV49+CV50</f>
        <v>0</v>
      </c>
      <c r="CW46" s="24">
        <f>CW47+CW48+CW49+CW50</f>
        <v>0</v>
      </c>
      <c r="CX46" s="24">
        <f>CX47+CX48+CX49+CX50</f>
        <v>0</v>
      </c>
      <c r="CY46" s="24">
        <f>CY47+CY48+CY49+CY50</f>
        <v>0</v>
      </c>
      <c r="CZ46" s="24">
        <f>CZ47+CZ48+CZ49+CZ50</f>
        <v>0</v>
      </c>
      <c r="DA46" s="24">
        <f>DA47+DA48+DA49+DA50</f>
        <v>0</v>
      </c>
      <c r="DB46" s="24">
        <f>DB47+DB48+DB49+DB50</f>
        <v>0</v>
      </c>
      <c r="DC46" s="24">
        <f>DC47+DC48+DC49+DC50</f>
        <v>16.103999999999999</v>
      </c>
      <c r="DD46" s="24">
        <f>DD47+DD48+DD49+DD50</f>
        <v>0</v>
      </c>
      <c r="DE46" s="24">
        <f>DE47+DE48+DE49+DE50</f>
        <v>0</v>
      </c>
      <c r="DF46" s="24">
        <f>DF47+DF48+DF49+DF50</f>
        <v>0</v>
      </c>
      <c r="DG46" s="24">
        <f>DG47+DG48+DG49+DG50</f>
        <v>0</v>
      </c>
      <c r="DH46" s="24">
        <f>DH47+DH48+DH49+DH50</f>
        <v>0</v>
      </c>
      <c r="DI46" s="24">
        <f>DI47+DI48+DI49+DI50</f>
        <v>0</v>
      </c>
      <c r="DJ46" s="24">
        <f>DJ47+DJ48+DJ49+DJ50</f>
        <v>0</v>
      </c>
      <c r="DK46" s="24">
        <f>DK47+DK48+DK49+DK50</f>
        <v>0</v>
      </c>
      <c r="DL46" s="24">
        <f>DL47+DL48+DL49+DL50</f>
        <v>0</v>
      </c>
      <c r="DM46" s="24">
        <f>DM47+DM48+DM49+DM50</f>
        <v>0</v>
      </c>
      <c r="DN46" s="24">
        <f>DN47+DN48+DN49+DN50</f>
        <v>0</v>
      </c>
      <c r="DO46" s="24">
        <f>DO47+DO48+DO49+DO50</f>
        <v>0</v>
      </c>
      <c r="DP46" s="24">
        <f>DP47+DP48+DP49+DP50</f>
        <v>0</v>
      </c>
      <c r="DQ46" s="24">
        <f>DQ47+DQ48+DQ49+DQ50</f>
        <v>0</v>
      </c>
      <c r="DR46" s="24">
        <f>DR47+DR48+DR49+DR50</f>
        <v>0</v>
      </c>
      <c r="DS46" s="24">
        <f>DS47+DS48+DS49+DS50</f>
        <v>0</v>
      </c>
      <c r="DT46" s="24">
        <f>DT47+DT48+DT49+DT50</f>
        <v>0</v>
      </c>
      <c r="DU46" s="24">
        <f>DU47+DU48+DU49+DU50</f>
        <v>0</v>
      </c>
      <c r="DV46" s="24">
        <f>DV47+DV48+DV49+DV50</f>
        <v>0</v>
      </c>
      <c r="DW46" s="24">
        <f>DW47+DW48+DW49+DW50</f>
        <v>0</v>
      </c>
      <c r="DX46" s="24">
        <f>DX47+DX48+DX49+DX50</f>
        <v>0</v>
      </c>
      <c r="DY46" s="24">
        <f>DY47+DY48+DY49+DY50</f>
        <v>0</v>
      </c>
      <c r="DZ46" s="24">
        <f>DZ47+DZ48+DZ49+DZ50</f>
        <v>0</v>
      </c>
      <c r="EA46" s="24">
        <f>EA47+EA48+EA49+EA50</f>
        <v>0</v>
      </c>
      <c r="EB46" s="24">
        <f>EB47+EB48+EB49+EB50</f>
        <v>0</v>
      </c>
      <c r="EC46" s="24">
        <f>EC47+EC48+EC49+EC50</f>
        <v>0</v>
      </c>
      <c r="ED46" s="24">
        <f>ED47+ED48+ED49+ED50</f>
        <v>0</v>
      </c>
      <c r="EE46" s="24">
        <f>EE47+EE48+EE49+EE50</f>
        <v>0</v>
      </c>
      <c r="EF46" s="24">
        <f>EF47+EF48+EF49+EF50</f>
        <v>0</v>
      </c>
      <c r="EG46" s="24">
        <f>EG47+EG48+EG49+EG50</f>
        <v>0</v>
      </c>
      <c r="EH46" s="24">
        <f>EH47+EH48+EH49+EH50</f>
        <v>0</v>
      </c>
      <c r="EI46" s="24">
        <f>EI47+EI48+EI49+EI50</f>
        <v>0</v>
      </c>
      <c r="EJ46" s="24">
        <f>EJ47+EJ48+EJ49+EJ50</f>
        <v>0</v>
      </c>
      <c r="EK46" s="24">
        <f>EK47+EK48+EK49+EK50</f>
        <v>0</v>
      </c>
      <c r="EL46" s="24">
        <f>EL47+EL48+EL49+EL50</f>
        <v>0</v>
      </c>
      <c r="EM46" s="24">
        <f>EM47+EM48+EM49+EM50</f>
        <v>0</v>
      </c>
      <c r="EN46" s="24">
        <f>EN47+EN48+EN49+EN50</f>
        <v>0</v>
      </c>
      <c r="EO46" s="24">
        <f>EO47+EO48+EO49+EO50</f>
        <v>0</v>
      </c>
      <c r="EP46" s="24">
        <f>EP47+EP48+EP49+EP50</f>
        <v>0</v>
      </c>
      <c r="EQ46" s="24">
        <f>EQ47+EQ48+EQ49+EQ50</f>
        <v>0</v>
      </c>
      <c r="ER46" s="24">
        <f>ER47+ER48+ER49+ER50</f>
        <v>0</v>
      </c>
      <c r="ES46" s="24">
        <f>ES47+ES48+ES49+ES50</f>
        <v>0</v>
      </c>
      <c r="ET46" s="24">
        <f>ET47+ET48+ET49+ET50</f>
        <v>0</v>
      </c>
      <c r="EU46" s="24">
        <f>EU47+EU48+EU49+EU50</f>
        <v>33.457999999999998</v>
      </c>
      <c r="EV46" s="24">
        <f>EV47+EV48+EV49+EV50</f>
        <v>33.457999999999998</v>
      </c>
      <c r="EW46" s="24">
        <f>EW47+EW48+EW49+EW50</f>
        <v>0</v>
      </c>
      <c r="EX46" s="24">
        <f>EX47+EX48+EX49+EX50</f>
        <v>0</v>
      </c>
      <c r="EY46" s="24">
        <f>EY47+EY48+EY49+EY50</f>
        <v>0</v>
      </c>
      <c r="EZ46" s="24">
        <f>EZ47+EZ48+EZ49+EZ50</f>
        <v>0</v>
      </c>
      <c r="FA46" s="24">
        <f>FA47+FA48+FA49+FA50</f>
        <v>0</v>
      </c>
      <c r="FB46" s="24">
        <f>FB47+FB48+FB49+FB50</f>
        <v>0</v>
      </c>
      <c r="FC46" s="24">
        <f>FC47+FC48+FC49+FC50</f>
        <v>0</v>
      </c>
      <c r="FD46" s="24">
        <f>FD47+FD48+FD49+FD50</f>
        <v>0</v>
      </c>
      <c r="FE46" s="24">
        <f>FE47+FE48+FE49+FE50</f>
        <v>33.457999999999998</v>
      </c>
      <c r="FF46" s="24">
        <f>FF47+FF48+FF49+FF50</f>
        <v>0</v>
      </c>
      <c r="FG46" s="24">
        <f>FG47+FG48+FG49+FG50</f>
        <v>0</v>
      </c>
      <c r="FH46" s="24">
        <f>FH47+FH48+FH49+FH50</f>
        <v>0</v>
      </c>
      <c r="FI46" s="24">
        <f>FI47+FI48+FI49+FI50</f>
        <v>0</v>
      </c>
      <c r="FJ46" s="24">
        <f>FJ47+FJ48+FJ49+FJ50</f>
        <v>0</v>
      </c>
      <c r="FK46" s="24">
        <f>FK47+FK48+FK49+FK50</f>
        <v>0</v>
      </c>
      <c r="FL46" s="24">
        <f>FL47+FL48+FL49+FL50</f>
        <v>0</v>
      </c>
      <c r="FM46" s="24">
        <f>FM47+FM48+FM49+FM50</f>
        <v>0</v>
      </c>
      <c r="FN46" s="24">
        <f>FN47+FN48+FN49+FN50</f>
        <v>0</v>
      </c>
      <c r="FO46" s="24">
        <f>FO47+FO48+FO49+FO50</f>
        <v>0</v>
      </c>
      <c r="FP46" s="24">
        <f>FP47+FP48+FP49+FP50</f>
        <v>0</v>
      </c>
      <c r="FQ46" s="24">
        <f>FQ47+FQ48+FQ49+FQ50</f>
        <v>0</v>
      </c>
      <c r="FR46" s="24">
        <f>FR47+FR48+FR49+FR50</f>
        <v>0</v>
      </c>
      <c r="FS46" s="24">
        <f>FS47+FS48+FS49+FS50</f>
        <v>0</v>
      </c>
      <c r="FT46" s="24">
        <f>FT47+FT48+FT49+FT50</f>
        <v>0</v>
      </c>
      <c r="FU46" s="24">
        <f>FU47+FU48+FU49+FU50</f>
        <v>0</v>
      </c>
      <c r="FV46" s="24">
        <f>FV47+FV48+FV49+FV50</f>
        <v>0</v>
      </c>
      <c r="FW46" s="24">
        <f>FW47+FW48+FW49+FW50</f>
        <v>6.3680000000000003</v>
      </c>
      <c r="FX46" s="24">
        <f>FX47+FX48+FX49+FX50</f>
        <v>8.3390000000000004</v>
      </c>
      <c r="FY46" s="24">
        <f>FY47+FY48+FY49+FY50</f>
        <v>13.647</v>
      </c>
      <c r="FZ46" s="24">
        <f>FZ47+FZ48+FZ49+FZ50</f>
        <v>0</v>
      </c>
      <c r="GA46" s="24">
        <f>GA47+GA48+GA49+GA50</f>
        <v>28.353999999999999</v>
      </c>
      <c r="GB46" s="20"/>
    </row>
    <row r="47" spans="1:184" x14ac:dyDescent="0.25">
      <c r="A47" s="37" t="s">
        <v>120</v>
      </c>
      <c r="B47" s="83" t="s">
        <v>119</v>
      </c>
      <c r="C47" s="73" t="s">
        <v>26</v>
      </c>
      <c r="D47" s="23">
        <v>1</v>
      </c>
      <c r="E47" s="26">
        <v>2015</v>
      </c>
      <c r="F47" s="26">
        <v>2015</v>
      </c>
      <c r="G47" s="24">
        <f>H47</f>
        <v>3.7570000000000001</v>
      </c>
      <c r="H47" s="34">
        <f>I47+EU47</f>
        <v>3.7570000000000001</v>
      </c>
      <c r="I47" s="24"/>
      <c r="J47" s="30"/>
      <c r="K47" s="23">
        <v>0.63</v>
      </c>
      <c r="L47" s="23"/>
      <c r="M47" s="23"/>
      <c r="N47" s="23"/>
      <c r="O47" s="23">
        <f>J47+K47+L47+M47+N47</f>
        <v>0.63</v>
      </c>
      <c r="P47" s="22">
        <f>Q47+AH47</f>
        <v>0</v>
      </c>
      <c r="Q47" s="22">
        <f>S47+T47+U47+V47+W47+X47+Y47+Z47+AA47+AB47+AC47+AD47</f>
        <v>0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1"/>
      <c r="AG47" s="22"/>
      <c r="AH47" s="22">
        <f>AI47+AJ47+AK47+AL47+AM47+AN47+AO47</f>
        <v>0</v>
      </c>
      <c r="AI47" s="22"/>
      <c r="AJ47" s="22"/>
      <c r="AK47" s="22"/>
      <c r="AL47" s="22"/>
      <c r="AM47" s="22"/>
      <c r="AN47" s="22"/>
      <c r="AO47" s="22"/>
      <c r="AP47" s="22"/>
      <c r="AQ47" s="22">
        <f>AR47+BI47</f>
        <v>3.7570000000000001</v>
      </c>
      <c r="AR47" s="22">
        <f>AT47+AU47+AV47+AW47+AX47+BA47</f>
        <v>3.7570000000000001</v>
      </c>
      <c r="AS47" s="22"/>
      <c r="AT47" s="22"/>
      <c r="AU47" s="22"/>
      <c r="AV47" s="22"/>
      <c r="AW47" s="22"/>
      <c r="AX47" s="22"/>
      <c r="AY47" s="22"/>
      <c r="AZ47" s="22"/>
      <c r="BA47" s="22">
        <v>3.7570000000000001</v>
      </c>
      <c r="BB47" s="22"/>
      <c r="BC47" s="22"/>
      <c r="BD47" s="22"/>
      <c r="BE47" s="22"/>
      <c r="BF47" s="22"/>
      <c r="BG47" s="21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>
        <f>BS47+CJ47</f>
        <v>0</v>
      </c>
      <c r="BS47" s="22">
        <f>BU47+BV47+BW47+BX47+BY47+CB47</f>
        <v>0</v>
      </c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1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>
        <f>CT47+DK47</f>
        <v>0</v>
      </c>
      <c r="CT47" s="22">
        <f>CV47+CW47+CX47+CY47+CZ47+DC47</f>
        <v>0</v>
      </c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1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>
        <f>DU47+EL47</f>
        <v>0</v>
      </c>
      <c r="DU47" s="22">
        <f>DW47+DX47+DY47+DZ47+EA47+ED47</f>
        <v>0</v>
      </c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1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>
        <f>EV47+FM47</f>
        <v>3.7570000000000001</v>
      </c>
      <c r="EV47" s="21">
        <f>EX47+EY47+EZ47+FA47+FB47+FC47+FE47</f>
        <v>3.7570000000000001</v>
      </c>
      <c r="EW47" s="22"/>
      <c r="EX47" s="22">
        <f>S47+AT47+BU47+CV47+DW47</f>
        <v>0</v>
      </c>
      <c r="EY47" s="22">
        <f>T47+AU47+BV47+CW47+DX47</f>
        <v>0</v>
      </c>
      <c r="EZ47" s="22">
        <f>U47+AV47+BW47+CX47+DY47</f>
        <v>0</v>
      </c>
      <c r="FA47" s="22">
        <f>V47+AW47+BX47+CY47+DZ47</f>
        <v>0</v>
      </c>
      <c r="FB47" s="22">
        <f>W47+AX47+BY47+CZ47+EA47</f>
        <v>0</v>
      </c>
      <c r="FC47" s="22">
        <f>X47+AY47+BZ47+DA47+EB47</f>
        <v>0</v>
      </c>
      <c r="FD47" s="22">
        <f>Y47+AZ47+CA47+DB47+EC47</f>
        <v>0</v>
      </c>
      <c r="FE47" s="22">
        <f>Z47+BA47+CB47+DC47+ED47</f>
        <v>3.7570000000000001</v>
      </c>
      <c r="FF47" s="22">
        <f>AA47+BB47+CC47+DD47+EE47</f>
        <v>0</v>
      </c>
      <c r="FG47" s="22">
        <f>AB47+BC47+CD47+DE47+EF47</f>
        <v>0</v>
      </c>
      <c r="FH47" s="22">
        <f>AC47+BD47+CE47+DF47+EG47</f>
        <v>0</v>
      </c>
      <c r="FI47" s="22">
        <f>AD47+BE47+CF47+DG47+EH47</f>
        <v>0</v>
      </c>
      <c r="FJ47" s="22">
        <f>AE47+BF47+CG47+DH47+EI47</f>
        <v>0</v>
      </c>
      <c r="FK47" s="22">
        <f>AF47+BG47+CH47+DI47+EJ47</f>
        <v>0</v>
      </c>
      <c r="FL47" s="22">
        <f>AG47+BH47+CI47+DJ47+EK47</f>
        <v>0</v>
      </c>
      <c r="FM47" s="22">
        <f>AH47+BI47+CJ47+DK47+EL47</f>
        <v>0</v>
      </c>
      <c r="FN47" s="22">
        <f>AI47+BJ47+CK47+DL47+EM47</f>
        <v>0</v>
      </c>
      <c r="FO47" s="22">
        <v>0</v>
      </c>
      <c r="FP47" s="22">
        <v>0</v>
      </c>
      <c r="FQ47" s="22">
        <v>0</v>
      </c>
      <c r="FR47" s="22">
        <v>0</v>
      </c>
      <c r="FS47" s="22">
        <v>0</v>
      </c>
      <c r="FT47" s="22">
        <v>0</v>
      </c>
      <c r="FU47" s="22"/>
      <c r="FV47" s="21"/>
      <c r="FW47" s="21">
        <v>3.1840000000000002</v>
      </c>
      <c r="FX47" s="21"/>
      <c r="FY47" s="21"/>
      <c r="FZ47" s="21"/>
      <c r="GA47" s="21">
        <f>FZ47+FY47+FX47+FW47+FV47</f>
        <v>3.1840000000000002</v>
      </c>
      <c r="GB47" s="20"/>
    </row>
    <row r="48" spans="1:184" x14ac:dyDescent="0.25">
      <c r="A48" s="37" t="s">
        <v>118</v>
      </c>
      <c r="B48" s="83" t="s">
        <v>117</v>
      </c>
      <c r="C48" s="73" t="s">
        <v>26</v>
      </c>
      <c r="D48" s="23">
        <v>1</v>
      </c>
      <c r="E48" s="26">
        <v>2015</v>
      </c>
      <c r="F48" s="26">
        <v>2015</v>
      </c>
      <c r="G48" s="24">
        <f>H48</f>
        <v>3.7570000000000001</v>
      </c>
      <c r="H48" s="34">
        <f>I48+EU48</f>
        <v>3.7570000000000001</v>
      </c>
      <c r="I48" s="24"/>
      <c r="J48" s="30"/>
      <c r="K48" s="23">
        <v>0.63</v>
      </c>
      <c r="L48" s="23"/>
      <c r="M48" s="23"/>
      <c r="N48" s="23"/>
      <c r="O48" s="23">
        <f>J48+K48+L48+M48+N48</f>
        <v>0.63</v>
      </c>
      <c r="P48" s="22">
        <f>Q48+AH48</f>
        <v>0</v>
      </c>
      <c r="Q48" s="22">
        <f>S48+T48+U48+V48+W48+X48+Y48+Z48+AA48+AB48+AC48+AD48</f>
        <v>0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1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>
        <f>AR48+BI48</f>
        <v>3.7570000000000001</v>
      </c>
      <c r="AR48" s="22">
        <f>AT48+AU48+AV48+AW48+AX48+BA48</f>
        <v>3.7570000000000001</v>
      </c>
      <c r="AS48" s="22"/>
      <c r="AT48" s="22"/>
      <c r="AU48" s="22"/>
      <c r="AV48" s="22"/>
      <c r="AW48" s="22"/>
      <c r="AX48" s="22"/>
      <c r="AY48" s="22"/>
      <c r="AZ48" s="22"/>
      <c r="BA48" s="22">
        <v>3.7570000000000001</v>
      </c>
      <c r="BB48" s="22"/>
      <c r="BC48" s="22"/>
      <c r="BD48" s="22"/>
      <c r="BE48" s="22"/>
      <c r="BF48" s="22"/>
      <c r="BG48" s="21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>
        <f>BS48+CJ48</f>
        <v>0</v>
      </c>
      <c r="BS48" s="22">
        <f>BU48+BV48+BW48+BX48+BY48+CB48</f>
        <v>0</v>
      </c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1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>
        <f>CT48+DK48</f>
        <v>0</v>
      </c>
      <c r="CT48" s="22">
        <f>CV48+CW48+CX48+CY48+CZ48+DC48</f>
        <v>0</v>
      </c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1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>
        <f>DU48+EL48</f>
        <v>0</v>
      </c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1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>
        <f>EV48+FM48</f>
        <v>3.7570000000000001</v>
      </c>
      <c r="EV48" s="21">
        <f>EX48+EY48+EZ48+FA48+FB48+FC48+FE48</f>
        <v>3.7570000000000001</v>
      </c>
      <c r="EW48" s="22"/>
      <c r="EX48" s="22"/>
      <c r="EY48" s="22"/>
      <c r="EZ48" s="22"/>
      <c r="FA48" s="22"/>
      <c r="FB48" s="22"/>
      <c r="FC48" s="22"/>
      <c r="FD48" s="22"/>
      <c r="FE48" s="22">
        <f>Z48+BA48+CB48+DC48+ED48</f>
        <v>3.7570000000000001</v>
      </c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1"/>
      <c r="FW48" s="21">
        <v>3.1840000000000002</v>
      </c>
      <c r="FX48" s="21"/>
      <c r="FY48" s="21"/>
      <c r="FZ48" s="21"/>
      <c r="GA48" s="21">
        <f>FZ48+FY48+FX48+FW48+FV48</f>
        <v>3.1840000000000002</v>
      </c>
      <c r="GB48" s="20"/>
    </row>
    <row r="49" spans="1:184" x14ac:dyDescent="0.25">
      <c r="A49" s="37" t="s">
        <v>116</v>
      </c>
      <c r="B49" s="83" t="s">
        <v>115</v>
      </c>
      <c r="C49" s="73" t="s">
        <v>26</v>
      </c>
      <c r="D49" s="23">
        <v>2.5</v>
      </c>
      <c r="E49" s="26">
        <v>2017</v>
      </c>
      <c r="F49" s="26">
        <v>2017</v>
      </c>
      <c r="G49" s="24">
        <f>H49</f>
        <v>16.103999999999999</v>
      </c>
      <c r="H49" s="34">
        <f>I49+EU49</f>
        <v>16.103999999999999</v>
      </c>
      <c r="I49" s="24"/>
      <c r="J49" s="30"/>
      <c r="K49" s="23"/>
      <c r="L49" s="23"/>
      <c r="M49" s="23">
        <v>2.5</v>
      </c>
      <c r="N49" s="23"/>
      <c r="O49" s="23">
        <f>J49+K49+L49+M49+N49</f>
        <v>2.5</v>
      </c>
      <c r="P49" s="22">
        <f>Q49+AH49</f>
        <v>0</v>
      </c>
      <c r="Q49" s="22">
        <f>S49+T49+U49+V49+W49+X49+Y49+Z49+AA49+AB49+AC49+AD49</f>
        <v>0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1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>
        <f>AR49+BI49</f>
        <v>0</v>
      </c>
      <c r="AR49" s="22">
        <f>AT49+AU49+AV49+AW49+AX49+BA49</f>
        <v>0</v>
      </c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1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>
        <f>BS49+CJ49</f>
        <v>0</v>
      </c>
      <c r="BS49" s="22">
        <f>BU49+BV49+BW49+BX49+BY49+CB49</f>
        <v>0</v>
      </c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1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>
        <f>CT49+DK49</f>
        <v>16.103999999999999</v>
      </c>
      <c r="CT49" s="22">
        <f>CV49+CW49+CX49+CY49+CZ49+DC49</f>
        <v>16.103999999999999</v>
      </c>
      <c r="CU49" s="22"/>
      <c r="CV49" s="22"/>
      <c r="CW49" s="22"/>
      <c r="CX49" s="22"/>
      <c r="CY49" s="22"/>
      <c r="CZ49" s="22"/>
      <c r="DA49" s="22"/>
      <c r="DB49" s="22"/>
      <c r="DC49" s="22">
        <v>16.103999999999999</v>
      </c>
      <c r="DD49" s="22"/>
      <c r="DE49" s="22"/>
      <c r="DF49" s="22"/>
      <c r="DG49" s="22"/>
      <c r="DH49" s="22"/>
      <c r="DI49" s="21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>
        <f>DU49+EL49</f>
        <v>0</v>
      </c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1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>
        <f>EV49+FM49</f>
        <v>16.103999999999999</v>
      </c>
      <c r="EV49" s="21">
        <f>EX49+EY49+EZ49+FA49+FB49+FC49+FE49</f>
        <v>16.103999999999999</v>
      </c>
      <c r="EW49" s="22"/>
      <c r="EX49" s="22"/>
      <c r="EY49" s="22"/>
      <c r="EZ49" s="22"/>
      <c r="FA49" s="22"/>
      <c r="FB49" s="22"/>
      <c r="FC49" s="22"/>
      <c r="FD49" s="22"/>
      <c r="FE49" s="22">
        <f>Z49+BA49+CB49+DC49+ED49</f>
        <v>16.103999999999999</v>
      </c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1"/>
      <c r="FW49" s="21"/>
      <c r="FX49" s="21"/>
      <c r="FY49" s="21">
        <v>13.647</v>
      </c>
      <c r="FZ49" s="21"/>
      <c r="GA49" s="21">
        <f>FZ49+FY49+FX49+FW49+FV49</f>
        <v>13.647</v>
      </c>
      <c r="GB49" s="20"/>
    </row>
    <row r="50" spans="1:184" x14ac:dyDescent="0.25">
      <c r="A50" s="37" t="s">
        <v>114</v>
      </c>
      <c r="B50" s="83" t="s">
        <v>113</v>
      </c>
      <c r="C50" s="73" t="s">
        <v>26</v>
      </c>
      <c r="D50" s="23">
        <v>1.6</v>
      </c>
      <c r="E50" s="26">
        <v>2016</v>
      </c>
      <c r="F50" s="26">
        <v>2016</v>
      </c>
      <c r="G50" s="24">
        <f>H50</f>
        <v>9.84</v>
      </c>
      <c r="H50" s="34">
        <f>I50+EU50</f>
        <v>9.84</v>
      </c>
      <c r="I50" s="24"/>
      <c r="J50" s="30"/>
      <c r="K50" s="23"/>
      <c r="L50" s="23">
        <v>1.6</v>
      </c>
      <c r="M50" s="23"/>
      <c r="N50" s="23"/>
      <c r="O50" s="23">
        <f>J50+K50+L50+M50+N50</f>
        <v>1.6</v>
      </c>
      <c r="P50" s="22">
        <f>Q50+AH50</f>
        <v>0</v>
      </c>
      <c r="Q50" s="22">
        <f>S50+T50+U50+V50+W50+X50+Y50+Z50+AA50+AB50+AC50+AD50</f>
        <v>0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1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>
        <f>AR50+BI50</f>
        <v>0</v>
      </c>
      <c r="AR50" s="22">
        <f>AT50+AU50+AV50+AW50+AX50+BA50</f>
        <v>0</v>
      </c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1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>
        <f>BS50+CJ50</f>
        <v>9.84</v>
      </c>
      <c r="BS50" s="22">
        <f>BU50+BV50+BW50+BX50+BY50+CB50</f>
        <v>9.84</v>
      </c>
      <c r="BT50" s="22"/>
      <c r="BU50" s="22"/>
      <c r="BV50" s="22"/>
      <c r="BW50" s="22"/>
      <c r="BX50" s="22"/>
      <c r="BY50" s="22"/>
      <c r="BZ50" s="22"/>
      <c r="CA50" s="22"/>
      <c r="CB50" s="22">
        <v>9.84</v>
      </c>
      <c r="CC50" s="22"/>
      <c r="CD50" s="22"/>
      <c r="CE50" s="22"/>
      <c r="CF50" s="22"/>
      <c r="CG50" s="22"/>
      <c r="CH50" s="21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>
        <f>CT50+DK50</f>
        <v>0</v>
      </c>
      <c r="CT50" s="22">
        <f>CV50+CW50+CX50+CY50+CZ50+DC50</f>
        <v>0</v>
      </c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1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>
        <f>DU50+EL50</f>
        <v>0</v>
      </c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1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>
        <f>EV50+FM50</f>
        <v>9.84</v>
      </c>
      <c r="EV50" s="21">
        <f>EX50+EY50+EZ50+FA50+FB50+FC50+FE50</f>
        <v>9.84</v>
      </c>
      <c r="EW50" s="22"/>
      <c r="EX50" s="22"/>
      <c r="EY50" s="22"/>
      <c r="EZ50" s="22"/>
      <c r="FA50" s="22"/>
      <c r="FB50" s="22"/>
      <c r="FC50" s="22"/>
      <c r="FD50" s="22"/>
      <c r="FE50" s="22">
        <f>Z50+BA50+CB50+DC50+ED50</f>
        <v>9.84</v>
      </c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1"/>
      <c r="FW50" s="21"/>
      <c r="FX50" s="21">
        <v>8.3390000000000004</v>
      </c>
      <c r="FY50" s="21"/>
      <c r="FZ50" s="21"/>
      <c r="GA50" s="21">
        <f>FZ50+FY50+FX50+FW50+FV50</f>
        <v>8.3390000000000004</v>
      </c>
      <c r="GB50" s="20"/>
    </row>
    <row r="51" spans="1:184" x14ac:dyDescent="0.25">
      <c r="A51" s="37"/>
      <c r="B51" s="65" t="s">
        <v>112</v>
      </c>
      <c r="C51" s="73"/>
      <c r="D51" s="23"/>
      <c r="E51" s="26"/>
      <c r="F51" s="26"/>
      <c r="G51" s="24"/>
      <c r="H51" s="24"/>
      <c r="I51" s="24"/>
      <c r="J51" s="23"/>
      <c r="K51" s="23"/>
      <c r="L51" s="23"/>
      <c r="M51" s="23"/>
      <c r="N51" s="23"/>
      <c r="O51" s="23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0"/>
    </row>
    <row r="52" spans="1:184" ht="31.5" x14ac:dyDescent="0.25">
      <c r="A52" s="37" t="s">
        <v>111</v>
      </c>
      <c r="B52" s="90" t="s">
        <v>41</v>
      </c>
      <c r="C52" s="73"/>
      <c r="D52" s="23"/>
      <c r="E52" s="26"/>
      <c r="F52" s="26"/>
      <c r="G52" s="24">
        <f>G53</f>
        <v>298.70400000000001</v>
      </c>
      <c r="H52" s="24">
        <f>H53</f>
        <v>211.87200000000004</v>
      </c>
      <c r="I52" s="24">
        <f>I53</f>
        <v>15.827</v>
      </c>
      <c r="J52" s="23">
        <f>J53</f>
        <v>0</v>
      </c>
      <c r="K52" s="23">
        <f>K53</f>
        <v>0</v>
      </c>
      <c r="L52" s="23">
        <f>L53</f>
        <v>0</v>
      </c>
      <c r="M52" s="23">
        <f>M53</f>
        <v>0</v>
      </c>
      <c r="N52" s="23">
        <f>N53</f>
        <v>0</v>
      </c>
      <c r="O52" s="23">
        <f>O53</f>
        <v>0</v>
      </c>
      <c r="P52" s="21">
        <f>P53</f>
        <v>23.6</v>
      </c>
      <c r="Q52" s="21">
        <f>Q53</f>
        <v>23.6</v>
      </c>
      <c r="R52" s="21">
        <f>R53</f>
        <v>0</v>
      </c>
      <c r="S52" s="21">
        <f>S53</f>
        <v>23.6</v>
      </c>
      <c r="T52" s="21">
        <f>T53</f>
        <v>0</v>
      </c>
      <c r="U52" s="21">
        <f>U53</f>
        <v>0</v>
      </c>
      <c r="V52" s="21">
        <f>V53</f>
        <v>0</v>
      </c>
      <c r="W52" s="21">
        <f>W53</f>
        <v>0</v>
      </c>
      <c r="X52" s="21">
        <f>X53</f>
        <v>0</v>
      </c>
      <c r="Y52" s="21">
        <f>Y53</f>
        <v>0</v>
      </c>
      <c r="Z52" s="21">
        <f>Z53</f>
        <v>0</v>
      </c>
      <c r="AA52" s="21">
        <f>AA53</f>
        <v>0</v>
      </c>
      <c r="AB52" s="21">
        <f>AB53</f>
        <v>0</v>
      </c>
      <c r="AC52" s="21">
        <f>AC53</f>
        <v>0</v>
      </c>
      <c r="AD52" s="21">
        <f>AD53</f>
        <v>0</v>
      </c>
      <c r="AE52" s="21">
        <f>AE53</f>
        <v>0</v>
      </c>
      <c r="AF52" s="21">
        <f>AF53</f>
        <v>0</v>
      </c>
      <c r="AG52" s="21">
        <f>AG53</f>
        <v>0</v>
      </c>
      <c r="AH52" s="21">
        <f>AH53</f>
        <v>0</v>
      </c>
      <c r="AI52" s="21">
        <f>AI53</f>
        <v>0</v>
      </c>
      <c r="AJ52" s="21">
        <f>AJ53</f>
        <v>0</v>
      </c>
      <c r="AK52" s="21">
        <f>AK53</f>
        <v>0</v>
      </c>
      <c r="AL52" s="21">
        <f>AL53</f>
        <v>0</v>
      </c>
      <c r="AM52" s="21">
        <f>AM53</f>
        <v>0</v>
      </c>
      <c r="AN52" s="21">
        <f>AN53</f>
        <v>0</v>
      </c>
      <c r="AO52" s="21">
        <f>AO53</f>
        <v>0</v>
      </c>
      <c r="AP52" s="21">
        <f>AP53</f>
        <v>0</v>
      </c>
      <c r="AQ52" s="21">
        <f>AQ53</f>
        <v>23.6</v>
      </c>
      <c r="AR52" s="21">
        <f>AR53</f>
        <v>23.6</v>
      </c>
      <c r="AS52" s="21">
        <f>AS53</f>
        <v>0</v>
      </c>
      <c r="AT52" s="21">
        <f>AT53</f>
        <v>23.6</v>
      </c>
      <c r="AU52" s="21">
        <f>AU53</f>
        <v>0</v>
      </c>
      <c r="AV52" s="21">
        <f>AV53</f>
        <v>0</v>
      </c>
      <c r="AW52" s="21">
        <f>AW53</f>
        <v>0</v>
      </c>
      <c r="AX52" s="21">
        <f>AX53</f>
        <v>0</v>
      </c>
      <c r="AY52" s="21">
        <f>AY53</f>
        <v>0</v>
      </c>
      <c r="AZ52" s="21">
        <f>AZ53</f>
        <v>0</v>
      </c>
      <c r="BA52" s="21">
        <f>BA53</f>
        <v>0</v>
      </c>
      <c r="BB52" s="21">
        <f>BB53</f>
        <v>0</v>
      </c>
      <c r="BC52" s="21">
        <f>BC53</f>
        <v>0</v>
      </c>
      <c r="BD52" s="21">
        <f>BD53</f>
        <v>0</v>
      </c>
      <c r="BE52" s="21">
        <f>BE53</f>
        <v>0</v>
      </c>
      <c r="BF52" s="21">
        <f>BF53</f>
        <v>0</v>
      </c>
      <c r="BG52" s="21">
        <f>BG53</f>
        <v>0</v>
      </c>
      <c r="BH52" s="21">
        <f>BH53</f>
        <v>0</v>
      </c>
      <c r="BI52" s="21">
        <f>BI53</f>
        <v>0</v>
      </c>
      <c r="BJ52" s="21">
        <f>BJ53</f>
        <v>0</v>
      </c>
      <c r="BK52" s="21">
        <f>BK53</f>
        <v>0</v>
      </c>
      <c r="BL52" s="21">
        <f>BL53</f>
        <v>0</v>
      </c>
      <c r="BM52" s="21">
        <f>BM53</f>
        <v>0</v>
      </c>
      <c r="BN52" s="21">
        <f>BN53</f>
        <v>0</v>
      </c>
      <c r="BO52" s="21">
        <f>BO53</f>
        <v>0</v>
      </c>
      <c r="BP52" s="21">
        <f>BP53</f>
        <v>0</v>
      </c>
      <c r="BQ52" s="21">
        <f>BQ53</f>
        <v>0</v>
      </c>
      <c r="BR52" s="21">
        <f>BR53</f>
        <v>23.6</v>
      </c>
      <c r="BS52" s="21">
        <f>BS53</f>
        <v>23.6</v>
      </c>
      <c r="BT52" s="21">
        <f>BT53</f>
        <v>0</v>
      </c>
      <c r="BU52" s="21">
        <f>BU53</f>
        <v>23.6</v>
      </c>
      <c r="BV52" s="21">
        <f>BV53</f>
        <v>0</v>
      </c>
      <c r="BW52" s="21">
        <f>BW53</f>
        <v>0</v>
      </c>
      <c r="BX52" s="21">
        <f>BX53</f>
        <v>0</v>
      </c>
      <c r="BY52" s="21">
        <f>BY53</f>
        <v>0</v>
      </c>
      <c r="BZ52" s="21">
        <f>BZ53</f>
        <v>0</v>
      </c>
      <c r="CA52" s="21">
        <f>CA53</f>
        <v>0</v>
      </c>
      <c r="CB52" s="21">
        <f>CB53</f>
        <v>0</v>
      </c>
      <c r="CC52" s="21">
        <f>CC53</f>
        <v>0</v>
      </c>
      <c r="CD52" s="21">
        <f>CD53</f>
        <v>0</v>
      </c>
      <c r="CE52" s="21">
        <f>CE53</f>
        <v>0</v>
      </c>
      <c r="CF52" s="21">
        <f>CF53</f>
        <v>0</v>
      </c>
      <c r="CG52" s="21">
        <f>CG53</f>
        <v>0</v>
      </c>
      <c r="CH52" s="21">
        <f>CH53</f>
        <v>0</v>
      </c>
      <c r="CI52" s="21">
        <f>CI53</f>
        <v>0</v>
      </c>
      <c r="CJ52" s="21">
        <f>CJ53</f>
        <v>0</v>
      </c>
      <c r="CK52" s="21">
        <f>CK53</f>
        <v>0</v>
      </c>
      <c r="CL52" s="21">
        <f>CL53</f>
        <v>0</v>
      </c>
      <c r="CM52" s="21">
        <f>CM53</f>
        <v>0</v>
      </c>
      <c r="CN52" s="21">
        <f>CN53</f>
        <v>0</v>
      </c>
      <c r="CO52" s="21">
        <f>CO53</f>
        <v>0</v>
      </c>
      <c r="CP52" s="21">
        <f>CP53</f>
        <v>0</v>
      </c>
      <c r="CQ52" s="21">
        <f>CQ53</f>
        <v>0</v>
      </c>
      <c r="CR52" s="21">
        <f>CR53</f>
        <v>0</v>
      </c>
      <c r="CS52" s="21">
        <f>CS53</f>
        <v>23.6</v>
      </c>
      <c r="CT52" s="21">
        <f>CT53</f>
        <v>23.6</v>
      </c>
      <c r="CU52" s="21">
        <f>CU53</f>
        <v>0</v>
      </c>
      <c r="CV52" s="21">
        <f>CV53</f>
        <v>23.6</v>
      </c>
      <c r="CW52" s="21">
        <f>CW53</f>
        <v>0</v>
      </c>
      <c r="CX52" s="21">
        <f>CX53</f>
        <v>0</v>
      </c>
      <c r="CY52" s="21">
        <f>CY53</f>
        <v>0</v>
      </c>
      <c r="CZ52" s="21">
        <f>CZ53</f>
        <v>0</v>
      </c>
      <c r="DA52" s="21">
        <f>DA53</f>
        <v>0</v>
      </c>
      <c r="DB52" s="21">
        <f>DB53</f>
        <v>0</v>
      </c>
      <c r="DC52" s="21">
        <f>DC53</f>
        <v>0</v>
      </c>
      <c r="DD52" s="21">
        <f>DD53</f>
        <v>0</v>
      </c>
      <c r="DE52" s="21">
        <f>DE53</f>
        <v>0</v>
      </c>
      <c r="DF52" s="21">
        <f>DF53</f>
        <v>0</v>
      </c>
      <c r="DG52" s="21">
        <f>DG53</f>
        <v>0</v>
      </c>
      <c r="DH52" s="21">
        <f>DH53</f>
        <v>0</v>
      </c>
      <c r="DI52" s="21">
        <f>DI53</f>
        <v>0</v>
      </c>
      <c r="DJ52" s="21">
        <f>DJ53</f>
        <v>0</v>
      </c>
      <c r="DK52" s="21">
        <f>DK53</f>
        <v>0</v>
      </c>
      <c r="DL52" s="21">
        <f>DL53</f>
        <v>0</v>
      </c>
      <c r="DM52" s="21">
        <f>DM53</f>
        <v>0</v>
      </c>
      <c r="DN52" s="21">
        <f>DN53</f>
        <v>0</v>
      </c>
      <c r="DO52" s="21">
        <f>DO53</f>
        <v>0</v>
      </c>
      <c r="DP52" s="21">
        <f>DP53</f>
        <v>0</v>
      </c>
      <c r="DQ52" s="21">
        <f>DQ53</f>
        <v>0</v>
      </c>
      <c r="DR52" s="21">
        <f>DR53</f>
        <v>0</v>
      </c>
      <c r="DS52" s="21">
        <f>DS53</f>
        <v>0</v>
      </c>
      <c r="DT52" s="21">
        <f>DT53</f>
        <v>36.558</v>
      </c>
      <c r="DU52" s="21">
        <f>DU53</f>
        <v>36.558</v>
      </c>
      <c r="DV52" s="21">
        <f>DV53</f>
        <v>0</v>
      </c>
      <c r="DW52" s="21">
        <f>DW53</f>
        <v>36.558</v>
      </c>
      <c r="DX52" s="21">
        <f>DX53</f>
        <v>0</v>
      </c>
      <c r="DY52" s="21">
        <f>DY53</f>
        <v>0</v>
      </c>
      <c r="DZ52" s="21">
        <f>DZ53</f>
        <v>0</v>
      </c>
      <c r="EA52" s="21">
        <f>EA53</f>
        <v>0</v>
      </c>
      <c r="EB52" s="21">
        <f>EB53</f>
        <v>0</v>
      </c>
      <c r="EC52" s="21">
        <f>EC53</f>
        <v>0</v>
      </c>
      <c r="ED52" s="21">
        <f>ED53</f>
        <v>0</v>
      </c>
      <c r="EE52" s="21">
        <f>EE53</f>
        <v>0</v>
      </c>
      <c r="EF52" s="21">
        <f>EF53</f>
        <v>0</v>
      </c>
      <c r="EG52" s="21">
        <f>EG53</f>
        <v>0</v>
      </c>
      <c r="EH52" s="21">
        <f>EH53</f>
        <v>0</v>
      </c>
      <c r="EI52" s="21">
        <f>EI53</f>
        <v>0</v>
      </c>
      <c r="EJ52" s="21">
        <f>EJ53</f>
        <v>0</v>
      </c>
      <c r="EK52" s="21">
        <f>EK53</f>
        <v>0</v>
      </c>
      <c r="EL52" s="21">
        <f>EL53</f>
        <v>0</v>
      </c>
      <c r="EM52" s="21">
        <f>EM53</f>
        <v>0</v>
      </c>
      <c r="EN52" s="21">
        <f>EN53</f>
        <v>0</v>
      </c>
      <c r="EO52" s="21">
        <f>EO53</f>
        <v>0</v>
      </c>
      <c r="EP52" s="21">
        <f>EP53</f>
        <v>0</v>
      </c>
      <c r="EQ52" s="21">
        <f>EQ53</f>
        <v>0</v>
      </c>
      <c r="ER52" s="21">
        <f>ER53</f>
        <v>0</v>
      </c>
      <c r="ES52" s="21">
        <f>ES53</f>
        <v>0</v>
      </c>
      <c r="ET52" s="21">
        <f>ET53</f>
        <v>0</v>
      </c>
      <c r="EU52" s="21">
        <f>EU53</f>
        <v>130.958</v>
      </c>
      <c r="EV52" s="21">
        <f>EV53</f>
        <v>130.958</v>
      </c>
      <c r="EW52" s="21">
        <f>EW53</f>
        <v>0</v>
      </c>
      <c r="EX52" s="21">
        <f>EX53</f>
        <v>130.958</v>
      </c>
      <c r="EY52" s="21">
        <f>EY53</f>
        <v>0</v>
      </c>
      <c r="EZ52" s="21">
        <f>EZ53</f>
        <v>0</v>
      </c>
      <c r="FA52" s="21">
        <f>FA53</f>
        <v>0</v>
      </c>
      <c r="FB52" s="21">
        <f>FB53</f>
        <v>0</v>
      </c>
      <c r="FC52" s="21">
        <f>FC53</f>
        <v>0</v>
      </c>
      <c r="FD52" s="21">
        <f>FD53</f>
        <v>0</v>
      </c>
      <c r="FE52" s="21">
        <f>FE53</f>
        <v>0</v>
      </c>
      <c r="FF52" s="21">
        <f>FF53</f>
        <v>0</v>
      </c>
      <c r="FG52" s="21">
        <f>FG53</f>
        <v>0</v>
      </c>
      <c r="FH52" s="21">
        <f>FH53</f>
        <v>0</v>
      </c>
      <c r="FI52" s="21">
        <f>FI53</f>
        <v>0</v>
      </c>
      <c r="FJ52" s="21">
        <f>FJ53</f>
        <v>0</v>
      </c>
      <c r="FK52" s="21">
        <f>FK53</f>
        <v>0</v>
      </c>
      <c r="FL52" s="21">
        <f>FL53</f>
        <v>0</v>
      </c>
      <c r="FM52" s="21">
        <f>FM53</f>
        <v>0</v>
      </c>
      <c r="FN52" s="21">
        <f>FN53</f>
        <v>0</v>
      </c>
      <c r="FO52" s="21">
        <f>FO53</f>
        <v>0</v>
      </c>
      <c r="FP52" s="21">
        <f>FP53</f>
        <v>0</v>
      </c>
      <c r="FQ52" s="21">
        <f>FQ53</f>
        <v>0</v>
      </c>
      <c r="FR52" s="21">
        <f>FR53</f>
        <v>0</v>
      </c>
      <c r="FS52" s="21">
        <f>FS53</f>
        <v>0</v>
      </c>
      <c r="FT52" s="21">
        <f>FT53</f>
        <v>0</v>
      </c>
      <c r="FU52" s="21">
        <f>FU53</f>
        <v>0</v>
      </c>
      <c r="FV52" s="21">
        <f>FV53</f>
        <v>20</v>
      </c>
      <c r="FW52" s="21">
        <f>FW53</f>
        <v>20</v>
      </c>
      <c r="FX52" s="21">
        <f>FX53</f>
        <v>20</v>
      </c>
      <c r="FY52" s="21">
        <f>FY53</f>
        <v>20</v>
      </c>
      <c r="FZ52" s="21">
        <f>FZ53</f>
        <v>30.981000000000002</v>
      </c>
      <c r="GA52" s="21">
        <f>GA53</f>
        <v>110.98099999999999</v>
      </c>
      <c r="GB52" s="20"/>
    </row>
    <row r="53" spans="1:184" x14ac:dyDescent="0.25">
      <c r="A53" s="37" t="s">
        <v>110</v>
      </c>
      <c r="B53" s="84" t="s">
        <v>109</v>
      </c>
      <c r="C53" s="73" t="s">
        <v>26</v>
      </c>
      <c r="D53" s="30"/>
      <c r="E53" s="26">
        <v>2008</v>
      </c>
      <c r="F53" s="26">
        <v>2020</v>
      </c>
      <c r="G53" s="24">
        <v>298.70400000000001</v>
      </c>
      <c r="H53" s="34">
        <f>G53-8.829-4.777-23.645-23.599-25.982</f>
        <v>211.87200000000004</v>
      </c>
      <c r="I53" s="24">
        <v>15.827</v>
      </c>
      <c r="J53" s="30"/>
      <c r="K53" s="23"/>
      <c r="L53" s="23"/>
      <c r="M53" s="23"/>
      <c r="N53" s="23"/>
      <c r="O53" s="23">
        <f>J53+K53+L53+M53+N53</f>
        <v>0</v>
      </c>
      <c r="P53" s="22">
        <f>Q53+AH53</f>
        <v>23.6</v>
      </c>
      <c r="Q53" s="22">
        <f>S53+T53+U53+V53+W53+X53+Y53+Z53+AA53+AB53+AC53+AD53</f>
        <v>23.6</v>
      </c>
      <c r="R53" s="22"/>
      <c r="S53" s="22">
        <v>23.6</v>
      </c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1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>
        <f>AR53+BI53</f>
        <v>23.6</v>
      </c>
      <c r="AR53" s="22">
        <f>AT53+AU53+AV53+AW53+AX53+BA53</f>
        <v>23.6</v>
      </c>
      <c r="AS53" s="22"/>
      <c r="AT53" s="22">
        <v>23.6</v>
      </c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1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>
        <f>BS53+CJ53</f>
        <v>23.6</v>
      </c>
      <c r="BS53" s="22">
        <f>BU53+BV53+BW53+BX53+BY53+CB53</f>
        <v>23.6</v>
      </c>
      <c r="BT53" s="22"/>
      <c r="BU53" s="22">
        <v>23.6</v>
      </c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1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>
        <f>CT53+DK53</f>
        <v>23.6</v>
      </c>
      <c r="CT53" s="22">
        <f>CV53+CW53+CX53+CY53+CZ53+DC53</f>
        <v>23.6</v>
      </c>
      <c r="CU53" s="22"/>
      <c r="CV53" s="22">
        <v>23.6</v>
      </c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1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>
        <f>DU53+EL53</f>
        <v>36.558</v>
      </c>
      <c r="DU53" s="22">
        <f>DW53+DX53+DY53+DZ53+EA53+ED53</f>
        <v>36.558</v>
      </c>
      <c r="DV53" s="22"/>
      <c r="DW53" s="22">
        <f>29.5+7.058</f>
        <v>36.558</v>
      </c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1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>
        <f>EV53+FM53</f>
        <v>130.958</v>
      </c>
      <c r="EV53" s="21">
        <f>EX53+EY53+EZ53+FA53+FB53+FC53+FE53</f>
        <v>130.958</v>
      </c>
      <c r="EW53" s="22"/>
      <c r="EX53" s="22">
        <f>S53+AT53+BU53+CV53+DW53</f>
        <v>130.958</v>
      </c>
      <c r="EY53" s="22">
        <f>T53+AU53+BV53+CW53+DX53</f>
        <v>0</v>
      </c>
      <c r="EZ53" s="22">
        <f>U53+AV53+BW53+CX53+DY53</f>
        <v>0</v>
      </c>
      <c r="FA53" s="22">
        <f>V53+AW53+BX53+CY53+DZ53</f>
        <v>0</v>
      </c>
      <c r="FB53" s="22">
        <f>W53+AX53+BY53+CZ53+EA53</f>
        <v>0</v>
      </c>
      <c r="FC53" s="22">
        <f>X53+AY53+BZ53+DA53+EB53</f>
        <v>0</v>
      </c>
      <c r="FD53" s="22">
        <f>Y53+AZ53+CA53+DB53+EC53</f>
        <v>0</v>
      </c>
      <c r="FE53" s="22">
        <f>Z53+BA53+CB53+DC53+ED53</f>
        <v>0</v>
      </c>
      <c r="FF53" s="22">
        <f>AA53+BB53+CC53+DD53+EE53</f>
        <v>0</v>
      </c>
      <c r="FG53" s="22">
        <f>AB53+BC53+CD53+DE53+EF53</f>
        <v>0</v>
      </c>
      <c r="FH53" s="22">
        <f>AC53+BD53+CE53+DF53+EG53</f>
        <v>0</v>
      </c>
      <c r="FI53" s="22">
        <f>AD53+BE53+CF53+DG53+EH53</f>
        <v>0</v>
      </c>
      <c r="FJ53" s="22">
        <f>AE53+BF53+CG53+DH53+EI53</f>
        <v>0</v>
      </c>
      <c r="FK53" s="22">
        <f>AF53+BG53+CH53+DI53+EJ53</f>
        <v>0</v>
      </c>
      <c r="FL53" s="22">
        <f>AG53+BH53+CI53+DJ53+EK53</f>
        <v>0</v>
      </c>
      <c r="FM53" s="22">
        <f>AH53+BI53+CJ53+DK53+EL53</f>
        <v>0</v>
      </c>
      <c r="FN53" s="22">
        <f>AI53+BJ53+CK53+DL53+EM53</f>
        <v>0</v>
      </c>
      <c r="FO53" s="22">
        <v>0</v>
      </c>
      <c r="FP53" s="22">
        <v>0</v>
      </c>
      <c r="FQ53" s="22">
        <v>0</v>
      </c>
      <c r="FR53" s="22">
        <v>0</v>
      </c>
      <c r="FS53" s="22">
        <v>0</v>
      </c>
      <c r="FT53" s="22">
        <v>0</v>
      </c>
      <c r="FU53" s="22"/>
      <c r="FV53" s="21">
        <v>20</v>
      </c>
      <c r="FW53" s="21">
        <v>20</v>
      </c>
      <c r="FX53" s="21">
        <v>20</v>
      </c>
      <c r="FY53" s="21">
        <v>20</v>
      </c>
      <c r="FZ53" s="21">
        <f>25+5.981</f>
        <v>30.981000000000002</v>
      </c>
      <c r="GA53" s="21">
        <f>FZ53+FY53+FX53+FW53+FV53</f>
        <v>110.98099999999999</v>
      </c>
      <c r="GB53" s="20"/>
    </row>
    <row r="54" spans="1:184" x14ac:dyDescent="0.25">
      <c r="A54" s="37" t="s">
        <v>108</v>
      </c>
      <c r="B54" s="89" t="s">
        <v>39</v>
      </c>
      <c r="C54" s="73"/>
      <c r="D54" s="23"/>
      <c r="E54" s="26"/>
      <c r="F54" s="26"/>
      <c r="G54" s="24"/>
      <c r="H54" s="24"/>
      <c r="I54" s="24"/>
      <c r="J54" s="23"/>
      <c r="K54" s="23"/>
      <c r="L54" s="23"/>
      <c r="M54" s="23"/>
      <c r="N54" s="23"/>
      <c r="O54" s="23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0"/>
    </row>
    <row r="55" spans="1:184" ht="15.75" customHeight="1" x14ac:dyDescent="0.25">
      <c r="A55" s="37" t="s">
        <v>107</v>
      </c>
      <c r="B55" s="65" t="s">
        <v>106</v>
      </c>
      <c r="C55" s="73"/>
      <c r="D55" s="30"/>
      <c r="E55" s="26"/>
      <c r="F55" s="26"/>
      <c r="G55" s="24">
        <f>G56</f>
        <v>2.7140000000000004</v>
      </c>
      <c r="H55" s="24">
        <f>H56</f>
        <v>2.7140000000000004</v>
      </c>
      <c r="I55" s="24">
        <f>I56</f>
        <v>0</v>
      </c>
      <c r="J55" s="23">
        <f>J56</f>
        <v>0</v>
      </c>
      <c r="K55" s="23">
        <f>K56</f>
        <v>0</v>
      </c>
      <c r="L55" s="23">
        <f>L56</f>
        <v>0</v>
      </c>
      <c r="M55" s="23">
        <f>M56</f>
        <v>0</v>
      </c>
      <c r="N55" s="23">
        <f>N56</f>
        <v>0</v>
      </c>
      <c r="O55" s="23">
        <f>O56</f>
        <v>0</v>
      </c>
      <c r="P55" s="24">
        <f>P56</f>
        <v>1.121</v>
      </c>
      <c r="Q55" s="24">
        <f>Q56</f>
        <v>1.121</v>
      </c>
      <c r="R55" s="24">
        <f>R56</f>
        <v>0</v>
      </c>
      <c r="S55" s="24">
        <f>S56</f>
        <v>0</v>
      </c>
      <c r="T55" s="24">
        <f>T56</f>
        <v>0</v>
      </c>
      <c r="U55" s="24">
        <f>U56</f>
        <v>0</v>
      </c>
      <c r="V55" s="24">
        <f>V56</f>
        <v>0</v>
      </c>
      <c r="W55" s="24">
        <f>W56</f>
        <v>0</v>
      </c>
      <c r="X55" s="24">
        <f>X56</f>
        <v>0</v>
      </c>
      <c r="Y55" s="24">
        <f>Y56</f>
        <v>0</v>
      </c>
      <c r="Z55" s="24">
        <f>Z56</f>
        <v>1.121</v>
      </c>
      <c r="AA55" s="24">
        <f>AA56</f>
        <v>0</v>
      </c>
      <c r="AB55" s="24">
        <f>AB56</f>
        <v>0</v>
      </c>
      <c r="AC55" s="24">
        <f>AC56</f>
        <v>0</v>
      </c>
      <c r="AD55" s="24">
        <f>AD56</f>
        <v>0</v>
      </c>
      <c r="AE55" s="24">
        <f>AE56</f>
        <v>0</v>
      </c>
      <c r="AF55" s="24">
        <f>AF56</f>
        <v>0</v>
      </c>
      <c r="AG55" s="24">
        <f>AG56</f>
        <v>0</v>
      </c>
      <c r="AH55" s="24">
        <f>AH56</f>
        <v>0</v>
      </c>
      <c r="AI55" s="24">
        <f>AI56</f>
        <v>0</v>
      </c>
      <c r="AJ55" s="24">
        <f>AJ56</f>
        <v>0</v>
      </c>
      <c r="AK55" s="24">
        <f>AK56</f>
        <v>0</v>
      </c>
      <c r="AL55" s="24">
        <f>AL56</f>
        <v>0</v>
      </c>
      <c r="AM55" s="24">
        <f>AM56</f>
        <v>0</v>
      </c>
      <c r="AN55" s="24">
        <f>AN56</f>
        <v>0</v>
      </c>
      <c r="AO55" s="24">
        <f>AO56</f>
        <v>0</v>
      </c>
      <c r="AP55" s="24">
        <f>AP56</f>
        <v>0</v>
      </c>
      <c r="AQ55" s="24">
        <f>AQ56</f>
        <v>0.53100000000000003</v>
      </c>
      <c r="AR55" s="24">
        <f>AR56</f>
        <v>0.53100000000000003</v>
      </c>
      <c r="AS55" s="24">
        <f>AS56</f>
        <v>0</v>
      </c>
      <c r="AT55" s="24">
        <f>AT56</f>
        <v>0</v>
      </c>
      <c r="AU55" s="24">
        <f>AU56</f>
        <v>0</v>
      </c>
      <c r="AV55" s="24">
        <f>AV56</f>
        <v>0</v>
      </c>
      <c r="AW55" s="24">
        <f>AW56</f>
        <v>0</v>
      </c>
      <c r="AX55" s="24">
        <f>AX56</f>
        <v>0</v>
      </c>
      <c r="AY55" s="24">
        <f>AY56</f>
        <v>0</v>
      </c>
      <c r="AZ55" s="24">
        <f>AZ56</f>
        <v>0</v>
      </c>
      <c r="BA55" s="24">
        <f>BA56</f>
        <v>0.53100000000000003</v>
      </c>
      <c r="BB55" s="24">
        <f>BB56</f>
        <v>0</v>
      </c>
      <c r="BC55" s="24">
        <f>BC56</f>
        <v>0</v>
      </c>
      <c r="BD55" s="24">
        <f>BD56</f>
        <v>0</v>
      </c>
      <c r="BE55" s="24">
        <f>BE56</f>
        <v>0</v>
      </c>
      <c r="BF55" s="24">
        <f>BF56</f>
        <v>0</v>
      </c>
      <c r="BG55" s="24">
        <f>BG56</f>
        <v>0</v>
      </c>
      <c r="BH55" s="24">
        <f>BH56</f>
        <v>0</v>
      </c>
      <c r="BI55" s="24">
        <f>BI56</f>
        <v>0</v>
      </c>
      <c r="BJ55" s="24">
        <f>BJ56</f>
        <v>0</v>
      </c>
      <c r="BK55" s="24">
        <f>BK56</f>
        <v>0</v>
      </c>
      <c r="BL55" s="24">
        <f>BL56</f>
        <v>0</v>
      </c>
      <c r="BM55" s="24">
        <f>BM56</f>
        <v>0</v>
      </c>
      <c r="BN55" s="24">
        <f>BN56</f>
        <v>0</v>
      </c>
      <c r="BO55" s="24">
        <f>BO56</f>
        <v>0</v>
      </c>
      <c r="BP55" s="24">
        <f>BP56</f>
        <v>0</v>
      </c>
      <c r="BQ55" s="24">
        <f>BQ56</f>
        <v>0</v>
      </c>
      <c r="BR55" s="24">
        <f>BR56</f>
        <v>0.53100000000000003</v>
      </c>
      <c r="BS55" s="24">
        <f>BS56</f>
        <v>0.53100000000000003</v>
      </c>
      <c r="BT55" s="24">
        <f>BT56</f>
        <v>0</v>
      </c>
      <c r="BU55" s="24">
        <f>BU56</f>
        <v>0</v>
      </c>
      <c r="BV55" s="24">
        <f>BV56</f>
        <v>0</v>
      </c>
      <c r="BW55" s="24">
        <f>BW56</f>
        <v>0</v>
      </c>
      <c r="BX55" s="24">
        <f>BX56</f>
        <v>0</v>
      </c>
      <c r="BY55" s="24">
        <f>BY56</f>
        <v>0</v>
      </c>
      <c r="BZ55" s="24">
        <f>BZ56</f>
        <v>0</v>
      </c>
      <c r="CA55" s="24">
        <f>CA56</f>
        <v>0</v>
      </c>
      <c r="CB55" s="24">
        <f>CB56</f>
        <v>0.53100000000000003</v>
      </c>
      <c r="CC55" s="24">
        <f>CC56</f>
        <v>0</v>
      </c>
      <c r="CD55" s="24">
        <f>CD56</f>
        <v>0</v>
      </c>
      <c r="CE55" s="24">
        <f>CE56</f>
        <v>0</v>
      </c>
      <c r="CF55" s="24">
        <f>CF56</f>
        <v>0</v>
      </c>
      <c r="CG55" s="24">
        <f>CG56</f>
        <v>0</v>
      </c>
      <c r="CH55" s="24">
        <f>CH56</f>
        <v>0</v>
      </c>
      <c r="CI55" s="24">
        <f>CI56</f>
        <v>0</v>
      </c>
      <c r="CJ55" s="24">
        <f>CJ56</f>
        <v>0</v>
      </c>
      <c r="CK55" s="24">
        <f>CK56</f>
        <v>0</v>
      </c>
      <c r="CL55" s="24">
        <f>CL56</f>
        <v>0</v>
      </c>
      <c r="CM55" s="24">
        <f>CM56</f>
        <v>0</v>
      </c>
      <c r="CN55" s="24">
        <f>CN56</f>
        <v>0</v>
      </c>
      <c r="CO55" s="24">
        <f>CO56</f>
        <v>0</v>
      </c>
      <c r="CP55" s="24">
        <f>CP56</f>
        <v>0</v>
      </c>
      <c r="CQ55" s="24">
        <f>CQ56</f>
        <v>0</v>
      </c>
      <c r="CR55" s="24">
        <f>CR56</f>
        <v>0</v>
      </c>
      <c r="CS55" s="24">
        <f>CS56</f>
        <v>0.53100000000000003</v>
      </c>
      <c r="CT55" s="24">
        <f>CT56</f>
        <v>0.53100000000000003</v>
      </c>
      <c r="CU55" s="24">
        <f>CU56</f>
        <v>0</v>
      </c>
      <c r="CV55" s="24">
        <f>CV56</f>
        <v>0</v>
      </c>
      <c r="CW55" s="24">
        <f>CW56</f>
        <v>0</v>
      </c>
      <c r="CX55" s="24">
        <f>CX56</f>
        <v>0</v>
      </c>
      <c r="CY55" s="24">
        <f>CY56</f>
        <v>0</v>
      </c>
      <c r="CZ55" s="24">
        <f>CZ56</f>
        <v>0</v>
      </c>
      <c r="DA55" s="24">
        <f>DA56</f>
        <v>0</v>
      </c>
      <c r="DB55" s="24">
        <f>DB56</f>
        <v>0</v>
      </c>
      <c r="DC55" s="24">
        <f>DC56</f>
        <v>0.53100000000000003</v>
      </c>
      <c r="DD55" s="24">
        <f>DD56</f>
        <v>0</v>
      </c>
      <c r="DE55" s="24">
        <f>DE56</f>
        <v>0</v>
      </c>
      <c r="DF55" s="24">
        <f>DF56</f>
        <v>0</v>
      </c>
      <c r="DG55" s="24">
        <f>DG56</f>
        <v>0</v>
      </c>
      <c r="DH55" s="24">
        <f>DH56</f>
        <v>0</v>
      </c>
      <c r="DI55" s="24">
        <f>DI56</f>
        <v>0</v>
      </c>
      <c r="DJ55" s="24">
        <f>DJ56</f>
        <v>0</v>
      </c>
      <c r="DK55" s="24">
        <f>DK56</f>
        <v>0</v>
      </c>
      <c r="DL55" s="24">
        <f>DL56</f>
        <v>0</v>
      </c>
      <c r="DM55" s="24">
        <f>DM56</f>
        <v>0</v>
      </c>
      <c r="DN55" s="24">
        <f>DN56</f>
        <v>0</v>
      </c>
      <c r="DO55" s="24">
        <f>DO56</f>
        <v>0</v>
      </c>
      <c r="DP55" s="24">
        <f>DP56</f>
        <v>0</v>
      </c>
      <c r="DQ55" s="24">
        <f>DQ56</f>
        <v>0</v>
      </c>
      <c r="DR55" s="24">
        <f>DR56</f>
        <v>0</v>
      </c>
      <c r="DS55" s="24">
        <f>DS56</f>
        <v>0</v>
      </c>
      <c r="DT55" s="24">
        <f>DT56</f>
        <v>0</v>
      </c>
      <c r="DU55" s="24">
        <f>DU56</f>
        <v>0</v>
      </c>
      <c r="DV55" s="24">
        <f>DV56</f>
        <v>0</v>
      </c>
      <c r="DW55" s="24">
        <f>DW56</f>
        <v>0</v>
      </c>
      <c r="DX55" s="24">
        <f>DX56</f>
        <v>0</v>
      </c>
      <c r="DY55" s="24">
        <f>DY56</f>
        <v>0</v>
      </c>
      <c r="DZ55" s="24">
        <f>DZ56</f>
        <v>0</v>
      </c>
      <c r="EA55" s="24">
        <f>EA56</f>
        <v>0</v>
      </c>
      <c r="EB55" s="24">
        <f>EB56</f>
        <v>0</v>
      </c>
      <c r="EC55" s="24">
        <f>EC56</f>
        <v>0</v>
      </c>
      <c r="ED55" s="24">
        <f>ED56</f>
        <v>0</v>
      </c>
      <c r="EE55" s="24">
        <f>EE56</f>
        <v>0</v>
      </c>
      <c r="EF55" s="24">
        <f>EF56</f>
        <v>0</v>
      </c>
      <c r="EG55" s="24">
        <f>EG56</f>
        <v>0</v>
      </c>
      <c r="EH55" s="24">
        <f>EH56</f>
        <v>0</v>
      </c>
      <c r="EI55" s="24">
        <f>EI56</f>
        <v>0</v>
      </c>
      <c r="EJ55" s="24">
        <f>EJ56</f>
        <v>0</v>
      </c>
      <c r="EK55" s="24">
        <f>EK56</f>
        <v>0</v>
      </c>
      <c r="EL55" s="24">
        <f>EL56</f>
        <v>0</v>
      </c>
      <c r="EM55" s="24">
        <f>EM56</f>
        <v>0</v>
      </c>
      <c r="EN55" s="24">
        <f>EN56</f>
        <v>0</v>
      </c>
      <c r="EO55" s="24">
        <f>EO56</f>
        <v>0</v>
      </c>
      <c r="EP55" s="24">
        <f>EP56</f>
        <v>0</v>
      </c>
      <c r="EQ55" s="24">
        <f>EQ56</f>
        <v>0</v>
      </c>
      <c r="ER55" s="24">
        <f>ER56</f>
        <v>0</v>
      </c>
      <c r="ES55" s="24">
        <f>ES56</f>
        <v>0</v>
      </c>
      <c r="ET55" s="24">
        <f>ET56</f>
        <v>0</v>
      </c>
      <c r="EU55" s="24">
        <f>EU56</f>
        <v>2.7140000000000004</v>
      </c>
      <c r="EV55" s="24">
        <f>EV56</f>
        <v>2.7140000000000004</v>
      </c>
      <c r="EW55" s="24">
        <f>EW56</f>
        <v>0</v>
      </c>
      <c r="EX55" s="24">
        <f>EX56</f>
        <v>0</v>
      </c>
      <c r="EY55" s="24">
        <f>EY56</f>
        <v>0</v>
      </c>
      <c r="EZ55" s="24">
        <f>EZ56</f>
        <v>0</v>
      </c>
      <c r="FA55" s="24">
        <f>FA56</f>
        <v>0</v>
      </c>
      <c r="FB55" s="24">
        <f>FB56</f>
        <v>0</v>
      </c>
      <c r="FC55" s="24">
        <f>FC56</f>
        <v>0</v>
      </c>
      <c r="FD55" s="24">
        <f>FD56</f>
        <v>0</v>
      </c>
      <c r="FE55" s="24">
        <f>FE56</f>
        <v>2.7140000000000004</v>
      </c>
      <c r="FF55" s="24">
        <f>FF56</f>
        <v>0</v>
      </c>
      <c r="FG55" s="24">
        <f>FG56</f>
        <v>0</v>
      </c>
      <c r="FH55" s="24">
        <f>FH56</f>
        <v>0</v>
      </c>
      <c r="FI55" s="24">
        <f>FI56</f>
        <v>0</v>
      </c>
      <c r="FJ55" s="24">
        <f>FJ56</f>
        <v>0</v>
      </c>
      <c r="FK55" s="24">
        <f>FK56</f>
        <v>0</v>
      </c>
      <c r="FL55" s="24">
        <f>FL56</f>
        <v>0</v>
      </c>
      <c r="FM55" s="24">
        <f>FM56</f>
        <v>0</v>
      </c>
      <c r="FN55" s="24">
        <f>FN56</f>
        <v>0</v>
      </c>
      <c r="FO55" s="24">
        <f>FO56</f>
        <v>0</v>
      </c>
      <c r="FP55" s="24">
        <f>FP56</f>
        <v>0</v>
      </c>
      <c r="FQ55" s="24">
        <f>FQ56</f>
        <v>0</v>
      </c>
      <c r="FR55" s="24">
        <f>FR56</f>
        <v>0</v>
      </c>
      <c r="FS55" s="24">
        <f>FS56</f>
        <v>0</v>
      </c>
      <c r="FT55" s="24">
        <f>FT56</f>
        <v>0</v>
      </c>
      <c r="FU55" s="24">
        <f>FU56</f>
        <v>0</v>
      </c>
      <c r="FV55" s="24">
        <f>FV56</f>
        <v>0.95</v>
      </c>
      <c r="FW55" s="24">
        <f>FW56</f>
        <v>0.45</v>
      </c>
      <c r="FX55" s="24">
        <f>FX56</f>
        <v>0.45</v>
      </c>
      <c r="FY55" s="24">
        <f>FY56</f>
        <v>0.45</v>
      </c>
      <c r="FZ55" s="24">
        <f>FZ56</f>
        <v>0</v>
      </c>
      <c r="GA55" s="24">
        <f>GA56</f>
        <v>2.2999999999999998</v>
      </c>
      <c r="GB55" s="20"/>
    </row>
    <row r="56" spans="1:184" ht="21" customHeight="1" x14ac:dyDescent="0.25">
      <c r="A56" s="37" t="s">
        <v>105</v>
      </c>
      <c r="B56" s="36" t="s">
        <v>104</v>
      </c>
      <c r="C56" s="73" t="s">
        <v>26</v>
      </c>
      <c r="D56" s="30"/>
      <c r="E56" s="26">
        <v>2014</v>
      </c>
      <c r="F56" s="26">
        <v>2017</v>
      </c>
      <c r="G56" s="24">
        <f>H56</f>
        <v>2.7140000000000004</v>
      </c>
      <c r="H56" s="34">
        <f>I56+EU56</f>
        <v>2.7140000000000004</v>
      </c>
      <c r="I56" s="24"/>
      <c r="J56" s="30"/>
      <c r="K56" s="23"/>
      <c r="L56" s="23"/>
      <c r="M56" s="23"/>
      <c r="N56" s="23"/>
      <c r="O56" s="23">
        <f>J56+K56+L56+M56+N56</f>
        <v>0</v>
      </c>
      <c r="P56" s="22">
        <f>Q56+AH56</f>
        <v>1.121</v>
      </c>
      <c r="Q56" s="22">
        <f>S56+T56+U56+V56+W56+X56+Y56+Z56+AA56+AB56+AC56+AD56</f>
        <v>1.121</v>
      </c>
      <c r="R56" s="22"/>
      <c r="S56" s="22"/>
      <c r="T56" s="22"/>
      <c r="U56" s="22"/>
      <c r="V56" s="22"/>
      <c r="W56" s="22"/>
      <c r="X56" s="22"/>
      <c r="Y56" s="22"/>
      <c r="Z56" s="22">
        <v>1.121</v>
      </c>
      <c r="AA56" s="22"/>
      <c r="AB56" s="22"/>
      <c r="AC56" s="22"/>
      <c r="AD56" s="22"/>
      <c r="AE56" s="22"/>
      <c r="AF56" s="21"/>
      <c r="AG56" s="22"/>
      <c r="AH56" s="22">
        <f>AI56+AJ56+AK56+AL56+AM56+AN56+AO56</f>
        <v>0</v>
      </c>
      <c r="AI56" s="22"/>
      <c r="AJ56" s="22"/>
      <c r="AK56" s="22"/>
      <c r="AL56" s="22"/>
      <c r="AM56" s="22"/>
      <c r="AN56" s="22"/>
      <c r="AO56" s="22"/>
      <c r="AP56" s="22"/>
      <c r="AQ56" s="22">
        <f>AR56+BI56</f>
        <v>0.53100000000000003</v>
      </c>
      <c r="AR56" s="22">
        <f>AT56+AU56+AV56+AW56+AX56+BA56</f>
        <v>0.53100000000000003</v>
      </c>
      <c r="AS56" s="22"/>
      <c r="AT56" s="22"/>
      <c r="AU56" s="22"/>
      <c r="AV56" s="22"/>
      <c r="AW56" s="22"/>
      <c r="AX56" s="22"/>
      <c r="AY56" s="22"/>
      <c r="AZ56" s="22"/>
      <c r="BA56" s="22">
        <v>0.53100000000000003</v>
      </c>
      <c r="BB56" s="22"/>
      <c r="BC56" s="22"/>
      <c r="BD56" s="22"/>
      <c r="BE56" s="22"/>
      <c r="BF56" s="22"/>
      <c r="BG56" s="21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>
        <f>BS56+CJ56</f>
        <v>0.53100000000000003</v>
      </c>
      <c r="BS56" s="22">
        <f>BU56+BV56+BW56+BX56+BY56+CB56</f>
        <v>0.53100000000000003</v>
      </c>
      <c r="BT56" s="22"/>
      <c r="BU56" s="22"/>
      <c r="BV56" s="22"/>
      <c r="BW56" s="22"/>
      <c r="BX56" s="22"/>
      <c r="BY56" s="22"/>
      <c r="BZ56" s="22"/>
      <c r="CA56" s="22"/>
      <c r="CB56" s="22">
        <v>0.53100000000000003</v>
      </c>
      <c r="CC56" s="22"/>
      <c r="CD56" s="22"/>
      <c r="CE56" s="22"/>
      <c r="CF56" s="22"/>
      <c r="CG56" s="22"/>
      <c r="CH56" s="21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>
        <f>CT56+DK56</f>
        <v>0.53100000000000003</v>
      </c>
      <c r="CT56" s="22">
        <f>CV56+CW56+CX56+CY56+CZ56+DC56</f>
        <v>0.53100000000000003</v>
      </c>
      <c r="CU56" s="22"/>
      <c r="CV56" s="22"/>
      <c r="CW56" s="22"/>
      <c r="CX56" s="22"/>
      <c r="CY56" s="22"/>
      <c r="CZ56" s="22"/>
      <c r="DA56" s="22"/>
      <c r="DB56" s="22"/>
      <c r="DC56" s="22">
        <v>0.53100000000000003</v>
      </c>
      <c r="DD56" s="22"/>
      <c r="DE56" s="22"/>
      <c r="DF56" s="22"/>
      <c r="DG56" s="22"/>
      <c r="DH56" s="22"/>
      <c r="DI56" s="21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>
        <f>DU56+EL56</f>
        <v>0</v>
      </c>
      <c r="DU56" s="22">
        <f>DW56+DX56+DY56+DZ56+EA56+ED56</f>
        <v>0</v>
      </c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1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>
        <f>EV56+FM56</f>
        <v>2.7140000000000004</v>
      </c>
      <c r="EV56" s="21">
        <f>EX56+EY56+EZ56+FA56+FB56+FC56+FE56</f>
        <v>2.7140000000000004</v>
      </c>
      <c r="EW56" s="22"/>
      <c r="EX56" s="22">
        <f>S56+AT56+BU56+CV56+DW56</f>
        <v>0</v>
      </c>
      <c r="EY56" s="22">
        <f>T56+AU56+BV56+CW56+DX56</f>
        <v>0</v>
      </c>
      <c r="EZ56" s="22">
        <f>U56+AV56+BW56+CX56+DY56</f>
        <v>0</v>
      </c>
      <c r="FA56" s="22">
        <f>V56+AW56+BX56+CY56+DZ56</f>
        <v>0</v>
      </c>
      <c r="FB56" s="22">
        <f>W56+AX56+BY56+CZ56+EA56</f>
        <v>0</v>
      </c>
      <c r="FC56" s="22">
        <f>X56+AY56+BZ56+DA56+EB56</f>
        <v>0</v>
      </c>
      <c r="FD56" s="22">
        <f>Y56+AZ56+CA56+DB56+EC56</f>
        <v>0</v>
      </c>
      <c r="FE56" s="22">
        <f>Z56+BA56+CB56+DC56+ED56</f>
        <v>2.7140000000000004</v>
      </c>
      <c r="FF56" s="22">
        <f>AA56+BB56+CC56+DD56+EE56</f>
        <v>0</v>
      </c>
      <c r="FG56" s="22">
        <f>AB56+BC56+CD56+DE56+EF56</f>
        <v>0</v>
      </c>
      <c r="FH56" s="22">
        <f>AC56+BD56+CE56+DF56+EG56</f>
        <v>0</v>
      </c>
      <c r="FI56" s="22">
        <f>AD56+BE56+CF56+DG56+EH56</f>
        <v>0</v>
      </c>
      <c r="FJ56" s="22">
        <f>AE56+BF56+CG56+DH56+EI56</f>
        <v>0</v>
      </c>
      <c r="FK56" s="22">
        <f>AF56+BG56+CH56+DI56+EJ56</f>
        <v>0</v>
      </c>
      <c r="FL56" s="22">
        <f>AG56+BH56+CI56+DJ56+EK56</f>
        <v>0</v>
      </c>
      <c r="FM56" s="22">
        <f>AH56+BI56+CJ56+DK56+EL56</f>
        <v>0</v>
      </c>
      <c r="FN56" s="22">
        <f>AI56+BJ56+CK56+DL56+EM56</f>
        <v>0</v>
      </c>
      <c r="FO56" s="22"/>
      <c r="FP56" s="22"/>
      <c r="FQ56" s="22"/>
      <c r="FR56" s="22"/>
      <c r="FS56" s="22"/>
      <c r="FT56" s="22"/>
      <c r="FU56" s="22"/>
      <c r="FV56" s="21">
        <v>0.95</v>
      </c>
      <c r="FW56" s="21">
        <v>0.45</v>
      </c>
      <c r="FX56" s="21">
        <v>0.45</v>
      </c>
      <c r="FY56" s="21">
        <v>0.45</v>
      </c>
      <c r="FZ56" s="21"/>
      <c r="GA56" s="21">
        <f>FZ56+FY56+FX56+FW56+FV56</f>
        <v>2.2999999999999998</v>
      </c>
      <c r="GB56" s="20"/>
    </row>
    <row r="57" spans="1:184" x14ac:dyDescent="0.25">
      <c r="A57" s="37" t="s">
        <v>103</v>
      </c>
      <c r="B57" s="88" t="s">
        <v>102</v>
      </c>
      <c r="C57" s="73"/>
      <c r="D57" s="30"/>
      <c r="E57" s="26"/>
      <c r="F57" s="26"/>
      <c r="G57" s="24">
        <f>G58+G59</f>
        <v>8.0240000000000009</v>
      </c>
      <c r="H57" s="24">
        <f>H58+H59</f>
        <v>8.0240000000000009</v>
      </c>
      <c r="I57" s="24">
        <f>I58+I59</f>
        <v>0</v>
      </c>
      <c r="J57" s="23"/>
      <c r="K57" s="23"/>
      <c r="L57" s="23"/>
      <c r="M57" s="23"/>
      <c r="N57" s="23"/>
      <c r="O57" s="23"/>
      <c r="P57" s="21">
        <f>P58+P59</f>
        <v>7.67</v>
      </c>
      <c r="Q57" s="21">
        <f>Q58+Q59</f>
        <v>7.67</v>
      </c>
      <c r="R57" s="21">
        <f>R58+R59</f>
        <v>0</v>
      </c>
      <c r="S57" s="21">
        <f>S58+S59</f>
        <v>0</v>
      </c>
      <c r="T57" s="21">
        <f>T58+T59</f>
        <v>0</v>
      </c>
      <c r="U57" s="21">
        <f>U58+U59</f>
        <v>0</v>
      </c>
      <c r="V57" s="21">
        <f>V58+V59</f>
        <v>0</v>
      </c>
      <c r="W57" s="21">
        <f>W58+W59</f>
        <v>0</v>
      </c>
      <c r="X57" s="21">
        <f>X58+X59</f>
        <v>0</v>
      </c>
      <c r="Y57" s="21">
        <f>Y58+Y59</f>
        <v>0</v>
      </c>
      <c r="Z57" s="21">
        <f>Z58+Z59</f>
        <v>7.67</v>
      </c>
      <c r="AA57" s="21">
        <f>AA58+AA59</f>
        <v>0</v>
      </c>
      <c r="AB57" s="21">
        <f>AB58+AB59</f>
        <v>0</v>
      </c>
      <c r="AC57" s="21">
        <f>AC58+AC59</f>
        <v>0</v>
      </c>
      <c r="AD57" s="21">
        <f>AD58+AD59</f>
        <v>0</v>
      </c>
      <c r="AE57" s="21">
        <f>AE58+AE59</f>
        <v>0</v>
      </c>
      <c r="AF57" s="21">
        <f>AF58+AF59</f>
        <v>0</v>
      </c>
      <c r="AG57" s="21">
        <f>AG58+AG59</f>
        <v>0</v>
      </c>
      <c r="AH57" s="21">
        <f>AH58+AH59</f>
        <v>0</v>
      </c>
      <c r="AI57" s="21">
        <f>AI58+AI59</f>
        <v>0</v>
      </c>
      <c r="AJ57" s="21">
        <f>AJ58+AJ59</f>
        <v>0</v>
      </c>
      <c r="AK57" s="21">
        <f>AK58+AK59</f>
        <v>0</v>
      </c>
      <c r="AL57" s="21">
        <f>AL58+AL59</f>
        <v>0</v>
      </c>
      <c r="AM57" s="21">
        <f>AM58+AM59</f>
        <v>0</v>
      </c>
      <c r="AN57" s="21">
        <f>AN58+AN59</f>
        <v>0</v>
      </c>
      <c r="AO57" s="21">
        <f>AO58+AO59</f>
        <v>0</v>
      </c>
      <c r="AP57" s="21">
        <f>AP58+AP59</f>
        <v>0</v>
      </c>
      <c r="AQ57" s="21">
        <f>AQ58+AQ59</f>
        <v>0.35399999999999998</v>
      </c>
      <c r="AR57" s="21">
        <f>AR58+AR59</f>
        <v>0.35399999999999998</v>
      </c>
      <c r="AS57" s="21">
        <f>AS58+AS59</f>
        <v>0</v>
      </c>
      <c r="AT57" s="21">
        <f>AT58+AT59</f>
        <v>0</v>
      </c>
      <c r="AU57" s="21">
        <f>AU58+AU59</f>
        <v>0</v>
      </c>
      <c r="AV57" s="21">
        <f>AV58+AV59</f>
        <v>0</v>
      </c>
      <c r="AW57" s="21">
        <f>AW58+AW59</f>
        <v>0</v>
      </c>
      <c r="AX57" s="21">
        <f>AX58+AX59</f>
        <v>0</v>
      </c>
      <c r="AY57" s="21">
        <f>AY58+AY59</f>
        <v>0</v>
      </c>
      <c r="AZ57" s="21">
        <f>AZ58+AZ59</f>
        <v>0</v>
      </c>
      <c r="BA57" s="21">
        <f>BA58+BA59</f>
        <v>0.35399999999999998</v>
      </c>
      <c r="BB57" s="21">
        <f>BB58+BB59</f>
        <v>0</v>
      </c>
      <c r="BC57" s="21">
        <f>BC58+BC59</f>
        <v>0</v>
      </c>
      <c r="BD57" s="21">
        <f>BD58+BD59</f>
        <v>0</v>
      </c>
      <c r="BE57" s="21">
        <f>BE58+BE59</f>
        <v>0</v>
      </c>
      <c r="BF57" s="21">
        <f>BF58+BF59</f>
        <v>0</v>
      </c>
      <c r="BG57" s="21">
        <f>BG58+BG59</f>
        <v>0</v>
      </c>
      <c r="BH57" s="21">
        <f>BH58+BH59</f>
        <v>0</v>
      </c>
      <c r="BI57" s="21">
        <f>BI58+BI59</f>
        <v>0</v>
      </c>
      <c r="BJ57" s="21">
        <f>BJ58+BJ59</f>
        <v>0</v>
      </c>
      <c r="BK57" s="21">
        <f>BK58+BK59</f>
        <v>0</v>
      </c>
      <c r="BL57" s="21">
        <f>BL58+BL59</f>
        <v>0</v>
      </c>
      <c r="BM57" s="21">
        <f>BM58+BM59</f>
        <v>0</v>
      </c>
      <c r="BN57" s="21">
        <f>BN58+BN59</f>
        <v>0</v>
      </c>
      <c r="BO57" s="21">
        <f>BO58+BO59</f>
        <v>0</v>
      </c>
      <c r="BP57" s="21">
        <f>BP58+BP59</f>
        <v>0</v>
      </c>
      <c r="BQ57" s="21">
        <f>BQ58+BQ59</f>
        <v>0</v>
      </c>
      <c r="BR57" s="21">
        <f>BR58+BR59</f>
        <v>0</v>
      </c>
      <c r="BS57" s="21">
        <f>BS58+BS59</f>
        <v>0</v>
      </c>
      <c r="BT57" s="21">
        <f>BT58+BT59</f>
        <v>0</v>
      </c>
      <c r="BU57" s="21">
        <f>BU58+BU59</f>
        <v>0</v>
      </c>
      <c r="BV57" s="21">
        <f>BV58+BV59</f>
        <v>0</v>
      </c>
      <c r="BW57" s="21">
        <f>BW58+BW59</f>
        <v>0</v>
      </c>
      <c r="BX57" s="21">
        <f>BX58+BX59</f>
        <v>0</v>
      </c>
      <c r="BY57" s="21">
        <f>BY58+BY59</f>
        <v>0</v>
      </c>
      <c r="BZ57" s="21">
        <f>BZ58+BZ59</f>
        <v>0</v>
      </c>
      <c r="CA57" s="21">
        <f>CA58+CA59</f>
        <v>0</v>
      </c>
      <c r="CB57" s="21">
        <f>CB58+CB59</f>
        <v>0</v>
      </c>
      <c r="CC57" s="21">
        <f>CC58+CC59</f>
        <v>0</v>
      </c>
      <c r="CD57" s="21">
        <f>CD58+CD59</f>
        <v>0</v>
      </c>
      <c r="CE57" s="21">
        <f>CE58+CE59</f>
        <v>0</v>
      </c>
      <c r="CF57" s="21">
        <f>CF58+CF59</f>
        <v>0</v>
      </c>
      <c r="CG57" s="21">
        <f>CG58+CG59</f>
        <v>0</v>
      </c>
      <c r="CH57" s="21">
        <f>CH58+CH59</f>
        <v>0</v>
      </c>
      <c r="CI57" s="21">
        <f>CI58+CI59</f>
        <v>0</v>
      </c>
      <c r="CJ57" s="21">
        <f>CJ58+CJ59</f>
        <v>0</v>
      </c>
      <c r="CK57" s="21">
        <f>CK58+CK59</f>
        <v>0</v>
      </c>
      <c r="CL57" s="21">
        <f>CL58+CL59</f>
        <v>0</v>
      </c>
      <c r="CM57" s="21">
        <f>CM58+CM59</f>
        <v>0</v>
      </c>
      <c r="CN57" s="21">
        <f>CN58+CN59</f>
        <v>0</v>
      </c>
      <c r="CO57" s="21">
        <f>CO58+CO59</f>
        <v>0</v>
      </c>
      <c r="CP57" s="21">
        <f>CP58+CP59</f>
        <v>0</v>
      </c>
      <c r="CQ57" s="21">
        <f>CQ58+CQ59</f>
        <v>0</v>
      </c>
      <c r="CR57" s="21">
        <f>CR58+CR59</f>
        <v>0</v>
      </c>
      <c r="CS57" s="21">
        <f>CS58+CS59</f>
        <v>0</v>
      </c>
      <c r="CT57" s="21">
        <f>CT58+CT59</f>
        <v>0</v>
      </c>
      <c r="CU57" s="21">
        <f>CU58+CU59</f>
        <v>0</v>
      </c>
      <c r="CV57" s="21">
        <f>CV58+CV59</f>
        <v>0</v>
      </c>
      <c r="CW57" s="21">
        <f>CW58+CW59</f>
        <v>0</v>
      </c>
      <c r="CX57" s="21">
        <f>CX58+CX59</f>
        <v>0</v>
      </c>
      <c r="CY57" s="21">
        <f>CY58+CY59</f>
        <v>0</v>
      </c>
      <c r="CZ57" s="21">
        <f>CZ58+CZ59</f>
        <v>0</v>
      </c>
      <c r="DA57" s="21">
        <f>DA58+DA59</f>
        <v>0</v>
      </c>
      <c r="DB57" s="21">
        <f>DB58+DB59</f>
        <v>0</v>
      </c>
      <c r="DC57" s="21">
        <f>DC58+DC59</f>
        <v>0</v>
      </c>
      <c r="DD57" s="21">
        <f>DD58+DD59</f>
        <v>0</v>
      </c>
      <c r="DE57" s="21">
        <f>DE58+DE59</f>
        <v>0</v>
      </c>
      <c r="DF57" s="21">
        <f>DF58+DF59</f>
        <v>0</v>
      </c>
      <c r="DG57" s="21">
        <f>DG58+DG59</f>
        <v>0</v>
      </c>
      <c r="DH57" s="21">
        <f>DH58+DH59</f>
        <v>0</v>
      </c>
      <c r="DI57" s="21">
        <f>DI58+DI59</f>
        <v>0</v>
      </c>
      <c r="DJ57" s="21">
        <f>DJ58+DJ59</f>
        <v>0</v>
      </c>
      <c r="DK57" s="21">
        <f>DK58+DK59</f>
        <v>0</v>
      </c>
      <c r="DL57" s="21">
        <f>DL58+DL59</f>
        <v>0</v>
      </c>
      <c r="DM57" s="21">
        <f>DM58+DM59</f>
        <v>0</v>
      </c>
      <c r="DN57" s="21">
        <f>DN58+DN59</f>
        <v>0</v>
      </c>
      <c r="DO57" s="21">
        <f>DO58+DO59</f>
        <v>0</v>
      </c>
      <c r="DP57" s="21">
        <f>DP58+DP59</f>
        <v>0</v>
      </c>
      <c r="DQ57" s="21">
        <f>DQ58+DQ59</f>
        <v>0</v>
      </c>
      <c r="DR57" s="21">
        <f>DR58+DR59</f>
        <v>0</v>
      </c>
      <c r="DS57" s="21">
        <f>DS58+DS59</f>
        <v>0</v>
      </c>
      <c r="DT57" s="21">
        <f>DT58+DT59</f>
        <v>0</v>
      </c>
      <c r="DU57" s="21">
        <f>DU58+DU59</f>
        <v>0</v>
      </c>
      <c r="DV57" s="21">
        <f>DV58+DV59</f>
        <v>0</v>
      </c>
      <c r="DW57" s="21">
        <f>DW58+DW59</f>
        <v>0</v>
      </c>
      <c r="DX57" s="21">
        <f>DX58+DX59</f>
        <v>0</v>
      </c>
      <c r="DY57" s="21">
        <f>DY58+DY59</f>
        <v>0</v>
      </c>
      <c r="DZ57" s="21">
        <f>DZ58+DZ59</f>
        <v>0</v>
      </c>
      <c r="EA57" s="21">
        <f>EA58+EA59</f>
        <v>0</v>
      </c>
      <c r="EB57" s="21">
        <f>EB58+EB59</f>
        <v>0</v>
      </c>
      <c r="EC57" s="21">
        <f>EC58+EC59</f>
        <v>0</v>
      </c>
      <c r="ED57" s="21">
        <f>ED58+ED59</f>
        <v>0</v>
      </c>
      <c r="EE57" s="21">
        <f>EE58+EE59</f>
        <v>0</v>
      </c>
      <c r="EF57" s="21">
        <f>EF58+EF59</f>
        <v>0</v>
      </c>
      <c r="EG57" s="21">
        <f>EG58+EG59</f>
        <v>0</v>
      </c>
      <c r="EH57" s="21">
        <f>EH58+EH59</f>
        <v>0</v>
      </c>
      <c r="EI57" s="21">
        <f>EI58+EI59</f>
        <v>0</v>
      </c>
      <c r="EJ57" s="21">
        <f>EJ58+EJ59</f>
        <v>0</v>
      </c>
      <c r="EK57" s="21">
        <f>EK58+EK59</f>
        <v>0</v>
      </c>
      <c r="EL57" s="21">
        <f>EL58+EL59</f>
        <v>0</v>
      </c>
      <c r="EM57" s="21">
        <f>EM58+EM59</f>
        <v>0</v>
      </c>
      <c r="EN57" s="21">
        <f>EN58+EN59</f>
        <v>0</v>
      </c>
      <c r="EO57" s="21">
        <f>EO58+EO59</f>
        <v>0</v>
      </c>
      <c r="EP57" s="21">
        <f>EP58+EP59</f>
        <v>0</v>
      </c>
      <c r="EQ57" s="21">
        <f>EQ58+EQ59</f>
        <v>0</v>
      </c>
      <c r="ER57" s="21">
        <f>ER58+ER59</f>
        <v>0</v>
      </c>
      <c r="ES57" s="21">
        <f>ES58+ES59</f>
        <v>0</v>
      </c>
      <c r="ET57" s="21">
        <f>ET58+ET59</f>
        <v>0</v>
      </c>
      <c r="EU57" s="21">
        <f>EU58+EU59</f>
        <v>8.0240000000000009</v>
      </c>
      <c r="EV57" s="21">
        <f>EV58+EV59</f>
        <v>8.0240000000000009</v>
      </c>
      <c r="EW57" s="21">
        <f>EW58+EW59</f>
        <v>0</v>
      </c>
      <c r="EX57" s="21">
        <f>EX58+EX59</f>
        <v>0</v>
      </c>
      <c r="EY57" s="21">
        <f>EY58+EY59</f>
        <v>0</v>
      </c>
      <c r="EZ57" s="21">
        <f>EZ58+EZ59</f>
        <v>0</v>
      </c>
      <c r="FA57" s="21">
        <f>FA58+FA59</f>
        <v>0</v>
      </c>
      <c r="FB57" s="21">
        <f>FB58+FB59</f>
        <v>0</v>
      </c>
      <c r="FC57" s="21">
        <f>FC58+FC59</f>
        <v>0</v>
      </c>
      <c r="FD57" s="21">
        <f>FD58+FD59</f>
        <v>0</v>
      </c>
      <c r="FE57" s="21">
        <f>FE58+FE59</f>
        <v>8.0240000000000009</v>
      </c>
      <c r="FF57" s="21">
        <f>FF58+FF59</f>
        <v>0</v>
      </c>
      <c r="FG57" s="21">
        <f>FG58+FG59</f>
        <v>0</v>
      </c>
      <c r="FH57" s="21">
        <f>FH58+FH59</f>
        <v>0</v>
      </c>
      <c r="FI57" s="21">
        <f>FI58+FI59</f>
        <v>0</v>
      </c>
      <c r="FJ57" s="21">
        <f>FJ58+FJ59</f>
        <v>0</v>
      </c>
      <c r="FK57" s="21">
        <f>FK58+FK59</f>
        <v>0</v>
      </c>
      <c r="FL57" s="21">
        <f>FL58+FL59</f>
        <v>0</v>
      </c>
      <c r="FM57" s="21">
        <f>FM58+FM59</f>
        <v>0</v>
      </c>
      <c r="FN57" s="21">
        <f>FN58+FN59</f>
        <v>0</v>
      </c>
      <c r="FO57" s="21">
        <f>FO58+FO59</f>
        <v>0</v>
      </c>
      <c r="FP57" s="21">
        <f>FP58+FP59</f>
        <v>0</v>
      </c>
      <c r="FQ57" s="21">
        <f>FQ58+FQ59</f>
        <v>0</v>
      </c>
      <c r="FR57" s="21">
        <f>FR58+FR59</f>
        <v>0</v>
      </c>
      <c r="FS57" s="21">
        <f>FS58+FS59</f>
        <v>0</v>
      </c>
      <c r="FT57" s="21">
        <f>FT58+FT59</f>
        <v>0</v>
      </c>
      <c r="FU57" s="21">
        <f>FU58+FU59</f>
        <v>0</v>
      </c>
      <c r="FV57" s="21">
        <f>FV58+FV59</f>
        <v>6.5</v>
      </c>
      <c r="FW57" s="21">
        <f>FW58+FW59</f>
        <v>0.3</v>
      </c>
      <c r="FX57" s="21">
        <f>FX58+FX59</f>
        <v>0</v>
      </c>
      <c r="FY57" s="21">
        <f>FY58+FY59</f>
        <v>0</v>
      </c>
      <c r="FZ57" s="21">
        <f>FZ58+FZ59</f>
        <v>0</v>
      </c>
      <c r="GA57" s="21">
        <f>GA58+GA59</f>
        <v>6.8</v>
      </c>
      <c r="GB57" s="20"/>
    </row>
    <row r="58" spans="1:184" ht="31.5" x14ac:dyDescent="0.25">
      <c r="A58" s="37" t="s">
        <v>101</v>
      </c>
      <c r="B58" s="87" t="s">
        <v>100</v>
      </c>
      <c r="C58" s="73" t="s">
        <v>26</v>
      </c>
      <c r="D58" s="30"/>
      <c r="E58" s="26">
        <v>2014</v>
      </c>
      <c r="F58" s="26">
        <v>2015</v>
      </c>
      <c r="G58" s="24">
        <f>H58</f>
        <v>3.0680000000000001</v>
      </c>
      <c r="H58" s="34">
        <f>I58+EU58</f>
        <v>3.0680000000000001</v>
      </c>
      <c r="I58" s="24"/>
      <c r="J58" s="23"/>
      <c r="K58" s="23"/>
      <c r="L58" s="23"/>
      <c r="M58" s="23"/>
      <c r="N58" s="23"/>
      <c r="O58" s="23"/>
      <c r="P58" s="22">
        <f>Q58+AH58</f>
        <v>2.714</v>
      </c>
      <c r="Q58" s="22">
        <f>S58+T58+U58+V58+W58+X58+Y58+Z58+AA58+AB58+AC58+AD58</f>
        <v>2.714</v>
      </c>
      <c r="R58" s="21"/>
      <c r="S58" s="21"/>
      <c r="T58" s="21"/>
      <c r="U58" s="21"/>
      <c r="V58" s="21"/>
      <c r="W58" s="21"/>
      <c r="X58" s="21"/>
      <c r="Y58" s="21"/>
      <c r="Z58" s="21">
        <v>2.714</v>
      </c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2">
        <f>AR58+BI58</f>
        <v>0.35399999999999998</v>
      </c>
      <c r="AR58" s="22">
        <f>AT58+AU58+AV58+AW58+AX58+BA58</f>
        <v>0.35399999999999998</v>
      </c>
      <c r="AS58" s="21"/>
      <c r="AT58" s="21"/>
      <c r="AU58" s="21"/>
      <c r="AV58" s="21"/>
      <c r="AW58" s="21"/>
      <c r="AX58" s="21"/>
      <c r="AY58" s="21"/>
      <c r="AZ58" s="21"/>
      <c r="BA58" s="21">
        <v>0.35399999999999998</v>
      </c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2">
        <f>BS58+CJ58</f>
        <v>0</v>
      </c>
      <c r="BS58" s="22">
        <f>BU58+BV58+BW58+BX58+BY58+CB58</f>
        <v>0</v>
      </c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2">
        <f>CT58+DK58</f>
        <v>0</v>
      </c>
      <c r="CT58" s="22">
        <f>CV58+CW58+CX58+CY58+CZ58+DC58</f>
        <v>0</v>
      </c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2">
        <f>DU58+EL58</f>
        <v>0</v>
      </c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2">
        <f>EV58+FM58</f>
        <v>3.0680000000000001</v>
      </c>
      <c r="EV58" s="21">
        <f>EX58+EY58+EZ58+FA58+FB58+FC58+FE58</f>
        <v>3.0680000000000001</v>
      </c>
      <c r="EW58" s="21"/>
      <c r="EX58" s="21"/>
      <c r="EY58" s="21"/>
      <c r="EZ58" s="21"/>
      <c r="FA58" s="21"/>
      <c r="FB58" s="21"/>
      <c r="FC58" s="21"/>
      <c r="FD58" s="21"/>
      <c r="FE58" s="22">
        <f>Z58+BA58+CB58+DC58+ED58</f>
        <v>3.0680000000000001</v>
      </c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>
        <v>2.2999999999999998</v>
      </c>
      <c r="FW58" s="21">
        <v>0.3</v>
      </c>
      <c r="FX58" s="21"/>
      <c r="FY58" s="21"/>
      <c r="FZ58" s="21"/>
      <c r="GA58" s="21">
        <f>FZ58+FY58+FX58+FW58+FV58</f>
        <v>2.5999999999999996</v>
      </c>
      <c r="GB58" s="20"/>
    </row>
    <row r="59" spans="1:184" ht="31.5" x14ac:dyDescent="0.25">
      <c r="A59" s="37" t="s">
        <v>99</v>
      </c>
      <c r="B59" s="87" t="s">
        <v>98</v>
      </c>
      <c r="C59" s="73" t="s">
        <v>26</v>
      </c>
      <c r="D59" s="30"/>
      <c r="E59" s="26">
        <v>2014</v>
      </c>
      <c r="F59" s="26">
        <v>2014</v>
      </c>
      <c r="G59" s="24">
        <f>H59</f>
        <v>4.9560000000000004</v>
      </c>
      <c r="H59" s="34">
        <f>I59+EU59</f>
        <v>4.9560000000000004</v>
      </c>
      <c r="I59" s="24"/>
      <c r="J59" s="23"/>
      <c r="K59" s="23"/>
      <c r="L59" s="23"/>
      <c r="M59" s="23"/>
      <c r="N59" s="23"/>
      <c r="O59" s="23"/>
      <c r="P59" s="22">
        <f>Q59+AH59</f>
        <v>4.9560000000000004</v>
      </c>
      <c r="Q59" s="22">
        <f>S59+T59+U59+V59+W59+X59+Y59+Z59+AA59+AB59+AC59+AD59</f>
        <v>4.9560000000000004</v>
      </c>
      <c r="R59" s="21"/>
      <c r="S59" s="21"/>
      <c r="T59" s="21"/>
      <c r="U59" s="21"/>
      <c r="V59" s="21"/>
      <c r="W59" s="21"/>
      <c r="X59" s="21"/>
      <c r="Y59" s="21"/>
      <c r="Z59" s="21">
        <v>4.9560000000000004</v>
      </c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2">
        <f>AR59+BI59</f>
        <v>0</v>
      </c>
      <c r="AR59" s="22">
        <f>AT59+AU59+AV59+AW59+AX59+BA59</f>
        <v>0</v>
      </c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2">
        <f>BS59+CJ59</f>
        <v>0</v>
      </c>
      <c r="BS59" s="22">
        <f>BU59+BV59+BW59+BX59+BY59+CB59</f>
        <v>0</v>
      </c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2">
        <f>CT59+DK59</f>
        <v>0</v>
      </c>
      <c r="CT59" s="22">
        <f>CV59+CW59+CX59+CY59+CZ59+DC59</f>
        <v>0</v>
      </c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2">
        <f>DU59+EL59</f>
        <v>0</v>
      </c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2">
        <f>EV59+FM59</f>
        <v>4.9560000000000004</v>
      </c>
      <c r="EV59" s="21">
        <f>EX59+EY59+EZ59+FA59+FB59+FC59+FE59</f>
        <v>4.9560000000000004</v>
      </c>
      <c r="EW59" s="21"/>
      <c r="EX59" s="21"/>
      <c r="EY59" s="21"/>
      <c r="EZ59" s="21"/>
      <c r="FA59" s="21"/>
      <c r="FB59" s="21"/>
      <c r="FC59" s="21"/>
      <c r="FD59" s="21"/>
      <c r="FE59" s="22">
        <f>Z59+BA59+CB59+DC59+ED59</f>
        <v>4.9560000000000004</v>
      </c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>
        <v>4.2</v>
      </c>
      <c r="FW59" s="21"/>
      <c r="FX59" s="21"/>
      <c r="FY59" s="21"/>
      <c r="FZ59" s="21"/>
      <c r="GA59" s="21">
        <f>FZ59+FY59+FX59+FW59+FV59</f>
        <v>4.2</v>
      </c>
      <c r="GB59" s="20"/>
    </row>
    <row r="60" spans="1:184" ht="31.5" x14ac:dyDescent="0.25">
      <c r="A60" s="37" t="s">
        <v>97</v>
      </c>
      <c r="B60" s="65" t="s">
        <v>96</v>
      </c>
      <c r="C60" s="73"/>
      <c r="D60" s="30"/>
      <c r="E60" s="26"/>
      <c r="F60" s="26"/>
      <c r="G60" s="24"/>
      <c r="H60" s="24"/>
      <c r="I60" s="24"/>
      <c r="J60" s="30"/>
      <c r="K60" s="23"/>
      <c r="L60" s="23"/>
      <c r="M60" s="23"/>
      <c r="N60" s="23"/>
      <c r="O60" s="23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1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1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1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1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1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1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1"/>
      <c r="FW60" s="21"/>
      <c r="FX60" s="21"/>
      <c r="FY60" s="21"/>
      <c r="FZ60" s="21"/>
      <c r="GA60" s="21"/>
      <c r="GB60" s="20"/>
    </row>
    <row r="61" spans="1:184" x14ac:dyDescent="0.25">
      <c r="A61" s="37" t="s">
        <v>95</v>
      </c>
      <c r="B61" s="69" t="s">
        <v>37</v>
      </c>
      <c r="C61" s="26"/>
      <c r="D61" s="23"/>
      <c r="E61" s="26"/>
      <c r="F61" s="26"/>
      <c r="G61" s="24"/>
      <c r="H61" s="24"/>
      <c r="I61" s="24"/>
      <c r="J61" s="23"/>
      <c r="K61" s="23"/>
      <c r="L61" s="23"/>
      <c r="M61" s="23"/>
      <c r="N61" s="23"/>
      <c r="O61" s="23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0"/>
    </row>
    <row r="62" spans="1:184" x14ac:dyDescent="0.25">
      <c r="A62" s="37" t="s">
        <v>94</v>
      </c>
      <c r="B62" s="73" t="s">
        <v>93</v>
      </c>
      <c r="C62" s="27"/>
      <c r="D62" s="30"/>
      <c r="E62" s="26"/>
      <c r="F62" s="26"/>
      <c r="G62" s="24">
        <f>G63+G64+G65+G66+G67</f>
        <v>65.406000000000006</v>
      </c>
      <c r="H62" s="24">
        <f>H63+H64+H65+H66+H67</f>
        <v>65.406000000000006</v>
      </c>
      <c r="I62" s="24">
        <f>I63+I64+I65+I66+I67</f>
        <v>0</v>
      </c>
      <c r="J62" s="30"/>
      <c r="K62" s="23"/>
      <c r="L62" s="23"/>
      <c r="M62" s="23"/>
      <c r="N62" s="23"/>
      <c r="O62" s="23">
        <f>J62+K62+L62+M62+N62</f>
        <v>0</v>
      </c>
      <c r="P62" s="21">
        <f>P63+P64+P65+P66+P67</f>
        <v>8.8509999999999991</v>
      </c>
      <c r="Q62" s="21">
        <f>Q63+Q64+Q65+Q66+Q67</f>
        <v>8.8509999999999991</v>
      </c>
      <c r="R62" s="21">
        <f>R63+R64+R65+R66+R67</f>
        <v>0</v>
      </c>
      <c r="S62" s="21">
        <f>S63+S64+S65+S66+S67</f>
        <v>0</v>
      </c>
      <c r="T62" s="21">
        <f>T63+T64+T65+T66+T67</f>
        <v>0</v>
      </c>
      <c r="U62" s="21">
        <f>U63+U64+U65+U66+U67</f>
        <v>0</v>
      </c>
      <c r="V62" s="21">
        <f>V63+V64+V65+V66+V67</f>
        <v>0</v>
      </c>
      <c r="W62" s="21">
        <f>W63+W64+W65+W66+W67</f>
        <v>0</v>
      </c>
      <c r="X62" s="21">
        <f>X63+X64+X65+X66+X67</f>
        <v>0</v>
      </c>
      <c r="Y62" s="21">
        <f>Y63+Y64+Y65+Y66+Y67</f>
        <v>0</v>
      </c>
      <c r="Z62" s="21">
        <f>Z63+Z64+Z65+Z66+Z67</f>
        <v>8.8509999999999991</v>
      </c>
      <c r="AA62" s="21">
        <f>AA63+AA64+AA65+AA66+AA67</f>
        <v>0</v>
      </c>
      <c r="AB62" s="21">
        <f>AB63+AB64+AB65+AB66+AB67</f>
        <v>0</v>
      </c>
      <c r="AC62" s="21">
        <f>AC63+AC64+AC65+AC66+AC67</f>
        <v>0</v>
      </c>
      <c r="AD62" s="21">
        <f>AD63+AD64+AD65+AD66+AD67</f>
        <v>0</v>
      </c>
      <c r="AE62" s="21">
        <f>AE63+AE64+AE65+AE66+AE67</f>
        <v>0</v>
      </c>
      <c r="AF62" s="21">
        <f>AF63+AF64+AF65+AF66+AF67</f>
        <v>0</v>
      </c>
      <c r="AG62" s="21">
        <f>AG63+AG64+AG65+AG66+AG67</f>
        <v>0</v>
      </c>
      <c r="AH62" s="21">
        <f>AH63+AH64+AH65+AH66+AH67</f>
        <v>0</v>
      </c>
      <c r="AI62" s="21">
        <f>AI63+AI64+AI65+AI66+AI67</f>
        <v>0</v>
      </c>
      <c r="AJ62" s="21">
        <f>AJ63+AJ64+AJ65+AJ66+AJ67</f>
        <v>0</v>
      </c>
      <c r="AK62" s="21">
        <f>AK63+AK64+AK65+AK66+AK67</f>
        <v>0</v>
      </c>
      <c r="AL62" s="21">
        <f>AL63+AL64+AL65+AL66+AL67</f>
        <v>0</v>
      </c>
      <c r="AM62" s="21">
        <f>AM63+AM64+AM65+AM66+AM67</f>
        <v>0</v>
      </c>
      <c r="AN62" s="21">
        <f>AN63+AN64+AN65+AN66+AN67</f>
        <v>0</v>
      </c>
      <c r="AO62" s="21">
        <f>AO63+AO64+AO65+AO66+AO67</f>
        <v>0</v>
      </c>
      <c r="AP62" s="21">
        <f>AP63+AP64+AP65+AP66+AP67</f>
        <v>0</v>
      </c>
      <c r="AQ62" s="21">
        <f>AQ63+AQ64+AQ65+AQ66+AQ67</f>
        <v>17.847999999999999</v>
      </c>
      <c r="AR62" s="21">
        <f>AR63+AR64+AR65+AR66+AR67</f>
        <v>17.847999999999999</v>
      </c>
      <c r="AS62" s="21">
        <f>AS63+AS64+AS65+AS66+AS67</f>
        <v>0</v>
      </c>
      <c r="AT62" s="21">
        <f>AT63+AT64+AT65+AT66+AT67</f>
        <v>0</v>
      </c>
      <c r="AU62" s="21">
        <f>AU63+AU64+AU65+AU66+AU67</f>
        <v>0</v>
      </c>
      <c r="AV62" s="21">
        <f>AV63+AV64+AV65+AV66+AV67</f>
        <v>0</v>
      </c>
      <c r="AW62" s="21">
        <f>AW63+AW64+AW65+AW66+AW67</f>
        <v>0</v>
      </c>
      <c r="AX62" s="21">
        <f>AX63+AX64+AX65+AX66+AX67</f>
        <v>0</v>
      </c>
      <c r="AY62" s="21">
        <f>AY63+AY64+AY65+AY66+AY67</f>
        <v>0</v>
      </c>
      <c r="AZ62" s="21">
        <f>AZ63+AZ64+AZ65+AZ66+AZ67</f>
        <v>0</v>
      </c>
      <c r="BA62" s="21">
        <f>BA63+BA64+BA65+BA66+BA67</f>
        <v>17.847999999999999</v>
      </c>
      <c r="BB62" s="21">
        <f>BB63+BB64+BB65+BB66+BB67</f>
        <v>0</v>
      </c>
      <c r="BC62" s="21">
        <f>BC63+BC64+BC65+BC66+BC67</f>
        <v>0</v>
      </c>
      <c r="BD62" s="21">
        <f>BD63+BD64+BD65+BD66+BD67</f>
        <v>0</v>
      </c>
      <c r="BE62" s="21">
        <f>BE63+BE64+BE65+BE66+BE67</f>
        <v>0</v>
      </c>
      <c r="BF62" s="21">
        <f>BF63+BF64+BF65+BF66+BF67</f>
        <v>0</v>
      </c>
      <c r="BG62" s="21">
        <f>BG63+BG64+BG65+BG66+BG67</f>
        <v>0</v>
      </c>
      <c r="BH62" s="21">
        <f>BH63+BH64+BH65+BH66+BH67</f>
        <v>0</v>
      </c>
      <c r="BI62" s="21">
        <f>BI63+BI64+BI65+BI66+BI67</f>
        <v>0</v>
      </c>
      <c r="BJ62" s="21">
        <f>BJ63+BJ64+BJ65+BJ66+BJ67</f>
        <v>0</v>
      </c>
      <c r="BK62" s="21">
        <f>BK63+BK64+BK65+BK66+BK67</f>
        <v>0</v>
      </c>
      <c r="BL62" s="21">
        <f>BL63+BL64+BL65+BL66+BL67</f>
        <v>0</v>
      </c>
      <c r="BM62" s="21">
        <f>BM63+BM64+BM65+BM66+BM67</f>
        <v>0</v>
      </c>
      <c r="BN62" s="21">
        <f>BN63+BN64+BN65+BN66+BN67</f>
        <v>0</v>
      </c>
      <c r="BO62" s="21">
        <f>BO63+BO64+BO65+BO66+BO67</f>
        <v>0</v>
      </c>
      <c r="BP62" s="21">
        <f>BP63+BP64+BP65+BP66+BP67</f>
        <v>0</v>
      </c>
      <c r="BQ62" s="21">
        <f>BQ63+BQ64+BQ65+BQ66+BQ67</f>
        <v>0</v>
      </c>
      <c r="BR62" s="21">
        <f>BR63+BR64+BR65+BR66+BR67</f>
        <v>32.832000000000001</v>
      </c>
      <c r="BS62" s="21">
        <f>BS63+BS64+BS65+BS66+BS67</f>
        <v>32.832000000000001</v>
      </c>
      <c r="BT62" s="21">
        <f>BT63+BT64+BT65+BT66+BT67</f>
        <v>0</v>
      </c>
      <c r="BU62" s="21">
        <f>BU63+BU64+BU65+BU66+BU67</f>
        <v>0</v>
      </c>
      <c r="BV62" s="21">
        <f>BV63+BV64+BV65+BV66+BV67</f>
        <v>0</v>
      </c>
      <c r="BW62" s="21">
        <f>BW63+BW64+BW65+BW66+BW67</f>
        <v>0</v>
      </c>
      <c r="BX62" s="21">
        <f>BX63+BX64+BX65+BX66+BX67</f>
        <v>0</v>
      </c>
      <c r="BY62" s="21">
        <f>BY63+BY64+BY65+BY66+BY67</f>
        <v>0</v>
      </c>
      <c r="BZ62" s="21">
        <f>BZ63+BZ64+BZ65+BZ66+BZ67</f>
        <v>0</v>
      </c>
      <c r="CA62" s="21">
        <f>CA63+CA64+CA65+CA66+CA67</f>
        <v>0</v>
      </c>
      <c r="CB62" s="21">
        <f>CB63+CB64+CB65+CB66+CB67</f>
        <v>32.832000000000001</v>
      </c>
      <c r="CC62" s="21">
        <f>CC63+CC64+CC65+CC66+CC67</f>
        <v>0</v>
      </c>
      <c r="CD62" s="21">
        <f>CD63+CD64+CD65+CD66+CD67</f>
        <v>0</v>
      </c>
      <c r="CE62" s="21">
        <f>CE63+CE64+CE65+CE66+CE67</f>
        <v>0</v>
      </c>
      <c r="CF62" s="21">
        <f>CF63+CF64+CF65+CF66+CF67</f>
        <v>0</v>
      </c>
      <c r="CG62" s="21">
        <f>CG63+CG64+CG65+CG66+CG67</f>
        <v>0</v>
      </c>
      <c r="CH62" s="21">
        <f>CH63+CH64+CH65+CH66+CH67</f>
        <v>0</v>
      </c>
      <c r="CI62" s="21">
        <f>CI63+CI64+CI65+CI66+CI67</f>
        <v>0</v>
      </c>
      <c r="CJ62" s="21">
        <f>CJ63+CJ64+CJ65+CJ66+CJ67</f>
        <v>0</v>
      </c>
      <c r="CK62" s="21">
        <f>CK63+CK64+CK65+CK66+CK67</f>
        <v>0</v>
      </c>
      <c r="CL62" s="21">
        <f>CL63+CL64+CL65+CL66+CL67</f>
        <v>0</v>
      </c>
      <c r="CM62" s="21">
        <f>CM63+CM64+CM65+CM66+CM67</f>
        <v>0</v>
      </c>
      <c r="CN62" s="21">
        <f>CN63+CN64+CN65+CN66+CN67</f>
        <v>0</v>
      </c>
      <c r="CO62" s="21">
        <f>CO63+CO64+CO65+CO66+CO67</f>
        <v>0</v>
      </c>
      <c r="CP62" s="21">
        <f>CP63+CP64+CP65+CP66+CP67</f>
        <v>0</v>
      </c>
      <c r="CQ62" s="21">
        <f>CQ63+CQ64+CQ65+CQ66+CQ67</f>
        <v>0</v>
      </c>
      <c r="CR62" s="21">
        <f>CR63+CR64+CR65+CR66+CR67</f>
        <v>0</v>
      </c>
      <c r="CS62" s="21">
        <f>CS63+CS64+CS65+CS66+CS67</f>
        <v>5.8749999999999991</v>
      </c>
      <c r="CT62" s="21">
        <f>CT63+CT64+CT65+CT66+CT67</f>
        <v>5.8749999999999991</v>
      </c>
      <c r="CU62" s="21">
        <f>CU63+CU64+CU65+CU66+CU67</f>
        <v>0</v>
      </c>
      <c r="CV62" s="21">
        <f>CV63+CV64+CV65+CV66+CV67</f>
        <v>0</v>
      </c>
      <c r="CW62" s="21">
        <f>CW63+CW64+CW65+CW66+CW67</f>
        <v>0</v>
      </c>
      <c r="CX62" s="21">
        <f>CX63+CX64+CX65+CX66+CX67</f>
        <v>0</v>
      </c>
      <c r="CY62" s="21">
        <f>CY63+CY64+CY65+CY66+CY67</f>
        <v>0</v>
      </c>
      <c r="CZ62" s="21">
        <f>CZ63+CZ64+CZ65+CZ66+CZ67</f>
        <v>0</v>
      </c>
      <c r="DA62" s="21">
        <f>DA63+DA64+DA65+DA66+DA67</f>
        <v>0</v>
      </c>
      <c r="DB62" s="21">
        <f>DB63+DB64+DB65+DB66+DB67</f>
        <v>0</v>
      </c>
      <c r="DC62" s="21">
        <f>DC63+DC64+DC65+DC66+DC67</f>
        <v>5.8749999999999991</v>
      </c>
      <c r="DD62" s="21">
        <f>DD63+DD64+DD65+DD66+DD67</f>
        <v>0</v>
      </c>
      <c r="DE62" s="21">
        <f>DE63+DE64+DE65+DE66+DE67</f>
        <v>0</v>
      </c>
      <c r="DF62" s="21">
        <f>DF63+DF64+DF65+DF66+DF67</f>
        <v>0</v>
      </c>
      <c r="DG62" s="21">
        <f>DG63+DG64+DG65+DG66+DG67</f>
        <v>0</v>
      </c>
      <c r="DH62" s="21">
        <f>DH63+DH64+DH65+DH66+DH67</f>
        <v>0</v>
      </c>
      <c r="DI62" s="21">
        <f>DI63+DI64+DI65+DI66+DI67</f>
        <v>0</v>
      </c>
      <c r="DJ62" s="21">
        <f>DJ63+DJ64+DJ65+DJ66+DJ67</f>
        <v>0</v>
      </c>
      <c r="DK62" s="21">
        <f>DK63+DK64+DK65+DK66+DK67</f>
        <v>0</v>
      </c>
      <c r="DL62" s="21">
        <f>DL63+DL64+DL65+DL66+DL67</f>
        <v>0</v>
      </c>
      <c r="DM62" s="21">
        <f>DM63+DM64+DM65+DM66+DM67</f>
        <v>0</v>
      </c>
      <c r="DN62" s="21">
        <f>DN63+DN64+DN65+DN66+DN67</f>
        <v>0</v>
      </c>
      <c r="DO62" s="21">
        <f>DO63+DO64+DO65+DO66+DO67</f>
        <v>0</v>
      </c>
      <c r="DP62" s="21">
        <f>DP63+DP64+DP65+DP66+DP67</f>
        <v>0</v>
      </c>
      <c r="DQ62" s="21">
        <f>DQ63+DQ64+DQ65+DQ66+DQ67</f>
        <v>0</v>
      </c>
      <c r="DR62" s="21">
        <f>DR63+DR64+DR65+DR66+DR67</f>
        <v>0</v>
      </c>
      <c r="DS62" s="21">
        <f>DS63+DS64+DS65+DS66+DS67</f>
        <v>0</v>
      </c>
      <c r="DT62" s="21">
        <f>DT63+DT64+DT65+DT66+DT67</f>
        <v>0</v>
      </c>
      <c r="DU62" s="21">
        <f>DU63+DU64+DU65+DU66+DU67</f>
        <v>0</v>
      </c>
      <c r="DV62" s="21">
        <f>DV63+DV64+DV65+DV66+DV67</f>
        <v>0</v>
      </c>
      <c r="DW62" s="21">
        <f>DW63+DW64+DW65+DW66+DW67</f>
        <v>0</v>
      </c>
      <c r="DX62" s="21">
        <f>DX63+DX64+DX65+DX66+DX67</f>
        <v>0</v>
      </c>
      <c r="DY62" s="21">
        <f>DY63+DY64+DY65+DY66+DY67</f>
        <v>0</v>
      </c>
      <c r="DZ62" s="21">
        <f>DZ63+DZ64+DZ65+DZ66+DZ67</f>
        <v>0</v>
      </c>
      <c r="EA62" s="21">
        <f>EA63+EA64+EA65+EA66+EA67</f>
        <v>0</v>
      </c>
      <c r="EB62" s="21">
        <f>EB63+EB64+EB65+EB66+EB67</f>
        <v>0</v>
      </c>
      <c r="EC62" s="21">
        <f>EC63+EC64+EC65+EC66+EC67</f>
        <v>0</v>
      </c>
      <c r="ED62" s="21">
        <f>ED63+ED64+ED65+ED66+ED67</f>
        <v>0</v>
      </c>
      <c r="EE62" s="21">
        <f>EE63+EE64+EE65+EE66+EE67</f>
        <v>0</v>
      </c>
      <c r="EF62" s="21">
        <f>EF63+EF64+EF65+EF66+EF67</f>
        <v>0</v>
      </c>
      <c r="EG62" s="21">
        <f>EG63+EG64+EG65+EG66+EG67</f>
        <v>0</v>
      </c>
      <c r="EH62" s="21">
        <f>EH63+EH64+EH65+EH66+EH67</f>
        <v>0</v>
      </c>
      <c r="EI62" s="21">
        <f>EI63+EI64+EI65+EI66+EI67</f>
        <v>0</v>
      </c>
      <c r="EJ62" s="21">
        <f>EJ63+EJ64+EJ65+EJ66+EJ67</f>
        <v>0</v>
      </c>
      <c r="EK62" s="21">
        <f>EK63+EK64+EK65+EK66+EK67</f>
        <v>0</v>
      </c>
      <c r="EL62" s="21">
        <f>EL63+EL64+EL65+EL66+EL67</f>
        <v>0</v>
      </c>
      <c r="EM62" s="21">
        <f>EM63+EM64+EM65+EM66+EM67</f>
        <v>0</v>
      </c>
      <c r="EN62" s="21">
        <f>EN63+EN64+EN65+EN66+EN67</f>
        <v>0</v>
      </c>
      <c r="EO62" s="21">
        <f>EO63+EO64+EO65+EO66+EO67</f>
        <v>0</v>
      </c>
      <c r="EP62" s="21">
        <f>EP63+EP64+EP65+EP66+EP67</f>
        <v>0</v>
      </c>
      <c r="EQ62" s="21">
        <f>EQ63+EQ64+EQ65+EQ66+EQ67</f>
        <v>0</v>
      </c>
      <c r="ER62" s="21">
        <f>ER63+ER64+ER65+ER66+ER67</f>
        <v>0</v>
      </c>
      <c r="ES62" s="21">
        <f>ES63+ES64+ES65+ES66+ES67</f>
        <v>0</v>
      </c>
      <c r="ET62" s="21">
        <f>ET63+ET64+ET65+ET66+ET67</f>
        <v>0</v>
      </c>
      <c r="EU62" s="21">
        <f>EU63+EU64+EU65+EU66+EU67</f>
        <v>65.406000000000006</v>
      </c>
      <c r="EV62" s="21">
        <f>EV63+EV64+EV65+EV66+EV67</f>
        <v>65.406000000000006</v>
      </c>
      <c r="EW62" s="21">
        <f>EW63+EW64+EW65+EW66+EW67</f>
        <v>0</v>
      </c>
      <c r="EX62" s="21">
        <f>EX63+EX64+EX65+EX66+EX67</f>
        <v>0</v>
      </c>
      <c r="EY62" s="21">
        <f>EY63+EY64+EY65+EY66+EY67</f>
        <v>0</v>
      </c>
      <c r="EZ62" s="21">
        <f>EZ63+EZ64+EZ65+EZ66+EZ67</f>
        <v>0</v>
      </c>
      <c r="FA62" s="21">
        <f>FA63+FA64+FA65+FA66+FA67</f>
        <v>0</v>
      </c>
      <c r="FB62" s="21">
        <f>FB63+FB64+FB65+FB66+FB67</f>
        <v>0</v>
      </c>
      <c r="FC62" s="21">
        <f>FC63+FC64+FC65+FC66+FC67</f>
        <v>0</v>
      </c>
      <c r="FD62" s="21">
        <f>FD63+FD64+FD65+FD66+FD67</f>
        <v>0</v>
      </c>
      <c r="FE62" s="21">
        <f>FE63+FE64+FE65+FE66+FE67</f>
        <v>65.406000000000006</v>
      </c>
      <c r="FF62" s="21">
        <f>FF63+FF64+FF65+FF66+FF67</f>
        <v>0</v>
      </c>
      <c r="FG62" s="21">
        <f>FG63+FG64+FG65+FG66+FG67</f>
        <v>0</v>
      </c>
      <c r="FH62" s="21">
        <f>FH63+FH64+FH65+FH66+FH67</f>
        <v>0</v>
      </c>
      <c r="FI62" s="21">
        <f>FI63+FI64+FI65+FI66+FI67</f>
        <v>0</v>
      </c>
      <c r="FJ62" s="21">
        <f>FJ63+FJ64+FJ65+FJ66+FJ67</f>
        <v>0</v>
      </c>
      <c r="FK62" s="21">
        <f>FK63+FK64+FK65+FK66+FK67</f>
        <v>0</v>
      </c>
      <c r="FL62" s="21">
        <f>FL63+FL64+FL65+FL66+FL67</f>
        <v>0</v>
      </c>
      <c r="FM62" s="21">
        <f>FM63+FM64+FM65+FM66+FM67</f>
        <v>0</v>
      </c>
      <c r="FN62" s="21">
        <f>FN63+FN64+FN65+FN66+FN67</f>
        <v>0</v>
      </c>
      <c r="FO62" s="21">
        <f>FO63+FO64+FO65+FO66+FO67</f>
        <v>0</v>
      </c>
      <c r="FP62" s="21">
        <f>FP63+FP64+FP65+FP66+FP67</f>
        <v>0</v>
      </c>
      <c r="FQ62" s="21">
        <f>FQ63+FQ64+FQ65+FQ66+FQ67</f>
        <v>0</v>
      </c>
      <c r="FR62" s="21">
        <f>FR63+FR64+FR65+FR66+FR67</f>
        <v>0</v>
      </c>
      <c r="FS62" s="21">
        <f>FS63+FS64+FS65+FS66+FS67</f>
        <v>0</v>
      </c>
      <c r="FT62" s="21">
        <f>FT63+FT64+FT65+FT66+FT67</f>
        <v>0</v>
      </c>
      <c r="FU62" s="21">
        <f>FU63+FU64+FU65+FU66+FU67</f>
        <v>0</v>
      </c>
      <c r="FV62" s="21">
        <f>FV63+FV64+FV65+FV66+FV67</f>
        <v>10.500999999999999</v>
      </c>
      <c r="FW62" s="21">
        <f>FW63+FW64+FW65+FW66+FW67</f>
        <v>12.125999999999999</v>
      </c>
      <c r="FX62" s="21">
        <f>FX63+FX64+FX65+FX66+FX67</f>
        <v>27.823999999999998</v>
      </c>
      <c r="FY62" s="21">
        <f>FY63+FY64+FY65+FY66+FY67</f>
        <v>4.9779999999999998</v>
      </c>
      <c r="FZ62" s="21">
        <f>FZ63+FZ64+FZ65+FZ66+FZ67</f>
        <v>0</v>
      </c>
      <c r="GA62" s="21">
        <f>GA63+GA64+GA65+GA66+GA67</f>
        <v>55.429000000000002</v>
      </c>
      <c r="GB62" s="20"/>
    </row>
    <row r="63" spans="1:184" x14ac:dyDescent="0.25">
      <c r="A63" s="37" t="s">
        <v>92</v>
      </c>
      <c r="B63" s="36" t="s">
        <v>91</v>
      </c>
      <c r="C63" s="73" t="s">
        <v>26</v>
      </c>
      <c r="D63" s="30"/>
      <c r="E63" s="26">
        <v>2014</v>
      </c>
      <c r="F63" s="26">
        <v>2015</v>
      </c>
      <c r="G63" s="24">
        <f>H63</f>
        <v>15.718</v>
      </c>
      <c r="H63" s="34">
        <f>I63+EU63</f>
        <v>15.718</v>
      </c>
      <c r="I63" s="24"/>
      <c r="J63" s="30"/>
      <c r="K63" s="23"/>
      <c r="L63" s="23"/>
      <c r="M63" s="23"/>
      <c r="N63" s="23"/>
      <c r="O63" s="23"/>
      <c r="P63" s="22">
        <f>Q63+AH63</f>
        <v>8.26</v>
      </c>
      <c r="Q63" s="22">
        <f>S63+T63+U63+V63+W63+X63+Y63+Z63+AA63+AB63+AC63+AD63</f>
        <v>8.26</v>
      </c>
      <c r="R63" s="22"/>
      <c r="S63" s="22"/>
      <c r="T63" s="22"/>
      <c r="U63" s="22"/>
      <c r="V63" s="22"/>
      <c r="W63" s="22"/>
      <c r="X63" s="22"/>
      <c r="Y63" s="22"/>
      <c r="Z63" s="22">
        <v>8.26</v>
      </c>
      <c r="AA63" s="22"/>
      <c r="AB63" s="22"/>
      <c r="AC63" s="22"/>
      <c r="AD63" s="22"/>
      <c r="AE63" s="22"/>
      <c r="AF63" s="21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>
        <f>AR63+BI63</f>
        <v>7.4580000000000002</v>
      </c>
      <c r="AR63" s="22">
        <f>AT63+AU63+AV63+AW63+AX63+BA63</f>
        <v>7.4580000000000002</v>
      </c>
      <c r="AS63" s="22"/>
      <c r="AT63" s="22"/>
      <c r="AU63" s="22"/>
      <c r="AV63" s="22"/>
      <c r="AW63" s="22"/>
      <c r="AX63" s="22"/>
      <c r="AY63" s="22"/>
      <c r="AZ63" s="22"/>
      <c r="BA63" s="22">
        <v>7.4580000000000002</v>
      </c>
      <c r="BB63" s="22"/>
      <c r="BC63" s="22"/>
      <c r="BD63" s="22"/>
      <c r="BE63" s="22"/>
      <c r="BF63" s="22"/>
      <c r="BG63" s="21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>
        <f>BS63+CJ63</f>
        <v>0</v>
      </c>
      <c r="BS63" s="22">
        <f>BU63+BV63+BW63+BX63+BY63+CB63</f>
        <v>0</v>
      </c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1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>
        <f>CT63+DK63</f>
        <v>0</v>
      </c>
      <c r="CT63" s="22">
        <f>CV63+CW63+CX63+CY63+CZ63+DC63</f>
        <v>0</v>
      </c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1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>
        <f>DU63+EL63</f>
        <v>0</v>
      </c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1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>
        <f>EV63+FM63</f>
        <v>15.718</v>
      </c>
      <c r="EV63" s="21">
        <f>EX63+EY63+EZ63+FA63+FB63+FC63+FE63</f>
        <v>15.718</v>
      </c>
      <c r="EW63" s="22"/>
      <c r="EX63" s="22"/>
      <c r="EY63" s="22"/>
      <c r="EZ63" s="22"/>
      <c r="FA63" s="22"/>
      <c r="FB63" s="22"/>
      <c r="FC63" s="22"/>
      <c r="FD63" s="22"/>
      <c r="FE63" s="22">
        <f>Z63+BA63+CB63+DC63+ED63</f>
        <v>15.718</v>
      </c>
      <c r="FF63" s="22"/>
      <c r="FG63" s="22"/>
      <c r="FH63" s="22"/>
      <c r="FI63" s="22"/>
      <c r="FJ63" s="22"/>
      <c r="FK63" s="21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1">
        <v>10</v>
      </c>
      <c r="FW63" s="21">
        <v>3.3210000000000002</v>
      </c>
      <c r="FX63" s="21"/>
      <c r="FY63" s="21"/>
      <c r="FZ63" s="21"/>
      <c r="GA63" s="21">
        <f>FZ63+FY63+FX63+FW63+FV63</f>
        <v>13.321</v>
      </c>
      <c r="GB63" s="20"/>
    </row>
    <row r="64" spans="1:184" x14ac:dyDescent="0.25">
      <c r="A64" s="37" t="s">
        <v>90</v>
      </c>
      <c r="B64" s="25" t="s">
        <v>89</v>
      </c>
      <c r="C64" s="73" t="s">
        <v>26</v>
      </c>
      <c r="D64" s="30"/>
      <c r="E64" s="26">
        <v>2015</v>
      </c>
      <c r="F64" s="26">
        <v>2015</v>
      </c>
      <c r="G64" s="24">
        <f>H64</f>
        <v>9.3759999999999994</v>
      </c>
      <c r="H64" s="34">
        <f>I64+EU64</f>
        <v>9.3759999999999994</v>
      </c>
      <c r="I64" s="24"/>
      <c r="J64" s="30"/>
      <c r="K64" s="23"/>
      <c r="L64" s="23"/>
      <c r="M64" s="23"/>
      <c r="N64" s="23"/>
      <c r="O64" s="23"/>
      <c r="P64" s="22">
        <f>Q64+AH64</f>
        <v>0</v>
      </c>
      <c r="Q64" s="22">
        <f>S64+T64+U64+V64+W64+X64+Y64+Z64+AA64+AB64+AC64+AD64</f>
        <v>0</v>
      </c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1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>
        <f>AR64+BI64</f>
        <v>9.3759999999999994</v>
      </c>
      <c r="AR64" s="22">
        <f>AT64+AU64+AV64+AW64+AX64+BA64</f>
        <v>9.3759999999999994</v>
      </c>
      <c r="AS64" s="22"/>
      <c r="AT64" s="22"/>
      <c r="AU64" s="22"/>
      <c r="AV64" s="22"/>
      <c r="AW64" s="22"/>
      <c r="AX64" s="22"/>
      <c r="AY64" s="22"/>
      <c r="AZ64" s="22"/>
      <c r="BA64" s="22">
        <v>9.3759999999999994</v>
      </c>
      <c r="BB64" s="22"/>
      <c r="BC64" s="22"/>
      <c r="BD64" s="22"/>
      <c r="BE64" s="22"/>
      <c r="BF64" s="22"/>
      <c r="BG64" s="21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>
        <f>BS64+CJ64</f>
        <v>0</v>
      </c>
      <c r="BS64" s="22">
        <f>BU64+BV64+BW64+BX64+BY64+CB64</f>
        <v>0</v>
      </c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1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>
        <f>CT64+DK64</f>
        <v>0</v>
      </c>
      <c r="CT64" s="22">
        <f>CV64+CW64+CX64+CY64+CZ64+DC64</f>
        <v>0</v>
      </c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1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>
        <f>DU64+EL64</f>
        <v>0</v>
      </c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1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>
        <f>EV64+FM64</f>
        <v>9.3759999999999994</v>
      </c>
      <c r="EV64" s="21">
        <f>EX64+EY64+EZ64+FA64+FB64+FC64+FE64</f>
        <v>9.3759999999999994</v>
      </c>
      <c r="EW64" s="22"/>
      <c r="EX64" s="22"/>
      <c r="EY64" s="22"/>
      <c r="EZ64" s="22"/>
      <c r="FA64" s="22"/>
      <c r="FB64" s="22"/>
      <c r="FC64" s="22"/>
      <c r="FD64" s="22"/>
      <c r="FE64" s="22">
        <f>Z64+BA64+CB64+DC64+ED64</f>
        <v>9.3759999999999994</v>
      </c>
      <c r="FF64" s="22"/>
      <c r="FG64" s="22"/>
      <c r="FH64" s="22"/>
      <c r="FI64" s="22"/>
      <c r="FJ64" s="22"/>
      <c r="FK64" s="21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1"/>
      <c r="FW64" s="21">
        <v>7.9459999999999997</v>
      </c>
      <c r="FX64" s="21"/>
      <c r="FY64" s="21"/>
      <c r="FZ64" s="21"/>
      <c r="GA64" s="21">
        <f>FZ64+FY64+FX64+FW64+FV64</f>
        <v>7.9459999999999997</v>
      </c>
      <c r="GB64" s="20"/>
    </row>
    <row r="65" spans="1:184" x14ac:dyDescent="0.25">
      <c r="A65" s="37" t="s">
        <v>88</v>
      </c>
      <c r="B65" s="86" t="s">
        <v>87</v>
      </c>
      <c r="C65" s="73" t="s">
        <v>26</v>
      </c>
      <c r="D65" s="30"/>
      <c r="E65" s="26">
        <v>2015</v>
      </c>
      <c r="F65" s="26">
        <v>2015</v>
      </c>
      <c r="G65" s="24">
        <f>H65</f>
        <v>1.014</v>
      </c>
      <c r="H65" s="34">
        <f>I65+EU65</f>
        <v>1.014</v>
      </c>
      <c r="I65" s="24"/>
      <c r="J65" s="30"/>
      <c r="K65" s="23"/>
      <c r="L65" s="23"/>
      <c r="M65" s="23"/>
      <c r="N65" s="23"/>
      <c r="O65" s="23"/>
      <c r="P65" s="22">
        <f>Q65+AH65</f>
        <v>0</v>
      </c>
      <c r="Q65" s="22">
        <f>S65+T65+U65+V65+W65+X65+Y65+Z65+AA65+AB65+AC65+AD65</f>
        <v>0</v>
      </c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1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>
        <f>AR65+BI65</f>
        <v>1.014</v>
      </c>
      <c r="AR65" s="22">
        <f>AT65+AU65+AV65+AW65+AX65+BA65</f>
        <v>1.014</v>
      </c>
      <c r="AS65" s="22"/>
      <c r="AT65" s="22"/>
      <c r="AU65" s="22"/>
      <c r="AV65" s="22"/>
      <c r="AW65" s="22"/>
      <c r="AX65" s="22"/>
      <c r="AY65" s="22"/>
      <c r="AZ65" s="22"/>
      <c r="BA65" s="22">
        <v>1.014</v>
      </c>
      <c r="BB65" s="22"/>
      <c r="BC65" s="22"/>
      <c r="BD65" s="22"/>
      <c r="BE65" s="22"/>
      <c r="BF65" s="22"/>
      <c r="BG65" s="21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>
        <f>BS65+CJ65</f>
        <v>0</v>
      </c>
      <c r="BS65" s="22">
        <f>BU65+BV65+BW65+BX65+BY65+CB65</f>
        <v>0</v>
      </c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1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>
        <f>CT65+DK65</f>
        <v>0</v>
      </c>
      <c r="CT65" s="22">
        <f>CV65+CW65+CX65+CY65+CZ65+DC65</f>
        <v>0</v>
      </c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1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>
        <f>DU65+EL65</f>
        <v>0</v>
      </c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1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>
        <f>EV65+FM65</f>
        <v>1.014</v>
      </c>
      <c r="EV65" s="21">
        <f>EX65+EY65+EZ65+FA65+FB65+FC65+FE65</f>
        <v>1.014</v>
      </c>
      <c r="EW65" s="22"/>
      <c r="EX65" s="22"/>
      <c r="EY65" s="22"/>
      <c r="EZ65" s="22"/>
      <c r="FA65" s="22"/>
      <c r="FB65" s="22"/>
      <c r="FC65" s="22"/>
      <c r="FD65" s="22"/>
      <c r="FE65" s="22">
        <f>Z65+BA65+CB65+DC65+ED65</f>
        <v>1.014</v>
      </c>
      <c r="FF65" s="22"/>
      <c r="FG65" s="22"/>
      <c r="FH65" s="22"/>
      <c r="FI65" s="22"/>
      <c r="FJ65" s="22"/>
      <c r="FK65" s="21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1"/>
      <c r="FW65" s="21">
        <v>0.85899999999999999</v>
      </c>
      <c r="FX65" s="21"/>
      <c r="FY65" s="21"/>
      <c r="FZ65" s="21"/>
      <c r="GA65" s="21">
        <f>FZ65+FY65+FX65+FW65+FV65</f>
        <v>0.85899999999999999</v>
      </c>
      <c r="GB65" s="20"/>
    </row>
    <row r="66" spans="1:184" x14ac:dyDescent="0.25">
      <c r="A66" s="37" t="s">
        <v>86</v>
      </c>
      <c r="B66" s="86" t="s">
        <v>85</v>
      </c>
      <c r="C66" s="73" t="s">
        <v>26</v>
      </c>
      <c r="D66" s="30"/>
      <c r="E66" s="26">
        <v>2014</v>
      </c>
      <c r="F66" s="26">
        <v>2014</v>
      </c>
      <c r="G66" s="24">
        <f>H66</f>
        <v>0.59099999999999997</v>
      </c>
      <c r="H66" s="34">
        <f>I66+EU66</f>
        <v>0.59099999999999997</v>
      </c>
      <c r="I66" s="24"/>
      <c r="J66" s="30"/>
      <c r="K66" s="23"/>
      <c r="L66" s="23"/>
      <c r="M66" s="23"/>
      <c r="N66" s="23"/>
      <c r="O66" s="23"/>
      <c r="P66" s="22">
        <f>Q66+AH66</f>
        <v>0.59099999999999997</v>
      </c>
      <c r="Q66" s="22">
        <f>S66+T66+U66+V66+W66+X66+Y66+Z66+AA66+AB66+AC66+AD66</f>
        <v>0.59099999999999997</v>
      </c>
      <c r="R66" s="22"/>
      <c r="S66" s="22"/>
      <c r="T66" s="22"/>
      <c r="U66" s="22"/>
      <c r="V66" s="22"/>
      <c r="W66" s="22"/>
      <c r="X66" s="22"/>
      <c r="Y66" s="22"/>
      <c r="Z66" s="22">
        <v>0.59099999999999997</v>
      </c>
      <c r="AA66" s="22"/>
      <c r="AB66" s="22"/>
      <c r="AC66" s="22"/>
      <c r="AD66" s="22"/>
      <c r="AE66" s="22"/>
      <c r="AF66" s="21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>
        <f>AR66+BI66</f>
        <v>0</v>
      </c>
      <c r="AR66" s="22">
        <f>AT66+AU66+AV66+AW66+AX66+BA66</f>
        <v>0</v>
      </c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1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>
        <f>BS66+CJ66</f>
        <v>0</v>
      </c>
      <c r="BS66" s="22">
        <f>BU66+BV66+BW66+BX66+BY66+CB66</f>
        <v>0</v>
      </c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1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>
        <f>CT66+DK66</f>
        <v>0</v>
      </c>
      <c r="CT66" s="22">
        <f>CV66+CW66+CX66+CY66+CZ66+DC66</f>
        <v>0</v>
      </c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1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>
        <f>DU66+EL66</f>
        <v>0</v>
      </c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1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>
        <f>EV66+FM66</f>
        <v>0.59099999999999997</v>
      </c>
      <c r="EV66" s="21">
        <f>EX66+EY66+EZ66+FA66+FB66+FC66+FE66</f>
        <v>0.59099999999999997</v>
      </c>
      <c r="EW66" s="22"/>
      <c r="EX66" s="22"/>
      <c r="EY66" s="22"/>
      <c r="EZ66" s="22"/>
      <c r="FA66" s="22"/>
      <c r="FB66" s="22"/>
      <c r="FC66" s="22"/>
      <c r="FD66" s="22"/>
      <c r="FE66" s="22">
        <f>Z66+BA66+CB66+DC66+ED66</f>
        <v>0.59099999999999997</v>
      </c>
      <c r="FF66" s="22"/>
      <c r="FG66" s="22"/>
      <c r="FH66" s="22"/>
      <c r="FI66" s="22"/>
      <c r="FJ66" s="22"/>
      <c r="FK66" s="21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1">
        <v>0.501</v>
      </c>
      <c r="FW66" s="21"/>
      <c r="FX66" s="21"/>
      <c r="FY66" s="21"/>
      <c r="FZ66" s="21"/>
      <c r="GA66" s="21">
        <f>FZ66+FY66+FX66+FW66+FV66</f>
        <v>0.501</v>
      </c>
      <c r="GB66" s="20"/>
    </row>
    <row r="67" spans="1:184" x14ac:dyDescent="0.25">
      <c r="A67" s="37" t="s">
        <v>84</v>
      </c>
      <c r="B67" s="38" t="s">
        <v>83</v>
      </c>
      <c r="C67" s="73" t="s">
        <v>26</v>
      </c>
      <c r="D67" s="30"/>
      <c r="E67" s="26">
        <v>2016</v>
      </c>
      <c r="F67" s="26">
        <v>2017</v>
      </c>
      <c r="G67" s="24">
        <f>H67</f>
        <v>38.707000000000001</v>
      </c>
      <c r="H67" s="34">
        <f>I67+EU67</f>
        <v>38.707000000000001</v>
      </c>
      <c r="I67" s="24"/>
      <c r="J67" s="30"/>
      <c r="K67" s="23"/>
      <c r="L67" s="23"/>
      <c r="M67" s="23"/>
      <c r="N67" s="23"/>
      <c r="O67" s="23"/>
      <c r="P67" s="22">
        <f>Q67+AH67</f>
        <v>0</v>
      </c>
      <c r="Q67" s="22">
        <f>S67+T67+U67+V67+W67+X67+Y67+Z67+AA67+AB67+AC67+AD67</f>
        <v>0</v>
      </c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1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>
        <f>AR67+BI67</f>
        <v>0</v>
      </c>
      <c r="AR67" s="22">
        <f>AT67+AU67+AV67+AW67+AX67+BA67</f>
        <v>0</v>
      </c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1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>
        <f>BS67+CJ67</f>
        <v>32.832000000000001</v>
      </c>
      <c r="BS67" s="22">
        <f>BU67+BV67+BW67+BX67+BY67+CB67</f>
        <v>32.832000000000001</v>
      </c>
      <c r="BT67" s="22"/>
      <c r="BU67" s="22"/>
      <c r="BV67" s="22"/>
      <c r="BW67" s="22"/>
      <c r="BX67" s="22"/>
      <c r="BY67" s="22"/>
      <c r="BZ67" s="22"/>
      <c r="CA67" s="22"/>
      <c r="CB67" s="22">
        <f>28.677+4.155</f>
        <v>32.832000000000001</v>
      </c>
      <c r="CC67" s="22"/>
      <c r="CD67" s="22"/>
      <c r="CE67" s="22"/>
      <c r="CF67" s="22"/>
      <c r="CG67" s="22"/>
      <c r="CH67" s="21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>
        <f>CT67+DK67</f>
        <v>5.8749999999999991</v>
      </c>
      <c r="CT67" s="22">
        <f>CV67+CW67+CX67+CY67+CZ67+DC67</f>
        <v>5.8749999999999991</v>
      </c>
      <c r="CU67" s="22"/>
      <c r="CV67" s="22"/>
      <c r="CW67" s="22"/>
      <c r="CX67" s="22"/>
      <c r="CY67" s="22"/>
      <c r="CZ67" s="22"/>
      <c r="DA67" s="22"/>
      <c r="DB67" s="22"/>
      <c r="DC67" s="22">
        <f>10.03-4.155</f>
        <v>5.8749999999999991</v>
      </c>
      <c r="DD67" s="22"/>
      <c r="DE67" s="22"/>
      <c r="DF67" s="22"/>
      <c r="DG67" s="22"/>
      <c r="DH67" s="22"/>
      <c r="DI67" s="21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>
        <f>DU67+EL67</f>
        <v>0</v>
      </c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1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>
        <f>EV67+FM67</f>
        <v>38.707000000000001</v>
      </c>
      <c r="EV67" s="21">
        <f>EX67+EY67+EZ67+FA67+FB67+FC67+FE67</f>
        <v>38.707000000000001</v>
      </c>
      <c r="EW67" s="22"/>
      <c r="EX67" s="22"/>
      <c r="EY67" s="22"/>
      <c r="EZ67" s="22"/>
      <c r="FA67" s="22"/>
      <c r="FB67" s="22"/>
      <c r="FC67" s="22"/>
      <c r="FD67" s="22"/>
      <c r="FE67" s="22">
        <f>Z67+BA67+CB67+DC67+ED67</f>
        <v>38.707000000000001</v>
      </c>
      <c r="FF67" s="22"/>
      <c r="FG67" s="22"/>
      <c r="FH67" s="22"/>
      <c r="FI67" s="22"/>
      <c r="FJ67" s="22"/>
      <c r="FK67" s="21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1"/>
      <c r="FW67" s="21"/>
      <c r="FX67" s="21">
        <f>24.302+3.522</f>
        <v>27.823999999999998</v>
      </c>
      <c r="FY67" s="21">
        <f>8.5-3.522</f>
        <v>4.9779999999999998</v>
      </c>
      <c r="FZ67" s="21"/>
      <c r="GA67" s="21">
        <f>FZ67+FY67+FX67+FW67+FV67</f>
        <v>32.802</v>
      </c>
      <c r="GB67" s="20"/>
    </row>
    <row r="68" spans="1:184" x14ac:dyDescent="0.25">
      <c r="A68" s="37" t="s">
        <v>82</v>
      </c>
      <c r="B68" s="85" t="s">
        <v>81</v>
      </c>
      <c r="C68" s="73"/>
      <c r="D68" s="30"/>
      <c r="E68" s="26"/>
      <c r="F68" s="26"/>
      <c r="G68" s="24">
        <f>G69+G70+G71</f>
        <v>136.57799999999997</v>
      </c>
      <c r="H68" s="24">
        <f>H69+H70+H71</f>
        <v>136.57799999999997</v>
      </c>
      <c r="I68" s="24">
        <f>I69+I70+I71</f>
        <v>0</v>
      </c>
      <c r="J68" s="23">
        <f>J69+J70+J71</f>
        <v>0</v>
      </c>
      <c r="K68" s="23">
        <f>K69+K70+K71</f>
        <v>0</v>
      </c>
      <c r="L68" s="23">
        <f>L69+L70+L71</f>
        <v>0</v>
      </c>
      <c r="M68" s="23">
        <f>M69+M70+M71</f>
        <v>0</v>
      </c>
      <c r="N68" s="23">
        <f>N69+N70+N71</f>
        <v>0</v>
      </c>
      <c r="O68" s="23">
        <f>O69+O70+O71</f>
        <v>0</v>
      </c>
      <c r="P68" s="21">
        <f>P69+P70+P71</f>
        <v>21.891999999999999</v>
      </c>
      <c r="Q68" s="21">
        <f>Q69+Q70+Q71</f>
        <v>21.891999999999999</v>
      </c>
      <c r="R68" s="21">
        <f>R69+R70+R71</f>
        <v>0</v>
      </c>
      <c r="S68" s="21">
        <f>S69+S70+S71</f>
        <v>21.891999999999999</v>
      </c>
      <c r="T68" s="21">
        <f>T69+T70+T71</f>
        <v>0</v>
      </c>
      <c r="U68" s="21">
        <f>U69+U70+U71</f>
        <v>0</v>
      </c>
      <c r="V68" s="21">
        <f>V69+V70+V71</f>
        <v>0</v>
      </c>
      <c r="W68" s="21">
        <f>W69+W70+W71</f>
        <v>0</v>
      </c>
      <c r="X68" s="21">
        <f>X69+X70+X71</f>
        <v>0</v>
      </c>
      <c r="Y68" s="21">
        <f>Y69+Y70+Y71</f>
        <v>0</v>
      </c>
      <c r="Z68" s="21">
        <f>Z69+Z70+Z71</f>
        <v>0</v>
      </c>
      <c r="AA68" s="21">
        <f>AA69+AA70+AA71</f>
        <v>0</v>
      </c>
      <c r="AB68" s="21">
        <f>AB69+AB70+AB71</f>
        <v>0</v>
      </c>
      <c r="AC68" s="21">
        <f>AC69+AC70+AC71</f>
        <v>0</v>
      </c>
      <c r="AD68" s="21">
        <f>AD69+AD70+AD71</f>
        <v>0</v>
      </c>
      <c r="AE68" s="21">
        <f>AE69+AE70+AE71</f>
        <v>0</v>
      </c>
      <c r="AF68" s="21">
        <f>AF69+AF70+AF71</f>
        <v>0</v>
      </c>
      <c r="AG68" s="21">
        <f>AG69+AG70+AG71</f>
        <v>0</v>
      </c>
      <c r="AH68" s="21">
        <f>AH69+AH70+AH71</f>
        <v>0</v>
      </c>
      <c r="AI68" s="21">
        <f>AI69+AI70+AI71</f>
        <v>0</v>
      </c>
      <c r="AJ68" s="21">
        <f>AJ69+AJ70+AJ71</f>
        <v>0</v>
      </c>
      <c r="AK68" s="21">
        <f>AK69+AK70+AK71</f>
        <v>0</v>
      </c>
      <c r="AL68" s="21">
        <f>AL69+AL70+AL71</f>
        <v>0</v>
      </c>
      <c r="AM68" s="21">
        <f>AM69+AM70+AM71</f>
        <v>0</v>
      </c>
      <c r="AN68" s="21">
        <f>AN69+AN70+AN71</f>
        <v>0</v>
      </c>
      <c r="AO68" s="21">
        <f>AO69+AO70+AO71</f>
        <v>0</v>
      </c>
      <c r="AP68" s="21">
        <f>AP69+AP70+AP71</f>
        <v>0</v>
      </c>
      <c r="AQ68" s="21">
        <f>AQ69+AQ70+AQ71</f>
        <v>18.29</v>
      </c>
      <c r="AR68" s="21">
        <f>AR69+AR70+AR71</f>
        <v>18.29</v>
      </c>
      <c r="AS68" s="21">
        <f>AS69+AS70+AS71</f>
        <v>0</v>
      </c>
      <c r="AT68" s="21">
        <f>AT69+AT70+AT71</f>
        <v>18.29</v>
      </c>
      <c r="AU68" s="21">
        <f>AU69+AU70+AU71</f>
        <v>0</v>
      </c>
      <c r="AV68" s="21">
        <f>AV69+AV70+AV71</f>
        <v>0</v>
      </c>
      <c r="AW68" s="21">
        <f>AW69+AW70+AW71</f>
        <v>0</v>
      </c>
      <c r="AX68" s="21">
        <f>AX69+AX70+AX71</f>
        <v>0</v>
      </c>
      <c r="AY68" s="21">
        <f>AY69+AY70+AY71</f>
        <v>0</v>
      </c>
      <c r="AZ68" s="21">
        <f>AZ69+AZ70+AZ71</f>
        <v>0</v>
      </c>
      <c r="BA68" s="21">
        <f>BA69+BA70+BA71</f>
        <v>0</v>
      </c>
      <c r="BB68" s="21">
        <f>BB69+BB70+BB71</f>
        <v>0</v>
      </c>
      <c r="BC68" s="21">
        <f>BC69+BC70+BC71</f>
        <v>0</v>
      </c>
      <c r="BD68" s="21">
        <f>BD69+BD70+BD71</f>
        <v>0</v>
      </c>
      <c r="BE68" s="21">
        <f>BE69+BE70+BE71</f>
        <v>0</v>
      </c>
      <c r="BF68" s="21">
        <f>BF69+BF70+BF71</f>
        <v>0</v>
      </c>
      <c r="BG68" s="21">
        <f>BG69+BG70+BG71</f>
        <v>0</v>
      </c>
      <c r="BH68" s="21">
        <f>BH69+BH70+BH71</f>
        <v>0</v>
      </c>
      <c r="BI68" s="21">
        <f>BI69+BI70+BI71</f>
        <v>0</v>
      </c>
      <c r="BJ68" s="21">
        <f>BJ69+BJ70+BJ71</f>
        <v>0</v>
      </c>
      <c r="BK68" s="21">
        <f>BK69+BK70+BK71</f>
        <v>0</v>
      </c>
      <c r="BL68" s="21">
        <f>BL69+BL70+BL71</f>
        <v>0</v>
      </c>
      <c r="BM68" s="21">
        <f>BM69+BM70+BM71</f>
        <v>0</v>
      </c>
      <c r="BN68" s="21">
        <f>BN69+BN70+BN71</f>
        <v>0</v>
      </c>
      <c r="BO68" s="21">
        <f>BO69+BO70+BO71</f>
        <v>0</v>
      </c>
      <c r="BP68" s="21">
        <f>BP69+BP70+BP71</f>
        <v>0</v>
      </c>
      <c r="BQ68" s="21">
        <f>BQ69+BQ70+BQ71</f>
        <v>0</v>
      </c>
      <c r="BR68" s="21">
        <f>BR69+BR70+BR71</f>
        <v>26.184000000000001</v>
      </c>
      <c r="BS68" s="21">
        <f>BS69+BS70+BS71</f>
        <v>26.184000000000001</v>
      </c>
      <c r="BT68" s="21">
        <f>BT69+BT70+BT71</f>
        <v>0</v>
      </c>
      <c r="BU68" s="21">
        <f>BU69+BU70+BU71</f>
        <v>26.184000000000001</v>
      </c>
      <c r="BV68" s="21">
        <f>BV69+BV70+BV71</f>
        <v>0</v>
      </c>
      <c r="BW68" s="21">
        <f>BW69+BW70+BW71</f>
        <v>0</v>
      </c>
      <c r="BX68" s="21">
        <f>BX69+BX70+BX71</f>
        <v>0</v>
      </c>
      <c r="BY68" s="21">
        <f>BY69+BY70+BY71</f>
        <v>0</v>
      </c>
      <c r="BZ68" s="21">
        <f>BZ69+BZ70+BZ71</f>
        <v>0</v>
      </c>
      <c r="CA68" s="21">
        <f>CA69+CA70+CA71</f>
        <v>0</v>
      </c>
      <c r="CB68" s="21">
        <f>CB69+CB70+CB71</f>
        <v>0</v>
      </c>
      <c r="CC68" s="21">
        <f>CC69+CC70+CC71</f>
        <v>0</v>
      </c>
      <c r="CD68" s="21">
        <f>CD69+CD70+CD71</f>
        <v>0</v>
      </c>
      <c r="CE68" s="21">
        <f>CE69+CE70+CE71</f>
        <v>0</v>
      </c>
      <c r="CF68" s="21">
        <f>CF69+CF70+CF71</f>
        <v>0</v>
      </c>
      <c r="CG68" s="21">
        <f>CG69+CG70+CG71</f>
        <v>0</v>
      </c>
      <c r="CH68" s="21">
        <f>CH69+CH70+CH71</f>
        <v>0</v>
      </c>
      <c r="CI68" s="21">
        <f>CI69+CI70+CI71</f>
        <v>0</v>
      </c>
      <c r="CJ68" s="21">
        <f>CJ69+CJ70+CJ71</f>
        <v>0</v>
      </c>
      <c r="CK68" s="21">
        <f>CK69+CK70+CK71</f>
        <v>0</v>
      </c>
      <c r="CL68" s="21">
        <f>CL69+CL70+CL71</f>
        <v>0</v>
      </c>
      <c r="CM68" s="21">
        <f>CM69+CM70+CM71</f>
        <v>0</v>
      </c>
      <c r="CN68" s="21">
        <f>CN69+CN70+CN71</f>
        <v>0</v>
      </c>
      <c r="CO68" s="21">
        <f>CO69+CO70+CO71</f>
        <v>0</v>
      </c>
      <c r="CP68" s="21">
        <f>CP69+CP70+CP71</f>
        <v>0</v>
      </c>
      <c r="CQ68" s="21">
        <f>CQ69+CQ70+CQ71</f>
        <v>0</v>
      </c>
      <c r="CR68" s="21">
        <f>CR69+CR70+CR71</f>
        <v>0</v>
      </c>
      <c r="CS68" s="21">
        <f>CS69+CS70+CS71</f>
        <v>34.001000000000005</v>
      </c>
      <c r="CT68" s="21">
        <f>CT69+CT70+CT71</f>
        <v>34.001000000000005</v>
      </c>
      <c r="CU68" s="21">
        <f>CU69+CU70+CU71</f>
        <v>0</v>
      </c>
      <c r="CV68" s="21">
        <f>CV69+CV70+CV71</f>
        <v>34.001000000000005</v>
      </c>
      <c r="CW68" s="21">
        <f>CW69+CW70+CW71</f>
        <v>0</v>
      </c>
      <c r="CX68" s="21">
        <f>CX69+CX70+CX71</f>
        <v>0</v>
      </c>
      <c r="CY68" s="21">
        <f>CY69+CY70+CY71</f>
        <v>0</v>
      </c>
      <c r="CZ68" s="21">
        <f>CZ69+CZ70+CZ71</f>
        <v>0</v>
      </c>
      <c r="DA68" s="21">
        <f>DA69+DA70+DA71</f>
        <v>0</v>
      </c>
      <c r="DB68" s="21">
        <f>DB69+DB70+DB71</f>
        <v>0</v>
      </c>
      <c r="DC68" s="21">
        <f>DC69+DC70+DC71</f>
        <v>0</v>
      </c>
      <c r="DD68" s="21">
        <f>DD69+DD70+DD71</f>
        <v>0</v>
      </c>
      <c r="DE68" s="21">
        <f>DE69+DE70+DE71</f>
        <v>0</v>
      </c>
      <c r="DF68" s="21">
        <f>DF69+DF70+DF71</f>
        <v>0</v>
      </c>
      <c r="DG68" s="21">
        <f>DG69+DG70+DG71</f>
        <v>0</v>
      </c>
      <c r="DH68" s="21">
        <f>DH69+DH70+DH71</f>
        <v>0</v>
      </c>
      <c r="DI68" s="21">
        <f>DI69+DI70+DI71</f>
        <v>0</v>
      </c>
      <c r="DJ68" s="21">
        <f>DJ69+DJ70+DJ71</f>
        <v>0</v>
      </c>
      <c r="DK68" s="21">
        <f>DK69+DK70+DK71</f>
        <v>0</v>
      </c>
      <c r="DL68" s="21">
        <f>DL69+DL70+DL71</f>
        <v>0</v>
      </c>
      <c r="DM68" s="21">
        <f>DM69+DM70+DM71</f>
        <v>0</v>
      </c>
      <c r="DN68" s="21">
        <f>DN69+DN70+DN71</f>
        <v>0</v>
      </c>
      <c r="DO68" s="21">
        <f>DO69+DO70+DO71</f>
        <v>0</v>
      </c>
      <c r="DP68" s="21">
        <f>DP69+DP70+DP71</f>
        <v>0</v>
      </c>
      <c r="DQ68" s="21">
        <f>DQ69+DQ70+DQ71</f>
        <v>0</v>
      </c>
      <c r="DR68" s="21">
        <f>DR69+DR70+DR71</f>
        <v>0</v>
      </c>
      <c r="DS68" s="21">
        <f>DS69+DS70+DS71</f>
        <v>0</v>
      </c>
      <c r="DT68" s="21">
        <f>DT69+DT70+DT71</f>
        <v>36.211000000000006</v>
      </c>
      <c r="DU68" s="21">
        <f>DU69+DU70+DU71</f>
        <v>36.211000000000006</v>
      </c>
      <c r="DV68" s="21">
        <f>DV69+DV70+DV71</f>
        <v>0</v>
      </c>
      <c r="DW68" s="21">
        <f>DW69+DW70+DW71</f>
        <v>36.211000000000006</v>
      </c>
      <c r="DX68" s="21">
        <f>DX69+DX70+DX71</f>
        <v>0</v>
      </c>
      <c r="DY68" s="21">
        <f>DY69+DY70+DY71</f>
        <v>0</v>
      </c>
      <c r="DZ68" s="21">
        <f>DZ69+DZ70+DZ71</f>
        <v>0</v>
      </c>
      <c r="EA68" s="21">
        <f>EA69+EA70+EA71</f>
        <v>0</v>
      </c>
      <c r="EB68" s="21">
        <f>EB69+EB70+EB71</f>
        <v>0</v>
      </c>
      <c r="EC68" s="21">
        <f>EC69+EC70+EC71</f>
        <v>0</v>
      </c>
      <c r="ED68" s="21">
        <f>ED69+ED70+ED71</f>
        <v>0</v>
      </c>
      <c r="EE68" s="21">
        <f>EE69+EE70+EE71</f>
        <v>0</v>
      </c>
      <c r="EF68" s="21">
        <f>EF69+EF70+EF71</f>
        <v>0</v>
      </c>
      <c r="EG68" s="21">
        <f>EG69+EG70+EG71</f>
        <v>0</v>
      </c>
      <c r="EH68" s="21">
        <f>EH69+EH70+EH71</f>
        <v>0</v>
      </c>
      <c r="EI68" s="21">
        <f>EI69+EI70+EI71</f>
        <v>0</v>
      </c>
      <c r="EJ68" s="21">
        <f>EJ69+EJ70+EJ71</f>
        <v>0</v>
      </c>
      <c r="EK68" s="21">
        <f>EK69+EK70+EK71</f>
        <v>0</v>
      </c>
      <c r="EL68" s="21">
        <f>EL69+EL70+EL71</f>
        <v>0</v>
      </c>
      <c r="EM68" s="21">
        <f>EM69+EM70+EM71</f>
        <v>0</v>
      </c>
      <c r="EN68" s="21">
        <f>EN69+EN70+EN71</f>
        <v>0</v>
      </c>
      <c r="EO68" s="21">
        <f>EO69+EO70+EO71</f>
        <v>0</v>
      </c>
      <c r="EP68" s="21">
        <f>EP69+EP70+EP71</f>
        <v>0</v>
      </c>
      <c r="EQ68" s="21">
        <f>EQ69+EQ70+EQ71</f>
        <v>0</v>
      </c>
      <c r="ER68" s="21">
        <f>ER69+ER70+ER71</f>
        <v>0</v>
      </c>
      <c r="ES68" s="21">
        <f>ES69+ES70+ES71</f>
        <v>0</v>
      </c>
      <c r="ET68" s="21">
        <f>ET69+ET70+ET71</f>
        <v>0</v>
      </c>
      <c r="EU68" s="21">
        <f>EU69+EU70+EU71</f>
        <v>136.57799999999997</v>
      </c>
      <c r="EV68" s="21">
        <f>EV69+EV70+EV71</f>
        <v>136.57799999999997</v>
      </c>
      <c r="EW68" s="21">
        <f>EW69+EW70+EW71</f>
        <v>0</v>
      </c>
      <c r="EX68" s="21">
        <f>EX69+EX70+EX71</f>
        <v>136.57799999999997</v>
      </c>
      <c r="EY68" s="21">
        <f>EY69+EY70+EY71</f>
        <v>0</v>
      </c>
      <c r="EZ68" s="21">
        <f>EZ69+EZ70+EZ71</f>
        <v>0</v>
      </c>
      <c r="FA68" s="21">
        <f>FA69+FA70+FA71</f>
        <v>0</v>
      </c>
      <c r="FB68" s="21">
        <f>FB69+FB70+FB71</f>
        <v>0</v>
      </c>
      <c r="FC68" s="21">
        <f>FC69+FC70+FC71</f>
        <v>0</v>
      </c>
      <c r="FD68" s="21">
        <f>FD69+FD70+FD71</f>
        <v>0</v>
      </c>
      <c r="FE68" s="21">
        <f>FE69+FE70+FE71</f>
        <v>0</v>
      </c>
      <c r="FF68" s="21">
        <f>FF69+FF70+FF71</f>
        <v>0</v>
      </c>
      <c r="FG68" s="21">
        <f>FG69+FG70+FG71</f>
        <v>0</v>
      </c>
      <c r="FH68" s="21">
        <f>FH69+FH70+FH71</f>
        <v>0</v>
      </c>
      <c r="FI68" s="21">
        <f>FI69+FI70+FI71</f>
        <v>0</v>
      </c>
      <c r="FJ68" s="21">
        <f>FJ69+FJ70+FJ71</f>
        <v>0</v>
      </c>
      <c r="FK68" s="21">
        <f>FK69+FK70+FK71</f>
        <v>0</v>
      </c>
      <c r="FL68" s="21">
        <f>FL69+FL70+FL71</f>
        <v>0</v>
      </c>
      <c r="FM68" s="21">
        <f>FM69+FM70+FM71</f>
        <v>0</v>
      </c>
      <c r="FN68" s="21">
        <f>FN69+FN70+FN71</f>
        <v>0</v>
      </c>
      <c r="FO68" s="21">
        <f>FO69+FO70+FO71</f>
        <v>0</v>
      </c>
      <c r="FP68" s="21">
        <f>FP69+FP70+FP71</f>
        <v>0</v>
      </c>
      <c r="FQ68" s="21">
        <f>FQ69+FQ70+FQ71</f>
        <v>0</v>
      </c>
      <c r="FR68" s="21">
        <f>FR69+FR70+FR71</f>
        <v>0</v>
      </c>
      <c r="FS68" s="21">
        <f>FS69+FS70+FS71</f>
        <v>0</v>
      </c>
      <c r="FT68" s="21">
        <f>FT69+FT70+FT71</f>
        <v>0</v>
      </c>
      <c r="FU68" s="21">
        <f>FU69+FU70+FU71</f>
        <v>0</v>
      </c>
      <c r="FV68" s="21">
        <f>FV69+FV70+FV71</f>
        <v>18.552999999999997</v>
      </c>
      <c r="FW68" s="21">
        <f>FW69+FW70+FW71</f>
        <v>15.5</v>
      </c>
      <c r="FX68" s="21">
        <f>FX69+FX70+FX71</f>
        <v>22.19</v>
      </c>
      <c r="FY68" s="21">
        <f>FY69+FY70+FY71</f>
        <v>28.814999999999998</v>
      </c>
      <c r="FZ68" s="21">
        <f>FZ69+FZ70+FZ71</f>
        <v>30.687000000000001</v>
      </c>
      <c r="GA68" s="21">
        <f>GA69+GA70+GA71</f>
        <v>115.745</v>
      </c>
      <c r="GB68" s="20"/>
    </row>
    <row r="69" spans="1:184" x14ac:dyDescent="0.25">
      <c r="A69" s="37" t="s">
        <v>80</v>
      </c>
      <c r="B69" s="84" t="s">
        <v>79</v>
      </c>
      <c r="C69" s="73" t="s">
        <v>26</v>
      </c>
      <c r="D69" s="30"/>
      <c r="E69" s="26">
        <v>2014</v>
      </c>
      <c r="F69" s="26">
        <v>2018</v>
      </c>
      <c r="G69" s="24">
        <f>H69</f>
        <v>17.277999999999999</v>
      </c>
      <c r="H69" s="34">
        <f>I69+EU69</f>
        <v>17.277999999999999</v>
      </c>
      <c r="I69" s="24"/>
      <c r="J69" s="30"/>
      <c r="K69" s="23"/>
      <c r="L69" s="23"/>
      <c r="M69" s="23"/>
      <c r="N69" s="23"/>
      <c r="O69" s="23">
        <f>J69+K69+L69+M69+N69</f>
        <v>0</v>
      </c>
      <c r="P69" s="22">
        <f>Q69+AH69</f>
        <v>3.198</v>
      </c>
      <c r="Q69" s="22">
        <f>S69+T69+U69+V69+W69+X69+Y69+Z69+AA69+AB69+AC69+AD69</f>
        <v>3.198</v>
      </c>
      <c r="R69" s="22"/>
      <c r="S69" s="22">
        <v>3.198</v>
      </c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1"/>
      <c r="AG69" s="22"/>
      <c r="AH69" s="22">
        <f>AI69+AJ69+AK69+AL69+AM69+AN69+AO69</f>
        <v>0</v>
      </c>
      <c r="AI69" s="22"/>
      <c r="AJ69" s="22"/>
      <c r="AK69" s="22"/>
      <c r="AL69" s="22"/>
      <c r="AM69" s="22"/>
      <c r="AN69" s="22"/>
      <c r="AO69" s="22"/>
      <c r="AP69" s="22"/>
      <c r="AQ69" s="22">
        <f>AR69+BI69</f>
        <v>3.3039999999999998</v>
      </c>
      <c r="AR69" s="22">
        <f>AT69+AU69+AV69+AW69+AX69+BA69</f>
        <v>3.3039999999999998</v>
      </c>
      <c r="AS69" s="22"/>
      <c r="AT69" s="22">
        <v>3.3039999999999998</v>
      </c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1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>
        <f>BS69+CJ69</f>
        <v>3.4340000000000002</v>
      </c>
      <c r="BS69" s="22">
        <f>BU69+BV69+BW69+BX69+BY69+CB69</f>
        <v>3.4340000000000002</v>
      </c>
      <c r="BT69" s="22"/>
      <c r="BU69" s="22">
        <v>3.4340000000000002</v>
      </c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1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>
        <f>CT69+DK69</f>
        <v>3.581</v>
      </c>
      <c r="CT69" s="22">
        <f>CV69+CW69+CX69+CY69+CZ69+DC69</f>
        <v>3.581</v>
      </c>
      <c r="CU69" s="22"/>
      <c r="CV69" s="22">
        <v>3.581</v>
      </c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1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>
        <f>DU69+EL69</f>
        <v>3.7610000000000001</v>
      </c>
      <c r="DU69" s="22">
        <f>DW69+DX69+DY69+DZ69+EA69+ED69</f>
        <v>3.7610000000000001</v>
      </c>
      <c r="DV69" s="22"/>
      <c r="DW69" s="22">
        <v>3.7610000000000001</v>
      </c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1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>
        <f>EV69+FM69</f>
        <v>17.277999999999999</v>
      </c>
      <c r="EV69" s="21">
        <f>EX69+EY69+EZ69+FA69+FB69+FC69+FE69</f>
        <v>17.277999999999999</v>
      </c>
      <c r="EW69" s="22"/>
      <c r="EX69" s="22">
        <f>S69+AT69+BU69+CV69+DW69</f>
        <v>17.277999999999999</v>
      </c>
      <c r="EY69" s="22">
        <f>T69+AU69+BV69+CW69+DX69</f>
        <v>0</v>
      </c>
      <c r="EZ69" s="22">
        <f>U69+AV69+BW69+CX69+DY69</f>
        <v>0</v>
      </c>
      <c r="FA69" s="22">
        <f>V69+AW69+BX69+CY69+DZ69</f>
        <v>0</v>
      </c>
      <c r="FB69" s="22">
        <f>W69+AX69+BY69+CZ69+EA69</f>
        <v>0</v>
      </c>
      <c r="FC69" s="22">
        <f>X69+AY69+BZ69+DA69+EB69</f>
        <v>0</v>
      </c>
      <c r="FD69" s="22">
        <f>Y69+AZ69+CA69+DB69+EC69</f>
        <v>0</v>
      </c>
      <c r="FE69" s="22">
        <f>Z69+BA69+CB69+DC69+ED69</f>
        <v>0</v>
      </c>
      <c r="FF69" s="22">
        <f>AA69+BB69+CC69+DD69+EE69</f>
        <v>0</v>
      </c>
      <c r="FG69" s="22">
        <f>AB69+BC69+CD69+DE69+EF69</f>
        <v>0</v>
      </c>
      <c r="FH69" s="22">
        <f>AC69+BD69+CE69+DF69+EG69</f>
        <v>0</v>
      </c>
      <c r="FI69" s="22">
        <f>AD69+BE69+CF69+DG69+EH69</f>
        <v>0</v>
      </c>
      <c r="FJ69" s="22">
        <f>AE69+BF69+CG69+DH69+EI69</f>
        <v>0</v>
      </c>
      <c r="FK69" s="22">
        <f>AF69+BG69+CH69+DI69+EJ69</f>
        <v>0</v>
      </c>
      <c r="FL69" s="22">
        <f>AG69+BH69+CI69+DJ69+EK69</f>
        <v>0</v>
      </c>
      <c r="FM69" s="22">
        <f>AH69+BI69+CJ69+DK69+EL69</f>
        <v>0</v>
      </c>
      <c r="FN69" s="22">
        <f>AI69+BJ69+CK69+DL69+EM69</f>
        <v>0</v>
      </c>
      <c r="FO69" s="22">
        <v>0</v>
      </c>
      <c r="FP69" s="22">
        <v>0</v>
      </c>
      <c r="FQ69" s="22">
        <v>0</v>
      </c>
      <c r="FR69" s="22">
        <v>0</v>
      </c>
      <c r="FS69" s="22">
        <v>0</v>
      </c>
      <c r="FT69" s="22">
        <v>0</v>
      </c>
      <c r="FU69" s="22"/>
      <c r="FV69" s="21">
        <v>2.71</v>
      </c>
      <c r="FW69" s="21">
        <v>2.8</v>
      </c>
      <c r="FX69" s="21">
        <v>2.91</v>
      </c>
      <c r="FY69" s="21">
        <v>3.0350000000000001</v>
      </c>
      <c r="FZ69" s="21">
        <v>3.1869999999999998</v>
      </c>
      <c r="GA69" s="21">
        <f>FZ69+FY69+FX69+FW69+FV69</f>
        <v>14.641999999999999</v>
      </c>
      <c r="GB69" s="20"/>
    </row>
    <row r="70" spans="1:184" x14ac:dyDescent="0.25">
      <c r="A70" s="37" t="s">
        <v>78</v>
      </c>
      <c r="B70" s="84" t="s">
        <v>77</v>
      </c>
      <c r="C70" s="73" t="s">
        <v>26</v>
      </c>
      <c r="D70" s="30"/>
      <c r="E70" s="26">
        <v>2014</v>
      </c>
      <c r="F70" s="26">
        <v>2018</v>
      </c>
      <c r="G70" s="24">
        <f>H70</f>
        <v>111.48599999999999</v>
      </c>
      <c r="H70" s="34">
        <f>I70+EU70</f>
        <v>111.48599999999999</v>
      </c>
      <c r="I70" s="24"/>
      <c r="J70" s="30"/>
      <c r="K70" s="23"/>
      <c r="L70" s="23"/>
      <c r="M70" s="23"/>
      <c r="N70" s="23"/>
      <c r="O70" s="23">
        <f>J70+K70+L70+M70+N70</f>
        <v>0</v>
      </c>
      <c r="P70" s="22">
        <f>Q70+AH70</f>
        <v>17.204000000000001</v>
      </c>
      <c r="Q70" s="22">
        <f>S70+T70+U70+V70+W70+X70+Y70+Z70+AA70+AB70+AC70+AD70</f>
        <v>17.204000000000001</v>
      </c>
      <c r="R70" s="22"/>
      <c r="S70" s="22">
        <v>17.204000000000001</v>
      </c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1"/>
      <c r="AG70" s="22"/>
      <c r="AH70" s="22">
        <f>AI70+AJ70+AK70+AL70+AM70+AN70+AO70</f>
        <v>0</v>
      </c>
      <c r="AI70" s="22"/>
      <c r="AJ70" s="22"/>
      <c r="AK70" s="22"/>
      <c r="AL70" s="22"/>
      <c r="AM70" s="22"/>
      <c r="AN70" s="22"/>
      <c r="AO70" s="22"/>
      <c r="AP70" s="22"/>
      <c r="AQ70" s="22">
        <f>AR70+BI70</f>
        <v>13.57</v>
      </c>
      <c r="AR70" s="22">
        <f>AT70+AU70+AV70+AW70+AX70+BA70</f>
        <v>13.57</v>
      </c>
      <c r="AS70" s="22"/>
      <c r="AT70" s="22">
        <v>13.57</v>
      </c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1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>
        <f>BS70+CJ70</f>
        <v>21.24</v>
      </c>
      <c r="BS70" s="22">
        <f>BU70+BV70+BW70+BX70+BY70+CB70</f>
        <v>21.24</v>
      </c>
      <c r="BT70" s="22"/>
      <c r="BU70" s="21">
        <v>21.24</v>
      </c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1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>
        <f>CT70+DK70</f>
        <v>28.792000000000002</v>
      </c>
      <c r="CT70" s="22">
        <f>CV70+CW70+CX70+CY70+CZ70+DC70</f>
        <v>28.792000000000002</v>
      </c>
      <c r="CU70" s="22"/>
      <c r="CV70" s="22">
        <v>28.792000000000002</v>
      </c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1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>
        <f>DU70+EL70</f>
        <v>30.68</v>
      </c>
      <c r="DU70" s="22">
        <f>DW70+DX70+DY70+DZ70+EA70+ED70</f>
        <v>30.68</v>
      </c>
      <c r="DV70" s="22"/>
      <c r="DW70" s="22">
        <v>30.68</v>
      </c>
      <c r="DX70" s="22"/>
      <c r="DY70" s="22"/>
      <c r="DZ70" s="22"/>
      <c r="EA70" s="22"/>
      <c r="EB70" s="22"/>
      <c r="EC70" s="22"/>
      <c r="ED70" s="21"/>
      <c r="EE70" s="22"/>
      <c r="EF70" s="22"/>
      <c r="EG70" s="22"/>
      <c r="EH70" s="22"/>
      <c r="EI70" s="22"/>
      <c r="EJ70" s="21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>
        <f>EV70+FM70</f>
        <v>111.48599999999999</v>
      </c>
      <c r="EV70" s="21">
        <f>EX70+EY70+EZ70+FA70+FB70+FC70+FE70</f>
        <v>111.48599999999999</v>
      </c>
      <c r="EW70" s="22"/>
      <c r="EX70" s="22">
        <f>S70+AT70+BU70+CV70+DW70</f>
        <v>111.48599999999999</v>
      </c>
      <c r="EY70" s="22">
        <f>T70+AU70+BV70+CW70+DX70</f>
        <v>0</v>
      </c>
      <c r="EZ70" s="22">
        <f>U70+AV70+BW70+CX70+DY70</f>
        <v>0</v>
      </c>
      <c r="FA70" s="22">
        <f>V70+AW70+BX70+CY70+DZ70</f>
        <v>0</v>
      </c>
      <c r="FB70" s="22">
        <f>W70+AX70+BY70+CZ70+EA70</f>
        <v>0</v>
      </c>
      <c r="FC70" s="22">
        <f>X70+AY70+BZ70+DA70+EB70</f>
        <v>0</v>
      </c>
      <c r="FD70" s="22">
        <f>Y70+AZ70+CA70+DB70+EC70</f>
        <v>0</v>
      </c>
      <c r="FE70" s="22">
        <f>Z70+BA70+CB70+DC70+ED70</f>
        <v>0</v>
      </c>
      <c r="FF70" s="22">
        <f>AA70+BB70+CC70+DD70+EE70</f>
        <v>0</v>
      </c>
      <c r="FG70" s="22">
        <f>AB70+BC70+CD70+DE70+EF70</f>
        <v>0</v>
      </c>
      <c r="FH70" s="22">
        <f>AC70+BD70+CE70+DF70+EG70</f>
        <v>0</v>
      </c>
      <c r="FI70" s="22">
        <f>AD70+BE70+CF70+DG70+EH70</f>
        <v>0</v>
      </c>
      <c r="FJ70" s="22">
        <f>AE70+BF70+CG70+DH70+EI70</f>
        <v>0</v>
      </c>
      <c r="FK70" s="22">
        <f>AF70+BG70+CH70+DI70+EJ70</f>
        <v>0</v>
      </c>
      <c r="FL70" s="22">
        <f>AG70+BH70+CI70+DJ70+EK70</f>
        <v>0</v>
      </c>
      <c r="FM70" s="22">
        <f>AH70+BI70+CJ70+DK70+EL70</f>
        <v>0</v>
      </c>
      <c r="FN70" s="22">
        <f>AI70+BJ70+CK70+DL70+EM70</f>
        <v>0</v>
      </c>
      <c r="FO70" s="22">
        <v>0</v>
      </c>
      <c r="FP70" s="22">
        <v>0</v>
      </c>
      <c r="FQ70" s="22">
        <v>0</v>
      </c>
      <c r="FR70" s="22">
        <v>0</v>
      </c>
      <c r="FS70" s="22">
        <v>0</v>
      </c>
      <c r="FT70" s="22">
        <v>0</v>
      </c>
      <c r="FU70" s="22"/>
      <c r="FV70" s="21">
        <v>14.58</v>
      </c>
      <c r="FW70" s="21">
        <v>11.5</v>
      </c>
      <c r="FX70" s="21">
        <v>18</v>
      </c>
      <c r="FY70" s="21">
        <v>24.4</v>
      </c>
      <c r="FZ70" s="21">
        <v>26</v>
      </c>
      <c r="GA70" s="21">
        <f>FZ70+FY70+FX70+FW70+FV70</f>
        <v>94.48</v>
      </c>
      <c r="GB70" s="20"/>
    </row>
    <row r="71" spans="1:184" x14ac:dyDescent="0.25">
      <c r="A71" s="37" t="s">
        <v>76</v>
      </c>
      <c r="B71" s="84" t="s">
        <v>75</v>
      </c>
      <c r="C71" s="73" t="s">
        <v>26</v>
      </c>
      <c r="D71" s="30"/>
      <c r="E71" s="26">
        <v>2014</v>
      </c>
      <c r="F71" s="26">
        <v>2018</v>
      </c>
      <c r="G71" s="24">
        <f>H71</f>
        <v>7.8140000000000001</v>
      </c>
      <c r="H71" s="34">
        <f>I71+EU71</f>
        <v>7.8140000000000001</v>
      </c>
      <c r="I71" s="24"/>
      <c r="J71" s="30"/>
      <c r="K71" s="23"/>
      <c r="L71" s="23"/>
      <c r="M71" s="23"/>
      <c r="N71" s="23"/>
      <c r="O71" s="23">
        <f>J71+K71+L71+M71+N71</f>
        <v>0</v>
      </c>
      <c r="P71" s="22">
        <f>Q71+AH71</f>
        <v>1.49</v>
      </c>
      <c r="Q71" s="22">
        <f>S71+T71+U71+V71+W71+X71+Y71+Z71+AA71+AB71+AC71+AD71</f>
        <v>1.49</v>
      </c>
      <c r="R71" s="22"/>
      <c r="S71" s="22">
        <v>1.49</v>
      </c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1"/>
      <c r="AG71" s="22"/>
      <c r="AH71" s="22">
        <f>AI71+AJ71+AK71+AL71+AM71+AN71+AO71</f>
        <v>0</v>
      </c>
      <c r="AI71" s="22"/>
      <c r="AJ71" s="22"/>
      <c r="AK71" s="22"/>
      <c r="AL71" s="22"/>
      <c r="AM71" s="22"/>
      <c r="AN71" s="22"/>
      <c r="AO71" s="22"/>
      <c r="AP71" s="22"/>
      <c r="AQ71" s="22">
        <f>AR71+BI71</f>
        <v>1.4159999999999999</v>
      </c>
      <c r="AR71" s="22">
        <f>AT71+AU71+AV71+AW71+AX71+BA71</f>
        <v>1.4159999999999999</v>
      </c>
      <c r="AS71" s="22"/>
      <c r="AT71" s="22">
        <v>1.4159999999999999</v>
      </c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1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>
        <f>BS71+CJ71</f>
        <v>1.51</v>
      </c>
      <c r="BS71" s="22">
        <f>BU71+BV71+BW71+BX71+BY71+CB71</f>
        <v>1.51</v>
      </c>
      <c r="BT71" s="22"/>
      <c r="BU71" s="22">
        <v>1.51</v>
      </c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1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>
        <f>CT71+DK71</f>
        <v>1.6279999999999999</v>
      </c>
      <c r="CT71" s="22">
        <f>CV71+CW71+CX71+CY71+CZ71+DC71</f>
        <v>1.6279999999999999</v>
      </c>
      <c r="CU71" s="22"/>
      <c r="CV71" s="22">
        <v>1.6279999999999999</v>
      </c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1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>
        <f>DU71+EL71</f>
        <v>1.77</v>
      </c>
      <c r="DU71" s="22">
        <f>DW71+DX71+DY71+DZ71+EA71+ED71</f>
        <v>1.77</v>
      </c>
      <c r="DV71" s="22"/>
      <c r="DW71" s="22">
        <v>1.77</v>
      </c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1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>
        <f>EV71+FM71</f>
        <v>7.8140000000000001</v>
      </c>
      <c r="EV71" s="21">
        <f>EX71+EY71+EZ71+FA71+FB71+FC71+FE71</f>
        <v>7.8140000000000001</v>
      </c>
      <c r="EW71" s="22"/>
      <c r="EX71" s="22">
        <f>S71+AT71+BU71+CV71+DW71</f>
        <v>7.8140000000000001</v>
      </c>
      <c r="EY71" s="22">
        <f>T71+AU71+BV71+CW71+DX71</f>
        <v>0</v>
      </c>
      <c r="EZ71" s="22">
        <f>U71+AV71+BW71+CX71+DY71</f>
        <v>0</v>
      </c>
      <c r="FA71" s="22">
        <f>V71+AW71+BX71+CY71+DZ71</f>
        <v>0</v>
      </c>
      <c r="FB71" s="22">
        <f>W71+AX71+BY71+CZ71+EA71</f>
        <v>0</v>
      </c>
      <c r="FC71" s="22">
        <f>X71+AY71+BZ71+DA71+EB71</f>
        <v>0</v>
      </c>
      <c r="FD71" s="22">
        <f>Y71+AZ71+CA71+DB71+EC71</f>
        <v>0</v>
      </c>
      <c r="FE71" s="22">
        <f>Z71+BA71+CB71+DC71+ED71</f>
        <v>0</v>
      </c>
      <c r="FF71" s="22">
        <f>AA71+BB71+CC71+DD71+EE71</f>
        <v>0</v>
      </c>
      <c r="FG71" s="22">
        <f>AB71+BC71+CD71+DE71+EF71</f>
        <v>0</v>
      </c>
      <c r="FH71" s="22">
        <f>AC71+BD71+CE71+DF71+EG71</f>
        <v>0</v>
      </c>
      <c r="FI71" s="22">
        <f>AD71+BE71+CF71+DG71+EH71</f>
        <v>0</v>
      </c>
      <c r="FJ71" s="22">
        <f>AE71+BF71+CG71+DH71+EI71</f>
        <v>0</v>
      </c>
      <c r="FK71" s="22">
        <f>AF71+BG71+CH71+DI71+EJ71</f>
        <v>0</v>
      </c>
      <c r="FL71" s="22">
        <f>AG71+BH71+CI71+DJ71+EK71</f>
        <v>0</v>
      </c>
      <c r="FM71" s="22">
        <f>AH71+BI71+CJ71+DK71+EL71</f>
        <v>0</v>
      </c>
      <c r="FN71" s="22">
        <f>AI71+BJ71+CK71+DL71+EM71</f>
        <v>0</v>
      </c>
      <c r="FO71" s="22">
        <v>0</v>
      </c>
      <c r="FP71" s="22">
        <v>0</v>
      </c>
      <c r="FQ71" s="22">
        <v>0</v>
      </c>
      <c r="FR71" s="22">
        <v>0</v>
      </c>
      <c r="FS71" s="22">
        <v>0</v>
      </c>
      <c r="FT71" s="22">
        <v>0</v>
      </c>
      <c r="FU71" s="22"/>
      <c r="FV71" s="21">
        <v>1.2629999999999999</v>
      </c>
      <c r="FW71" s="21">
        <v>1.2</v>
      </c>
      <c r="FX71" s="21">
        <v>1.28</v>
      </c>
      <c r="FY71" s="21">
        <v>1.38</v>
      </c>
      <c r="FZ71" s="21">
        <v>1.5</v>
      </c>
      <c r="GA71" s="21">
        <f>FZ71+FY71+FX71+FW71+FV71</f>
        <v>6.6230000000000002</v>
      </c>
      <c r="GB71" s="20"/>
    </row>
    <row r="72" spans="1:184" x14ac:dyDescent="0.25">
      <c r="A72" s="37" t="s">
        <v>74</v>
      </c>
      <c r="B72" s="40" t="s">
        <v>20</v>
      </c>
      <c r="C72" s="26"/>
      <c r="D72" s="23"/>
      <c r="E72" s="26"/>
      <c r="F72" s="26"/>
      <c r="G72" s="24">
        <f>G74+G75+G73+G76</f>
        <v>40.776000000000003</v>
      </c>
      <c r="H72" s="24">
        <f>H74+H75+H73+H76</f>
        <v>40.776000000000003</v>
      </c>
      <c r="I72" s="24">
        <f>I74+I75+I73+I76</f>
        <v>0</v>
      </c>
      <c r="J72" s="24">
        <f>J74+J75+J73+J76</f>
        <v>0</v>
      </c>
      <c r="K72" s="24">
        <f>K74+K75+K73+K76</f>
        <v>0</v>
      </c>
      <c r="L72" s="24">
        <f>L74+L75+L73+L76</f>
        <v>0</v>
      </c>
      <c r="M72" s="24">
        <f>M74+M75+M73+M76</f>
        <v>0</v>
      </c>
      <c r="N72" s="24">
        <f>N74+N75+N73+N76</f>
        <v>0</v>
      </c>
      <c r="O72" s="23">
        <f>O74+O75+O73+O76</f>
        <v>0</v>
      </c>
      <c r="P72" s="24">
        <f>P74+P75+P73+P76</f>
        <v>0</v>
      </c>
      <c r="Q72" s="24">
        <f>Q74+Q75+Q73+Q76</f>
        <v>0</v>
      </c>
      <c r="R72" s="24">
        <f>R74+R75+R73+R76</f>
        <v>0</v>
      </c>
      <c r="S72" s="24">
        <f>S74+S75+S73+S76</f>
        <v>0</v>
      </c>
      <c r="T72" s="24">
        <f>T74+T75+T73+T76</f>
        <v>0</v>
      </c>
      <c r="U72" s="24">
        <f>U74+U75+U73+U76</f>
        <v>0</v>
      </c>
      <c r="V72" s="24">
        <f>V74+V75+V73+V76</f>
        <v>0</v>
      </c>
      <c r="W72" s="24">
        <f>W74+W75+W73+W76</f>
        <v>0</v>
      </c>
      <c r="X72" s="24">
        <f>X74+X75+X73+X76</f>
        <v>0</v>
      </c>
      <c r="Y72" s="24">
        <f>Y74+Y75+Y73+Y76</f>
        <v>0</v>
      </c>
      <c r="Z72" s="24">
        <f>Z74+Z75+Z73+Z76</f>
        <v>0</v>
      </c>
      <c r="AA72" s="24">
        <f>AA74+AA75+AA73+AA76</f>
        <v>0</v>
      </c>
      <c r="AB72" s="24">
        <f>AB74+AB75+AB73+AB76</f>
        <v>0</v>
      </c>
      <c r="AC72" s="24">
        <f>AC74+AC75+AC73+AC76</f>
        <v>0</v>
      </c>
      <c r="AD72" s="24">
        <f>AD74+AD75+AD73+AD76</f>
        <v>0</v>
      </c>
      <c r="AE72" s="24">
        <f>AE74+AE75+AE73+AE76</f>
        <v>0</v>
      </c>
      <c r="AF72" s="24">
        <f>AF74+AF75+AF73+AF76</f>
        <v>0</v>
      </c>
      <c r="AG72" s="24">
        <f>AG74+AG75+AG73+AG76</f>
        <v>0</v>
      </c>
      <c r="AH72" s="24">
        <f>AH74+AH75+AH73+AH76</f>
        <v>0</v>
      </c>
      <c r="AI72" s="24">
        <f>AI74+AI75+AI73+AI76</f>
        <v>0</v>
      </c>
      <c r="AJ72" s="24">
        <f>AJ74+AJ75+AJ73+AJ76</f>
        <v>0</v>
      </c>
      <c r="AK72" s="24">
        <f>AK74+AK75+AK73+AK76</f>
        <v>0</v>
      </c>
      <c r="AL72" s="24">
        <f>AL74+AL75+AL73+AL76</f>
        <v>0</v>
      </c>
      <c r="AM72" s="24">
        <f>AM74+AM75+AM73+AM76</f>
        <v>0</v>
      </c>
      <c r="AN72" s="24">
        <f>AN74+AN75+AN73+AN76</f>
        <v>0</v>
      </c>
      <c r="AO72" s="24">
        <f>AO74+AO75+AO73+AO76</f>
        <v>0</v>
      </c>
      <c r="AP72" s="24">
        <f>AP74+AP75+AP73+AP76</f>
        <v>0</v>
      </c>
      <c r="AQ72" s="24">
        <f>AQ74+AQ75+AQ73+AQ76</f>
        <v>4.8559999999999999</v>
      </c>
      <c r="AR72" s="24">
        <f>AR74+AR75+AR73+AR76</f>
        <v>4.8559999999999999</v>
      </c>
      <c r="AS72" s="24">
        <f>AS74+AS75+AS73+AS76</f>
        <v>0</v>
      </c>
      <c r="AT72" s="24">
        <f>AT74+AT75+AT73+AT76</f>
        <v>0</v>
      </c>
      <c r="AU72" s="24">
        <f>AU74+AU75+AU73+AU76</f>
        <v>0</v>
      </c>
      <c r="AV72" s="24">
        <f>AV74+AV75+AV73+AV76</f>
        <v>0</v>
      </c>
      <c r="AW72" s="24">
        <f>AW74+AW75+AW73+AW76</f>
        <v>0</v>
      </c>
      <c r="AX72" s="24">
        <f>AX74+AX75+AX73+AX76</f>
        <v>0</v>
      </c>
      <c r="AY72" s="24">
        <f>AY74+AY75+AY73+AY76</f>
        <v>0</v>
      </c>
      <c r="AZ72" s="24">
        <f>AZ74+AZ75+AZ73+AZ76</f>
        <v>0</v>
      </c>
      <c r="BA72" s="24">
        <f>BA74+BA75+BA73+BA76</f>
        <v>4.8559999999999999</v>
      </c>
      <c r="BB72" s="24">
        <f>BB74+BB75+BB73+BB76</f>
        <v>0</v>
      </c>
      <c r="BC72" s="24">
        <f>BC74+BC75+BC73+BC76</f>
        <v>0</v>
      </c>
      <c r="BD72" s="24">
        <f>BD74+BD75+BD73+BD76</f>
        <v>0</v>
      </c>
      <c r="BE72" s="24">
        <f>BE74+BE75+BE73+BE76</f>
        <v>0</v>
      </c>
      <c r="BF72" s="24">
        <f>BF74+BF75+BF73+BF76</f>
        <v>0</v>
      </c>
      <c r="BG72" s="24">
        <f>BG74+BG75+BG73+BG76</f>
        <v>0</v>
      </c>
      <c r="BH72" s="24">
        <f>BH74+BH75+BH73+BH76</f>
        <v>0</v>
      </c>
      <c r="BI72" s="24">
        <f>BI74+BI75+BI73+BI76</f>
        <v>0</v>
      </c>
      <c r="BJ72" s="24">
        <f>BJ74+BJ75+BJ73+BJ76</f>
        <v>0</v>
      </c>
      <c r="BK72" s="24">
        <f>BK74+BK75+BK73+BK76</f>
        <v>0</v>
      </c>
      <c r="BL72" s="24">
        <f>BL74+BL75+BL73+BL76</f>
        <v>0</v>
      </c>
      <c r="BM72" s="24">
        <f>BM74+BM75+BM73+BM76</f>
        <v>0</v>
      </c>
      <c r="BN72" s="24">
        <f>BN74+BN75+BN73+BN76</f>
        <v>0</v>
      </c>
      <c r="BO72" s="24">
        <f>BO74+BO75+BO73+BO76</f>
        <v>0</v>
      </c>
      <c r="BP72" s="24">
        <f>BP74+BP75+BP73+BP76</f>
        <v>0</v>
      </c>
      <c r="BQ72" s="24">
        <f>BQ74+BQ75+BQ73+BQ76</f>
        <v>0</v>
      </c>
      <c r="BR72" s="24">
        <f>BR74+BR75+BR73+BR76</f>
        <v>0</v>
      </c>
      <c r="BS72" s="24">
        <f>BS74+BS75+BS73+BS76</f>
        <v>0</v>
      </c>
      <c r="BT72" s="24">
        <f>BT74+BT75+BT73+BT76</f>
        <v>0</v>
      </c>
      <c r="BU72" s="24">
        <f>BU74+BU75+BU73+BU76</f>
        <v>0</v>
      </c>
      <c r="BV72" s="24">
        <f>BV74+BV75+BV73+BV76</f>
        <v>0</v>
      </c>
      <c r="BW72" s="24">
        <f>BW74+BW75+BW73+BW76</f>
        <v>0</v>
      </c>
      <c r="BX72" s="24">
        <f>BX74+BX75+BX73+BX76</f>
        <v>0</v>
      </c>
      <c r="BY72" s="24">
        <f>BY74+BY75+BY73+BY76</f>
        <v>0</v>
      </c>
      <c r="BZ72" s="24">
        <f>BZ74+BZ75+BZ73+BZ76</f>
        <v>0</v>
      </c>
      <c r="CA72" s="24">
        <f>CA74+CA75+CA73+CA76</f>
        <v>0</v>
      </c>
      <c r="CB72" s="24">
        <f>CB74+CB75+CB73+CB76</f>
        <v>0</v>
      </c>
      <c r="CC72" s="24">
        <f>CC74+CC75+CC73+CC76</f>
        <v>0</v>
      </c>
      <c r="CD72" s="24">
        <f>CD74+CD75+CD73+CD76</f>
        <v>0</v>
      </c>
      <c r="CE72" s="24">
        <f>CE74+CE75+CE73+CE76</f>
        <v>0</v>
      </c>
      <c r="CF72" s="24">
        <f>CF74+CF75+CF73+CF76</f>
        <v>0</v>
      </c>
      <c r="CG72" s="24">
        <f>CG74+CG75+CG73+CG76</f>
        <v>0</v>
      </c>
      <c r="CH72" s="24">
        <f>CH74+CH75+CH73+CH76</f>
        <v>0</v>
      </c>
      <c r="CI72" s="24">
        <f>CI74+CI75+CI73+CI76</f>
        <v>0</v>
      </c>
      <c r="CJ72" s="24">
        <f>CJ74+CJ75+CJ73+CJ76</f>
        <v>0</v>
      </c>
      <c r="CK72" s="24">
        <f>CK74+CK75+CK73+CK76</f>
        <v>0</v>
      </c>
      <c r="CL72" s="24">
        <f>CL74+CL75+CL73+CL76</f>
        <v>0</v>
      </c>
      <c r="CM72" s="24">
        <f>CM74+CM75+CM73+CM76</f>
        <v>0</v>
      </c>
      <c r="CN72" s="24">
        <f>CN74+CN75+CN73+CN76</f>
        <v>0</v>
      </c>
      <c r="CO72" s="24">
        <f>CO74+CO75+CO73+CO76</f>
        <v>0</v>
      </c>
      <c r="CP72" s="24">
        <f>CP74+CP75+CP73+CP76</f>
        <v>0</v>
      </c>
      <c r="CQ72" s="24">
        <f>CQ74+CQ75+CQ73+CQ76</f>
        <v>0</v>
      </c>
      <c r="CR72" s="24">
        <f>CR74+CR75+CR73+CR76</f>
        <v>0</v>
      </c>
      <c r="CS72" s="24">
        <f>CS74+CS75+CS73+CS76</f>
        <v>19.625</v>
      </c>
      <c r="CT72" s="24">
        <f>CT74+CT75+CT73+CT76</f>
        <v>19.625</v>
      </c>
      <c r="CU72" s="24">
        <f>CU74+CU75+CU73+CU76</f>
        <v>0</v>
      </c>
      <c r="CV72" s="24">
        <f>CV74+CV75+CV73+CV76</f>
        <v>0</v>
      </c>
      <c r="CW72" s="24">
        <f>CW74+CW75+CW73+CW76</f>
        <v>0</v>
      </c>
      <c r="CX72" s="24">
        <f>CX74+CX75+CX73+CX76</f>
        <v>0</v>
      </c>
      <c r="CY72" s="24">
        <f>CY74+CY75+CY73+CY76</f>
        <v>0</v>
      </c>
      <c r="CZ72" s="24">
        <f>CZ74+CZ75+CZ73+CZ76</f>
        <v>0</v>
      </c>
      <c r="DA72" s="24">
        <f>DA74+DA75+DA73+DA76</f>
        <v>0</v>
      </c>
      <c r="DB72" s="24">
        <f>DB74+DB75+DB73+DB76</f>
        <v>0</v>
      </c>
      <c r="DC72" s="24">
        <f>DC74+DC75+DC73+DC76</f>
        <v>19.625</v>
      </c>
      <c r="DD72" s="24">
        <f>DD74+DD75+DD73+DD76</f>
        <v>0</v>
      </c>
      <c r="DE72" s="24">
        <f>DE74+DE75+DE73+DE76</f>
        <v>0</v>
      </c>
      <c r="DF72" s="24">
        <f>DF74+DF75+DF73+DF76</f>
        <v>0</v>
      </c>
      <c r="DG72" s="24">
        <f>DG74+DG75+DG73+DG76</f>
        <v>0</v>
      </c>
      <c r="DH72" s="24">
        <f>DH74+DH75+DH73+DH76</f>
        <v>0</v>
      </c>
      <c r="DI72" s="24">
        <f>DI74+DI75+DI73+DI76</f>
        <v>0</v>
      </c>
      <c r="DJ72" s="24">
        <f>DJ74+DJ75+DJ73+DJ76</f>
        <v>0</v>
      </c>
      <c r="DK72" s="24">
        <f>DK74+DK75+DK73+DK76</f>
        <v>0</v>
      </c>
      <c r="DL72" s="24">
        <f>DL74+DL75+DL73+DL76</f>
        <v>0</v>
      </c>
      <c r="DM72" s="24">
        <f>DM74+DM75+DM73+DM76</f>
        <v>0</v>
      </c>
      <c r="DN72" s="24">
        <f>DN74+DN75+DN73+DN76</f>
        <v>0</v>
      </c>
      <c r="DO72" s="24">
        <f>DO74+DO75+DO73+DO76</f>
        <v>0</v>
      </c>
      <c r="DP72" s="24">
        <f>DP74+DP75+DP73+DP76</f>
        <v>0</v>
      </c>
      <c r="DQ72" s="24">
        <f>DQ74+DQ75+DQ73+DQ76</f>
        <v>0</v>
      </c>
      <c r="DR72" s="24">
        <f>DR74+DR75+DR73+DR76</f>
        <v>0</v>
      </c>
      <c r="DS72" s="24">
        <f>DS74+DS75+DS73+DS76</f>
        <v>0</v>
      </c>
      <c r="DT72" s="24">
        <f>DT74+DT75+DT73+DT76</f>
        <v>16.295000000000002</v>
      </c>
      <c r="DU72" s="24">
        <f>DU74+DU75+DU73+DU76</f>
        <v>16.295000000000002</v>
      </c>
      <c r="DV72" s="24">
        <f>DV74+DV75+DV73+DV76</f>
        <v>0</v>
      </c>
      <c r="DW72" s="24">
        <f>DW74+DW75+DW73+DW76</f>
        <v>0</v>
      </c>
      <c r="DX72" s="24">
        <f>DX74+DX75+DX73+DX76</f>
        <v>0</v>
      </c>
      <c r="DY72" s="24">
        <f>DY74+DY75+DY73+DY76</f>
        <v>0</v>
      </c>
      <c r="DZ72" s="24">
        <f>DZ74+DZ75+DZ73+DZ76</f>
        <v>0</v>
      </c>
      <c r="EA72" s="24">
        <f>EA74+EA75+EA73+EA76</f>
        <v>0</v>
      </c>
      <c r="EB72" s="24">
        <f>EB74+EB75+EB73+EB76</f>
        <v>0</v>
      </c>
      <c r="EC72" s="24">
        <f>EC74+EC75+EC73+EC76</f>
        <v>0</v>
      </c>
      <c r="ED72" s="24">
        <f>ED74+ED75+ED73+ED76</f>
        <v>16.295000000000002</v>
      </c>
      <c r="EE72" s="24">
        <f>EE74+EE75+EE73+EE76</f>
        <v>0</v>
      </c>
      <c r="EF72" s="24">
        <f>EF74+EF75+EF73+EF76</f>
        <v>0</v>
      </c>
      <c r="EG72" s="24">
        <f>EG74+EG75+EG73+EG76</f>
        <v>0</v>
      </c>
      <c r="EH72" s="24">
        <f>EH74+EH75+EH73+EH76</f>
        <v>0</v>
      </c>
      <c r="EI72" s="24">
        <f>EI74+EI75+EI73+EI76</f>
        <v>0</v>
      </c>
      <c r="EJ72" s="24">
        <f>EJ74+EJ75+EJ73+EJ76</f>
        <v>0</v>
      </c>
      <c r="EK72" s="24">
        <f>EK74+EK75+EK73+EK76</f>
        <v>0</v>
      </c>
      <c r="EL72" s="24">
        <f>EL74+EL75+EL73+EL76</f>
        <v>0</v>
      </c>
      <c r="EM72" s="24">
        <f>EM74+EM75+EM73+EM76</f>
        <v>0</v>
      </c>
      <c r="EN72" s="24">
        <f>EN74+EN75+EN73+EN76</f>
        <v>0</v>
      </c>
      <c r="EO72" s="24">
        <f>EO74+EO75+EO73+EO76</f>
        <v>0</v>
      </c>
      <c r="EP72" s="24">
        <f>EP74+EP75+EP73+EP76</f>
        <v>0</v>
      </c>
      <c r="EQ72" s="24">
        <f>EQ74+EQ75+EQ73+EQ76</f>
        <v>0</v>
      </c>
      <c r="ER72" s="24">
        <f>ER74+ER75+ER73+ER76</f>
        <v>0</v>
      </c>
      <c r="ES72" s="24">
        <f>ES74+ES75+ES73+ES76</f>
        <v>0</v>
      </c>
      <c r="ET72" s="24">
        <f>ET74+ET75+ET73+ET76</f>
        <v>0</v>
      </c>
      <c r="EU72" s="24">
        <f>EU74+EU75+EU73+EU76</f>
        <v>40.776000000000003</v>
      </c>
      <c r="EV72" s="24">
        <f>EV74+EV75+EV73+EV76</f>
        <v>40.776000000000003</v>
      </c>
      <c r="EW72" s="24">
        <f>EW74+EW75+EW73+EW76</f>
        <v>0</v>
      </c>
      <c r="EX72" s="24">
        <f>EX74+EX75+EX73+EX76</f>
        <v>0</v>
      </c>
      <c r="EY72" s="24">
        <f>EY74+EY75+EY73+EY76</f>
        <v>0</v>
      </c>
      <c r="EZ72" s="24">
        <f>EZ74+EZ75+EZ73+EZ76</f>
        <v>0</v>
      </c>
      <c r="FA72" s="24">
        <f>FA74+FA75+FA73+FA76</f>
        <v>0</v>
      </c>
      <c r="FB72" s="24">
        <f>FB74+FB75+FB73+FB76</f>
        <v>0</v>
      </c>
      <c r="FC72" s="24">
        <f>FC74+FC75+FC73+FC76</f>
        <v>0</v>
      </c>
      <c r="FD72" s="24">
        <f>FD74+FD75+FD73+FD76</f>
        <v>0</v>
      </c>
      <c r="FE72" s="24">
        <f>FE74+FE75+FE73+FE76</f>
        <v>40.776000000000003</v>
      </c>
      <c r="FF72" s="24">
        <f>FF74+FF75+FF73+FF76</f>
        <v>0</v>
      </c>
      <c r="FG72" s="24">
        <f>FG74+FG75+FG73+FG76</f>
        <v>0</v>
      </c>
      <c r="FH72" s="24">
        <f>FH74+FH75+FH73+FH76</f>
        <v>0</v>
      </c>
      <c r="FI72" s="24">
        <f>FI74+FI75+FI73+FI76</f>
        <v>0</v>
      </c>
      <c r="FJ72" s="24">
        <f>FJ74+FJ75+FJ73+FJ76</f>
        <v>0</v>
      </c>
      <c r="FK72" s="24">
        <f>FK74+FK75+FK73+FK76</f>
        <v>0</v>
      </c>
      <c r="FL72" s="24">
        <f>FL74+FL75+FL73+FL76</f>
        <v>0</v>
      </c>
      <c r="FM72" s="24">
        <f>FM74+FM75+FM73+FM76</f>
        <v>0</v>
      </c>
      <c r="FN72" s="24">
        <f>FN74+FN75+FN73+FN76</f>
        <v>0</v>
      </c>
      <c r="FO72" s="24">
        <f>FO74+FO75+FO73+FO76</f>
        <v>0</v>
      </c>
      <c r="FP72" s="24">
        <f>FP74+FP75+FP73+FP76</f>
        <v>0</v>
      </c>
      <c r="FQ72" s="24">
        <f>FQ74+FQ75+FQ73+FQ76</f>
        <v>0</v>
      </c>
      <c r="FR72" s="24">
        <f>FR74+FR75+FR73+FR76</f>
        <v>0</v>
      </c>
      <c r="FS72" s="24">
        <f>FS74+FS75+FS73+FS76</f>
        <v>0</v>
      </c>
      <c r="FT72" s="24">
        <f>FT74+FT75+FT73+FT76</f>
        <v>0</v>
      </c>
      <c r="FU72" s="24">
        <f>FU74+FU75+FU73+FU76</f>
        <v>0</v>
      </c>
      <c r="FV72" s="24">
        <f>FV74+FV75+FV73+FV76</f>
        <v>0</v>
      </c>
      <c r="FW72" s="24">
        <f>FW74+FW75+FW73+FW76</f>
        <v>4.1150000000000002</v>
      </c>
      <c r="FX72" s="24">
        <f>FX74+FX75+FX73+FX76</f>
        <v>0</v>
      </c>
      <c r="FY72" s="24">
        <f>FY74+FY75+FY73+FY76</f>
        <v>16.631999999999998</v>
      </c>
      <c r="FZ72" s="24">
        <f>FZ74+FZ75+FZ73+FZ76</f>
        <v>13.808999999999999</v>
      </c>
      <c r="GA72" s="24">
        <f>GA74+GA75+GA73+GA76</f>
        <v>34.555999999999997</v>
      </c>
      <c r="GB72" s="20"/>
    </row>
    <row r="73" spans="1:184" ht="31.5" x14ac:dyDescent="0.25">
      <c r="A73" s="37" t="s">
        <v>73</v>
      </c>
      <c r="B73" s="36" t="s">
        <v>72</v>
      </c>
      <c r="C73" s="26" t="s">
        <v>11</v>
      </c>
      <c r="D73" s="23"/>
      <c r="E73" s="26">
        <v>2015</v>
      </c>
      <c r="F73" s="26">
        <v>2016</v>
      </c>
      <c r="G73" s="24">
        <f>H73</f>
        <v>0.72599999999999998</v>
      </c>
      <c r="H73" s="34">
        <f>I73+EU73</f>
        <v>0.72599999999999998</v>
      </c>
      <c r="I73" s="24"/>
      <c r="J73" s="23"/>
      <c r="K73" s="23"/>
      <c r="L73" s="23"/>
      <c r="M73" s="23"/>
      <c r="N73" s="23"/>
      <c r="O73" s="23"/>
      <c r="P73" s="22">
        <f>Q73+AH73</f>
        <v>0</v>
      </c>
      <c r="Q73" s="22">
        <f>S73+T73+U73+V73+W73+X73+Y73+Z73+AA73+AB73+AC73+AD73</f>
        <v>0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2">
        <f>AR73+BI73</f>
        <v>0.72599999999999998</v>
      </c>
      <c r="AR73" s="22">
        <f>AT73+AU73+AV73+AW73+AX73+BA73</f>
        <v>0.72599999999999998</v>
      </c>
      <c r="AS73" s="21"/>
      <c r="AT73" s="21"/>
      <c r="AU73" s="21"/>
      <c r="AV73" s="21"/>
      <c r="AW73" s="21"/>
      <c r="AX73" s="21"/>
      <c r="AY73" s="21"/>
      <c r="AZ73" s="21"/>
      <c r="BA73" s="21">
        <v>0.72599999999999998</v>
      </c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2">
        <f>BS73+CJ73</f>
        <v>0</v>
      </c>
      <c r="BS73" s="22">
        <f>BU73+BV73+BW73+BX73+BY73+CB73</f>
        <v>0</v>
      </c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2">
        <f>CT73+DK73</f>
        <v>0</v>
      </c>
      <c r="CT73" s="22">
        <f>CV73+CW73+CX73+CY73+CZ73+DC73</f>
        <v>0</v>
      </c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2">
        <f>EV73+FM73</f>
        <v>0.72599999999999998</v>
      </c>
      <c r="EV73" s="21">
        <f>EX73+EY73+EZ73+FA73+FB73+FC73+FE73</f>
        <v>0.72599999999999998</v>
      </c>
      <c r="EW73" s="21"/>
      <c r="EX73" s="21"/>
      <c r="EY73" s="21"/>
      <c r="EZ73" s="21"/>
      <c r="FA73" s="21"/>
      <c r="FB73" s="21"/>
      <c r="FC73" s="21"/>
      <c r="FD73" s="21"/>
      <c r="FE73" s="22">
        <f>Z73+BA73+CB73+DC73+ED73</f>
        <v>0.72599999999999998</v>
      </c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>
        <v>0.61499999999999999</v>
      </c>
      <c r="FX73" s="21"/>
      <c r="FY73" s="21"/>
      <c r="FZ73" s="21"/>
      <c r="GA73" s="21">
        <f>FZ73+FY73+FX73+FW73+FV73</f>
        <v>0.61499999999999999</v>
      </c>
      <c r="GB73" s="20"/>
    </row>
    <row r="74" spans="1:184" ht="31.5" x14ac:dyDescent="0.25">
      <c r="A74" s="37" t="s">
        <v>71</v>
      </c>
      <c r="B74" s="84" t="s">
        <v>70</v>
      </c>
      <c r="C74" s="26" t="s">
        <v>11</v>
      </c>
      <c r="D74" s="30"/>
      <c r="E74" s="26">
        <v>2017</v>
      </c>
      <c r="F74" s="26">
        <v>2020</v>
      </c>
      <c r="G74" s="24">
        <f>H74</f>
        <v>10.012</v>
      </c>
      <c r="H74" s="34">
        <f>I74+EU74</f>
        <v>10.012</v>
      </c>
      <c r="I74" s="24"/>
      <c r="J74" s="30"/>
      <c r="K74" s="23"/>
      <c r="L74" s="23"/>
      <c r="M74" s="23"/>
      <c r="N74" s="23"/>
      <c r="O74" s="23">
        <f>J74+K74+L74+M74+N74</f>
        <v>0</v>
      </c>
      <c r="P74" s="22">
        <f>Q74+AH74</f>
        <v>0</v>
      </c>
      <c r="Q74" s="22">
        <f>S74+T74+U74+V74+W74+X74+Y74+Z74+AA74+AB74+AC74+AD74</f>
        <v>0</v>
      </c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1"/>
      <c r="AG74" s="22"/>
      <c r="AH74" s="22">
        <f>AI74+AJ74+AK74+AL74+AM74+AN74+AO74</f>
        <v>0</v>
      </c>
      <c r="AI74" s="22"/>
      <c r="AJ74" s="22"/>
      <c r="AK74" s="22"/>
      <c r="AL74" s="22"/>
      <c r="AM74" s="22"/>
      <c r="AN74" s="22"/>
      <c r="AO74" s="22"/>
      <c r="AP74" s="22"/>
      <c r="AQ74" s="22">
        <f>AR74+BI74</f>
        <v>0</v>
      </c>
      <c r="AR74" s="22">
        <f>AT74+AU74+AV74+AW74+AX74+BA74</f>
        <v>0</v>
      </c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1"/>
      <c r="BH74" s="22"/>
      <c r="BI74" s="22">
        <f>BJ74</f>
        <v>0</v>
      </c>
      <c r="BJ74" s="22"/>
      <c r="BK74" s="22"/>
      <c r="BL74" s="22"/>
      <c r="BM74" s="22"/>
      <c r="BN74" s="22"/>
      <c r="BO74" s="22"/>
      <c r="BP74" s="22"/>
      <c r="BQ74" s="22"/>
      <c r="BR74" s="22">
        <f>BS74+CJ74</f>
        <v>0</v>
      </c>
      <c r="BS74" s="22">
        <f>BU74+BV74+BW74+BX74+BY74+CB74</f>
        <v>0</v>
      </c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1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>
        <f>CT74+DK74</f>
        <v>10.012</v>
      </c>
      <c r="CT74" s="22">
        <f>CV74+CW74+CX74+CY74+CZ74+DC74</f>
        <v>10.012</v>
      </c>
      <c r="CU74" s="22"/>
      <c r="CV74" s="22"/>
      <c r="CW74" s="22"/>
      <c r="CX74" s="22"/>
      <c r="CY74" s="22"/>
      <c r="CZ74" s="22"/>
      <c r="DA74" s="22"/>
      <c r="DB74" s="22"/>
      <c r="DC74" s="21">
        <v>10.012</v>
      </c>
      <c r="DD74" s="22"/>
      <c r="DE74" s="22"/>
      <c r="DF74" s="22"/>
      <c r="DG74" s="22"/>
      <c r="DH74" s="22"/>
      <c r="DI74" s="21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>
        <f>DU74+EL74</f>
        <v>0</v>
      </c>
      <c r="DU74" s="22">
        <f>DW74+DX74+DY74+DZ74+EA74+ED74</f>
        <v>0</v>
      </c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1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>
        <f>EV74+FM74</f>
        <v>10.012</v>
      </c>
      <c r="EV74" s="21">
        <f>EX74+EY74+EZ74+FA74+FB74+FC74+FE74</f>
        <v>10.012</v>
      </c>
      <c r="EW74" s="22"/>
      <c r="EX74" s="22">
        <f>S74+AT74+BU74+CV74+DW74</f>
        <v>0</v>
      </c>
      <c r="EY74" s="22">
        <f>T74+AU74+BV74+CW74+DX74</f>
        <v>0</v>
      </c>
      <c r="EZ74" s="22">
        <f>U74+AV74+BW74+CX74+DY74</f>
        <v>0</v>
      </c>
      <c r="FA74" s="22">
        <f>V74+AW74+BX74+CY74+DZ74</f>
        <v>0</v>
      </c>
      <c r="FB74" s="22">
        <f>W74+AX74+BY74+CZ74+EA74</f>
        <v>0</v>
      </c>
      <c r="FC74" s="22">
        <f>X74+AY74+BZ74+DA74+EB74</f>
        <v>0</v>
      </c>
      <c r="FD74" s="22">
        <f>Y74+AZ74+CA74+DB74+EC74</f>
        <v>0</v>
      </c>
      <c r="FE74" s="22">
        <f>Z74+BA74+CB74+DC74+ED74</f>
        <v>10.012</v>
      </c>
      <c r="FF74" s="22">
        <f>AA74+BB74+CC74+DD74+EE74</f>
        <v>0</v>
      </c>
      <c r="FG74" s="22">
        <f>AB74+BC74+CD74+DE74+EF74</f>
        <v>0</v>
      </c>
      <c r="FH74" s="22">
        <f>AC74+BD74+CE74+DF74+EG74</f>
        <v>0</v>
      </c>
      <c r="FI74" s="22">
        <f>AD74+BE74+CF74+DG74+EH74</f>
        <v>0</v>
      </c>
      <c r="FJ74" s="22">
        <f>AE74+BF74+CG74+DH74+EI74</f>
        <v>0</v>
      </c>
      <c r="FK74" s="22">
        <f>AF74+BG74+CH74+DI74+EJ74</f>
        <v>0</v>
      </c>
      <c r="FL74" s="22">
        <f>AG74+BH74+CI74+DJ74+EK74</f>
        <v>0</v>
      </c>
      <c r="FM74" s="22">
        <f>AH74+BI74+CJ74+DK74+EL74</f>
        <v>0</v>
      </c>
      <c r="FN74" s="22">
        <f>AI74+BJ74+CK74+DL74+EM74</f>
        <v>0</v>
      </c>
      <c r="FO74" s="22">
        <v>0</v>
      </c>
      <c r="FP74" s="22">
        <v>0</v>
      </c>
      <c r="FQ74" s="22">
        <v>0</v>
      </c>
      <c r="FR74" s="22">
        <v>0</v>
      </c>
      <c r="FS74" s="22">
        <v>0</v>
      </c>
      <c r="FT74" s="22">
        <v>0</v>
      </c>
      <c r="FU74" s="22"/>
      <c r="FV74" s="21"/>
      <c r="FW74" s="21"/>
      <c r="FX74" s="21"/>
      <c r="FY74" s="21">
        <v>8.4849999999999994</v>
      </c>
      <c r="FZ74" s="21"/>
      <c r="GA74" s="21">
        <f>FZ74+FY74+FX74+FW74+FV74</f>
        <v>8.4849999999999994</v>
      </c>
      <c r="GB74" s="20"/>
    </row>
    <row r="75" spans="1:184" ht="31.5" x14ac:dyDescent="0.25">
      <c r="A75" s="37" t="s">
        <v>69</v>
      </c>
      <c r="B75" s="84" t="s">
        <v>68</v>
      </c>
      <c r="C75" s="26" t="s">
        <v>11</v>
      </c>
      <c r="D75" s="30"/>
      <c r="E75" s="26">
        <v>2017</v>
      </c>
      <c r="F75" s="26">
        <v>2020</v>
      </c>
      <c r="G75" s="24">
        <f>H75</f>
        <v>25.908000000000001</v>
      </c>
      <c r="H75" s="34">
        <f>I75+EU75</f>
        <v>25.908000000000001</v>
      </c>
      <c r="I75" s="24"/>
      <c r="J75" s="30"/>
      <c r="K75" s="23"/>
      <c r="L75" s="23"/>
      <c r="M75" s="23"/>
      <c r="N75" s="23"/>
      <c r="O75" s="23">
        <f>J75+K75+L75+M75+N75</f>
        <v>0</v>
      </c>
      <c r="P75" s="22">
        <f>Q75+AH75</f>
        <v>0</v>
      </c>
      <c r="Q75" s="22">
        <f>S75+T75+U75+V75+W75+X75+Y75+Z75+AA75+AB75+AC75+AD75</f>
        <v>0</v>
      </c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1"/>
      <c r="AG75" s="22"/>
      <c r="AH75" s="22">
        <f>AI75+AJ75+AK75+AL75+AM75+AN75+AO75</f>
        <v>0</v>
      </c>
      <c r="AI75" s="22"/>
      <c r="AJ75" s="22"/>
      <c r="AK75" s="22"/>
      <c r="AL75" s="22"/>
      <c r="AM75" s="22"/>
      <c r="AN75" s="22"/>
      <c r="AO75" s="22"/>
      <c r="AP75" s="22"/>
      <c r="AQ75" s="22">
        <f>AR75+BI75</f>
        <v>0</v>
      </c>
      <c r="AR75" s="22">
        <f>AT75+AU75+AV75+AW75+AX75+BA75</f>
        <v>0</v>
      </c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1"/>
      <c r="BH75" s="22"/>
      <c r="BI75" s="22">
        <f>BJ75</f>
        <v>0</v>
      </c>
      <c r="BJ75" s="22"/>
      <c r="BK75" s="22"/>
      <c r="BL75" s="22"/>
      <c r="BM75" s="22"/>
      <c r="BN75" s="22"/>
      <c r="BO75" s="22"/>
      <c r="BP75" s="22"/>
      <c r="BQ75" s="22"/>
      <c r="BR75" s="22">
        <f>BS75+CJ75</f>
        <v>0</v>
      </c>
      <c r="BS75" s="22">
        <f>BU75+BV75+BW75+BX75+BY75+CB75</f>
        <v>0</v>
      </c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1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>
        <f>CT75+DK75</f>
        <v>9.6129999999999995</v>
      </c>
      <c r="CT75" s="22">
        <f>CV75+CW75+CX75+CY75+CZ75+DC75</f>
        <v>9.6129999999999995</v>
      </c>
      <c r="CU75" s="22"/>
      <c r="CV75" s="22"/>
      <c r="CW75" s="22"/>
      <c r="CX75" s="22"/>
      <c r="CY75" s="22"/>
      <c r="CZ75" s="22"/>
      <c r="DA75" s="22"/>
      <c r="DB75" s="22"/>
      <c r="DC75" s="21">
        <v>9.6129999999999995</v>
      </c>
      <c r="DD75" s="22"/>
      <c r="DE75" s="22"/>
      <c r="DF75" s="22"/>
      <c r="DG75" s="22"/>
      <c r="DH75" s="22"/>
      <c r="DI75" s="21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>
        <f>DU75+EL75</f>
        <v>16.295000000000002</v>
      </c>
      <c r="DU75" s="22">
        <f>DW75+DX75+DY75+DZ75+EA75+ED75</f>
        <v>16.295000000000002</v>
      </c>
      <c r="DV75" s="22"/>
      <c r="DW75" s="22"/>
      <c r="DX75" s="22"/>
      <c r="DY75" s="22"/>
      <c r="DZ75" s="22"/>
      <c r="EA75" s="22"/>
      <c r="EB75" s="22"/>
      <c r="EC75" s="22"/>
      <c r="ED75" s="22">
        <v>16.295000000000002</v>
      </c>
      <c r="EE75" s="22"/>
      <c r="EF75" s="22"/>
      <c r="EG75" s="22"/>
      <c r="EH75" s="22"/>
      <c r="EI75" s="22"/>
      <c r="EJ75" s="21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>
        <f>EV75+FM75</f>
        <v>25.908000000000001</v>
      </c>
      <c r="EV75" s="21">
        <f>EX75+EY75+EZ75+FA75+FB75+FC75+FE75</f>
        <v>25.908000000000001</v>
      </c>
      <c r="EW75" s="22"/>
      <c r="EX75" s="22">
        <f>S75+AT75+BU75+CV75+DW75</f>
        <v>0</v>
      </c>
      <c r="EY75" s="22">
        <f>T75+AU75+BV75+CW75+DX75</f>
        <v>0</v>
      </c>
      <c r="EZ75" s="22">
        <f>U75+AV75+BW75+CX75+DY75</f>
        <v>0</v>
      </c>
      <c r="FA75" s="22">
        <f>V75+AW75+BX75+CY75+DZ75</f>
        <v>0</v>
      </c>
      <c r="FB75" s="22">
        <f>W75+AX75+BY75+CZ75+EA75</f>
        <v>0</v>
      </c>
      <c r="FC75" s="22">
        <f>X75+AY75+BZ75+DA75+EB75</f>
        <v>0</v>
      </c>
      <c r="FD75" s="22">
        <f>Y75+AZ75+CA75+DB75+EC75</f>
        <v>0</v>
      </c>
      <c r="FE75" s="22">
        <f>Z75+BA75+CB75+DC75+ED75</f>
        <v>25.908000000000001</v>
      </c>
      <c r="FF75" s="22">
        <f>AA75+BB75+CC75+DD75+EE75</f>
        <v>0</v>
      </c>
      <c r="FG75" s="22">
        <f>AB75+BC75+CD75+DE75+EF75</f>
        <v>0</v>
      </c>
      <c r="FH75" s="22">
        <f>AC75+BD75+CE75+DF75+EG75</f>
        <v>0</v>
      </c>
      <c r="FI75" s="22">
        <f>AD75+BE75+CF75+DG75+EH75</f>
        <v>0</v>
      </c>
      <c r="FJ75" s="22">
        <f>AE75+BF75+CG75+DH75+EI75</f>
        <v>0</v>
      </c>
      <c r="FK75" s="22">
        <f>AF75+BG75+CH75+DI75+EJ75</f>
        <v>0</v>
      </c>
      <c r="FL75" s="22">
        <f>AG75+BH75+CI75+DJ75+EK75</f>
        <v>0</v>
      </c>
      <c r="FM75" s="22">
        <f>AH75+BI75+CJ75+DK75+EL75</f>
        <v>0</v>
      </c>
      <c r="FN75" s="22">
        <f>AI75+BJ75+CK75+DL75+EM75</f>
        <v>0</v>
      </c>
      <c r="FO75" s="22">
        <v>0</v>
      </c>
      <c r="FP75" s="22">
        <v>0</v>
      </c>
      <c r="FQ75" s="22">
        <v>0</v>
      </c>
      <c r="FR75" s="22">
        <v>0</v>
      </c>
      <c r="FS75" s="22">
        <v>0</v>
      </c>
      <c r="FT75" s="22">
        <v>0</v>
      </c>
      <c r="FU75" s="22"/>
      <c r="FV75" s="21"/>
      <c r="FW75" s="21"/>
      <c r="FX75" s="21"/>
      <c r="FY75" s="21">
        <v>8.1470000000000002</v>
      </c>
      <c r="FZ75" s="21">
        <v>13.808999999999999</v>
      </c>
      <c r="GA75" s="21">
        <f>FZ75+FY75+FX75+FW75+FV75</f>
        <v>21.956</v>
      </c>
      <c r="GB75" s="20"/>
    </row>
    <row r="76" spans="1:184" x14ac:dyDescent="0.25">
      <c r="A76" s="68" t="s">
        <v>67</v>
      </c>
      <c r="B76" s="83" t="s">
        <v>66</v>
      </c>
      <c r="C76" s="26" t="s">
        <v>11</v>
      </c>
      <c r="D76" s="30"/>
      <c r="E76" s="67">
        <v>2015</v>
      </c>
      <c r="F76" s="67">
        <v>2017</v>
      </c>
      <c r="G76" s="24">
        <f>H76</f>
        <v>4.13</v>
      </c>
      <c r="H76" s="34">
        <f>I76+EU76</f>
        <v>4.13</v>
      </c>
      <c r="I76" s="24"/>
      <c r="J76" s="30"/>
      <c r="K76" s="23"/>
      <c r="L76" s="23"/>
      <c r="M76" s="23"/>
      <c r="N76" s="23"/>
      <c r="O76" s="23"/>
      <c r="P76" s="22">
        <f>Q76+AH76</f>
        <v>0</v>
      </c>
      <c r="Q76" s="22">
        <f>S76+T76+U76+V76+W76+X76+Y76+Z76+AA76+AB76+AC76+AD76</f>
        <v>0</v>
      </c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1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>
        <f>AR76+BI76</f>
        <v>4.13</v>
      </c>
      <c r="AR76" s="22">
        <f>AT76+AU76+AV76+AW76+AX76+BA76</f>
        <v>4.13</v>
      </c>
      <c r="AS76" s="22"/>
      <c r="AT76" s="22"/>
      <c r="AU76" s="22"/>
      <c r="AV76" s="22"/>
      <c r="AW76" s="22"/>
      <c r="AX76" s="22"/>
      <c r="AY76" s="22"/>
      <c r="AZ76" s="22"/>
      <c r="BA76" s="22">
        <v>4.13</v>
      </c>
      <c r="BB76" s="22"/>
      <c r="BC76" s="22"/>
      <c r="BD76" s="22"/>
      <c r="BE76" s="22"/>
      <c r="BF76" s="22"/>
      <c r="BG76" s="21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>
        <f>BS76+CJ76</f>
        <v>0</v>
      </c>
      <c r="BS76" s="22">
        <f>BU76+BV76+BW76+BX76+BY76+CB76</f>
        <v>0</v>
      </c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1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>
        <f>CT76+DK76</f>
        <v>0</v>
      </c>
      <c r="CT76" s="22">
        <f>CV76+CW76+CX76+CY76+CZ76+DC76</f>
        <v>0</v>
      </c>
      <c r="CU76" s="22"/>
      <c r="CV76" s="22"/>
      <c r="CW76" s="22"/>
      <c r="CX76" s="22"/>
      <c r="CY76" s="22"/>
      <c r="CZ76" s="22"/>
      <c r="DA76" s="22"/>
      <c r="DB76" s="22"/>
      <c r="DC76" s="21"/>
      <c r="DD76" s="22"/>
      <c r="DE76" s="22"/>
      <c r="DF76" s="22"/>
      <c r="DG76" s="22"/>
      <c r="DH76" s="22"/>
      <c r="DI76" s="21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1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>
        <f>EV76+FM76</f>
        <v>4.13</v>
      </c>
      <c r="EV76" s="21">
        <f>EX76+EY76+EZ76+FA76+FB76+FC76+FE76</f>
        <v>4.13</v>
      </c>
      <c r="EW76" s="22"/>
      <c r="EX76" s="22"/>
      <c r="EY76" s="22"/>
      <c r="EZ76" s="22"/>
      <c r="FA76" s="22"/>
      <c r="FB76" s="22"/>
      <c r="FC76" s="22"/>
      <c r="FD76" s="22"/>
      <c r="FE76" s="22">
        <f>Z76+BA76+CB76+DC76+ED76</f>
        <v>4.13</v>
      </c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1"/>
      <c r="FW76" s="21">
        <v>3.5</v>
      </c>
      <c r="FX76" s="21"/>
      <c r="FY76" s="21"/>
      <c r="FZ76" s="21"/>
      <c r="GA76" s="21">
        <f>FZ76+FY76+FX76+FW76+FV76</f>
        <v>3.5</v>
      </c>
      <c r="GB76" s="20"/>
    </row>
    <row r="77" spans="1:184" x14ac:dyDescent="0.25">
      <c r="A77" s="82" t="s">
        <v>65</v>
      </c>
      <c r="B77" s="81" t="s">
        <v>64</v>
      </c>
      <c r="C77" s="27" t="s">
        <v>36</v>
      </c>
      <c r="D77" s="30">
        <f>D79</f>
        <v>0</v>
      </c>
      <c r="E77" s="58"/>
      <c r="F77" s="58"/>
      <c r="G77" s="31">
        <f>G79+G97+G98+G99+G109+G110+G111</f>
        <v>661.54300000000001</v>
      </c>
      <c r="H77" s="31">
        <f>H79+H97+H98+H99+H109+H110+H111</f>
        <v>661.49300000000005</v>
      </c>
      <c r="I77" s="31">
        <f>I79+I97+I98+I99+I109+I110+I111</f>
        <v>11.901</v>
      </c>
      <c r="J77" s="30">
        <f>J79</f>
        <v>0</v>
      </c>
      <c r="K77" s="30">
        <f>K79</f>
        <v>0</v>
      </c>
      <c r="L77" s="30">
        <f>L79</f>
        <v>20</v>
      </c>
      <c r="M77" s="30">
        <f>M79</f>
        <v>0</v>
      </c>
      <c r="N77" s="30">
        <f>N79</f>
        <v>0</v>
      </c>
      <c r="O77" s="30">
        <f>O79</f>
        <v>20</v>
      </c>
      <c r="P77" s="29">
        <f>P79+P97+P98+P99+P109+P110+P111</f>
        <v>88.787000000000006</v>
      </c>
      <c r="Q77" s="29">
        <f>Q79+Q97+Q98+Q99+Q109+Q110+Q111</f>
        <v>55.475999999999999</v>
      </c>
      <c r="R77" s="29">
        <f>R79+R97+R98+R99+R109+R110+R111</f>
        <v>0</v>
      </c>
      <c r="S77" s="29">
        <f>S79+S97+S98+S99+S109+S110+S111</f>
        <v>5.83</v>
      </c>
      <c r="T77" s="29">
        <f>T79+T97+T98+T99+T109+T110+T111</f>
        <v>0</v>
      </c>
      <c r="U77" s="29">
        <f>U79+U97+U98+U99+U109+U110+U111</f>
        <v>27.824000000000002</v>
      </c>
      <c r="V77" s="29">
        <f>V79+V97+V98+V99+V109+V110+V111</f>
        <v>0</v>
      </c>
      <c r="W77" s="29">
        <f>W79+W97+W98+W99+W109+W110+W111</f>
        <v>0</v>
      </c>
      <c r="X77" s="29">
        <f>X79+X97+X98+X99+X109+X110+X111</f>
        <v>0</v>
      </c>
      <c r="Y77" s="29">
        <f>Y79+Y97+Y98+Y99+Y109+Y110+Y111</f>
        <v>0</v>
      </c>
      <c r="Z77" s="29">
        <f>Z79+Z97+Z98+Z99+Z109+Z110+Z111</f>
        <v>21.821999999999999</v>
      </c>
      <c r="AA77" s="29">
        <f>AA79+AA97+AA98+AA99+AA109+AA110+AA111</f>
        <v>0</v>
      </c>
      <c r="AB77" s="29">
        <f>AB79+AB97+AB98+AB99+AB109+AB110+AB111</f>
        <v>0</v>
      </c>
      <c r="AC77" s="29">
        <f>AC79+AC97+AC98+AC99+AC109+AC110+AC111</f>
        <v>0</v>
      </c>
      <c r="AD77" s="29">
        <f>AD79+AD97+AD98+AD99+AD109+AD110+AD111</f>
        <v>0</v>
      </c>
      <c r="AE77" s="29">
        <f>AE79+AE97+AE98+AE99+AE109+AE110+AE111</f>
        <v>0</v>
      </c>
      <c r="AF77" s="29"/>
      <c r="AG77" s="29">
        <f>AG79+AG97+AG98+AG99+AG109+AG110+AG111</f>
        <v>0</v>
      </c>
      <c r="AH77" s="29">
        <f>AH79+AH97+AH98+AH99+AH109+AH110+AH111</f>
        <v>33.311</v>
      </c>
      <c r="AI77" s="29">
        <f>AI79+AI97+AI98+AI99+AI109+AI110+AI111</f>
        <v>33.311</v>
      </c>
      <c r="AJ77" s="29">
        <f>AJ79+AJ97+AJ98+AJ99+AJ109+AJ110+AJ111</f>
        <v>0</v>
      </c>
      <c r="AK77" s="29">
        <f>AK79+AK97+AK98+AK99+AK109+AK110+AK111</f>
        <v>0</v>
      </c>
      <c r="AL77" s="29">
        <f>AL79+AL97+AL98+AL99+AL109+AL110+AL111</f>
        <v>0</v>
      </c>
      <c r="AM77" s="29">
        <f>AM79+AM97+AM98+AM99+AM109+AM110+AM111</f>
        <v>0</v>
      </c>
      <c r="AN77" s="29">
        <f>AN79+AN97+AN98+AN99+AN109+AN110+AN111</f>
        <v>0</v>
      </c>
      <c r="AO77" s="29">
        <f>AO79+AO97+AO98+AO99+AO109+AO110+AO111</f>
        <v>0</v>
      </c>
      <c r="AP77" s="29">
        <f>AP79+AP97+AP98+AP99+AP109+AP110+AP111</f>
        <v>0</v>
      </c>
      <c r="AQ77" s="29">
        <f>AQ79+AQ97+AQ98+AQ99+AQ109+AQ110+AQ111</f>
        <v>198.291</v>
      </c>
      <c r="AR77" s="29">
        <f>AR79+AR97+AR98+AR99+AR109+AR110+AR111</f>
        <v>168.791</v>
      </c>
      <c r="AS77" s="29">
        <f>AS79+AS97+AS98+AS99+AS109+AS110+AS111</f>
        <v>0</v>
      </c>
      <c r="AT77" s="29">
        <f>AT79+AT97+AT98+AT99+AT109+AT110+AT111</f>
        <v>57.230000000000004</v>
      </c>
      <c r="AU77" s="29">
        <f>AU79+AU97+AU98+AU99+AU109+AU110+AU111</f>
        <v>0</v>
      </c>
      <c r="AV77" s="29">
        <f>AV79+AV97+AV98+AV99+AV109+AV110+AV111</f>
        <v>8.26</v>
      </c>
      <c r="AW77" s="29">
        <f>AW79+AW97+AW98+AW99+AW109+AW110+AW111</f>
        <v>0</v>
      </c>
      <c r="AX77" s="29">
        <f>AX79+AX97+AX98+AX99+AX109+AX110+AX111</f>
        <v>0</v>
      </c>
      <c r="AY77" s="29">
        <f>AY79+AY97+AY98+AY99+AY109+AY110+AY111</f>
        <v>0</v>
      </c>
      <c r="AZ77" s="29">
        <f>AZ79+AZ97+AZ98+AZ99+AZ109+AZ110+AZ111</f>
        <v>0</v>
      </c>
      <c r="BA77" s="29">
        <f>BA79+BA97+BA98+BA99+BA109+BA110+BA111</f>
        <v>103.30100000000002</v>
      </c>
      <c r="BB77" s="29">
        <f>BB79+BB97+BB98+BB99+BB109+BB110+BB111</f>
        <v>0</v>
      </c>
      <c r="BC77" s="29">
        <f>BC79+BC97+BC98+BC99+BC109+BC110+BC111</f>
        <v>0</v>
      </c>
      <c r="BD77" s="29">
        <f>BD79+BD97+BD98+BD99+BD109+BD110+BD111</f>
        <v>0</v>
      </c>
      <c r="BE77" s="29">
        <f>BE79+BE97+BE98+BE99+BE109+BE110+BE111</f>
        <v>0</v>
      </c>
      <c r="BF77" s="29">
        <f>BF79+BF97+BF98+BF99+BF109+BF110+BF111</f>
        <v>0</v>
      </c>
      <c r="BG77" s="29"/>
      <c r="BH77" s="29">
        <f>BH79+BH97+BH98+BH99+BH109+BH110+BH111</f>
        <v>0</v>
      </c>
      <c r="BI77" s="29">
        <f>BI79+BI97+BI98+BI99+BI109+BI110+BI111</f>
        <v>29.5</v>
      </c>
      <c r="BJ77" s="29">
        <f>BJ79+BJ97+BJ98+BJ99+BJ109+BJ110+BJ111</f>
        <v>29.5</v>
      </c>
      <c r="BK77" s="29">
        <f>BK79+BK97+BK98+BK99+BK109+BK110+BK111</f>
        <v>0</v>
      </c>
      <c r="BL77" s="29">
        <f>BL79+BL97+BL98+BL99+BL109+BL110+BL111</f>
        <v>0</v>
      </c>
      <c r="BM77" s="29">
        <f>BM79+BM97+BM98+BM99+BM109+BM110+BM111</f>
        <v>0</v>
      </c>
      <c r="BN77" s="29">
        <f>BN79+BN97+BN98+BN99+BN109+BN110+BN111</f>
        <v>0</v>
      </c>
      <c r="BO77" s="29">
        <f>BO79+BO97+BO98+BO99+BO109+BO110+BO111</f>
        <v>0</v>
      </c>
      <c r="BP77" s="29">
        <f>BP79+BP97+BP98+BP99+BP109+BP110+BP111</f>
        <v>0</v>
      </c>
      <c r="BQ77" s="29">
        <f>BQ79+BQ97+BQ98+BQ99+BQ109+BQ110+BQ111</f>
        <v>0</v>
      </c>
      <c r="BR77" s="29">
        <f>BR79+BR97+BR98+BR99+BR109+BR110+BR111</f>
        <v>170.56299999999999</v>
      </c>
      <c r="BS77" s="29">
        <f>BS79+BS97+BS98+BS99+BS109+BS110+BS111</f>
        <v>143.423</v>
      </c>
      <c r="BT77" s="29">
        <f>BT79+BT97+BT98+BT99+BT109+BT110+BT111</f>
        <v>0</v>
      </c>
      <c r="BU77" s="29">
        <f>BU79+BU97+BU98+BU99+BU109+BU110+BU111</f>
        <v>51.695999999999998</v>
      </c>
      <c r="BV77" s="29">
        <f>BV79+BV97+BV98+BV99+BV109+BV110+BV111</f>
        <v>0</v>
      </c>
      <c r="BW77" s="29">
        <f>BW79+BW97+BW98+BW99+BW109+BW110+BW111</f>
        <v>8.6140000000000008</v>
      </c>
      <c r="BX77" s="29">
        <f>BX79+BX97+BX98+BX99+BX109+BX110+BX111</f>
        <v>0</v>
      </c>
      <c r="BY77" s="29">
        <f>BY79+BY97+BY98+BY99+BY109+BY110+BY111</f>
        <v>0</v>
      </c>
      <c r="BZ77" s="29">
        <f>BZ79+BZ97+BZ98+BZ99+BZ109+BZ110+BZ111</f>
        <v>0</v>
      </c>
      <c r="CA77" s="29">
        <f>CA79+CA97+CA98+CA99+CA109+CA110+CA111</f>
        <v>0</v>
      </c>
      <c r="CB77" s="29">
        <f>CB79+CB97+CB98+CB99+CB109+CB110+CB111</f>
        <v>83.113</v>
      </c>
      <c r="CC77" s="29">
        <f>CC79+CC97+CC98+CC99+CC109+CC110+CC111</f>
        <v>0</v>
      </c>
      <c r="CD77" s="29">
        <f>CD79+CD97+CD98+CD99+CD109+CD110+CD111</f>
        <v>0</v>
      </c>
      <c r="CE77" s="29">
        <f>CE79+CE97+CE98+CE99+CE109+CE110+CE111</f>
        <v>0</v>
      </c>
      <c r="CF77" s="29">
        <f>CF79+CF97+CF98+CF99+CF109+CF110+CF111</f>
        <v>0</v>
      </c>
      <c r="CG77" s="29">
        <f>CG79+CG97+CG98+CG99+CG109+CG110+CG111</f>
        <v>0</v>
      </c>
      <c r="CH77" s="29"/>
      <c r="CI77" s="29">
        <f>CI79+CI97+CI98+CI99+CI109+CI110+CI111</f>
        <v>0</v>
      </c>
      <c r="CJ77" s="29">
        <f>CJ79+CJ97+CJ98+CJ99+CJ109+CJ110+CJ111</f>
        <v>27.14</v>
      </c>
      <c r="CK77" s="29">
        <f>CK79+CK97+CK98+CK99+CK109+CK110+CK111</f>
        <v>27.14</v>
      </c>
      <c r="CL77" s="29">
        <f>CL79+CL97+CL98+CL99+CL109+CL110+CL111</f>
        <v>0</v>
      </c>
      <c r="CM77" s="29">
        <f>CM79+CM97+CM98+CM99+CM109+CM110+CM111</f>
        <v>0</v>
      </c>
      <c r="CN77" s="29">
        <f>CN79+CN97+CN98+CN99+CN109+CN110+CN111</f>
        <v>0</v>
      </c>
      <c r="CO77" s="29">
        <f>CO79+CO97+CO98+CO99+CO109+CO110+CO111</f>
        <v>0</v>
      </c>
      <c r="CP77" s="29">
        <f>CP79+CP97+CP98+CP99+CP109+CP110+CP111</f>
        <v>0</v>
      </c>
      <c r="CQ77" s="29">
        <f>CQ79+CQ97+CQ98+CQ99+CQ109+CQ110+CQ111</f>
        <v>0</v>
      </c>
      <c r="CR77" s="29">
        <f>CR79+CR97+CR98+CR99+CR109+CR110+CR111</f>
        <v>0</v>
      </c>
      <c r="CS77" s="29">
        <f>CS79+CS97+CS98+CS99+CS109+CS110+CS111</f>
        <v>59.969000000000001</v>
      </c>
      <c r="CT77" s="29">
        <f>CT79+CT97+CT98+CT99+CT109+CT110+CT111</f>
        <v>36.369</v>
      </c>
      <c r="CU77" s="29">
        <f>CU79+CU97+CU98+CU99+CU109+CU110+CU111</f>
        <v>0</v>
      </c>
      <c r="CV77" s="29">
        <f>CV79+CV97+CV98+CV99+CV109+CV110+CV111</f>
        <v>28.345000000000002</v>
      </c>
      <c r="CW77" s="29">
        <f>CW79+CW97+CW98+CW99+CW109+CW110+CW111</f>
        <v>0</v>
      </c>
      <c r="CX77" s="29">
        <f>CX79+CX97+CX98+CX99+CX109+CX110+CX111</f>
        <v>8.0239999999999991</v>
      </c>
      <c r="CY77" s="29">
        <f>CY79+CY97+CY98+CY99+CY109+CY110+CY111</f>
        <v>0</v>
      </c>
      <c r="CZ77" s="29">
        <f>CZ79+CZ97+CZ98+CZ99+CZ109+CZ110+CZ111</f>
        <v>0</v>
      </c>
      <c r="DA77" s="29">
        <f>DA79+DA97+DA98+DA99+DA109+DA110+DA111</f>
        <v>0</v>
      </c>
      <c r="DB77" s="29">
        <f>DB79+DB97+DB98+DB99+DB109+DB110+DB111</f>
        <v>0</v>
      </c>
      <c r="DC77" s="29">
        <f>DC79+DC97+DC98+DC99+DC109+DC110+DC111</f>
        <v>0</v>
      </c>
      <c r="DD77" s="29">
        <f>DD79+DD97+DD98+DD99+DD109+DD110+DD111</f>
        <v>0</v>
      </c>
      <c r="DE77" s="29">
        <f>DE79+DE97+DE98+DE99+DE109+DE110+DE111</f>
        <v>0</v>
      </c>
      <c r="DF77" s="29">
        <f>DF79+DF97+DF98+DF99+DF109+DF110+DF111</f>
        <v>0</v>
      </c>
      <c r="DG77" s="29">
        <f>DG79+DG97+DG98+DG99+DG109+DG110+DG111</f>
        <v>0</v>
      </c>
      <c r="DH77" s="29">
        <f>DH79+DH97+DH98+DH99+DH109+DH110+DH111</f>
        <v>0</v>
      </c>
      <c r="DI77" s="29"/>
      <c r="DJ77" s="29">
        <f>DJ79+DJ97+DJ98+DJ99+DJ109+DJ110+DJ111</f>
        <v>0</v>
      </c>
      <c r="DK77" s="29">
        <f>DK79+DK97+DK98+DK99+DK109+DK110+DK111</f>
        <v>23.6</v>
      </c>
      <c r="DL77" s="29">
        <f>DL79+DL97+DL98+DL99+DL109+DL110+DL111</f>
        <v>23.6</v>
      </c>
      <c r="DM77" s="29">
        <f>DM79+DM97+DM98+DM99+DM109+DM110+DM111</f>
        <v>0</v>
      </c>
      <c r="DN77" s="29">
        <f>DN79+DN97+DN98+DN99+DN109+DN110+DN111</f>
        <v>0</v>
      </c>
      <c r="DO77" s="29">
        <f>DO79+DO97+DO98+DO99+DO109+DO110+DO111</f>
        <v>0</v>
      </c>
      <c r="DP77" s="29">
        <f>DP79+DP97+DP98+DP99+DP109+DP110+DP111</f>
        <v>0</v>
      </c>
      <c r="DQ77" s="29">
        <f>DQ79+DQ97+DQ98+DQ99+DQ109+DQ110+DQ111</f>
        <v>0</v>
      </c>
      <c r="DR77" s="29">
        <f>DR79+DR97+DR98+DR99+DR109+DR110+DR111</f>
        <v>0</v>
      </c>
      <c r="DS77" s="29">
        <f>DS79+DS97+DS98+DS99+DS109+DS110+DS111</f>
        <v>0</v>
      </c>
      <c r="DT77" s="29">
        <f>DT79+DT97+DT98+DT99+DT109+DT110+DT111</f>
        <v>127.09500000000001</v>
      </c>
      <c r="DU77" s="29">
        <f>DU79+DU97+DU98+DU99+DU109+DU110+DU111</f>
        <v>101.13500000000002</v>
      </c>
      <c r="DV77" s="29">
        <f>DV79+DV97+DV98+DV99+DV109+DV110+DV111</f>
        <v>0</v>
      </c>
      <c r="DW77" s="29">
        <f>DW79+DW97+DW98+DW99+DW109+DW110+DW111</f>
        <v>8.0139999999999993</v>
      </c>
      <c r="DX77" s="29">
        <f>DX79+DX97+DX98+DX99+DX109+DX110+DX111</f>
        <v>0</v>
      </c>
      <c r="DY77" s="29">
        <f>DY79+DY97+DY98+DY99+DY109+DY110+DY111</f>
        <v>7.67</v>
      </c>
      <c r="DZ77" s="29">
        <f>DZ79+DZ97+DZ98+DZ99+DZ109+DZ110+DZ111</f>
        <v>0</v>
      </c>
      <c r="EA77" s="29">
        <f>EA79+EA97+EA98+EA99+EA109+EA110+EA111</f>
        <v>0</v>
      </c>
      <c r="EB77" s="29">
        <f>EB79+EB97+EB98+EB99+EB109+EB110+EB111</f>
        <v>0</v>
      </c>
      <c r="EC77" s="29">
        <f>EC79+EC97+EC98+EC99+EC109+EC110+EC111</f>
        <v>0</v>
      </c>
      <c r="ED77" s="29">
        <f>ED79+ED97+ED98+ED99+ED109+ED110+ED111</f>
        <v>85.451000000000022</v>
      </c>
      <c r="EE77" s="29">
        <f>EE79+EE97+EE98+EE99+EE109+EE110+EE111</f>
        <v>0</v>
      </c>
      <c r="EF77" s="29">
        <f>EF79+EF97+EF98+EF99+EF109+EF110+EF111</f>
        <v>0</v>
      </c>
      <c r="EG77" s="29">
        <f>EG79+EG97+EG98+EG99+EG109+EG110+EG111</f>
        <v>0</v>
      </c>
      <c r="EH77" s="29">
        <f>EH79+EH97+EH98+EH99+EH109+EH110+EH111</f>
        <v>0</v>
      </c>
      <c r="EI77" s="29">
        <f>EI79+EI97+EI98+EI99+EI109+EI110+EI111</f>
        <v>0</v>
      </c>
      <c r="EJ77" s="29"/>
      <c r="EK77" s="29">
        <f>EK79+EK97+EK98+EK99+EK109+EK110+EK111</f>
        <v>0</v>
      </c>
      <c r="EL77" s="29">
        <f>EL79+EL97+EL98+EL99+EL109+EL110+EL111</f>
        <v>25.96</v>
      </c>
      <c r="EM77" s="29">
        <f>EM79+EM97+EM98+EM99+EM109+EM110+EM111</f>
        <v>25.96</v>
      </c>
      <c r="EN77" s="29">
        <f>EN79+EN97+EN98+EN99+EN109+EN110+EN111</f>
        <v>0</v>
      </c>
      <c r="EO77" s="29">
        <f>EO79+EO97+EO98+EO99+EO109+EO110+EO111</f>
        <v>0</v>
      </c>
      <c r="EP77" s="29">
        <f>EP79+EP97+EP98+EP99+EP109+EP110+EP111</f>
        <v>0</v>
      </c>
      <c r="EQ77" s="29">
        <f>EQ79+EQ97+EQ98+EQ99+EQ109+EQ110+EQ111</f>
        <v>0</v>
      </c>
      <c r="ER77" s="29">
        <f>ER79+ER97+ER98+ER99+ER109+ER110+ER111</f>
        <v>0</v>
      </c>
      <c r="ES77" s="29">
        <f>ES79+ES97+ES98+ES99+ES109+ES110+ES111</f>
        <v>0</v>
      </c>
      <c r="ET77" s="29">
        <f>ET79+ET97+ET98+ET99+ET109+ET110+ET111</f>
        <v>0</v>
      </c>
      <c r="EU77" s="29">
        <f>EU79+EU97+EU98+EU99+EU109+EU110+EU111</f>
        <v>644.70500000000004</v>
      </c>
      <c r="EV77" s="29">
        <f>EV79+EV97+EV98+EV99+EV109+EV110+EV111</f>
        <v>505.19400000000002</v>
      </c>
      <c r="EW77" s="29">
        <f>EW79+EW97+EW98+EW99+EW109+EW110+EW111</f>
        <v>0</v>
      </c>
      <c r="EX77" s="29">
        <f>EX79+EX97+EX98+EX99+EX109+EX110+EX111</f>
        <v>151.11500000000001</v>
      </c>
      <c r="EY77" s="29">
        <f>EY79+EY97+EY98+EY99+EY109+EY110+EY111</f>
        <v>0</v>
      </c>
      <c r="EZ77" s="29">
        <f>EZ79+EZ97+EZ98+EZ99+EZ109+EZ110+EZ111</f>
        <v>60.39200000000001</v>
      </c>
      <c r="FA77" s="29">
        <f>FA79+FA97+FA98+FA99+FA109+FA110+FA111</f>
        <v>0</v>
      </c>
      <c r="FB77" s="29">
        <f>FB79+FB97+FB98+FB99+FB109+FB110+FB111</f>
        <v>0</v>
      </c>
      <c r="FC77" s="29">
        <f>FC79+FC97+FC98+FC99+FC109+FC110+FC111</f>
        <v>0</v>
      </c>
      <c r="FD77" s="29">
        <f>FD79+FD97+FD98+FD99+FD109+FD110+FD111</f>
        <v>0</v>
      </c>
      <c r="FE77" s="29">
        <f>FE79+FE97+FE98+FE99+FE109+FE110+FE111</f>
        <v>293.68700000000001</v>
      </c>
      <c r="FF77" s="29">
        <f>FF79+FF97+FF98+FF99+FF109+FF110+FF111</f>
        <v>0</v>
      </c>
      <c r="FG77" s="29">
        <f>FG79+FG97+FG98+FG99+FG109+FG110+FG111</f>
        <v>0</v>
      </c>
      <c r="FH77" s="29">
        <f>FH79+FH97+FH98+FH99+FH109+FH110+FH111</f>
        <v>0</v>
      </c>
      <c r="FI77" s="29">
        <f>FI79+FI97+FI98+FI99+FI109+FI110+FI111</f>
        <v>0</v>
      </c>
      <c r="FJ77" s="29">
        <f>FJ79+FJ97+FJ98+FJ99+FJ109+FJ110+FJ111</f>
        <v>0</v>
      </c>
      <c r="FK77" s="29">
        <f>FK79+FK97+FK98+FK99+FK109+FK110+FK111</f>
        <v>0</v>
      </c>
      <c r="FL77" s="29">
        <f>FL79+FL97+FL98+FL99+FL109+FL110+FL111</f>
        <v>0</v>
      </c>
      <c r="FM77" s="29">
        <f>FM79+FM97+FM98+FM99+FM109+FM110+FM111</f>
        <v>139.511</v>
      </c>
      <c r="FN77" s="29">
        <f>FN79+FN97+FN98+FN99+FN109+FN110+FN111</f>
        <v>139.511</v>
      </c>
      <c r="FO77" s="29">
        <f>FO79+FO97+FO98+FO99+FO109+FO110+FO111</f>
        <v>0</v>
      </c>
      <c r="FP77" s="29">
        <f>FP79+FP97+FP98+FP99+FP109+FP110+FP111</f>
        <v>0</v>
      </c>
      <c r="FQ77" s="29">
        <f>FQ79+FQ97+FQ98+FQ99+FQ109+FQ110+FQ111</f>
        <v>0</v>
      </c>
      <c r="FR77" s="29">
        <f>FR79+FR97+FR98+FR99+FR109+FR110+FR111</f>
        <v>0</v>
      </c>
      <c r="FS77" s="29">
        <f>FS79+FS97+FS98+FS99+FS109+FS110+FS111</f>
        <v>0</v>
      </c>
      <c r="FT77" s="29">
        <f>FT79+FT97+FT98+FT99+FT109+FT110+FT111</f>
        <v>0</v>
      </c>
      <c r="FU77" s="29">
        <f>FU79+FU97+FU98+FU99+FU109+FU110+FU111</f>
        <v>0</v>
      </c>
      <c r="FV77" s="29">
        <f>FV79+FV97+FV98+FV99+FV109+FV110+FV111</f>
        <v>66.173000000000002</v>
      </c>
      <c r="FW77" s="29">
        <f>FW79+FW97+FW98+FW99+FW109+FW110+FW111</f>
        <v>174.84300000000002</v>
      </c>
      <c r="FX77" s="29">
        <f>FX79+FX97+FX98+FX99+FX109+FX110+FX111</f>
        <v>133.602</v>
      </c>
      <c r="FY77" s="29">
        <f>FY79+FY97+FY98+FY99+FY109+FY110+FY111</f>
        <v>53.472999999999999</v>
      </c>
      <c r="FZ77" s="29">
        <f>FZ79+FZ97+FZ98+FZ99+FZ109+FZ110+FZ111</f>
        <v>105.057</v>
      </c>
      <c r="GA77" s="29">
        <f>GA79+GA97+GA98+GA99+GA109+GA110+GA111</f>
        <v>533.14800000000002</v>
      </c>
      <c r="GB77" s="20"/>
    </row>
    <row r="78" spans="1:184" x14ac:dyDescent="0.25">
      <c r="A78" s="80"/>
      <c r="B78" s="79"/>
      <c r="C78" s="27" t="s">
        <v>35</v>
      </c>
      <c r="D78" s="30">
        <f>D80</f>
        <v>0</v>
      </c>
      <c r="E78" s="50"/>
      <c r="F78" s="50"/>
      <c r="G78" s="78"/>
      <c r="H78" s="78"/>
      <c r="I78" s="31"/>
      <c r="J78" s="30">
        <f>J80+J100</f>
        <v>11.56</v>
      </c>
      <c r="K78" s="30">
        <f>K80+K100</f>
        <v>8.75</v>
      </c>
      <c r="L78" s="30">
        <f>L80+L100</f>
        <v>21.2</v>
      </c>
      <c r="M78" s="30">
        <f>M80+M100</f>
        <v>7.6</v>
      </c>
      <c r="N78" s="30">
        <f>N80+N100</f>
        <v>7.5</v>
      </c>
      <c r="O78" s="30">
        <f>O80+O100</f>
        <v>56.610000000000007</v>
      </c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0"/>
    </row>
    <row r="79" spans="1:184" x14ac:dyDescent="0.25">
      <c r="A79" s="37" t="s">
        <v>63</v>
      </c>
      <c r="B79" s="76" t="s">
        <v>62</v>
      </c>
      <c r="C79" s="26" t="s">
        <v>36</v>
      </c>
      <c r="D79" s="23"/>
      <c r="E79" s="26"/>
      <c r="F79" s="26"/>
      <c r="G79" s="24">
        <f>G81+G93</f>
        <v>408.06799999999998</v>
      </c>
      <c r="H79" s="24">
        <f>H81+H93</f>
        <v>408.06799999999998</v>
      </c>
      <c r="I79" s="24">
        <f>I81</f>
        <v>0</v>
      </c>
      <c r="J79" s="23">
        <f>J93</f>
        <v>0</v>
      </c>
      <c r="K79" s="23">
        <f>K93</f>
        <v>0</v>
      </c>
      <c r="L79" s="23">
        <f>L93</f>
        <v>20</v>
      </c>
      <c r="M79" s="23">
        <f>M93</f>
        <v>0</v>
      </c>
      <c r="N79" s="23">
        <f>N93</f>
        <v>0</v>
      </c>
      <c r="O79" s="23">
        <f>O93</f>
        <v>20</v>
      </c>
      <c r="P79" s="21">
        <f>P81</f>
        <v>21.821999999999999</v>
      </c>
      <c r="Q79" s="21">
        <f>Q81</f>
        <v>21.821999999999999</v>
      </c>
      <c r="R79" s="21">
        <f>R81</f>
        <v>0</v>
      </c>
      <c r="S79" s="21">
        <f>S81</f>
        <v>0</v>
      </c>
      <c r="T79" s="21">
        <f>T81</f>
        <v>0</v>
      </c>
      <c r="U79" s="21">
        <f>U81</f>
        <v>0</v>
      </c>
      <c r="V79" s="21">
        <f>V81</f>
        <v>0</v>
      </c>
      <c r="W79" s="21">
        <f>W81</f>
        <v>0</v>
      </c>
      <c r="X79" s="21">
        <f>X81</f>
        <v>0</v>
      </c>
      <c r="Y79" s="21">
        <f>Y81</f>
        <v>0</v>
      </c>
      <c r="Z79" s="21">
        <f>Z81</f>
        <v>21.821999999999999</v>
      </c>
      <c r="AA79" s="21">
        <f>AA81</f>
        <v>0</v>
      </c>
      <c r="AB79" s="21">
        <f>AB81</f>
        <v>0</v>
      </c>
      <c r="AC79" s="21">
        <f>AC81</f>
        <v>0</v>
      </c>
      <c r="AD79" s="21">
        <f>AD81</f>
        <v>0</v>
      </c>
      <c r="AE79" s="21">
        <f>AE81</f>
        <v>0</v>
      </c>
      <c r="AF79" s="21">
        <f>AF81</f>
        <v>0</v>
      </c>
      <c r="AG79" s="21">
        <f>AG81</f>
        <v>0</v>
      </c>
      <c r="AH79" s="21">
        <f>AH81</f>
        <v>0</v>
      </c>
      <c r="AI79" s="21">
        <f>AI81</f>
        <v>0</v>
      </c>
      <c r="AJ79" s="21">
        <f>AJ81</f>
        <v>0</v>
      </c>
      <c r="AK79" s="21">
        <f>AK81</f>
        <v>0</v>
      </c>
      <c r="AL79" s="21">
        <f>AL81</f>
        <v>0</v>
      </c>
      <c r="AM79" s="21">
        <f>AM81</f>
        <v>0</v>
      </c>
      <c r="AN79" s="21">
        <f>AN81</f>
        <v>0</v>
      </c>
      <c r="AO79" s="21">
        <f>AO81</f>
        <v>0</v>
      </c>
      <c r="AP79" s="21">
        <f>AP81</f>
        <v>0</v>
      </c>
      <c r="AQ79" s="21">
        <f>AQ81+AQ93</f>
        <v>156.214</v>
      </c>
      <c r="AR79" s="21">
        <f>AR81+AR93</f>
        <v>156.214</v>
      </c>
      <c r="AS79" s="21">
        <f>AS81+AS93</f>
        <v>0</v>
      </c>
      <c r="AT79" s="21">
        <f>AT81+AT93</f>
        <v>52.913000000000004</v>
      </c>
      <c r="AU79" s="21">
        <f>AU81+AU93</f>
        <v>0</v>
      </c>
      <c r="AV79" s="21">
        <f>AV81+AV93</f>
        <v>0</v>
      </c>
      <c r="AW79" s="21">
        <f>AW81+AW93</f>
        <v>0</v>
      </c>
      <c r="AX79" s="21">
        <f>AX81+AX93</f>
        <v>0</v>
      </c>
      <c r="AY79" s="21">
        <f>AY81+AY93</f>
        <v>0</v>
      </c>
      <c r="AZ79" s="21">
        <f>AZ81+AZ93</f>
        <v>0</v>
      </c>
      <c r="BA79" s="21">
        <f>BA81+BA93</f>
        <v>103.30100000000002</v>
      </c>
      <c r="BB79" s="21">
        <f>BB81+BB93</f>
        <v>0</v>
      </c>
      <c r="BC79" s="21">
        <f>BC81+BC93</f>
        <v>0</v>
      </c>
      <c r="BD79" s="21">
        <f>BD81+BD93</f>
        <v>0</v>
      </c>
      <c r="BE79" s="21">
        <f>BE81+BE93</f>
        <v>0</v>
      </c>
      <c r="BF79" s="21">
        <f>BF81+BF93</f>
        <v>0</v>
      </c>
      <c r="BG79" s="21">
        <f>BG81+BG93</f>
        <v>0</v>
      </c>
      <c r="BH79" s="21">
        <f>BH81+BH93</f>
        <v>0</v>
      </c>
      <c r="BI79" s="21">
        <f>BI81+BI93</f>
        <v>0</v>
      </c>
      <c r="BJ79" s="21">
        <f>BJ81+BJ93</f>
        <v>0</v>
      </c>
      <c r="BK79" s="21">
        <f>BK81+BK93</f>
        <v>0</v>
      </c>
      <c r="BL79" s="21">
        <f>BL81+BL93</f>
        <v>0</v>
      </c>
      <c r="BM79" s="21">
        <f>BM81+BM93</f>
        <v>0</v>
      </c>
      <c r="BN79" s="21">
        <f>BN81+BN93</f>
        <v>0</v>
      </c>
      <c r="BO79" s="21">
        <f>BO81+BO93</f>
        <v>0</v>
      </c>
      <c r="BP79" s="21">
        <f>BP81+BP93</f>
        <v>0</v>
      </c>
      <c r="BQ79" s="21">
        <f>BQ81+BQ93</f>
        <v>0</v>
      </c>
      <c r="BR79" s="21">
        <f>BR81+BR93</f>
        <v>134.809</v>
      </c>
      <c r="BS79" s="21">
        <f>BS81+BS93</f>
        <v>134.809</v>
      </c>
      <c r="BT79" s="21">
        <f>BT81+BT93</f>
        <v>0</v>
      </c>
      <c r="BU79" s="21">
        <f>BU81+BU93</f>
        <v>51.695999999999998</v>
      </c>
      <c r="BV79" s="21">
        <f>BV81+BV93</f>
        <v>0</v>
      </c>
      <c r="BW79" s="21">
        <f>BW81+BW93</f>
        <v>0</v>
      </c>
      <c r="BX79" s="21">
        <f>BX81+BX93</f>
        <v>0</v>
      </c>
      <c r="BY79" s="21">
        <f>BY81+BY93</f>
        <v>0</v>
      </c>
      <c r="BZ79" s="21">
        <f>BZ81+BZ93</f>
        <v>0</v>
      </c>
      <c r="CA79" s="21">
        <f>CA81+CA93</f>
        <v>0</v>
      </c>
      <c r="CB79" s="21">
        <f>CB81+CB93</f>
        <v>83.113</v>
      </c>
      <c r="CC79" s="21">
        <f>CC81+CC93</f>
        <v>0</v>
      </c>
      <c r="CD79" s="21">
        <f>CD81+CD93</f>
        <v>0</v>
      </c>
      <c r="CE79" s="21">
        <f>CE81+CE93</f>
        <v>0</v>
      </c>
      <c r="CF79" s="21">
        <f>CF81+CF93</f>
        <v>0</v>
      </c>
      <c r="CG79" s="21">
        <f>CG81+CG93</f>
        <v>0</v>
      </c>
      <c r="CH79" s="21">
        <f>CH81+CH93</f>
        <v>0</v>
      </c>
      <c r="CI79" s="21">
        <f>CI81+CI93</f>
        <v>0</v>
      </c>
      <c r="CJ79" s="21">
        <f>CJ81+CJ93</f>
        <v>0</v>
      </c>
      <c r="CK79" s="21">
        <f>CK81+CK93</f>
        <v>0</v>
      </c>
      <c r="CL79" s="21">
        <f>CL81+CL93</f>
        <v>0</v>
      </c>
      <c r="CM79" s="21">
        <f>CM81+CM93</f>
        <v>0</v>
      </c>
      <c r="CN79" s="21">
        <f>CN81+CN93</f>
        <v>0</v>
      </c>
      <c r="CO79" s="21">
        <f>CO81+CO93</f>
        <v>0</v>
      </c>
      <c r="CP79" s="21">
        <f>CP81+CP93</f>
        <v>0</v>
      </c>
      <c r="CQ79" s="21">
        <f>CQ81+CQ93</f>
        <v>0</v>
      </c>
      <c r="CR79" s="21">
        <f>CR81+CR93</f>
        <v>0</v>
      </c>
      <c r="CS79" s="21">
        <f>CS81+CS93</f>
        <v>4.8850000000000007</v>
      </c>
      <c r="CT79" s="21">
        <f>CT81+CT93</f>
        <v>4.8850000000000007</v>
      </c>
      <c r="CU79" s="21">
        <f>CU81+CU93</f>
        <v>0</v>
      </c>
      <c r="CV79" s="21">
        <f>CV81+CV93</f>
        <v>4.8850000000000007</v>
      </c>
      <c r="CW79" s="21">
        <f>CW81+CW93</f>
        <v>0</v>
      </c>
      <c r="CX79" s="21">
        <f>CX81+CX93</f>
        <v>0</v>
      </c>
      <c r="CY79" s="21">
        <f>CY81+CY93</f>
        <v>0</v>
      </c>
      <c r="CZ79" s="21">
        <f>CZ81+CZ93</f>
        <v>0</v>
      </c>
      <c r="DA79" s="21">
        <f>DA81+DA93</f>
        <v>0</v>
      </c>
      <c r="DB79" s="21">
        <f>DB81+DB93</f>
        <v>0</v>
      </c>
      <c r="DC79" s="21">
        <f>DC81+DC93</f>
        <v>0</v>
      </c>
      <c r="DD79" s="21">
        <f>DD81+DD93</f>
        <v>0</v>
      </c>
      <c r="DE79" s="21">
        <f>DE81+DE93</f>
        <v>0</v>
      </c>
      <c r="DF79" s="21">
        <f>DF81+DF93</f>
        <v>0</v>
      </c>
      <c r="DG79" s="21">
        <f>DG81+DG93</f>
        <v>0</v>
      </c>
      <c r="DH79" s="21">
        <f>DH81+DH93</f>
        <v>0</v>
      </c>
      <c r="DI79" s="21">
        <f>DI81+DI93</f>
        <v>0</v>
      </c>
      <c r="DJ79" s="21">
        <f>DJ81+DJ93</f>
        <v>0</v>
      </c>
      <c r="DK79" s="21">
        <f>DK81+DK93</f>
        <v>0</v>
      </c>
      <c r="DL79" s="21">
        <f>DL81+DL93</f>
        <v>0</v>
      </c>
      <c r="DM79" s="21">
        <f>DM81+DM93</f>
        <v>0</v>
      </c>
      <c r="DN79" s="21">
        <f>DN81+DN93</f>
        <v>0</v>
      </c>
      <c r="DO79" s="21">
        <f>DO81+DO93</f>
        <v>0</v>
      </c>
      <c r="DP79" s="21">
        <f>DP81+DP93</f>
        <v>0</v>
      </c>
      <c r="DQ79" s="21">
        <f>DQ81+DQ93</f>
        <v>0</v>
      </c>
      <c r="DR79" s="21">
        <f>DR81+DR93</f>
        <v>0</v>
      </c>
      <c r="DS79" s="21">
        <f>DS81+DS93</f>
        <v>0</v>
      </c>
      <c r="DT79" s="21">
        <f>DT81+DT93</f>
        <v>85.451000000000022</v>
      </c>
      <c r="DU79" s="21">
        <f>DU81+DU93</f>
        <v>85.451000000000022</v>
      </c>
      <c r="DV79" s="21">
        <f>DV81+DV93</f>
        <v>0</v>
      </c>
      <c r="DW79" s="21">
        <f>DW81+DW93</f>
        <v>0</v>
      </c>
      <c r="DX79" s="21">
        <f>DX81+DX93</f>
        <v>0</v>
      </c>
      <c r="DY79" s="21">
        <f>DY81+DY93</f>
        <v>0</v>
      </c>
      <c r="DZ79" s="21">
        <f>DZ81+DZ93</f>
        <v>0</v>
      </c>
      <c r="EA79" s="21">
        <f>EA81+EA93</f>
        <v>0</v>
      </c>
      <c r="EB79" s="21">
        <f>EB81+EB93</f>
        <v>0</v>
      </c>
      <c r="EC79" s="21">
        <f>EC81+EC93</f>
        <v>0</v>
      </c>
      <c r="ED79" s="21">
        <f>ED81+ED93</f>
        <v>85.451000000000022</v>
      </c>
      <c r="EE79" s="21">
        <f>EE81+EE93</f>
        <v>0</v>
      </c>
      <c r="EF79" s="21">
        <f>EF81+EF93</f>
        <v>0</v>
      </c>
      <c r="EG79" s="21">
        <f>EG81+EG93</f>
        <v>0</v>
      </c>
      <c r="EH79" s="21">
        <f>EH81+EH93</f>
        <v>0</v>
      </c>
      <c r="EI79" s="21">
        <f>EI81+EI93</f>
        <v>0</v>
      </c>
      <c r="EJ79" s="21">
        <f>EJ81+EJ93</f>
        <v>0</v>
      </c>
      <c r="EK79" s="21">
        <f>EK81+EK93</f>
        <v>0</v>
      </c>
      <c r="EL79" s="21">
        <f>EL81+EL93</f>
        <v>0</v>
      </c>
      <c r="EM79" s="21">
        <f>EM81+EM93</f>
        <v>0</v>
      </c>
      <c r="EN79" s="21">
        <f>EN81+EN93</f>
        <v>0</v>
      </c>
      <c r="EO79" s="21">
        <f>EO81+EO93</f>
        <v>0</v>
      </c>
      <c r="EP79" s="21">
        <f>EP81+EP93</f>
        <v>0</v>
      </c>
      <c r="EQ79" s="21">
        <f>EQ81+EQ93</f>
        <v>0</v>
      </c>
      <c r="ER79" s="21">
        <f>ER81+ER93</f>
        <v>0</v>
      </c>
      <c r="ES79" s="21">
        <f>ES81+ES93</f>
        <v>0</v>
      </c>
      <c r="ET79" s="21">
        <f>ET81+ET93</f>
        <v>0</v>
      </c>
      <c r="EU79" s="21">
        <f>EU81+EU93</f>
        <v>403.18100000000004</v>
      </c>
      <c r="EV79" s="21">
        <f>EV81+EV93</f>
        <v>403.18100000000004</v>
      </c>
      <c r="EW79" s="21">
        <f>EW81+EW93</f>
        <v>0</v>
      </c>
      <c r="EX79" s="21">
        <f>EX81+EX93</f>
        <v>109.49400000000001</v>
      </c>
      <c r="EY79" s="21">
        <f>EY81+EY93</f>
        <v>0</v>
      </c>
      <c r="EZ79" s="21">
        <f>EZ81+EZ93</f>
        <v>0</v>
      </c>
      <c r="FA79" s="21">
        <f>FA81+FA93</f>
        <v>0</v>
      </c>
      <c r="FB79" s="21">
        <f>FB81+FB93</f>
        <v>0</v>
      </c>
      <c r="FC79" s="21">
        <f>FC81+FC93</f>
        <v>0</v>
      </c>
      <c r="FD79" s="21">
        <f>FD81+FD93</f>
        <v>0</v>
      </c>
      <c r="FE79" s="21">
        <f>FE81+FE93</f>
        <v>293.68700000000001</v>
      </c>
      <c r="FF79" s="21">
        <f>FF81+FF93</f>
        <v>0</v>
      </c>
      <c r="FG79" s="21">
        <f>FG81+FG93</f>
        <v>0</v>
      </c>
      <c r="FH79" s="21">
        <f>FH81+FH93</f>
        <v>0</v>
      </c>
      <c r="FI79" s="21">
        <f>FI81+FI93</f>
        <v>0</v>
      </c>
      <c r="FJ79" s="21">
        <f>FJ81+FJ93</f>
        <v>0</v>
      </c>
      <c r="FK79" s="21">
        <f>FK81+FK93</f>
        <v>0</v>
      </c>
      <c r="FL79" s="21">
        <f>FL81+FL93</f>
        <v>0</v>
      </c>
      <c r="FM79" s="21">
        <f>FM81+FM93</f>
        <v>0</v>
      </c>
      <c r="FN79" s="21">
        <f>FN81+FN93</f>
        <v>0</v>
      </c>
      <c r="FO79" s="21">
        <f>FO81+FO93</f>
        <v>0</v>
      </c>
      <c r="FP79" s="21">
        <f>FP81+FP93</f>
        <v>0</v>
      </c>
      <c r="FQ79" s="21">
        <f>FQ81+FQ93</f>
        <v>0</v>
      </c>
      <c r="FR79" s="21">
        <f>FR81+FR93</f>
        <v>0</v>
      </c>
      <c r="FS79" s="21">
        <f>FS81+FS93</f>
        <v>0</v>
      </c>
      <c r="FT79" s="21">
        <f>FT81+FT93</f>
        <v>0</v>
      </c>
      <c r="FU79" s="21">
        <f>FU81+FU93</f>
        <v>0</v>
      </c>
      <c r="FV79" s="21">
        <f>FV81+FV93</f>
        <v>23.117000000000001</v>
      </c>
      <c r="FW79" s="21">
        <f>FW81+FW93</f>
        <v>142.84300000000002</v>
      </c>
      <c r="FX79" s="21">
        <f>FX81+FX93</f>
        <v>103.30199999999999</v>
      </c>
      <c r="FY79" s="21">
        <f>FY81+FY93</f>
        <v>0</v>
      </c>
      <c r="FZ79" s="21">
        <f>FZ81+FZ93</f>
        <v>76.557000000000002</v>
      </c>
      <c r="GA79" s="21">
        <f>GA81+GA93</f>
        <v>345.81899999999996</v>
      </c>
      <c r="GB79" s="20"/>
    </row>
    <row r="80" spans="1:184" x14ac:dyDescent="0.25">
      <c r="A80" s="37"/>
      <c r="B80" s="76"/>
      <c r="C80" s="26" t="s">
        <v>35</v>
      </c>
      <c r="D80" s="23">
        <f>D82</f>
        <v>0</v>
      </c>
      <c r="E80" s="26"/>
      <c r="F80" s="26"/>
      <c r="G80" s="24"/>
      <c r="H80" s="24"/>
      <c r="I80" s="24"/>
      <c r="J80" s="23">
        <f>J82</f>
        <v>2.06</v>
      </c>
      <c r="K80" s="23">
        <f>K82</f>
        <v>0.25</v>
      </c>
      <c r="L80" s="23">
        <f>L82</f>
        <v>12.899999999999999</v>
      </c>
      <c r="M80" s="23">
        <f>M82</f>
        <v>0</v>
      </c>
      <c r="N80" s="23">
        <f>N82</f>
        <v>0</v>
      </c>
      <c r="O80" s="23">
        <f>O82</f>
        <v>15.209999999999999</v>
      </c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0"/>
    </row>
    <row r="81" spans="1:184" x14ac:dyDescent="0.25">
      <c r="A81" s="37"/>
      <c r="B81" s="65" t="s">
        <v>34</v>
      </c>
      <c r="C81" s="26" t="s">
        <v>36</v>
      </c>
      <c r="D81" s="23"/>
      <c r="E81" s="26"/>
      <c r="F81" s="26"/>
      <c r="G81" s="24">
        <f>G83</f>
        <v>264.63699999999994</v>
      </c>
      <c r="H81" s="24">
        <f>H83</f>
        <v>264.63699999999994</v>
      </c>
      <c r="I81" s="24">
        <f>I83</f>
        <v>0</v>
      </c>
      <c r="J81" s="23"/>
      <c r="K81" s="23"/>
      <c r="L81" s="23"/>
      <c r="M81" s="23"/>
      <c r="N81" s="23"/>
      <c r="O81" s="23"/>
      <c r="P81" s="21">
        <f>P83</f>
        <v>21.821999999999999</v>
      </c>
      <c r="Q81" s="21">
        <f>Q83</f>
        <v>21.821999999999999</v>
      </c>
      <c r="R81" s="21">
        <f>R83</f>
        <v>0</v>
      </c>
      <c r="S81" s="21">
        <f>S83</f>
        <v>0</v>
      </c>
      <c r="T81" s="21">
        <f>T83</f>
        <v>0</v>
      </c>
      <c r="U81" s="21">
        <f>U83</f>
        <v>0</v>
      </c>
      <c r="V81" s="21">
        <f>V83</f>
        <v>0</v>
      </c>
      <c r="W81" s="21">
        <f>W83</f>
        <v>0</v>
      </c>
      <c r="X81" s="21">
        <f>X83</f>
        <v>0</v>
      </c>
      <c r="Y81" s="21">
        <f>Y83</f>
        <v>0</v>
      </c>
      <c r="Z81" s="21">
        <f>Z83</f>
        <v>21.821999999999999</v>
      </c>
      <c r="AA81" s="21">
        <f>AA83</f>
        <v>0</v>
      </c>
      <c r="AB81" s="21">
        <f>AB83</f>
        <v>0</v>
      </c>
      <c r="AC81" s="21">
        <f>AC83</f>
        <v>0</v>
      </c>
      <c r="AD81" s="21">
        <f>AD83</f>
        <v>0</v>
      </c>
      <c r="AE81" s="21">
        <f>AE83</f>
        <v>0</v>
      </c>
      <c r="AF81" s="21"/>
      <c r="AG81" s="21">
        <f>AG83</f>
        <v>0</v>
      </c>
      <c r="AH81" s="21">
        <f>AH83</f>
        <v>0</v>
      </c>
      <c r="AI81" s="21">
        <f>AI83</f>
        <v>0</v>
      </c>
      <c r="AJ81" s="21">
        <f>AJ83</f>
        <v>0</v>
      </c>
      <c r="AK81" s="21">
        <f>AK83</f>
        <v>0</v>
      </c>
      <c r="AL81" s="21">
        <f>AL83</f>
        <v>0</v>
      </c>
      <c r="AM81" s="21">
        <f>AM83</f>
        <v>0</v>
      </c>
      <c r="AN81" s="21">
        <f>AN83</f>
        <v>0</v>
      </c>
      <c r="AO81" s="21">
        <f>AO83</f>
        <v>0</v>
      </c>
      <c r="AP81" s="21">
        <f>AP83</f>
        <v>0</v>
      </c>
      <c r="AQ81" s="21">
        <f>AQ83</f>
        <v>86.799000000000007</v>
      </c>
      <c r="AR81" s="21">
        <f>AR83</f>
        <v>86.799000000000007</v>
      </c>
      <c r="AS81" s="21">
        <f>AS83</f>
        <v>0</v>
      </c>
      <c r="AT81" s="21">
        <f>AT83</f>
        <v>0</v>
      </c>
      <c r="AU81" s="21">
        <f>AU83</f>
        <v>0</v>
      </c>
      <c r="AV81" s="21">
        <f>AV83</f>
        <v>0</v>
      </c>
      <c r="AW81" s="21">
        <f>AW83</f>
        <v>0</v>
      </c>
      <c r="AX81" s="21">
        <f>AX83</f>
        <v>0</v>
      </c>
      <c r="AY81" s="21">
        <f>AY83</f>
        <v>0</v>
      </c>
      <c r="AZ81" s="21">
        <f>AZ83</f>
        <v>0</v>
      </c>
      <c r="BA81" s="21">
        <f>BA83</f>
        <v>86.799000000000007</v>
      </c>
      <c r="BB81" s="21">
        <f>BB83</f>
        <v>0</v>
      </c>
      <c r="BC81" s="21">
        <f>BC83</f>
        <v>0</v>
      </c>
      <c r="BD81" s="21">
        <f>BD83</f>
        <v>0</v>
      </c>
      <c r="BE81" s="21">
        <f>BE83</f>
        <v>0</v>
      </c>
      <c r="BF81" s="21">
        <f>BF83</f>
        <v>0</v>
      </c>
      <c r="BG81" s="21"/>
      <c r="BH81" s="21">
        <f>BH83</f>
        <v>0</v>
      </c>
      <c r="BI81" s="21">
        <f>BI83</f>
        <v>0</v>
      </c>
      <c r="BJ81" s="21">
        <f>BJ83</f>
        <v>0</v>
      </c>
      <c r="BK81" s="21">
        <f>BK83</f>
        <v>0</v>
      </c>
      <c r="BL81" s="21">
        <f>BL83</f>
        <v>0</v>
      </c>
      <c r="BM81" s="21">
        <f>BM83</f>
        <v>0</v>
      </c>
      <c r="BN81" s="21">
        <f>BN83</f>
        <v>0</v>
      </c>
      <c r="BO81" s="21">
        <f>BO83</f>
        <v>0</v>
      </c>
      <c r="BP81" s="21">
        <f>BP83</f>
        <v>0</v>
      </c>
      <c r="BQ81" s="21">
        <f>BQ83</f>
        <v>0</v>
      </c>
      <c r="BR81" s="21">
        <f>BR83</f>
        <v>65.677999999999997</v>
      </c>
      <c r="BS81" s="21">
        <f>BS83</f>
        <v>65.677999999999997</v>
      </c>
      <c r="BT81" s="21">
        <f>BT83</f>
        <v>0</v>
      </c>
      <c r="BU81" s="21">
        <f>BU83</f>
        <v>0</v>
      </c>
      <c r="BV81" s="21">
        <f>BV83</f>
        <v>0</v>
      </c>
      <c r="BW81" s="21">
        <f>BW83</f>
        <v>0</v>
      </c>
      <c r="BX81" s="21">
        <f>BX83</f>
        <v>0</v>
      </c>
      <c r="BY81" s="21">
        <f>BY83</f>
        <v>0</v>
      </c>
      <c r="BZ81" s="21">
        <f>BZ83</f>
        <v>0</v>
      </c>
      <c r="CA81" s="21">
        <f>CA83</f>
        <v>0</v>
      </c>
      <c r="CB81" s="21">
        <f>CB83</f>
        <v>65.677999999999997</v>
      </c>
      <c r="CC81" s="21">
        <f>CC83</f>
        <v>0</v>
      </c>
      <c r="CD81" s="21">
        <f>CD83</f>
        <v>0</v>
      </c>
      <c r="CE81" s="21">
        <f>CE83</f>
        <v>0</v>
      </c>
      <c r="CF81" s="21">
        <f>CF83</f>
        <v>0</v>
      </c>
      <c r="CG81" s="21">
        <f>CG83</f>
        <v>0</v>
      </c>
      <c r="CH81" s="21"/>
      <c r="CI81" s="21">
        <f>CI83</f>
        <v>0</v>
      </c>
      <c r="CJ81" s="21">
        <f>CJ83</f>
        <v>0</v>
      </c>
      <c r="CK81" s="21">
        <f>CK83</f>
        <v>0</v>
      </c>
      <c r="CL81" s="21">
        <f>CL83</f>
        <v>0</v>
      </c>
      <c r="CM81" s="21">
        <f>CM83</f>
        <v>0</v>
      </c>
      <c r="CN81" s="21">
        <f>CN83</f>
        <v>0</v>
      </c>
      <c r="CO81" s="21">
        <f>CO83</f>
        <v>0</v>
      </c>
      <c r="CP81" s="21">
        <f>CP83</f>
        <v>0</v>
      </c>
      <c r="CQ81" s="21">
        <f>CQ83</f>
        <v>0</v>
      </c>
      <c r="CR81" s="21">
        <f>CR83</f>
        <v>0</v>
      </c>
      <c r="CS81" s="21">
        <f>CS83</f>
        <v>0</v>
      </c>
      <c r="CT81" s="21">
        <f>CT83</f>
        <v>0</v>
      </c>
      <c r="CU81" s="21">
        <f>CU83</f>
        <v>0</v>
      </c>
      <c r="CV81" s="21">
        <f>CV83</f>
        <v>0</v>
      </c>
      <c r="CW81" s="21">
        <f>CW83</f>
        <v>0</v>
      </c>
      <c r="CX81" s="21">
        <f>CX83</f>
        <v>0</v>
      </c>
      <c r="CY81" s="21">
        <f>CY83</f>
        <v>0</v>
      </c>
      <c r="CZ81" s="21">
        <f>CZ83</f>
        <v>0</v>
      </c>
      <c r="DA81" s="21">
        <f>DA83</f>
        <v>0</v>
      </c>
      <c r="DB81" s="21">
        <f>DB83</f>
        <v>0</v>
      </c>
      <c r="DC81" s="21">
        <f>DC83</f>
        <v>0</v>
      </c>
      <c r="DD81" s="21">
        <f>DD83</f>
        <v>0</v>
      </c>
      <c r="DE81" s="21">
        <f>DE83</f>
        <v>0</v>
      </c>
      <c r="DF81" s="21">
        <f>DF83</f>
        <v>0</v>
      </c>
      <c r="DG81" s="21">
        <f>DG83</f>
        <v>0</v>
      </c>
      <c r="DH81" s="21">
        <f>DH83</f>
        <v>0</v>
      </c>
      <c r="DI81" s="21"/>
      <c r="DJ81" s="21">
        <f>DJ83</f>
        <v>0</v>
      </c>
      <c r="DK81" s="21">
        <f>DK83</f>
        <v>0</v>
      </c>
      <c r="DL81" s="21">
        <f>DL83</f>
        <v>0</v>
      </c>
      <c r="DM81" s="21">
        <f>DM83</f>
        <v>0</v>
      </c>
      <c r="DN81" s="21">
        <f>DN83</f>
        <v>0</v>
      </c>
      <c r="DO81" s="21">
        <f>DO83</f>
        <v>0</v>
      </c>
      <c r="DP81" s="21">
        <f>DP83</f>
        <v>0</v>
      </c>
      <c r="DQ81" s="21">
        <f>DQ83</f>
        <v>0</v>
      </c>
      <c r="DR81" s="21">
        <f>DR83</f>
        <v>0</v>
      </c>
      <c r="DS81" s="21">
        <f>DS83</f>
        <v>0</v>
      </c>
      <c r="DT81" s="21">
        <f>DT83</f>
        <v>85.451000000000022</v>
      </c>
      <c r="DU81" s="21">
        <f>DU83</f>
        <v>85.451000000000022</v>
      </c>
      <c r="DV81" s="21">
        <f>DV83</f>
        <v>0</v>
      </c>
      <c r="DW81" s="21">
        <f>DW83</f>
        <v>0</v>
      </c>
      <c r="DX81" s="21">
        <f>DX83</f>
        <v>0</v>
      </c>
      <c r="DY81" s="21">
        <f>DY83</f>
        <v>0</v>
      </c>
      <c r="DZ81" s="21">
        <f>DZ83</f>
        <v>0</v>
      </c>
      <c r="EA81" s="21">
        <f>EA83</f>
        <v>0</v>
      </c>
      <c r="EB81" s="21">
        <f>EB83</f>
        <v>0</v>
      </c>
      <c r="EC81" s="21">
        <f>EC83</f>
        <v>0</v>
      </c>
      <c r="ED81" s="21">
        <f>ED83</f>
        <v>85.451000000000022</v>
      </c>
      <c r="EE81" s="21">
        <f>EE83</f>
        <v>0</v>
      </c>
      <c r="EF81" s="21">
        <f>EF83</f>
        <v>0</v>
      </c>
      <c r="EG81" s="21">
        <f>EG83</f>
        <v>0</v>
      </c>
      <c r="EH81" s="21">
        <f>EH83</f>
        <v>0</v>
      </c>
      <c r="EI81" s="21">
        <f>EI83</f>
        <v>0</v>
      </c>
      <c r="EJ81" s="21"/>
      <c r="EK81" s="21">
        <f>EK83</f>
        <v>0</v>
      </c>
      <c r="EL81" s="21">
        <f>EL83</f>
        <v>0</v>
      </c>
      <c r="EM81" s="21">
        <f>EM83</f>
        <v>0</v>
      </c>
      <c r="EN81" s="21">
        <f>EN83</f>
        <v>0</v>
      </c>
      <c r="EO81" s="21">
        <f>EO83</f>
        <v>0</v>
      </c>
      <c r="EP81" s="21">
        <f>EP83</f>
        <v>0</v>
      </c>
      <c r="EQ81" s="21">
        <f>EQ83</f>
        <v>0</v>
      </c>
      <c r="ER81" s="21">
        <f>ER83</f>
        <v>0</v>
      </c>
      <c r="ES81" s="21">
        <f>ES83</f>
        <v>0</v>
      </c>
      <c r="ET81" s="21">
        <f>ET83</f>
        <v>0</v>
      </c>
      <c r="EU81" s="21">
        <f>EU83</f>
        <v>259.75</v>
      </c>
      <c r="EV81" s="21">
        <f>EV83</f>
        <v>259.75</v>
      </c>
      <c r="EW81" s="21">
        <f>EW83</f>
        <v>0</v>
      </c>
      <c r="EX81" s="21">
        <f>EX83</f>
        <v>0</v>
      </c>
      <c r="EY81" s="21">
        <f>EY83</f>
        <v>0</v>
      </c>
      <c r="EZ81" s="21">
        <f>EZ83</f>
        <v>0</v>
      </c>
      <c r="FA81" s="21">
        <f>FA83</f>
        <v>0</v>
      </c>
      <c r="FB81" s="21">
        <f>FB83</f>
        <v>0</v>
      </c>
      <c r="FC81" s="21">
        <f>FC83</f>
        <v>0</v>
      </c>
      <c r="FD81" s="21">
        <f>FD83</f>
        <v>0</v>
      </c>
      <c r="FE81" s="21">
        <f>FE83</f>
        <v>259.75</v>
      </c>
      <c r="FF81" s="21">
        <f>FF83</f>
        <v>0</v>
      </c>
      <c r="FG81" s="21">
        <f>FG83</f>
        <v>0</v>
      </c>
      <c r="FH81" s="21">
        <f>FH83</f>
        <v>0</v>
      </c>
      <c r="FI81" s="21">
        <f>FI83</f>
        <v>0</v>
      </c>
      <c r="FJ81" s="21">
        <f>FJ83</f>
        <v>0</v>
      </c>
      <c r="FK81" s="21">
        <f>FK83</f>
        <v>0</v>
      </c>
      <c r="FL81" s="21">
        <f>FL83</f>
        <v>0</v>
      </c>
      <c r="FM81" s="21">
        <f>FM83</f>
        <v>0</v>
      </c>
      <c r="FN81" s="21">
        <f>FN83</f>
        <v>0</v>
      </c>
      <c r="FO81" s="21">
        <f>FO86+FO88+FO89</f>
        <v>0</v>
      </c>
      <c r="FP81" s="21">
        <f>FP86+FP88+FP89</f>
        <v>0</v>
      </c>
      <c r="FQ81" s="21">
        <f>FQ86+FQ88+FQ89</f>
        <v>0</v>
      </c>
      <c r="FR81" s="21">
        <f>FR86+FR88+FR89</f>
        <v>0</v>
      </c>
      <c r="FS81" s="21">
        <f>FS86+FS88+FS89</f>
        <v>0</v>
      </c>
      <c r="FT81" s="21">
        <f>FT86+FT88+FT89</f>
        <v>0</v>
      </c>
      <c r="FU81" s="21">
        <f>FU86+FU88+FU89</f>
        <v>0</v>
      </c>
      <c r="FV81" s="21">
        <f>FV83</f>
        <v>23.117000000000001</v>
      </c>
      <c r="FW81" s="21">
        <f>FW83</f>
        <v>76.921999999999997</v>
      </c>
      <c r="FX81" s="21">
        <f>FX83</f>
        <v>47.670999999999999</v>
      </c>
      <c r="FY81" s="21">
        <f>FY83</f>
        <v>0</v>
      </c>
      <c r="FZ81" s="21">
        <f>FZ83</f>
        <v>76.557000000000002</v>
      </c>
      <c r="GA81" s="21">
        <f>GA83</f>
        <v>224.26699999999997</v>
      </c>
      <c r="GB81" s="20"/>
    </row>
    <row r="82" spans="1:184" x14ac:dyDescent="0.25">
      <c r="A82" s="37"/>
      <c r="B82" s="77"/>
      <c r="C82" s="26" t="s">
        <v>35</v>
      </c>
      <c r="D82" s="23">
        <f>D86+D88+D89</f>
        <v>0</v>
      </c>
      <c r="E82" s="26"/>
      <c r="F82" s="26"/>
      <c r="G82" s="24"/>
      <c r="H82" s="24"/>
      <c r="I82" s="24"/>
      <c r="J82" s="23">
        <f>J83</f>
        <v>2.06</v>
      </c>
      <c r="K82" s="23">
        <f>K83</f>
        <v>0.25</v>
      </c>
      <c r="L82" s="23">
        <f>L83</f>
        <v>12.899999999999999</v>
      </c>
      <c r="M82" s="23">
        <f>M83</f>
        <v>0</v>
      </c>
      <c r="N82" s="23">
        <f>N83</f>
        <v>0</v>
      </c>
      <c r="O82" s="23">
        <f>O83</f>
        <v>15.209999999999999</v>
      </c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0"/>
    </row>
    <row r="83" spans="1:184" x14ac:dyDescent="0.25">
      <c r="A83" s="37"/>
      <c r="B83" s="65" t="s">
        <v>33</v>
      </c>
      <c r="C83" s="26" t="s">
        <v>35</v>
      </c>
      <c r="D83" s="23"/>
      <c r="E83" s="26"/>
      <c r="F83" s="26"/>
      <c r="G83" s="24">
        <f>G85+G87</f>
        <v>264.63699999999994</v>
      </c>
      <c r="H83" s="24">
        <f>H85+H87</f>
        <v>264.63699999999994</v>
      </c>
      <c r="I83" s="24">
        <f>I85+I87</f>
        <v>0</v>
      </c>
      <c r="J83" s="23">
        <f>J85+J87</f>
        <v>2.06</v>
      </c>
      <c r="K83" s="23">
        <f>K85+K87</f>
        <v>0.25</v>
      </c>
      <c r="L83" s="23">
        <f>L85+L87</f>
        <v>12.899999999999999</v>
      </c>
      <c r="M83" s="23">
        <f>M85+M87</f>
        <v>0</v>
      </c>
      <c r="N83" s="23">
        <f>N85+N87</f>
        <v>0</v>
      </c>
      <c r="O83" s="23">
        <f>O85+O87</f>
        <v>15.209999999999999</v>
      </c>
      <c r="P83" s="21">
        <f>P85+P87</f>
        <v>21.821999999999999</v>
      </c>
      <c r="Q83" s="21">
        <f>Q85+Q87</f>
        <v>21.821999999999999</v>
      </c>
      <c r="R83" s="21">
        <f>R85+R87</f>
        <v>0</v>
      </c>
      <c r="S83" s="21">
        <f>S85+S87</f>
        <v>0</v>
      </c>
      <c r="T83" s="21">
        <f>T85+T87</f>
        <v>0</v>
      </c>
      <c r="U83" s="21">
        <f>U85+U87</f>
        <v>0</v>
      </c>
      <c r="V83" s="21">
        <f>V85+V87</f>
        <v>0</v>
      </c>
      <c r="W83" s="21">
        <f>W85+W87</f>
        <v>0</v>
      </c>
      <c r="X83" s="21">
        <f>X85+X87</f>
        <v>0</v>
      </c>
      <c r="Y83" s="21">
        <f>Y85+Y87</f>
        <v>0</v>
      </c>
      <c r="Z83" s="21">
        <f>Z85+Z87</f>
        <v>21.821999999999999</v>
      </c>
      <c r="AA83" s="21">
        <f>AA85+AA87</f>
        <v>0</v>
      </c>
      <c r="AB83" s="21">
        <f>AB85+AB87</f>
        <v>0</v>
      </c>
      <c r="AC83" s="21">
        <f>AC85+AC87</f>
        <v>0</v>
      </c>
      <c r="AD83" s="21">
        <f>AD85+AD87</f>
        <v>0</v>
      </c>
      <c r="AE83" s="21">
        <f>AE85+AE87</f>
        <v>0</v>
      </c>
      <c r="AF83" s="21"/>
      <c r="AG83" s="21">
        <f>AG85+AG87</f>
        <v>0</v>
      </c>
      <c r="AH83" s="21">
        <f>AH85+AH87</f>
        <v>0</v>
      </c>
      <c r="AI83" s="21">
        <f>AI85+AI87</f>
        <v>0</v>
      </c>
      <c r="AJ83" s="21">
        <f>AJ85+AJ87</f>
        <v>0</v>
      </c>
      <c r="AK83" s="21">
        <f>AK85+AK87</f>
        <v>0</v>
      </c>
      <c r="AL83" s="21">
        <f>AL85+AL87</f>
        <v>0</v>
      </c>
      <c r="AM83" s="21">
        <f>AM85+AM87</f>
        <v>0</v>
      </c>
      <c r="AN83" s="21">
        <f>AN85+AN87</f>
        <v>0</v>
      </c>
      <c r="AO83" s="21">
        <f>AO85+AO87</f>
        <v>0</v>
      </c>
      <c r="AP83" s="21">
        <f>AP85+AP87</f>
        <v>0</v>
      </c>
      <c r="AQ83" s="21">
        <f>AQ85+AQ87</f>
        <v>86.799000000000007</v>
      </c>
      <c r="AR83" s="21">
        <f>AR85+AR87</f>
        <v>86.799000000000007</v>
      </c>
      <c r="AS83" s="21">
        <f>AS85+AS87</f>
        <v>0</v>
      </c>
      <c r="AT83" s="21">
        <f>AT85+AT87</f>
        <v>0</v>
      </c>
      <c r="AU83" s="21">
        <f>AU85+AU87</f>
        <v>0</v>
      </c>
      <c r="AV83" s="21">
        <f>AV85+AV87</f>
        <v>0</v>
      </c>
      <c r="AW83" s="21">
        <f>AW85+AW87</f>
        <v>0</v>
      </c>
      <c r="AX83" s="21">
        <f>AX85+AX87</f>
        <v>0</v>
      </c>
      <c r="AY83" s="21">
        <f>AY85+AY87</f>
        <v>0</v>
      </c>
      <c r="AZ83" s="21">
        <f>AZ85+AZ87</f>
        <v>0</v>
      </c>
      <c r="BA83" s="21">
        <f>BA85+BA87</f>
        <v>86.799000000000007</v>
      </c>
      <c r="BB83" s="21">
        <f>BB85+BB87</f>
        <v>0</v>
      </c>
      <c r="BC83" s="21">
        <f>BC85+BC87</f>
        <v>0</v>
      </c>
      <c r="BD83" s="21">
        <f>BD85+BD87</f>
        <v>0</v>
      </c>
      <c r="BE83" s="21">
        <f>BE85+BE87</f>
        <v>0</v>
      </c>
      <c r="BF83" s="21">
        <f>BF85+BF87</f>
        <v>0</v>
      </c>
      <c r="BG83" s="21"/>
      <c r="BH83" s="21">
        <f>BH85+BH87</f>
        <v>0</v>
      </c>
      <c r="BI83" s="21">
        <f>BI85+BI87</f>
        <v>0</v>
      </c>
      <c r="BJ83" s="21">
        <f>BJ85+BJ87</f>
        <v>0</v>
      </c>
      <c r="BK83" s="21">
        <f>BK85+BK87</f>
        <v>0</v>
      </c>
      <c r="BL83" s="21">
        <f>BL85+BL87</f>
        <v>0</v>
      </c>
      <c r="BM83" s="21">
        <f>BM85+BM87</f>
        <v>0</v>
      </c>
      <c r="BN83" s="21">
        <f>BN85+BN87</f>
        <v>0</v>
      </c>
      <c r="BO83" s="21">
        <f>BO85+BO87</f>
        <v>0</v>
      </c>
      <c r="BP83" s="21">
        <f>BP85+BP87</f>
        <v>0</v>
      </c>
      <c r="BQ83" s="21">
        <f>BQ85+BQ87</f>
        <v>0</v>
      </c>
      <c r="BR83" s="21">
        <f>BR85+BR87</f>
        <v>65.677999999999997</v>
      </c>
      <c r="BS83" s="21">
        <f>BS85+BS87</f>
        <v>65.677999999999997</v>
      </c>
      <c r="BT83" s="21">
        <f>BT85+BT87</f>
        <v>0</v>
      </c>
      <c r="BU83" s="21">
        <f>BU85+BU87</f>
        <v>0</v>
      </c>
      <c r="BV83" s="21">
        <f>BV85+BV87</f>
        <v>0</v>
      </c>
      <c r="BW83" s="21">
        <f>BW85+BW87</f>
        <v>0</v>
      </c>
      <c r="BX83" s="21">
        <f>BX85+BX87</f>
        <v>0</v>
      </c>
      <c r="BY83" s="21">
        <f>BY85+BY87</f>
        <v>0</v>
      </c>
      <c r="BZ83" s="21">
        <f>BZ85+BZ87</f>
        <v>0</v>
      </c>
      <c r="CA83" s="21">
        <f>CA85+CA87</f>
        <v>0</v>
      </c>
      <c r="CB83" s="21">
        <f>CB85+CB87</f>
        <v>65.677999999999997</v>
      </c>
      <c r="CC83" s="21">
        <f>CC85+CC87</f>
        <v>0</v>
      </c>
      <c r="CD83" s="21">
        <f>CD85+CD87</f>
        <v>0</v>
      </c>
      <c r="CE83" s="21">
        <f>CE85+CE87</f>
        <v>0</v>
      </c>
      <c r="CF83" s="21">
        <f>CF85+CF87</f>
        <v>0</v>
      </c>
      <c r="CG83" s="21">
        <f>CG85+CG87</f>
        <v>0</v>
      </c>
      <c r="CH83" s="21"/>
      <c r="CI83" s="21">
        <f>CI85+CI87</f>
        <v>0</v>
      </c>
      <c r="CJ83" s="21">
        <f>CJ85+CJ87</f>
        <v>0</v>
      </c>
      <c r="CK83" s="21">
        <f>CK85+CK87</f>
        <v>0</v>
      </c>
      <c r="CL83" s="21">
        <f>CL85+CL87</f>
        <v>0</v>
      </c>
      <c r="CM83" s="21">
        <f>CM85+CM87</f>
        <v>0</v>
      </c>
      <c r="CN83" s="21">
        <f>CN85+CN87</f>
        <v>0</v>
      </c>
      <c r="CO83" s="21">
        <f>CO85+CO87</f>
        <v>0</v>
      </c>
      <c r="CP83" s="21">
        <f>CP85+CP87</f>
        <v>0</v>
      </c>
      <c r="CQ83" s="21">
        <f>CQ85+CQ87</f>
        <v>0</v>
      </c>
      <c r="CR83" s="21">
        <f>CR85+CR87</f>
        <v>0</v>
      </c>
      <c r="CS83" s="21">
        <f>CS85+CS87</f>
        <v>0</v>
      </c>
      <c r="CT83" s="21">
        <f>CT85+CT87</f>
        <v>0</v>
      </c>
      <c r="CU83" s="21">
        <f>CU85+CU87</f>
        <v>0</v>
      </c>
      <c r="CV83" s="21">
        <f>CV85+CV87</f>
        <v>0</v>
      </c>
      <c r="CW83" s="21">
        <f>CW85+CW87</f>
        <v>0</v>
      </c>
      <c r="CX83" s="21">
        <f>CX85+CX87</f>
        <v>0</v>
      </c>
      <c r="CY83" s="21">
        <f>CY85+CY87</f>
        <v>0</v>
      </c>
      <c r="CZ83" s="21">
        <f>CZ85+CZ87</f>
        <v>0</v>
      </c>
      <c r="DA83" s="21">
        <f>DA85+DA87</f>
        <v>0</v>
      </c>
      <c r="DB83" s="21">
        <f>DB85+DB87</f>
        <v>0</v>
      </c>
      <c r="DC83" s="21">
        <f>DC85+DC87</f>
        <v>0</v>
      </c>
      <c r="DD83" s="21">
        <f>DD85+DD87</f>
        <v>0</v>
      </c>
      <c r="DE83" s="21">
        <f>DE85+DE87</f>
        <v>0</v>
      </c>
      <c r="DF83" s="21">
        <f>DF85+DF87</f>
        <v>0</v>
      </c>
      <c r="DG83" s="21">
        <f>DG85+DG87</f>
        <v>0</v>
      </c>
      <c r="DH83" s="21">
        <f>DH85+DH87</f>
        <v>0</v>
      </c>
      <c r="DI83" s="21"/>
      <c r="DJ83" s="21">
        <f>DJ85+DJ87</f>
        <v>0</v>
      </c>
      <c r="DK83" s="21">
        <f>DK85+DK87</f>
        <v>0</v>
      </c>
      <c r="DL83" s="21">
        <f>DL85+DL87</f>
        <v>0</v>
      </c>
      <c r="DM83" s="21">
        <f>DM85+DM87</f>
        <v>0</v>
      </c>
      <c r="DN83" s="21">
        <f>DN85+DN87</f>
        <v>0</v>
      </c>
      <c r="DO83" s="21">
        <f>DO85+DO87</f>
        <v>0</v>
      </c>
      <c r="DP83" s="21">
        <f>DP85+DP87</f>
        <v>0</v>
      </c>
      <c r="DQ83" s="21">
        <f>DQ85+DQ87</f>
        <v>0</v>
      </c>
      <c r="DR83" s="21">
        <f>DR85+DR87</f>
        <v>0</v>
      </c>
      <c r="DS83" s="21">
        <f>DS85+DS87</f>
        <v>0</v>
      </c>
      <c r="DT83" s="21">
        <f>DT85+DT87</f>
        <v>85.451000000000022</v>
      </c>
      <c r="DU83" s="21">
        <f>DU85+DU87</f>
        <v>85.451000000000022</v>
      </c>
      <c r="DV83" s="21">
        <f>DV85+DV87</f>
        <v>0</v>
      </c>
      <c r="DW83" s="21">
        <f>DW85+DW87</f>
        <v>0</v>
      </c>
      <c r="DX83" s="21">
        <f>DX85+DX87</f>
        <v>0</v>
      </c>
      <c r="DY83" s="21">
        <f>DY85+DY87</f>
        <v>0</v>
      </c>
      <c r="DZ83" s="21">
        <f>DZ85+DZ87</f>
        <v>0</v>
      </c>
      <c r="EA83" s="21">
        <f>EA85+EA87</f>
        <v>0</v>
      </c>
      <c r="EB83" s="21">
        <f>EB85+EB87</f>
        <v>0</v>
      </c>
      <c r="EC83" s="21">
        <f>EC85+EC87</f>
        <v>0</v>
      </c>
      <c r="ED83" s="21">
        <f>ED85+ED87</f>
        <v>85.451000000000022</v>
      </c>
      <c r="EE83" s="21">
        <f>EE85+EE87</f>
        <v>0</v>
      </c>
      <c r="EF83" s="21">
        <f>EF85+EF87</f>
        <v>0</v>
      </c>
      <c r="EG83" s="21">
        <f>EG85+EG87</f>
        <v>0</v>
      </c>
      <c r="EH83" s="21">
        <f>EH85+EH87</f>
        <v>0</v>
      </c>
      <c r="EI83" s="21">
        <f>EI85+EI87</f>
        <v>0</v>
      </c>
      <c r="EJ83" s="21"/>
      <c r="EK83" s="21">
        <f>EK85+EK87</f>
        <v>0</v>
      </c>
      <c r="EL83" s="21">
        <f>EL85+EL87</f>
        <v>0</v>
      </c>
      <c r="EM83" s="21">
        <f>EM85+EM87</f>
        <v>0</v>
      </c>
      <c r="EN83" s="21">
        <f>EN85+EN87</f>
        <v>0</v>
      </c>
      <c r="EO83" s="21">
        <f>EO85+EO87</f>
        <v>0</v>
      </c>
      <c r="EP83" s="21">
        <f>EP85+EP87</f>
        <v>0</v>
      </c>
      <c r="EQ83" s="21">
        <f>EQ85+EQ87</f>
        <v>0</v>
      </c>
      <c r="ER83" s="21">
        <f>ER85+ER87</f>
        <v>0</v>
      </c>
      <c r="ES83" s="21">
        <f>ES85+ES87</f>
        <v>0</v>
      </c>
      <c r="ET83" s="21">
        <f>ET85+ET87</f>
        <v>0</v>
      </c>
      <c r="EU83" s="21">
        <f>EU85+EU87</f>
        <v>259.75</v>
      </c>
      <c r="EV83" s="21">
        <f>EV85+EV87</f>
        <v>259.75</v>
      </c>
      <c r="EW83" s="21">
        <f>EW85+EW87</f>
        <v>0</v>
      </c>
      <c r="EX83" s="21">
        <f>EX85+EX87</f>
        <v>0</v>
      </c>
      <c r="EY83" s="21">
        <f>EY85+EY87</f>
        <v>0</v>
      </c>
      <c r="EZ83" s="21">
        <f>EZ85+EZ87</f>
        <v>0</v>
      </c>
      <c r="FA83" s="21">
        <f>FA85+FA87</f>
        <v>0</v>
      </c>
      <c r="FB83" s="21">
        <f>FB85+FB87</f>
        <v>0</v>
      </c>
      <c r="FC83" s="21">
        <f>FC85+FC87</f>
        <v>0</v>
      </c>
      <c r="FD83" s="21">
        <f>FD85+FD87</f>
        <v>0</v>
      </c>
      <c r="FE83" s="21">
        <f>FE85+FE87</f>
        <v>259.75</v>
      </c>
      <c r="FF83" s="21">
        <f>FF85+FF87</f>
        <v>0</v>
      </c>
      <c r="FG83" s="21">
        <f>FG85+FG87</f>
        <v>0</v>
      </c>
      <c r="FH83" s="21">
        <f>FH85+FH87</f>
        <v>0</v>
      </c>
      <c r="FI83" s="21">
        <f>FI85+FI87</f>
        <v>0</v>
      </c>
      <c r="FJ83" s="21">
        <f>FJ85+FJ87</f>
        <v>0</v>
      </c>
      <c r="FK83" s="21">
        <f>FK85+FK87</f>
        <v>0</v>
      </c>
      <c r="FL83" s="21">
        <f>FL85+FL87</f>
        <v>0</v>
      </c>
      <c r="FM83" s="21">
        <f>FM85+FM87</f>
        <v>0</v>
      </c>
      <c r="FN83" s="21">
        <f>FN85+FN87</f>
        <v>0</v>
      </c>
      <c r="FO83" s="21"/>
      <c r="FP83" s="21"/>
      <c r="FQ83" s="21"/>
      <c r="FR83" s="21"/>
      <c r="FS83" s="21"/>
      <c r="FT83" s="21"/>
      <c r="FU83" s="21"/>
      <c r="FV83" s="21">
        <f>FV85+FV87</f>
        <v>23.117000000000001</v>
      </c>
      <c r="FW83" s="21">
        <f>FW85+FW87</f>
        <v>76.921999999999997</v>
      </c>
      <c r="FX83" s="21">
        <f>FX85+FX87</f>
        <v>47.670999999999999</v>
      </c>
      <c r="FY83" s="21">
        <f>FY85+FY87</f>
        <v>0</v>
      </c>
      <c r="FZ83" s="21">
        <f>FZ85+FZ87</f>
        <v>76.557000000000002</v>
      </c>
      <c r="GA83" s="21">
        <f>GA85+GA87</f>
        <v>224.26699999999997</v>
      </c>
      <c r="GB83" s="20"/>
    </row>
    <row r="84" spans="1:184" x14ac:dyDescent="0.25">
      <c r="A84" s="37"/>
      <c r="B84" s="65"/>
      <c r="C84" s="26"/>
      <c r="D84" s="23"/>
      <c r="E84" s="26"/>
      <c r="F84" s="26"/>
      <c r="G84" s="24"/>
      <c r="H84" s="24"/>
      <c r="I84" s="24"/>
      <c r="J84" s="23"/>
      <c r="K84" s="23"/>
      <c r="L84" s="23"/>
      <c r="M84" s="23">
        <f>M87+M85</f>
        <v>0</v>
      </c>
      <c r="N84" s="23">
        <f>N87+N85</f>
        <v>0</v>
      </c>
      <c r="O84" s="23">
        <f>O87+O85</f>
        <v>15.209999999999999</v>
      </c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0"/>
    </row>
    <row r="85" spans="1:184" x14ac:dyDescent="0.25">
      <c r="A85" s="37"/>
      <c r="B85" s="76" t="s">
        <v>61</v>
      </c>
      <c r="C85" s="26"/>
      <c r="D85" s="23"/>
      <c r="E85" s="26"/>
      <c r="F85" s="26"/>
      <c r="G85" s="24">
        <f>G86</f>
        <v>1.131</v>
      </c>
      <c r="H85" s="24">
        <f>H86</f>
        <v>1.131</v>
      </c>
      <c r="I85" s="24">
        <f>I86</f>
        <v>0</v>
      </c>
      <c r="J85" s="23">
        <f>J86</f>
        <v>0</v>
      </c>
      <c r="K85" s="23">
        <f>K86</f>
        <v>0.1</v>
      </c>
      <c r="L85" s="23">
        <f>L86</f>
        <v>0</v>
      </c>
      <c r="M85" s="23">
        <f>M86</f>
        <v>0</v>
      </c>
      <c r="N85" s="23">
        <f>N86</f>
        <v>0</v>
      </c>
      <c r="O85" s="23">
        <f>O86</f>
        <v>0.1</v>
      </c>
      <c r="P85" s="21">
        <f>P86</f>
        <v>0</v>
      </c>
      <c r="Q85" s="21">
        <f>Q86</f>
        <v>0</v>
      </c>
      <c r="R85" s="21">
        <f>R86</f>
        <v>0</v>
      </c>
      <c r="S85" s="21">
        <f>S86</f>
        <v>0</v>
      </c>
      <c r="T85" s="21">
        <f>T86</f>
        <v>0</v>
      </c>
      <c r="U85" s="21">
        <f>U86</f>
        <v>0</v>
      </c>
      <c r="V85" s="21">
        <f>V86</f>
        <v>0</v>
      </c>
      <c r="W85" s="21">
        <f>W86</f>
        <v>0</v>
      </c>
      <c r="X85" s="21">
        <f>X86</f>
        <v>0</v>
      </c>
      <c r="Y85" s="21">
        <f>Y86</f>
        <v>0</v>
      </c>
      <c r="Z85" s="21">
        <f>Z86</f>
        <v>0</v>
      </c>
      <c r="AA85" s="21">
        <f>AA86</f>
        <v>0</v>
      </c>
      <c r="AB85" s="21">
        <f>AB86</f>
        <v>0</v>
      </c>
      <c r="AC85" s="21">
        <f>AC86</f>
        <v>0</v>
      </c>
      <c r="AD85" s="21">
        <f>AD86</f>
        <v>0</v>
      </c>
      <c r="AE85" s="21">
        <f>AE86</f>
        <v>0</v>
      </c>
      <c r="AF85" s="21">
        <f>AF86</f>
        <v>0</v>
      </c>
      <c r="AG85" s="21">
        <f>AG86</f>
        <v>0</v>
      </c>
      <c r="AH85" s="21">
        <f>AH86</f>
        <v>0</v>
      </c>
      <c r="AI85" s="21">
        <f>AI86</f>
        <v>0</v>
      </c>
      <c r="AJ85" s="21">
        <f>AJ86</f>
        <v>0</v>
      </c>
      <c r="AK85" s="21">
        <f>AK86</f>
        <v>0</v>
      </c>
      <c r="AL85" s="21">
        <f>AL86</f>
        <v>0</v>
      </c>
      <c r="AM85" s="21">
        <f>AM86</f>
        <v>0</v>
      </c>
      <c r="AN85" s="21">
        <f>AN86</f>
        <v>0</v>
      </c>
      <c r="AO85" s="21">
        <f>AO86</f>
        <v>0</v>
      </c>
      <c r="AP85" s="21">
        <f>AP86</f>
        <v>0</v>
      </c>
      <c r="AQ85" s="21">
        <f>AQ86</f>
        <v>1.131</v>
      </c>
      <c r="AR85" s="21">
        <f>AR86</f>
        <v>1.131</v>
      </c>
      <c r="AS85" s="21">
        <f>AS86</f>
        <v>0</v>
      </c>
      <c r="AT85" s="21">
        <f>AT86</f>
        <v>0</v>
      </c>
      <c r="AU85" s="21">
        <f>AU86</f>
        <v>0</v>
      </c>
      <c r="AV85" s="21">
        <f>AV86</f>
        <v>0</v>
      </c>
      <c r="AW85" s="21">
        <f>AW86</f>
        <v>0</v>
      </c>
      <c r="AX85" s="21">
        <f>AX86</f>
        <v>0</v>
      </c>
      <c r="AY85" s="21">
        <f>AY86</f>
        <v>0</v>
      </c>
      <c r="AZ85" s="21">
        <f>AZ86</f>
        <v>0</v>
      </c>
      <c r="BA85" s="21">
        <f>BA86</f>
        <v>1.131</v>
      </c>
      <c r="BB85" s="21">
        <f>BB86</f>
        <v>0</v>
      </c>
      <c r="BC85" s="21">
        <f>BC86</f>
        <v>0</v>
      </c>
      <c r="BD85" s="21">
        <f>BD86</f>
        <v>0</v>
      </c>
      <c r="BE85" s="21">
        <f>BE86</f>
        <v>0</v>
      </c>
      <c r="BF85" s="21">
        <f>BF86</f>
        <v>0</v>
      </c>
      <c r="BG85" s="21">
        <f>BG86</f>
        <v>0</v>
      </c>
      <c r="BH85" s="21">
        <f>BH86</f>
        <v>0</v>
      </c>
      <c r="BI85" s="21">
        <f>BI86</f>
        <v>0</v>
      </c>
      <c r="BJ85" s="21">
        <f>BJ86</f>
        <v>0</v>
      </c>
      <c r="BK85" s="21">
        <f>BK86</f>
        <v>0</v>
      </c>
      <c r="BL85" s="21">
        <f>BL86</f>
        <v>0</v>
      </c>
      <c r="BM85" s="21">
        <f>BM86</f>
        <v>0</v>
      </c>
      <c r="BN85" s="21">
        <f>BN86</f>
        <v>0</v>
      </c>
      <c r="BO85" s="21">
        <f>BO86</f>
        <v>0</v>
      </c>
      <c r="BP85" s="21">
        <f>BP86</f>
        <v>0</v>
      </c>
      <c r="BQ85" s="21">
        <f>BQ86</f>
        <v>0</v>
      </c>
      <c r="BR85" s="21">
        <f>BR86</f>
        <v>0</v>
      </c>
      <c r="BS85" s="21">
        <f>BS86</f>
        <v>0</v>
      </c>
      <c r="BT85" s="21">
        <f>BT86</f>
        <v>0</v>
      </c>
      <c r="BU85" s="21">
        <f>BU86</f>
        <v>0</v>
      </c>
      <c r="BV85" s="21">
        <f>BV86</f>
        <v>0</v>
      </c>
      <c r="BW85" s="21">
        <f>BW86</f>
        <v>0</v>
      </c>
      <c r="BX85" s="21">
        <f>BX86</f>
        <v>0</v>
      </c>
      <c r="BY85" s="21">
        <f>BY86</f>
        <v>0</v>
      </c>
      <c r="BZ85" s="21">
        <f>BZ86</f>
        <v>0</v>
      </c>
      <c r="CA85" s="21">
        <f>CA86</f>
        <v>0</v>
      </c>
      <c r="CB85" s="21">
        <f>CB86</f>
        <v>0</v>
      </c>
      <c r="CC85" s="21">
        <f>CC86</f>
        <v>0</v>
      </c>
      <c r="CD85" s="21">
        <f>CD86</f>
        <v>0</v>
      </c>
      <c r="CE85" s="21">
        <f>CE86</f>
        <v>0</v>
      </c>
      <c r="CF85" s="21">
        <f>CF86</f>
        <v>0</v>
      </c>
      <c r="CG85" s="21">
        <f>CG86</f>
        <v>0</v>
      </c>
      <c r="CH85" s="21">
        <f>CH86</f>
        <v>0</v>
      </c>
      <c r="CI85" s="21">
        <f>CI86</f>
        <v>0</v>
      </c>
      <c r="CJ85" s="21">
        <f>CJ86</f>
        <v>0</v>
      </c>
      <c r="CK85" s="21">
        <f>CK86</f>
        <v>0</v>
      </c>
      <c r="CL85" s="21">
        <f>CL86</f>
        <v>0</v>
      </c>
      <c r="CM85" s="21">
        <f>CM86</f>
        <v>0</v>
      </c>
      <c r="CN85" s="21">
        <f>CN86</f>
        <v>0</v>
      </c>
      <c r="CO85" s="21">
        <f>CO86</f>
        <v>0</v>
      </c>
      <c r="CP85" s="21">
        <f>CP86</f>
        <v>0</v>
      </c>
      <c r="CQ85" s="21">
        <f>CQ86</f>
        <v>0</v>
      </c>
      <c r="CR85" s="21">
        <f>CR86</f>
        <v>0</v>
      </c>
      <c r="CS85" s="21">
        <f>CS86</f>
        <v>0</v>
      </c>
      <c r="CT85" s="21">
        <f>CT86</f>
        <v>0</v>
      </c>
      <c r="CU85" s="21">
        <f>CU86</f>
        <v>0</v>
      </c>
      <c r="CV85" s="21">
        <f>CV86</f>
        <v>0</v>
      </c>
      <c r="CW85" s="21">
        <f>CW86</f>
        <v>0</v>
      </c>
      <c r="CX85" s="21">
        <f>CX86</f>
        <v>0</v>
      </c>
      <c r="CY85" s="21">
        <f>CY86</f>
        <v>0</v>
      </c>
      <c r="CZ85" s="21">
        <f>CZ86</f>
        <v>0</v>
      </c>
      <c r="DA85" s="21">
        <f>DA86</f>
        <v>0</v>
      </c>
      <c r="DB85" s="21">
        <f>DB86</f>
        <v>0</v>
      </c>
      <c r="DC85" s="21">
        <f>DC86</f>
        <v>0</v>
      </c>
      <c r="DD85" s="21">
        <f>DD86</f>
        <v>0</v>
      </c>
      <c r="DE85" s="21">
        <f>DE86</f>
        <v>0</v>
      </c>
      <c r="DF85" s="21">
        <f>DF86</f>
        <v>0</v>
      </c>
      <c r="DG85" s="21">
        <f>DG86</f>
        <v>0</v>
      </c>
      <c r="DH85" s="21">
        <f>DH86</f>
        <v>0</v>
      </c>
      <c r="DI85" s="21">
        <f>DI86</f>
        <v>0</v>
      </c>
      <c r="DJ85" s="21">
        <f>DJ86</f>
        <v>0</v>
      </c>
      <c r="DK85" s="21">
        <f>DK86</f>
        <v>0</v>
      </c>
      <c r="DL85" s="21">
        <f>DL86</f>
        <v>0</v>
      </c>
      <c r="DM85" s="21">
        <f>DM86</f>
        <v>0</v>
      </c>
      <c r="DN85" s="21">
        <f>DN86</f>
        <v>0</v>
      </c>
      <c r="DO85" s="21">
        <f>DO86</f>
        <v>0</v>
      </c>
      <c r="DP85" s="21">
        <f>DP86</f>
        <v>0</v>
      </c>
      <c r="DQ85" s="21">
        <f>DQ86</f>
        <v>0</v>
      </c>
      <c r="DR85" s="21">
        <f>DR86</f>
        <v>0</v>
      </c>
      <c r="DS85" s="21">
        <f>DS86</f>
        <v>0</v>
      </c>
      <c r="DT85" s="21">
        <f>DT86</f>
        <v>0</v>
      </c>
      <c r="DU85" s="21">
        <f>DU86</f>
        <v>0</v>
      </c>
      <c r="DV85" s="21">
        <f>DV86</f>
        <v>0</v>
      </c>
      <c r="DW85" s="21">
        <f>DW86</f>
        <v>0</v>
      </c>
      <c r="DX85" s="21">
        <f>DX86</f>
        <v>0</v>
      </c>
      <c r="DY85" s="21">
        <f>DY86</f>
        <v>0</v>
      </c>
      <c r="DZ85" s="21">
        <f>DZ86</f>
        <v>0</v>
      </c>
      <c r="EA85" s="21">
        <f>EA86</f>
        <v>0</v>
      </c>
      <c r="EB85" s="21">
        <f>EB86</f>
        <v>0</v>
      </c>
      <c r="EC85" s="21">
        <f>EC86</f>
        <v>0</v>
      </c>
      <c r="ED85" s="21">
        <f>ED86</f>
        <v>0</v>
      </c>
      <c r="EE85" s="21">
        <f>EE86</f>
        <v>0</v>
      </c>
      <c r="EF85" s="21">
        <f>EF86</f>
        <v>0</v>
      </c>
      <c r="EG85" s="21">
        <f>EG86</f>
        <v>0</v>
      </c>
      <c r="EH85" s="21">
        <f>EH86</f>
        <v>0</v>
      </c>
      <c r="EI85" s="21">
        <f>EI86</f>
        <v>0</v>
      </c>
      <c r="EJ85" s="21">
        <f>EJ86</f>
        <v>0</v>
      </c>
      <c r="EK85" s="21">
        <f>EK86</f>
        <v>0</v>
      </c>
      <c r="EL85" s="21">
        <f>EL86</f>
        <v>0</v>
      </c>
      <c r="EM85" s="21">
        <f>EM86</f>
        <v>0</v>
      </c>
      <c r="EN85" s="21">
        <f>EN86</f>
        <v>0</v>
      </c>
      <c r="EO85" s="21">
        <f>EO86</f>
        <v>0</v>
      </c>
      <c r="EP85" s="21">
        <f>EP86</f>
        <v>0</v>
      </c>
      <c r="EQ85" s="21">
        <f>EQ86</f>
        <v>0</v>
      </c>
      <c r="ER85" s="21">
        <f>ER86</f>
        <v>0</v>
      </c>
      <c r="ES85" s="21">
        <f>ES86</f>
        <v>0</v>
      </c>
      <c r="ET85" s="21">
        <f>ET86</f>
        <v>0</v>
      </c>
      <c r="EU85" s="21">
        <f>EU86</f>
        <v>1.131</v>
      </c>
      <c r="EV85" s="21">
        <f>EV86</f>
        <v>1.131</v>
      </c>
      <c r="EW85" s="21">
        <f>EW86</f>
        <v>0</v>
      </c>
      <c r="EX85" s="21">
        <f>EX86</f>
        <v>0</v>
      </c>
      <c r="EY85" s="21">
        <f>EY86</f>
        <v>0</v>
      </c>
      <c r="EZ85" s="21">
        <f>EZ86</f>
        <v>0</v>
      </c>
      <c r="FA85" s="21">
        <f>FA86</f>
        <v>0</v>
      </c>
      <c r="FB85" s="21">
        <f>FB86</f>
        <v>0</v>
      </c>
      <c r="FC85" s="21">
        <f>FC86</f>
        <v>0</v>
      </c>
      <c r="FD85" s="21">
        <f>FD86</f>
        <v>0</v>
      </c>
      <c r="FE85" s="21">
        <f>FE86</f>
        <v>1.131</v>
      </c>
      <c r="FF85" s="21">
        <f>FF86</f>
        <v>0</v>
      </c>
      <c r="FG85" s="21">
        <f>FG86</f>
        <v>0</v>
      </c>
      <c r="FH85" s="21">
        <f>FH86</f>
        <v>0</v>
      </c>
      <c r="FI85" s="21">
        <f>FI86</f>
        <v>0</v>
      </c>
      <c r="FJ85" s="21">
        <f>FJ86</f>
        <v>0</v>
      </c>
      <c r="FK85" s="21">
        <f>FK86</f>
        <v>0</v>
      </c>
      <c r="FL85" s="21">
        <f>FL86</f>
        <v>0</v>
      </c>
      <c r="FM85" s="21">
        <f>FM86</f>
        <v>0</v>
      </c>
      <c r="FN85" s="21">
        <f>FN86</f>
        <v>0</v>
      </c>
      <c r="FO85" s="21">
        <f>FO86</f>
        <v>0</v>
      </c>
      <c r="FP85" s="21">
        <f>FP86</f>
        <v>0</v>
      </c>
      <c r="FQ85" s="21">
        <f>FQ86</f>
        <v>0</v>
      </c>
      <c r="FR85" s="21">
        <f>FR86</f>
        <v>0</v>
      </c>
      <c r="FS85" s="21">
        <f>FS86</f>
        <v>0</v>
      </c>
      <c r="FT85" s="21">
        <f>FT86</f>
        <v>0</v>
      </c>
      <c r="FU85" s="21">
        <f>FU86</f>
        <v>0</v>
      </c>
      <c r="FV85" s="21">
        <f>FV86</f>
        <v>0</v>
      </c>
      <c r="FW85" s="21">
        <f>FW86</f>
        <v>0.95799999999999996</v>
      </c>
      <c r="FX85" s="21">
        <f>FX86</f>
        <v>0</v>
      </c>
      <c r="FY85" s="21">
        <f>FY86</f>
        <v>0</v>
      </c>
      <c r="FZ85" s="21">
        <f>FZ86</f>
        <v>0</v>
      </c>
      <c r="GA85" s="21">
        <f>GA86</f>
        <v>0.95799999999999996</v>
      </c>
      <c r="GB85" s="20"/>
    </row>
    <row r="86" spans="1:184" ht="22.5" customHeight="1" x14ac:dyDescent="0.25">
      <c r="A86" s="37" t="s">
        <v>60</v>
      </c>
      <c r="B86" s="38" t="s">
        <v>59</v>
      </c>
      <c r="C86" s="73" t="s">
        <v>26</v>
      </c>
      <c r="D86" s="23"/>
      <c r="E86" s="26">
        <v>2015</v>
      </c>
      <c r="F86" s="26">
        <v>2015</v>
      </c>
      <c r="G86" s="24">
        <f>H86</f>
        <v>1.131</v>
      </c>
      <c r="H86" s="34">
        <f>I86+EU86</f>
        <v>1.131</v>
      </c>
      <c r="I86" s="31"/>
      <c r="J86" s="30"/>
      <c r="K86" s="23">
        <v>0.1</v>
      </c>
      <c r="L86" s="30"/>
      <c r="M86" s="30"/>
      <c r="N86" s="30"/>
      <c r="O86" s="23">
        <f>J86+K86+L86+M86+N86</f>
        <v>0.1</v>
      </c>
      <c r="P86" s="22">
        <f>Q86+AH86</f>
        <v>0</v>
      </c>
      <c r="Q86" s="22">
        <f>S86+T86+U86+V86+W86+X86+Y86+Z86+AA86+AB86+AC86+AD86</f>
        <v>0</v>
      </c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2">
        <f>AI86+AJ86+AK86+AL86+AM86+AN86+AO86</f>
        <v>0</v>
      </c>
      <c r="AI86" s="29"/>
      <c r="AJ86" s="29"/>
      <c r="AK86" s="29"/>
      <c r="AL86" s="29"/>
      <c r="AM86" s="29"/>
      <c r="AN86" s="29"/>
      <c r="AO86" s="29"/>
      <c r="AP86" s="29"/>
      <c r="AQ86" s="22">
        <f>AR86+BI86</f>
        <v>1.131</v>
      </c>
      <c r="AR86" s="22">
        <f>AT86+AU86+AV86+AW86+AX86+BA86</f>
        <v>1.131</v>
      </c>
      <c r="AS86" s="29"/>
      <c r="AT86" s="29"/>
      <c r="AU86" s="29"/>
      <c r="AV86" s="29"/>
      <c r="AW86" s="29"/>
      <c r="AX86" s="29"/>
      <c r="AY86" s="29"/>
      <c r="AZ86" s="29"/>
      <c r="BA86" s="29">
        <v>1.131</v>
      </c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2">
        <f>BS86+CJ86</f>
        <v>0</v>
      </c>
      <c r="BS86" s="22">
        <f>BU86+BV86+BW86+BX86+BY86+CB86</f>
        <v>0</v>
      </c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9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2">
        <f>CT86+DK86</f>
        <v>0</v>
      </c>
      <c r="CT86" s="22">
        <f>CV86+CW86+CX86+CY86+CZ86+DC86</f>
        <v>0</v>
      </c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2">
        <f>DU86+EL86</f>
        <v>0</v>
      </c>
      <c r="DU86" s="22">
        <f>DW86+DX86+DY86+DZ86+EA86+ED86</f>
        <v>0</v>
      </c>
      <c r="DV86" s="29"/>
      <c r="DW86" s="21"/>
      <c r="DX86" s="29"/>
      <c r="DY86" s="29"/>
      <c r="DZ86" s="29"/>
      <c r="EA86" s="29"/>
      <c r="EB86" s="29"/>
      <c r="EC86" s="29"/>
      <c r="ED86" s="21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2">
        <f>EV86+FM86</f>
        <v>1.131</v>
      </c>
      <c r="EV86" s="21">
        <f>EX86+EY86+EZ86+FA86+FB86+FC86+FE86</f>
        <v>1.131</v>
      </c>
      <c r="EW86" s="29"/>
      <c r="EX86" s="22">
        <f>S86+AT86+BU86+CV86+DW86</f>
        <v>0</v>
      </c>
      <c r="EY86" s="22">
        <f>T86+AU86+BV86+CW86+DX86</f>
        <v>0</v>
      </c>
      <c r="EZ86" s="22">
        <f>U86+AV86+BW86+CX86+DY86</f>
        <v>0</v>
      </c>
      <c r="FA86" s="22">
        <f>V86+AW86+BX86+CY86+DZ86</f>
        <v>0</v>
      </c>
      <c r="FB86" s="22">
        <f>W86+AX86+BY86+CZ86+EA86</f>
        <v>0</v>
      </c>
      <c r="FC86" s="22">
        <f>X86+AY86+BZ86+DA86+EB86</f>
        <v>0</v>
      </c>
      <c r="FD86" s="22">
        <f>Y86+AZ86+CA86+DB86+EC86</f>
        <v>0</v>
      </c>
      <c r="FE86" s="22">
        <f>Z86+BA86+CB86+DC86+ED86</f>
        <v>1.131</v>
      </c>
      <c r="FF86" s="22">
        <f>AA86+BB86+CC86+DD86+EE86</f>
        <v>0</v>
      </c>
      <c r="FG86" s="22">
        <f>AB86+BC86+CD86+DE86+EF86</f>
        <v>0</v>
      </c>
      <c r="FH86" s="22">
        <f>AC86+BD86+CE86+DF86+EG86</f>
        <v>0</v>
      </c>
      <c r="FI86" s="22">
        <f>AD86+BE86+CF86+DG86+EH86</f>
        <v>0</v>
      </c>
      <c r="FJ86" s="22">
        <f>AE86+BF86+CG86+DH86+EI86</f>
        <v>0</v>
      </c>
      <c r="FK86" s="22">
        <f>AF86+BG86+CH86+DI86+EJ86</f>
        <v>0</v>
      </c>
      <c r="FL86" s="22">
        <f>AG86+BH86+CI86+DJ86+EK86</f>
        <v>0</v>
      </c>
      <c r="FM86" s="22">
        <f>AH86+BI86+CJ86+DK86+EL86</f>
        <v>0</v>
      </c>
      <c r="FN86" s="22">
        <f>AI86+BJ86+CK86+DL86+EM86</f>
        <v>0</v>
      </c>
      <c r="FO86" s="29"/>
      <c r="FP86" s="29"/>
      <c r="FQ86" s="29"/>
      <c r="FR86" s="29"/>
      <c r="FS86" s="29"/>
      <c r="FT86" s="29"/>
      <c r="FU86" s="29"/>
      <c r="FV86" s="29"/>
      <c r="FW86" s="21">
        <v>0.95799999999999996</v>
      </c>
      <c r="FX86" s="29"/>
      <c r="FY86" s="29"/>
      <c r="FZ86" s="21"/>
      <c r="GA86" s="21">
        <f>FZ86+FY86+FX86+FW86+FV86</f>
        <v>0.95799999999999996</v>
      </c>
      <c r="GB86" s="20"/>
    </row>
    <row r="87" spans="1:184" ht="33" customHeight="1" x14ac:dyDescent="0.25">
      <c r="A87" s="37"/>
      <c r="B87" s="65" t="s">
        <v>58</v>
      </c>
      <c r="C87" s="73"/>
      <c r="D87" s="23"/>
      <c r="E87" s="67"/>
      <c r="F87" s="67"/>
      <c r="G87" s="74">
        <f>G88+G89+G90+G91+G92</f>
        <v>263.50599999999997</v>
      </c>
      <c r="H87" s="24">
        <f>H88+H89+H90+H91+H92</f>
        <v>263.50599999999997</v>
      </c>
      <c r="I87" s="74">
        <f>I88+I89+I90+I91+I92</f>
        <v>0</v>
      </c>
      <c r="J87" s="75">
        <f>J88+J89+J90+J91+J92</f>
        <v>2.06</v>
      </c>
      <c r="K87" s="75">
        <f>K88+K89+K90+K91+K92</f>
        <v>0.15</v>
      </c>
      <c r="L87" s="75">
        <f>L88+L89+L90+L91+L92</f>
        <v>12.899999999999999</v>
      </c>
      <c r="M87" s="75">
        <f>M88+M89+M90+M91+M92</f>
        <v>0</v>
      </c>
      <c r="N87" s="75">
        <f>N88+N89+N90+N91+N92</f>
        <v>0</v>
      </c>
      <c r="O87" s="75">
        <f>O88+O89+O90+O91+O92</f>
        <v>15.11</v>
      </c>
      <c r="P87" s="74">
        <f>P88+P89+P90+P91+P92</f>
        <v>21.821999999999999</v>
      </c>
      <c r="Q87" s="74">
        <f>Q88+Q89+Q90+Q91+Q92</f>
        <v>21.821999999999999</v>
      </c>
      <c r="R87" s="74">
        <f>R88+R89+R90+R91+R92</f>
        <v>0</v>
      </c>
      <c r="S87" s="74">
        <f>S88+S89+S90+S91+S92</f>
        <v>0</v>
      </c>
      <c r="T87" s="74">
        <f>T88+T89+T90+T91+T92</f>
        <v>0</v>
      </c>
      <c r="U87" s="74">
        <f>U88+U89+U90+U91+U92</f>
        <v>0</v>
      </c>
      <c r="V87" s="74">
        <f>V88+V89+V90+V91+V92</f>
        <v>0</v>
      </c>
      <c r="W87" s="74">
        <f>W88+W89+W90+W91+W92</f>
        <v>0</v>
      </c>
      <c r="X87" s="74">
        <f>X88+X89+X90+X91+X92</f>
        <v>0</v>
      </c>
      <c r="Y87" s="74">
        <f>Y88+Y89+Y90+Y91+Y92</f>
        <v>0</v>
      </c>
      <c r="Z87" s="74">
        <f>Z88+Z89+Z90+Z91+Z92</f>
        <v>21.821999999999999</v>
      </c>
      <c r="AA87" s="74">
        <f>AA88+AA89+AA90+AA91+AA92</f>
        <v>0</v>
      </c>
      <c r="AB87" s="74">
        <f>AB88+AB89+AB90+AB91+AB92</f>
        <v>0</v>
      </c>
      <c r="AC87" s="74">
        <f>AC88+AC89+AC90+AC91+AC92</f>
        <v>0</v>
      </c>
      <c r="AD87" s="74">
        <f>AD88+AD89+AD90+AD91+AD92</f>
        <v>0</v>
      </c>
      <c r="AE87" s="74">
        <f>AE88+AE89+AE90+AE91+AE92</f>
        <v>0</v>
      </c>
      <c r="AF87" s="74">
        <f>AF88+AF89+AF90+AF91+AF92</f>
        <v>0</v>
      </c>
      <c r="AG87" s="74">
        <f>AG88+AG89+AG90+AG91+AG92</f>
        <v>0</v>
      </c>
      <c r="AH87" s="74">
        <f>AH88+AH89+AH90+AH91+AH92</f>
        <v>0</v>
      </c>
      <c r="AI87" s="74">
        <f>AI88+AI89+AI90+AI91+AI92</f>
        <v>0</v>
      </c>
      <c r="AJ87" s="74">
        <f>AJ88+AJ89+AJ90+AJ91+AJ92</f>
        <v>0</v>
      </c>
      <c r="AK87" s="74">
        <f>AK88+AK89+AK90+AK91+AK92</f>
        <v>0</v>
      </c>
      <c r="AL87" s="74">
        <f>AL88+AL89+AL90+AL91+AL92</f>
        <v>0</v>
      </c>
      <c r="AM87" s="74">
        <f>AM88+AM89+AM90+AM91+AM92</f>
        <v>0</v>
      </c>
      <c r="AN87" s="74">
        <f>AN88+AN89+AN90+AN91+AN92</f>
        <v>0</v>
      </c>
      <c r="AO87" s="74">
        <f>AO88+AO89+AO90+AO91+AO92</f>
        <v>0</v>
      </c>
      <c r="AP87" s="74">
        <f>AP88+AP89+AP90+AP91+AP92</f>
        <v>0</v>
      </c>
      <c r="AQ87" s="74">
        <f>AQ88+AQ89+AQ90+AQ91+AQ92</f>
        <v>85.668000000000006</v>
      </c>
      <c r="AR87" s="74">
        <f>AR88+AR89+AR90+AR91+AR92</f>
        <v>85.668000000000006</v>
      </c>
      <c r="AS87" s="74">
        <f>AS88+AS89+AS90+AS91+AS92</f>
        <v>0</v>
      </c>
      <c r="AT87" s="74">
        <f>AT88+AT89+AT90+AT91+AT92</f>
        <v>0</v>
      </c>
      <c r="AU87" s="74">
        <f>AU88+AU89+AU90+AU91+AU92</f>
        <v>0</v>
      </c>
      <c r="AV87" s="74">
        <f>AV88+AV89+AV90+AV91+AV92</f>
        <v>0</v>
      </c>
      <c r="AW87" s="74">
        <f>AW88+AW89+AW90+AW91+AW92</f>
        <v>0</v>
      </c>
      <c r="AX87" s="74">
        <f>AX88+AX89+AX90+AX91+AX92</f>
        <v>0</v>
      </c>
      <c r="AY87" s="74">
        <f>AY88+AY89+AY90+AY91+AY92</f>
        <v>0</v>
      </c>
      <c r="AZ87" s="74">
        <f>AZ88+AZ89+AZ90+AZ91+AZ92</f>
        <v>0</v>
      </c>
      <c r="BA87" s="74">
        <f>BA88+BA89+BA90+BA91+BA92</f>
        <v>85.668000000000006</v>
      </c>
      <c r="BB87" s="74">
        <f>BB88+BB89+BB90+BB91+BB92</f>
        <v>0</v>
      </c>
      <c r="BC87" s="74">
        <f>BC88+BC89+BC90+BC91+BC92</f>
        <v>0</v>
      </c>
      <c r="BD87" s="74">
        <f>BD88+BD89+BD90+BD91+BD92</f>
        <v>0</v>
      </c>
      <c r="BE87" s="74">
        <f>BE88+BE89+BE90+BE91+BE92</f>
        <v>0</v>
      </c>
      <c r="BF87" s="74">
        <f>BF88+BF89+BF90+BF91+BF92</f>
        <v>0</v>
      </c>
      <c r="BG87" s="74">
        <f>BG88+BG89+BG90+BG91+BG92</f>
        <v>0</v>
      </c>
      <c r="BH87" s="74">
        <f>BH88+BH89+BH90+BH91+BH92</f>
        <v>0</v>
      </c>
      <c r="BI87" s="74">
        <f>BI88+BI89+BI90+BI91+BI92</f>
        <v>0</v>
      </c>
      <c r="BJ87" s="74">
        <f>BJ88+BJ89+BJ90+BJ91+BJ92</f>
        <v>0</v>
      </c>
      <c r="BK87" s="74">
        <f>BK88+BK89+BK90+BK91+BK92</f>
        <v>0</v>
      </c>
      <c r="BL87" s="74">
        <f>BL88+BL89+BL90+BL91+BL92</f>
        <v>0</v>
      </c>
      <c r="BM87" s="74">
        <f>BM88+BM89+BM90+BM91+BM92</f>
        <v>0</v>
      </c>
      <c r="BN87" s="74">
        <f>BN88+BN89+BN90+BN91+BN92</f>
        <v>0</v>
      </c>
      <c r="BO87" s="74">
        <f>BO88+BO89+BO90+BO91+BO92</f>
        <v>0</v>
      </c>
      <c r="BP87" s="74">
        <f>BP88+BP89+BP90+BP91+BP92</f>
        <v>0</v>
      </c>
      <c r="BQ87" s="74">
        <f>BQ88+BQ89+BQ90+BQ91+BQ92</f>
        <v>0</v>
      </c>
      <c r="BR87" s="74">
        <f>BR88+BR89+BR90+BR91+BR92</f>
        <v>65.677999999999997</v>
      </c>
      <c r="BS87" s="74">
        <f>BS88+BS89+BS90+BS91+BS92</f>
        <v>65.677999999999997</v>
      </c>
      <c r="BT87" s="74">
        <f>BT88+BT89+BT90+BT91+BT92</f>
        <v>0</v>
      </c>
      <c r="BU87" s="74">
        <f>BU88+BU89+BU90+BU91+BU92</f>
        <v>0</v>
      </c>
      <c r="BV87" s="74">
        <f>BV88+BV89+BV90+BV91+BV92</f>
        <v>0</v>
      </c>
      <c r="BW87" s="74">
        <f>BW88+BW89+BW90+BW91+BW92</f>
        <v>0</v>
      </c>
      <c r="BX87" s="74">
        <f>BX88+BX89+BX90+BX91+BX92</f>
        <v>0</v>
      </c>
      <c r="BY87" s="74">
        <f>BY88+BY89+BY90+BY91+BY92</f>
        <v>0</v>
      </c>
      <c r="BZ87" s="74">
        <f>BZ88+BZ89+BZ90+BZ91+BZ92</f>
        <v>0</v>
      </c>
      <c r="CA87" s="74">
        <f>CA88+CA89+CA90+CA91+CA92</f>
        <v>0</v>
      </c>
      <c r="CB87" s="74">
        <f>CB88+CB89+CB90+CB91+CB92</f>
        <v>65.677999999999997</v>
      </c>
      <c r="CC87" s="74">
        <f>CC88+CC89+CC90+CC91+CC92</f>
        <v>0</v>
      </c>
      <c r="CD87" s="74">
        <f>CD88+CD89+CD90+CD91+CD92</f>
        <v>0</v>
      </c>
      <c r="CE87" s="74">
        <f>CE88+CE89+CE90+CE91+CE92</f>
        <v>0</v>
      </c>
      <c r="CF87" s="74">
        <f>CF88+CF89+CF90+CF91+CF92</f>
        <v>0</v>
      </c>
      <c r="CG87" s="74">
        <f>CG88+CG89+CG90+CG91+CG92</f>
        <v>0</v>
      </c>
      <c r="CH87" s="74">
        <f>CH88+CH89+CH90+CH91+CH92</f>
        <v>0</v>
      </c>
      <c r="CI87" s="74">
        <f>CI88+CI89+CI90+CI91+CI92</f>
        <v>0</v>
      </c>
      <c r="CJ87" s="74">
        <f>CJ88+CJ89+CJ90+CJ91+CJ92</f>
        <v>0</v>
      </c>
      <c r="CK87" s="74">
        <f>CK88+CK89+CK90+CK91+CK92</f>
        <v>0</v>
      </c>
      <c r="CL87" s="74">
        <f>CL88+CL89+CL90+CL91+CL92</f>
        <v>0</v>
      </c>
      <c r="CM87" s="74">
        <f>CM88+CM89+CM90+CM91+CM92</f>
        <v>0</v>
      </c>
      <c r="CN87" s="74">
        <f>CN88+CN89+CN90+CN91+CN92</f>
        <v>0</v>
      </c>
      <c r="CO87" s="74">
        <f>CO88+CO89+CO90+CO91+CO92</f>
        <v>0</v>
      </c>
      <c r="CP87" s="74">
        <f>CP88+CP89+CP90+CP91+CP92</f>
        <v>0</v>
      </c>
      <c r="CQ87" s="74">
        <f>CQ88+CQ89+CQ90+CQ91+CQ92</f>
        <v>0</v>
      </c>
      <c r="CR87" s="74">
        <f>CR88+CR89+CR90+CR91+CR92</f>
        <v>0</v>
      </c>
      <c r="CS87" s="74">
        <f>CS88+CS89+CS90+CS91+CS92</f>
        <v>0</v>
      </c>
      <c r="CT87" s="74">
        <f>CT88+CT89+CT90+CT91+CT92</f>
        <v>0</v>
      </c>
      <c r="CU87" s="74">
        <f>CU88+CU89+CU90+CU91+CU92</f>
        <v>0</v>
      </c>
      <c r="CV87" s="74">
        <f>CV88+CV89+CV90+CV91+CV92</f>
        <v>0</v>
      </c>
      <c r="CW87" s="74">
        <f>CW88+CW89+CW90+CW91+CW92</f>
        <v>0</v>
      </c>
      <c r="CX87" s="74">
        <f>CX88+CX89+CX90+CX91+CX92</f>
        <v>0</v>
      </c>
      <c r="CY87" s="74">
        <f>CY88+CY89+CY90+CY91+CY92</f>
        <v>0</v>
      </c>
      <c r="CZ87" s="74">
        <f>CZ88+CZ89+CZ90+CZ91+CZ92</f>
        <v>0</v>
      </c>
      <c r="DA87" s="74">
        <f>DA88+DA89+DA90+DA91+DA92</f>
        <v>0</v>
      </c>
      <c r="DB87" s="74">
        <f>DB88+DB89+DB90+DB91+DB92</f>
        <v>0</v>
      </c>
      <c r="DC87" s="74">
        <f>DC88+DC89+DC90+DC91+DC92</f>
        <v>0</v>
      </c>
      <c r="DD87" s="74">
        <f>DD88+DD89+DD90+DD91+DD92</f>
        <v>0</v>
      </c>
      <c r="DE87" s="74">
        <f>DE88+DE89+DE90+DE91+DE92</f>
        <v>0</v>
      </c>
      <c r="DF87" s="74">
        <f>DF88+DF89+DF90+DF91+DF92</f>
        <v>0</v>
      </c>
      <c r="DG87" s="74">
        <f>DG88+DG89+DG90+DG91+DG92</f>
        <v>0</v>
      </c>
      <c r="DH87" s="74">
        <f>DH88+DH89+DH90+DH91+DH92</f>
        <v>0</v>
      </c>
      <c r="DI87" s="74">
        <f>DI88+DI89+DI90+DI91+DI92</f>
        <v>0</v>
      </c>
      <c r="DJ87" s="74">
        <f>DJ88+DJ89+DJ90+DJ91+DJ92</f>
        <v>0</v>
      </c>
      <c r="DK87" s="74">
        <f>DK88+DK89+DK90+DK91+DK92</f>
        <v>0</v>
      </c>
      <c r="DL87" s="74">
        <f>DL88+DL89+DL90+DL91+DL92</f>
        <v>0</v>
      </c>
      <c r="DM87" s="74">
        <f>DM88+DM89+DM90+DM91+DM92</f>
        <v>0</v>
      </c>
      <c r="DN87" s="74">
        <f>DN88+DN89+DN90+DN91+DN92</f>
        <v>0</v>
      </c>
      <c r="DO87" s="74">
        <f>DO88+DO89+DO90+DO91+DO92</f>
        <v>0</v>
      </c>
      <c r="DP87" s="74">
        <f>DP88+DP89+DP90+DP91+DP92</f>
        <v>0</v>
      </c>
      <c r="DQ87" s="74">
        <f>DQ88+DQ89+DQ90+DQ91+DQ92</f>
        <v>0</v>
      </c>
      <c r="DR87" s="74">
        <f>DR88+DR89+DR90+DR91+DR92</f>
        <v>0</v>
      </c>
      <c r="DS87" s="74">
        <f>DS88+DS89+DS90+DS91+DS92</f>
        <v>0</v>
      </c>
      <c r="DT87" s="74">
        <f>DT88+DT89+DT90+DT91+DT92</f>
        <v>85.451000000000022</v>
      </c>
      <c r="DU87" s="74">
        <f>DU88+DU89+DU90+DU91+DU92</f>
        <v>85.451000000000022</v>
      </c>
      <c r="DV87" s="74">
        <f>DV88+DV89+DV90+DV91+DV92</f>
        <v>0</v>
      </c>
      <c r="DW87" s="74">
        <f>DW88+DW89+DW90+DW91+DW92</f>
        <v>0</v>
      </c>
      <c r="DX87" s="74">
        <f>DX88+DX89+DX90+DX91+DX92</f>
        <v>0</v>
      </c>
      <c r="DY87" s="74">
        <f>DY88+DY89+DY90+DY91+DY92</f>
        <v>0</v>
      </c>
      <c r="DZ87" s="74">
        <f>DZ88+DZ89+DZ90+DZ91+DZ92</f>
        <v>0</v>
      </c>
      <c r="EA87" s="74">
        <f>EA88+EA89+EA90+EA91+EA92</f>
        <v>0</v>
      </c>
      <c r="EB87" s="74">
        <f>EB88+EB89+EB90+EB91+EB92</f>
        <v>0</v>
      </c>
      <c r="EC87" s="74">
        <f>EC88+EC89+EC90+EC91+EC92</f>
        <v>0</v>
      </c>
      <c r="ED87" s="74">
        <f>ED88+ED89+ED90+ED91+ED92</f>
        <v>85.451000000000022</v>
      </c>
      <c r="EE87" s="74">
        <f>EE88+EE89+EE90+EE91+EE92</f>
        <v>0</v>
      </c>
      <c r="EF87" s="74">
        <f>EF88+EF89+EF90+EF91+EF92</f>
        <v>0</v>
      </c>
      <c r="EG87" s="74">
        <f>EG88+EG89+EG90+EG91+EG92</f>
        <v>0</v>
      </c>
      <c r="EH87" s="74">
        <f>EH88+EH89+EH90+EH91+EH92</f>
        <v>0</v>
      </c>
      <c r="EI87" s="74">
        <f>EI88+EI89+EI90+EI91+EI92</f>
        <v>0</v>
      </c>
      <c r="EJ87" s="74">
        <f>EJ88+EJ89+EJ90+EJ91+EJ92</f>
        <v>0</v>
      </c>
      <c r="EK87" s="74">
        <f>EK88+EK89+EK90+EK91+EK92</f>
        <v>0</v>
      </c>
      <c r="EL87" s="74">
        <f>EL88+EL89+EL90+EL91+EL92</f>
        <v>0</v>
      </c>
      <c r="EM87" s="74">
        <f>EM88+EM89+EM90+EM91+EM92</f>
        <v>0</v>
      </c>
      <c r="EN87" s="74">
        <f>EN88+EN89+EN90+EN91+EN92</f>
        <v>0</v>
      </c>
      <c r="EO87" s="74">
        <f>EO88+EO89+EO90+EO91+EO92</f>
        <v>0</v>
      </c>
      <c r="EP87" s="74">
        <f>EP88+EP89+EP90+EP91+EP92</f>
        <v>0</v>
      </c>
      <c r="EQ87" s="74">
        <f>EQ88+EQ89+EQ90+EQ91+EQ92</f>
        <v>0</v>
      </c>
      <c r="ER87" s="74">
        <f>ER88+ER89+ER90+ER91+ER92</f>
        <v>0</v>
      </c>
      <c r="ES87" s="74">
        <f>ES88+ES89+ES90+ES91+ES92</f>
        <v>0</v>
      </c>
      <c r="ET87" s="74">
        <f>ET88+ET89+ET90+ET91+ET92</f>
        <v>0</v>
      </c>
      <c r="EU87" s="74">
        <f>EU88+EU89+EU90+EU91+EU92</f>
        <v>258.61900000000003</v>
      </c>
      <c r="EV87" s="74">
        <f>EV88+EV89+EV90+EV91+EV92</f>
        <v>258.61900000000003</v>
      </c>
      <c r="EW87" s="74">
        <f>EW88+EW89+EW90+EW91+EW92</f>
        <v>0</v>
      </c>
      <c r="EX87" s="74">
        <f>EX88+EX89+EX90+EX91+EX92</f>
        <v>0</v>
      </c>
      <c r="EY87" s="74">
        <f>EY88+EY89+EY90+EY91+EY92</f>
        <v>0</v>
      </c>
      <c r="EZ87" s="74">
        <f>EZ88+EZ89+EZ90+EZ91+EZ92</f>
        <v>0</v>
      </c>
      <c r="FA87" s="74">
        <f>FA88+FA89+FA90+FA91+FA92</f>
        <v>0</v>
      </c>
      <c r="FB87" s="74">
        <f>FB88+FB89+FB90+FB91+FB92</f>
        <v>0</v>
      </c>
      <c r="FC87" s="74">
        <f>FC88+FC89+FC90+FC91+FC92</f>
        <v>0</v>
      </c>
      <c r="FD87" s="74">
        <f>FD88+FD89+FD90+FD91+FD92</f>
        <v>0</v>
      </c>
      <c r="FE87" s="74">
        <f>FE88+FE89+FE90+FE91+FE92</f>
        <v>258.61900000000003</v>
      </c>
      <c r="FF87" s="74">
        <f>FF88+FF89+FF90+FF91+FF92</f>
        <v>0</v>
      </c>
      <c r="FG87" s="74">
        <f>FG88+FG89+FG90+FG91+FG92</f>
        <v>0</v>
      </c>
      <c r="FH87" s="74">
        <f>FH88+FH89+FH90+FH91+FH92</f>
        <v>0</v>
      </c>
      <c r="FI87" s="74">
        <f>FI88+FI89+FI90+FI91+FI92</f>
        <v>0</v>
      </c>
      <c r="FJ87" s="74">
        <f>FJ88+FJ89+FJ90+FJ91+FJ92</f>
        <v>0</v>
      </c>
      <c r="FK87" s="74">
        <f>FK88+FK89+FK90+FK91+FK92</f>
        <v>0</v>
      </c>
      <c r="FL87" s="74">
        <f>FL88+FL89+FL90+FL91+FL92</f>
        <v>0</v>
      </c>
      <c r="FM87" s="74">
        <f>FM88+FM89+FM90+FM91+FM92</f>
        <v>0</v>
      </c>
      <c r="FN87" s="74">
        <f>FN88+FN89+FN90+FN91+FN92</f>
        <v>0</v>
      </c>
      <c r="FO87" s="74">
        <f>FO88+FO89+FO90+FO91+FO92</f>
        <v>0</v>
      </c>
      <c r="FP87" s="74">
        <f>FP88+FP89+FP90+FP91+FP92</f>
        <v>0</v>
      </c>
      <c r="FQ87" s="74">
        <f>FQ88+FQ89+FQ90+FQ91+FQ92</f>
        <v>0</v>
      </c>
      <c r="FR87" s="74">
        <f>FR88+FR89+FR90+FR91+FR92</f>
        <v>0</v>
      </c>
      <c r="FS87" s="74">
        <f>FS88+FS89+FS90+FS91+FS92</f>
        <v>0</v>
      </c>
      <c r="FT87" s="74">
        <f>FT88+FT89+FT90+FT91+FT92</f>
        <v>0</v>
      </c>
      <c r="FU87" s="74">
        <f>FU88+FU89+FU90+FU91+FU92</f>
        <v>0</v>
      </c>
      <c r="FV87" s="74">
        <f>FV88+FV89+FV90+FV91+FV92</f>
        <v>23.117000000000001</v>
      </c>
      <c r="FW87" s="74">
        <f>FW88+FW89+FW90+FW91+FW92</f>
        <v>75.963999999999999</v>
      </c>
      <c r="FX87" s="74">
        <f>FX88+FX89+FX90+FX91+FX92</f>
        <v>47.670999999999999</v>
      </c>
      <c r="FY87" s="74">
        <f>FY88+FY89+FY90+FY91+FY92</f>
        <v>0</v>
      </c>
      <c r="FZ87" s="74">
        <f>FZ88+FZ89+FZ90+FZ91+FZ92</f>
        <v>76.557000000000002</v>
      </c>
      <c r="GA87" s="74">
        <f>GA88+GA89+GA90+GA91+GA92</f>
        <v>223.30899999999997</v>
      </c>
      <c r="GB87" s="20"/>
    </row>
    <row r="88" spans="1:184" ht="33.75" customHeight="1" x14ac:dyDescent="0.25">
      <c r="A88" s="37" t="s">
        <v>57</v>
      </c>
      <c r="B88" s="36" t="s">
        <v>56</v>
      </c>
      <c r="C88" s="73" t="s">
        <v>26</v>
      </c>
      <c r="D88" s="23"/>
      <c r="E88" s="67">
        <v>2015</v>
      </c>
      <c r="F88" s="67">
        <v>2016</v>
      </c>
      <c r="G88" s="24">
        <f>H88</f>
        <v>137.77699999999999</v>
      </c>
      <c r="H88" s="34">
        <f>I88+EU88</f>
        <v>137.77699999999999</v>
      </c>
      <c r="I88" s="31"/>
      <c r="J88" s="23"/>
      <c r="K88" s="23"/>
      <c r="L88" s="23">
        <v>12.7</v>
      </c>
      <c r="M88" s="23"/>
      <c r="N88" s="30"/>
      <c r="O88" s="23">
        <f>J88+K88+L88+M88+N88</f>
        <v>12.7</v>
      </c>
      <c r="P88" s="22">
        <f>Q88+AH88</f>
        <v>0</v>
      </c>
      <c r="Q88" s="22">
        <f>S88+T88+U88+V88+W88+X88+Y88+Z88+AA88+AB88+AC88+AD88</f>
        <v>0</v>
      </c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2">
        <f>AI88+AJ88+AK88+AL88+AM88+AN88+AO88</f>
        <v>0</v>
      </c>
      <c r="AI88" s="29"/>
      <c r="AJ88" s="29"/>
      <c r="AK88" s="29"/>
      <c r="AL88" s="29"/>
      <c r="AM88" s="29"/>
      <c r="AN88" s="29"/>
      <c r="AO88" s="29"/>
      <c r="AP88" s="29"/>
      <c r="AQ88" s="22">
        <f>AR88+BI88</f>
        <v>74.286000000000001</v>
      </c>
      <c r="AR88" s="22">
        <f>AT88+AU88+AV88+AW88+AX88+BA88</f>
        <v>74.286000000000001</v>
      </c>
      <c r="AS88" s="29"/>
      <c r="AT88" s="29"/>
      <c r="AU88" s="29"/>
      <c r="AV88" s="29"/>
      <c r="AW88" s="29"/>
      <c r="AX88" s="29"/>
      <c r="AY88" s="29"/>
      <c r="AZ88" s="29"/>
      <c r="BA88" s="29">
        <v>74.286000000000001</v>
      </c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2">
        <f>BS88+CJ88</f>
        <v>63.491</v>
      </c>
      <c r="BS88" s="22">
        <f>BU88+BV88+BW88+BX88+BY88+CB88</f>
        <v>63.491</v>
      </c>
      <c r="BT88" s="21"/>
      <c r="BU88" s="21"/>
      <c r="BV88" s="21"/>
      <c r="BW88" s="21"/>
      <c r="BX88" s="21"/>
      <c r="BY88" s="21"/>
      <c r="BZ88" s="21"/>
      <c r="CA88" s="21"/>
      <c r="CB88" s="21">
        <v>63.491</v>
      </c>
      <c r="CC88" s="21"/>
      <c r="CD88" s="21"/>
      <c r="CE88" s="21"/>
      <c r="CF88" s="21"/>
      <c r="CG88" s="21"/>
      <c r="CH88" s="29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2">
        <f>CT88+DK88</f>
        <v>0</v>
      </c>
      <c r="CT88" s="22">
        <f>CV88+CW88+CX88+CY88+CZ88+DC88</f>
        <v>0</v>
      </c>
      <c r="CU88" s="29"/>
      <c r="CV88" s="21"/>
      <c r="CW88" s="29"/>
      <c r="CX88" s="29"/>
      <c r="CY88" s="29"/>
      <c r="CZ88" s="29"/>
      <c r="DA88" s="29"/>
      <c r="DB88" s="29"/>
      <c r="DC88" s="21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2">
        <f>DU88+EL88</f>
        <v>0</v>
      </c>
      <c r="DU88" s="22">
        <f>DW88+DX88+DY88+DZ88+EA88+ED88</f>
        <v>0</v>
      </c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2">
        <f>EV88+FM88</f>
        <v>137.77699999999999</v>
      </c>
      <c r="EV88" s="21">
        <f>EX88+EY88+EZ88+FA88+FB88+FC88+FE88</f>
        <v>137.77699999999999</v>
      </c>
      <c r="EW88" s="29"/>
      <c r="EX88" s="22">
        <f>S88+AT88+BU88+CV88+DW88</f>
        <v>0</v>
      </c>
      <c r="EY88" s="22">
        <f>T88+AU88+BV88+CW88+DX88</f>
        <v>0</v>
      </c>
      <c r="EZ88" s="22">
        <f>U88+AV88+BW88+CX88+DY88</f>
        <v>0</v>
      </c>
      <c r="FA88" s="22">
        <f>V88+AW88+BX88+CY88+DZ88</f>
        <v>0</v>
      </c>
      <c r="FB88" s="22">
        <f>W88+AX88+BY88+CZ88+EA88</f>
        <v>0</v>
      </c>
      <c r="FC88" s="22">
        <f>X88+AY88+BZ88+DA88+EB88</f>
        <v>0</v>
      </c>
      <c r="FD88" s="22">
        <f>Y88+AZ88+CA88+DB88+EC88</f>
        <v>0</v>
      </c>
      <c r="FE88" s="22">
        <f>Z88+BA88+CB88+DC88+ED88</f>
        <v>137.77699999999999</v>
      </c>
      <c r="FF88" s="22">
        <f>AA88+BB88+CC88+DD88+EE88</f>
        <v>0</v>
      </c>
      <c r="FG88" s="22">
        <f>AB88+BC88+CD88+DE88+EF88</f>
        <v>0</v>
      </c>
      <c r="FH88" s="22">
        <f>AC88+BD88+CE88+DF88+EG88</f>
        <v>0</v>
      </c>
      <c r="FI88" s="22">
        <f>AD88+BE88+CF88+DG88+EH88</f>
        <v>0</v>
      </c>
      <c r="FJ88" s="22">
        <f>AE88+BF88+CG88+DH88+EI88</f>
        <v>0</v>
      </c>
      <c r="FK88" s="22">
        <f>AF88+BG88+CH88+DI88+EJ88</f>
        <v>0</v>
      </c>
      <c r="FL88" s="22">
        <f>AG88+BH88+CI88+DJ88+EK88</f>
        <v>0</v>
      </c>
      <c r="FM88" s="22">
        <f>AH88+BI88+CJ88+DK88+EL88</f>
        <v>0</v>
      </c>
      <c r="FN88" s="22">
        <f>AI88+BJ88+CK88+DL88+EM88</f>
        <v>0</v>
      </c>
      <c r="FO88" s="29"/>
      <c r="FP88" s="29"/>
      <c r="FQ88" s="29"/>
      <c r="FR88" s="29"/>
      <c r="FS88" s="29"/>
      <c r="FT88" s="29"/>
      <c r="FU88" s="29"/>
      <c r="FV88" s="29"/>
      <c r="FW88" s="21">
        <v>70.941999999999993</v>
      </c>
      <c r="FX88" s="21">
        <v>45.817999999999998</v>
      </c>
      <c r="FY88" s="21"/>
      <c r="FZ88" s="29"/>
      <c r="GA88" s="21">
        <f>FZ88+FY88+FX88+FW88+FV88</f>
        <v>116.75999999999999</v>
      </c>
      <c r="GB88" s="20"/>
    </row>
    <row r="89" spans="1:184" ht="33.75" customHeight="1" x14ac:dyDescent="0.25">
      <c r="A89" s="37" t="s">
        <v>55</v>
      </c>
      <c r="B89" s="36" t="s">
        <v>54</v>
      </c>
      <c r="C89" s="73" t="s">
        <v>26</v>
      </c>
      <c r="D89" s="23"/>
      <c r="E89" s="26">
        <v>2014</v>
      </c>
      <c r="F89" s="26">
        <v>2014</v>
      </c>
      <c r="G89" s="24">
        <f>H89</f>
        <v>27.277999999999999</v>
      </c>
      <c r="H89" s="34">
        <f>I89+EU89</f>
        <v>27.277999999999999</v>
      </c>
      <c r="I89" s="31"/>
      <c r="J89" s="23">
        <v>2.06</v>
      </c>
      <c r="K89" s="23"/>
      <c r="L89" s="23"/>
      <c r="M89" s="23"/>
      <c r="N89" s="30"/>
      <c r="O89" s="23">
        <f>J89+K89+L89+M89+N89</f>
        <v>2.06</v>
      </c>
      <c r="P89" s="22">
        <f>Q89+AH89</f>
        <v>21.821999999999999</v>
      </c>
      <c r="Q89" s="22">
        <f>S89+T89+U89+V89+W89+X89+Y89+Z89+AA89+AB89+AC89+AD89</f>
        <v>21.821999999999999</v>
      </c>
      <c r="R89" s="29"/>
      <c r="S89" s="29"/>
      <c r="T89" s="29"/>
      <c r="U89" s="29"/>
      <c r="V89" s="29"/>
      <c r="W89" s="29"/>
      <c r="X89" s="29"/>
      <c r="Y89" s="29"/>
      <c r="Z89" s="29">
        <v>21.821999999999999</v>
      </c>
      <c r="AA89" s="29"/>
      <c r="AB89" s="29"/>
      <c r="AC89" s="29"/>
      <c r="AD89" s="29"/>
      <c r="AE89" s="29"/>
      <c r="AF89" s="29"/>
      <c r="AG89" s="29"/>
      <c r="AH89" s="22">
        <f>AI89+AJ89+AK89+AL89+AM89+AN89+AO89</f>
        <v>0</v>
      </c>
      <c r="AI89" s="29"/>
      <c r="AJ89" s="29"/>
      <c r="AK89" s="29"/>
      <c r="AL89" s="29"/>
      <c r="AM89" s="29"/>
      <c r="AN89" s="29"/>
      <c r="AO89" s="29"/>
      <c r="AP89" s="29"/>
      <c r="AQ89" s="22">
        <f>AR89+BI89</f>
        <v>5.4560000000000004</v>
      </c>
      <c r="AR89" s="22">
        <f>AT89+AU89+AV89+AW89+AX89+BA89</f>
        <v>5.4560000000000004</v>
      </c>
      <c r="AS89" s="29"/>
      <c r="AT89" s="29"/>
      <c r="AU89" s="29"/>
      <c r="AV89" s="29"/>
      <c r="AW89" s="29"/>
      <c r="AX89" s="29"/>
      <c r="AY89" s="29"/>
      <c r="AZ89" s="29"/>
      <c r="BA89" s="29">
        <v>5.4560000000000004</v>
      </c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2">
        <f>BS89+CJ89</f>
        <v>0</v>
      </c>
      <c r="BS89" s="22">
        <f>BU89+BV89+BW89+BX89+BY89+CB89</f>
        <v>0</v>
      </c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9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2">
        <f>CT89+DK89</f>
        <v>0</v>
      </c>
      <c r="CT89" s="22">
        <f>CV89+CW89+CX89+CY89+CZ89+DC89</f>
        <v>0</v>
      </c>
      <c r="CU89" s="29"/>
      <c r="CV89" s="21"/>
      <c r="CW89" s="29"/>
      <c r="CX89" s="29"/>
      <c r="CY89" s="29"/>
      <c r="CZ89" s="29"/>
      <c r="DA89" s="29"/>
      <c r="DB89" s="29"/>
      <c r="DC89" s="21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2">
        <f>DU89+EL89</f>
        <v>0</v>
      </c>
      <c r="DU89" s="22">
        <f>DW89+DX89+DY89+DZ89+EA89+ED89</f>
        <v>0</v>
      </c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2">
        <f>EV89+FM89</f>
        <v>27.277999999999999</v>
      </c>
      <c r="EV89" s="21">
        <f>EX89+EY89+EZ89+FA89+FB89+FC89+FE89</f>
        <v>27.277999999999999</v>
      </c>
      <c r="EW89" s="29"/>
      <c r="EX89" s="22">
        <f>S89+AT89+BU89+CV89+DW89</f>
        <v>0</v>
      </c>
      <c r="EY89" s="22">
        <f>T89+AU89+BV89+CW89+DX89</f>
        <v>0</v>
      </c>
      <c r="EZ89" s="22">
        <f>U89+AV89+BW89+CX89+DY89</f>
        <v>0</v>
      </c>
      <c r="FA89" s="22">
        <f>V89+AW89+BX89+CY89+DZ89</f>
        <v>0</v>
      </c>
      <c r="FB89" s="22">
        <f>W89+AX89+BY89+CZ89+EA89</f>
        <v>0</v>
      </c>
      <c r="FC89" s="22">
        <f>X89+AY89+BZ89+DA89+EB89</f>
        <v>0</v>
      </c>
      <c r="FD89" s="22">
        <f>Y89+AZ89+CA89+DB89+EC89</f>
        <v>0</v>
      </c>
      <c r="FE89" s="22">
        <f>Z89+BA89+CB89+DC89+ED89</f>
        <v>27.277999999999999</v>
      </c>
      <c r="FF89" s="22">
        <f>AA89+BB89+CC89+DD89+EE89</f>
        <v>0</v>
      </c>
      <c r="FG89" s="22">
        <f>AB89+BC89+CD89+DE89+EF89</f>
        <v>0</v>
      </c>
      <c r="FH89" s="22">
        <f>AC89+BD89+CE89+DF89+EG89</f>
        <v>0</v>
      </c>
      <c r="FI89" s="22">
        <f>AD89+BE89+CF89+DG89+EH89</f>
        <v>0</v>
      </c>
      <c r="FJ89" s="22">
        <f>AE89+BF89+CG89+DH89+EI89</f>
        <v>0</v>
      </c>
      <c r="FK89" s="22">
        <f>AF89+BG89+CH89+DI89+EJ89</f>
        <v>0</v>
      </c>
      <c r="FL89" s="22">
        <f>AG89+BH89+CI89+DJ89+EK89</f>
        <v>0</v>
      </c>
      <c r="FM89" s="22">
        <f>AH89+BI89+CJ89+DK89+EL89</f>
        <v>0</v>
      </c>
      <c r="FN89" s="22">
        <f>AI89+BJ89+CK89+DL89+EM89</f>
        <v>0</v>
      </c>
      <c r="FO89" s="29"/>
      <c r="FP89" s="29"/>
      <c r="FQ89" s="29"/>
      <c r="FR89" s="29"/>
      <c r="FS89" s="29"/>
      <c r="FT89" s="29"/>
      <c r="FU89" s="29"/>
      <c r="FV89" s="21">
        <v>23.117000000000001</v>
      </c>
      <c r="FW89" s="29"/>
      <c r="FX89" s="21"/>
      <c r="FY89" s="21"/>
      <c r="FZ89" s="29"/>
      <c r="GA89" s="21">
        <f>FZ89+FY89+FX89+FW89+FV89</f>
        <v>23.117000000000001</v>
      </c>
      <c r="GB89" s="20"/>
    </row>
    <row r="90" spans="1:184" ht="33.75" customHeight="1" x14ac:dyDescent="0.25">
      <c r="A90" s="37" t="s">
        <v>53</v>
      </c>
      <c r="B90" s="38" t="s">
        <v>52</v>
      </c>
      <c r="C90" s="73" t="s">
        <v>26</v>
      </c>
      <c r="D90" s="23"/>
      <c r="E90" s="43">
        <v>2018</v>
      </c>
      <c r="F90" s="43">
        <v>2018</v>
      </c>
      <c r="G90" s="24">
        <f>90.338</f>
        <v>90.337999999999994</v>
      </c>
      <c r="H90" s="34">
        <f>90.338</f>
        <v>90.337999999999994</v>
      </c>
      <c r="I90" s="72"/>
      <c r="J90" s="23"/>
      <c r="K90" s="23"/>
      <c r="L90" s="23"/>
      <c r="M90" s="23"/>
      <c r="N90" s="30"/>
      <c r="O90" s="23">
        <f>J90+K90+L90+M90+N90</f>
        <v>0</v>
      </c>
      <c r="P90" s="22">
        <f>Q90+AH90</f>
        <v>0</v>
      </c>
      <c r="Q90" s="22">
        <f>S90+T90+U90+V90+W90+X90+Y90+Z90+AA90+AB90+AC90+AD90</f>
        <v>0</v>
      </c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42"/>
      <c r="AI90" s="71"/>
      <c r="AJ90" s="71"/>
      <c r="AK90" s="71"/>
      <c r="AL90" s="71"/>
      <c r="AM90" s="71"/>
      <c r="AN90" s="71"/>
      <c r="AO90" s="71"/>
      <c r="AP90" s="71"/>
      <c r="AQ90" s="22">
        <f>AR90+BI90</f>
        <v>0</v>
      </c>
      <c r="AR90" s="22">
        <f>AT90+AU90+AV90+AW90+AX90+BA90</f>
        <v>0</v>
      </c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71"/>
      <c r="BM90" s="71"/>
      <c r="BN90" s="71"/>
      <c r="BO90" s="71"/>
      <c r="BP90" s="71"/>
      <c r="BQ90" s="71"/>
      <c r="BR90" s="22">
        <f>BS90+CJ90</f>
        <v>0</v>
      </c>
      <c r="BS90" s="22">
        <f>BU90+BV90+BW90+BX90+BY90+CB90</f>
        <v>0</v>
      </c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7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22">
        <f>CT90+DK90</f>
        <v>0</v>
      </c>
      <c r="CT90" s="22">
        <f>CV90+CW90+CX90+CY90+CZ90+DC90</f>
        <v>0</v>
      </c>
      <c r="CU90" s="71"/>
      <c r="CV90" s="41"/>
      <c r="CW90" s="71"/>
      <c r="CX90" s="71"/>
      <c r="CY90" s="71"/>
      <c r="CZ90" s="71"/>
      <c r="DA90" s="71"/>
      <c r="DB90" s="71"/>
      <c r="DC90" s="4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22">
        <f>DU90+EL90</f>
        <v>85.451000000000022</v>
      </c>
      <c r="DU90" s="22">
        <f>DW90+DX90+DY90+DZ90+EA90+ED90</f>
        <v>85.451000000000022</v>
      </c>
      <c r="DV90" s="71"/>
      <c r="DW90" s="71"/>
      <c r="DX90" s="71"/>
      <c r="DY90" s="71"/>
      <c r="DZ90" s="71"/>
      <c r="EA90" s="71"/>
      <c r="EB90" s="71"/>
      <c r="EC90" s="71"/>
      <c r="ED90" s="71">
        <f>24.701+67.808-7.058</f>
        <v>85.451000000000022</v>
      </c>
      <c r="EE90" s="71"/>
      <c r="EF90" s="71"/>
      <c r="EG90" s="71"/>
      <c r="EH90" s="71"/>
      <c r="EI90" s="71"/>
      <c r="EJ90" s="71"/>
      <c r="EK90" s="71"/>
      <c r="EL90" s="71"/>
      <c r="EM90" s="71"/>
      <c r="EN90" s="71"/>
      <c r="EO90" s="71"/>
      <c r="EP90" s="71"/>
      <c r="EQ90" s="71"/>
      <c r="ER90" s="71"/>
      <c r="ES90" s="71"/>
      <c r="ET90" s="71"/>
      <c r="EU90" s="22">
        <f>EV90+FM90</f>
        <v>85.451000000000022</v>
      </c>
      <c r="EV90" s="21">
        <f>EX90+EY90+EZ90+FA90+FB90+FC90+FE90</f>
        <v>85.451000000000022</v>
      </c>
      <c r="EW90" s="71"/>
      <c r="EX90" s="42"/>
      <c r="EY90" s="42"/>
      <c r="EZ90" s="42"/>
      <c r="FA90" s="42"/>
      <c r="FB90" s="42"/>
      <c r="FC90" s="42"/>
      <c r="FD90" s="42"/>
      <c r="FE90" s="22">
        <f>Z90+BA90+CB90+DC90+ED90</f>
        <v>85.451000000000022</v>
      </c>
      <c r="FF90" s="42"/>
      <c r="FG90" s="42"/>
      <c r="FH90" s="42"/>
      <c r="FI90" s="42"/>
      <c r="FJ90" s="42"/>
      <c r="FK90" s="42"/>
      <c r="FL90" s="42"/>
      <c r="FM90" s="42"/>
      <c r="FN90" s="42"/>
      <c r="FO90" s="71"/>
      <c r="FP90" s="71"/>
      <c r="FQ90" s="71"/>
      <c r="FR90" s="71"/>
      <c r="FS90" s="71"/>
      <c r="FT90" s="71"/>
      <c r="FU90" s="71"/>
      <c r="FV90" s="41"/>
      <c r="FW90" s="41"/>
      <c r="FX90" s="41"/>
      <c r="FY90" s="41"/>
      <c r="FZ90" s="41">
        <f>20.933+61.605-5.981</f>
        <v>76.557000000000002</v>
      </c>
      <c r="GA90" s="21">
        <f>FZ90+FY90+FX90+FW90+FV90</f>
        <v>76.557000000000002</v>
      </c>
      <c r="GB90" s="20"/>
    </row>
    <row r="91" spans="1:184" ht="33.75" customHeight="1" x14ac:dyDescent="0.25">
      <c r="A91" s="37" t="s">
        <v>51</v>
      </c>
      <c r="B91" s="38" t="s">
        <v>50</v>
      </c>
      <c r="C91" s="73" t="s">
        <v>26</v>
      </c>
      <c r="D91" s="23"/>
      <c r="E91" s="43">
        <v>2015</v>
      </c>
      <c r="F91" s="43">
        <v>2015</v>
      </c>
      <c r="G91" s="24">
        <f>H91</f>
        <v>5.9260000000000002</v>
      </c>
      <c r="H91" s="34">
        <f>I91+EU91</f>
        <v>5.9260000000000002</v>
      </c>
      <c r="I91" s="72"/>
      <c r="J91" s="23"/>
      <c r="K91" s="23">
        <v>0.15</v>
      </c>
      <c r="L91" s="23"/>
      <c r="M91" s="23"/>
      <c r="N91" s="30"/>
      <c r="O91" s="23">
        <f>J91+K91+L91+M91+N91</f>
        <v>0.15</v>
      </c>
      <c r="P91" s="22">
        <f>Q91+AH91</f>
        <v>0</v>
      </c>
      <c r="Q91" s="22">
        <f>S91+T91+U91+V91+W91+X91+Y91+Z91+AA91+AB91+AC91+AD91</f>
        <v>0</v>
      </c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42"/>
      <c r="AI91" s="71"/>
      <c r="AJ91" s="71"/>
      <c r="AK91" s="71"/>
      <c r="AL91" s="71"/>
      <c r="AM91" s="71"/>
      <c r="AN91" s="71"/>
      <c r="AO91" s="71"/>
      <c r="AP91" s="71"/>
      <c r="AQ91" s="22">
        <f>AR91+BI91</f>
        <v>5.9260000000000002</v>
      </c>
      <c r="AR91" s="22">
        <f>AT91+AU91+AV91+AW91+AX91+BA91</f>
        <v>5.9260000000000002</v>
      </c>
      <c r="AS91" s="71"/>
      <c r="AT91" s="71"/>
      <c r="AU91" s="71"/>
      <c r="AV91" s="71"/>
      <c r="AW91" s="71"/>
      <c r="AX91" s="71"/>
      <c r="AY91" s="71"/>
      <c r="AZ91" s="71"/>
      <c r="BA91" s="71">
        <v>5.9260000000000002</v>
      </c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22">
        <f>BS91+CJ91</f>
        <v>0</v>
      </c>
      <c r="BS91" s="22">
        <f>BU91+BV91+BW91+BX91+BY91+CB91</f>
        <v>0</v>
      </c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7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22">
        <f>CT91+DK91</f>
        <v>0</v>
      </c>
      <c r="CT91" s="22">
        <f>CV91+CW91+CX91+CY91+CZ91+DC91</f>
        <v>0</v>
      </c>
      <c r="CU91" s="71"/>
      <c r="CV91" s="41"/>
      <c r="CW91" s="71"/>
      <c r="CX91" s="71"/>
      <c r="CY91" s="71"/>
      <c r="CZ91" s="71"/>
      <c r="DA91" s="71"/>
      <c r="DB91" s="71"/>
      <c r="DC91" s="4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22">
        <f>DU91+EL91</f>
        <v>0</v>
      </c>
      <c r="DU91" s="22">
        <f>DW91+DX91+DY91+DZ91+EA91+ED91</f>
        <v>0</v>
      </c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  <c r="EO91" s="71"/>
      <c r="EP91" s="71"/>
      <c r="EQ91" s="71"/>
      <c r="ER91" s="71"/>
      <c r="ES91" s="71"/>
      <c r="ET91" s="71"/>
      <c r="EU91" s="22">
        <f>EV91+FM91</f>
        <v>5.9260000000000002</v>
      </c>
      <c r="EV91" s="21">
        <f>EX91+EY91+EZ91+FA91+FB91+FC91+FE91</f>
        <v>5.9260000000000002</v>
      </c>
      <c r="EW91" s="71"/>
      <c r="EX91" s="42"/>
      <c r="EY91" s="42"/>
      <c r="EZ91" s="42"/>
      <c r="FA91" s="42"/>
      <c r="FB91" s="42"/>
      <c r="FC91" s="42"/>
      <c r="FD91" s="42"/>
      <c r="FE91" s="22">
        <f>Z91+BA91+CB91+DC91+ED91</f>
        <v>5.9260000000000002</v>
      </c>
      <c r="FF91" s="42"/>
      <c r="FG91" s="42"/>
      <c r="FH91" s="42"/>
      <c r="FI91" s="42"/>
      <c r="FJ91" s="42"/>
      <c r="FK91" s="42"/>
      <c r="FL91" s="42"/>
      <c r="FM91" s="42"/>
      <c r="FN91" s="42"/>
      <c r="FO91" s="71"/>
      <c r="FP91" s="71"/>
      <c r="FQ91" s="71"/>
      <c r="FR91" s="71"/>
      <c r="FS91" s="71"/>
      <c r="FT91" s="71"/>
      <c r="FU91" s="71"/>
      <c r="FV91" s="41"/>
      <c r="FW91" s="41">
        <v>5.0220000000000002</v>
      </c>
      <c r="FX91" s="41"/>
      <c r="FY91" s="41"/>
      <c r="FZ91" s="41"/>
      <c r="GA91" s="21">
        <f>FZ91+FY91+FX91+FW91+FV91</f>
        <v>5.0220000000000002</v>
      </c>
      <c r="GB91" s="20"/>
    </row>
    <row r="92" spans="1:184" ht="33.75" customHeight="1" x14ac:dyDescent="0.25">
      <c r="A92" s="37" t="s">
        <v>49</v>
      </c>
      <c r="B92" s="38" t="s">
        <v>48</v>
      </c>
      <c r="C92" s="73" t="s">
        <v>26</v>
      </c>
      <c r="D92" s="23"/>
      <c r="E92" s="43">
        <v>2016</v>
      </c>
      <c r="F92" s="43">
        <v>2016</v>
      </c>
      <c r="G92" s="24">
        <f>H92</f>
        <v>2.1869999999999998</v>
      </c>
      <c r="H92" s="34">
        <f>I92+EU92</f>
        <v>2.1869999999999998</v>
      </c>
      <c r="I92" s="72"/>
      <c r="J92" s="30"/>
      <c r="K92" s="30"/>
      <c r="L92" s="23">
        <v>0.2</v>
      </c>
      <c r="M92" s="23"/>
      <c r="N92" s="30"/>
      <c r="O92" s="23">
        <f>J92+K92+L92+M92+N92</f>
        <v>0.2</v>
      </c>
      <c r="P92" s="22">
        <f>Q92+AH92</f>
        <v>0</v>
      </c>
      <c r="Q92" s="22">
        <f>S92+T92+U92+V92+W92+X92+Y92+Z92+AA92+AB92+AC92+AD92</f>
        <v>0</v>
      </c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42"/>
      <c r="AI92" s="71"/>
      <c r="AJ92" s="71"/>
      <c r="AK92" s="71"/>
      <c r="AL92" s="71"/>
      <c r="AM92" s="71"/>
      <c r="AN92" s="71"/>
      <c r="AO92" s="71"/>
      <c r="AP92" s="71"/>
      <c r="AQ92" s="42"/>
      <c r="AR92" s="42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22">
        <f>BS92+CJ92</f>
        <v>2.1869999999999998</v>
      </c>
      <c r="BS92" s="22">
        <f>BU92+BV92+BW92+BX92+BY92+CB92</f>
        <v>2.1869999999999998</v>
      </c>
      <c r="BT92" s="41"/>
      <c r="BU92" s="41"/>
      <c r="BV92" s="41"/>
      <c r="BW92" s="41"/>
      <c r="BX92" s="41"/>
      <c r="BY92" s="41"/>
      <c r="BZ92" s="41"/>
      <c r="CA92" s="41"/>
      <c r="CB92" s="41">
        <v>2.1869999999999998</v>
      </c>
      <c r="CC92" s="41"/>
      <c r="CD92" s="41"/>
      <c r="CE92" s="41"/>
      <c r="CF92" s="41"/>
      <c r="CG92" s="41"/>
      <c r="CH92" s="7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22">
        <f>CT92+DK92</f>
        <v>0</v>
      </c>
      <c r="CT92" s="22">
        <f>CV92+CW92+CX92+CY92+CZ92+DC92</f>
        <v>0</v>
      </c>
      <c r="CU92" s="71"/>
      <c r="CV92" s="41"/>
      <c r="CW92" s="71"/>
      <c r="CX92" s="71"/>
      <c r="CY92" s="71"/>
      <c r="CZ92" s="71"/>
      <c r="DA92" s="71"/>
      <c r="DB92" s="71"/>
      <c r="DC92" s="4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22">
        <f>DU92+EL92</f>
        <v>0</v>
      </c>
      <c r="DU92" s="22">
        <f>DW92+DX92+DY92+DZ92+EA92+ED92</f>
        <v>0</v>
      </c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  <c r="EN92" s="71"/>
      <c r="EO92" s="71"/>
      <c r="EP92" s="71"/>
      <c r="EQ92" s="71"/>
      <c r="ER92" s="71"/>
      <c r="ES92" s="71"/>
      <c r="ET92" s="71"/>
      <c r="EU92" s="22">
        <f>EV92+FM92</f>
        <v>2.1869999999999998</v>
      </c>
      <c r="EV92" s="21">
        <f>EX92+EY92+EZ92+FA92+FB92+FC92+FE92</f>
        <v>2.1869999999999998</v>
      </c>
      <c r="EW92" s="71"/>
      <c r="EX92" s="42"/>
      <c r="EY92" s="42"/>
      <c r="EZ92" s="42"/>
      <c r="FA92" s="42"/>
      <c r="FB92" s="42"/>
      <c r="FC92" s="42"/>
      <c r="FD92" s="42"/>
      <c r="FE92" s="22">
        <f>Z92+BA92+CB92+DC92+ED92</f>
        <v>2.1869999999999998</v>
      </c>
      <c r="FF92" s="42"/>
      <c r="FG92" s="42"/>
      <c r="FH92" s="42"/>
      <c r="FI92" s="42"/>
      <c r="FJ92" s="42"/>
      <c r="FK92" s="42"/>
      <c r="FL92" s="42"/>
      <c r="FM92" s="42"/>
      <c r="FN92" s="42"/>
      <c r="FO92" s="71"/>
      <c r="FP92" s="71"/>
      <c r="FQ92" s="71"/>
      <c r="FR92" s="71"/>
      <c r="FS92" s="71"/>
      <c r="FT92" s="71"/>
      <c r="FU92" s="71"/>
      <c r="FV92" s="71"/>
      <c r="FW92" s="71"/>
      <c r="FX92" s="41">
        <v>1.853</v>
      </c>
      <c r="FY92" s="41"/>
      <c r="FZ92" s="71"/>
      <c r="GA92" s="21">
        <f>FZ92+FY92+FX92+FW92+FV92</f>
        <v>1.853</v>
      </c>
      <c r="GB92" s="20"/>
    </row>
    <row r="93" spans="1:184" ht="24.75" customHeight="1" x14ac:dyDescent="0.25">
      <c r="A93" s="37"/>
      <c r="B93" s="69" t="s">
        <v>47</v>
      </c>
      <c r="C93" s="44"/>
      <c r="D93" s="23"/>
      <c r="E93" s="43"/>
      <c r="F93" s="43"/>
      <c r="G93" s="34">
        <f>G94+G95</f>
        <v>143.43100000000001</v>
      </c>
      <c r="H93" s="34">
        <f>H94+H95</f>
        <v>143.43100000000001</v>
      </c>
      <c r="I93" s="34">
        <f>I94+I95</f>
        <v>0</v>
      </c>
      <c r="J93" s="70">
        <f>J94+J95</f>
        <v>0</v>
      </c>
      <c r="K93" s="70">
        <f>K94+K95</f>
        <v>0</v>
      </c>
      <c r="L93" s="70">
        <f>L94+L95</f>
        <v>20</v>
      </c>
      <c r="M93" s="70">
        <f>M94+M95</f>
        <v>0</v>
      </c>
      <c r="N93" s="70">
        <f>N94+N95</f>
        <v>0</v>
      </c>
      <c r="O93" s="70">
        <f>O94+O95</f>
        <v>20</v>
      </c>
      <c r="P93" s="34">
        <f>P94+P95</f>
        <v>0</v>
      </c>
      <c r="Q93" s="34">
        <f>Q94+Q95</f>
        <v>0</v>
      </c>
      <c r="R93" s="34">
        <f>R94+R95</f>
        <v>0</v>
      </c>
      <c r="S93" s="34">
        <f>S94+S95</f>
        <v>0</v>
      </c>
      <c r="T93" s="34">
        <f>T94+T95</f>
        <v>0</v>
      </c>
      <c r="U93" s="34">
        <f>U94+U95</f>
        <v>0</v>
      </c>
      <c r="V93" s="34">
        <f>V94+V95</f>
        <v>0</v>
      </c>
      <c r="W93" s="34">
        <f>W94+W95</f>
        <v>0</v>
      </c>
      <c r="X93" s="34">
        <f>X94+X95</f>
        <v>0</v>
      </c>
      <c r="Y93" s="34">
        <f>Y94+Y95</f>
        <v>0</v>
      </c>
      <c r="Z93" s="34">
        <f>Z94+Z95</f>
        <v>0</v>
      </c>
      <c r="AA93" s="34">
        <f>AA94+AA95</f>
        <v>0</v>
      </c>
      <c r="AB93" s="34">
        <f>AB94+AB95</f>
        <v>0</v>
      </c>
      <c r="AC93" s="34">
        <f>AC94+AC95</f>
        <v>0</v>
      </c>
      <c r="AD93" s="34">
        <f>AD94+AD95</f>
        <v>0</v>
      </c>
      <c r="AE93" s="34">
        <f>AE94+AE95</f>
        <v>0</v>
      </c>
      <c r="AF93" s="34">
        <f>AF94+AF95</f>
        <v>0</v>
      </c>
      <c r="AG93" s="34">
        <f>AG94+AG95</f>
        <v>0</v>
      </c>
      <c r="AH93" s="34">
        <f>AH94+AH95</f>
        <v>0</v>
      </c>
      <c r="AI93" s="34">
        <f>AI94+AI95</f>
        <v>0</v>
      </c>
      <c r="AJ93" s="34">
        <f>AJ94+AJ95</f>
        <v>0</v>
      </c>
      <c r="AK93" s="34">
        <f>AK94+AK95</f>
        <v>0</v>
      </c>
      <c r="AL93" s="34">
        <f>AL94+AL95</f>
        <v>0</v>
      </c>
      <c r="AM93" s="34">
        <f>AM94+AM95</f>
        <v>0</v>
      </c>
      <c r="AN93" s="34">
        <f>AN94+AN95</f>
        <v>0</v>
      </c>
      <c r="AO93" s="34">
        <f>AO94+AO95</f>
        <v>0</v>
      </c>
      <c r="AP93" s="34">
        <f>AP94+AP95</f>
        <v>0</v>
      </c>
      <c r="AQ93" s="34">
        <f>AQ94+AQ95</f>
        <v>69.415000000000006</v>
      </c>
      <c r="AR93" s="34">
        <f>AR94+AR95</f>
        <v>69.415000000000006</v>
      </c>
      <c r="AS93" s="34">
        <f>AS94+AS95</f>
        <v>0</v>
      </c>
      <c r="AT93" s="34">
        <f>AT94+AT95</f>
        <v>52.913000000000004</v>
      </c>
      <c r="AU93" s="34">
        <f>AU94+AU95</f>
        <v>0</v>
      </c>
      <c r="AV93" s="34">
        <f>AV94+AV95</f>
        <v>0</v>
      </c>
      <c r="AW93" s="34">
        <f>AW94+AW95</f>
        <v>0</v>
      </c>
      <c r="AX93" s="34">
        <f>AX94+AX95</f>
        <v>0</v>
      </c>
      <c r="AY93" s="34">
        <f>AY94+AY95</f>
        <v>0</v>
      </c>
      <c r="AZ93" s="34">
        <f>AZ94+AZ95</f>
        <v>0</v>
      </c>
      <c r="BA93" s="34">
        <f>BA94+BA95</f>
        <v>16.502000000000002</v>
      </c>
      <c r="BB93" s="34">
        <f>BB94+BB95</f>
        <v>0</v>
      </c>
      <c r="BC93" s="34">
        <f>BC94+BC95</f>
        <v>0</v>
      </c>
      <c r="BD93" s="34">
        <f>BD94+BD95</f>
        <v>0</v>
      </c>
      <c r="BE93" s="34">
        <f>BE94+BE95</f>
        <v>0</v>
      </c>
      <c r="BF93" s="34">
        <f>BF94+BF95</f>
        <v>0</v>
      </c>
      <c r="BG93" s="34">
        <f>BG94+BG95</f>
        <v>0</v>
      </c>
      <c r="BH93" s="34">
        <f>BH94+BH95</f>
        <v>0</v>
      </c>
      <c r="BI93" s="34">
        <f>BI94+BI95</f>
        <v>0</v>
      </c>
      <c r="BJ93" s="34">
        <f>BJ94+BJ95</f>
        <v>0</v>
      </c>
      <c r="BK93" s="34">
        <f>BK94+BK95</f>
        <v>0</v>
      </c>
      <c r="BL93" s="34">
        <f>BL94+BL95</f>
        <v>0</v>
      </c>
      <c r="BM93" s="34">
        <f>BM94+BM95</f>
        <v>0</v>
      </c>
      <c r="BN93" s="34">
        <f>BN94+BN95</f>
        <v>0</v>
      </c>
      <c r="BO93" s="34">
        <f>BO94+BO95</f>
        <v>0</v>
      </c>
      <c r="BP93" s="34">
        <f>BP94+BP95</f>
        <v>0</v>
      </c>
      <c r="BQ93" s="34">
        <f>BQ94+BQ95</f>
        <v>0</v>
      </c>
      <c r="BR93" s="34">
        <f>BR94+BR95</f>
        <v>69.131</v>
      </c>
      <c r="BS93" s="34">
        <f>BS94+BS95</f>
        <v>69.131</v>
      </c>
      <c r="BT93" s="34">
        <f>BT94+BT95</f>
        <v>0</v>
      </c>
      <c r="BU93" s="34">
        <f>BU94+BU95</f>
        <v>51.695999999999998</v>
      </c>
      <c r="BV93" s="34">
        <f>BV94+BV95</f>
        <v>0</v>
      </c>
      <c r="BW93" s="34">
        <f>BW94+BW95</f>
        <v>0</v>
      </c>
      <c r="BX93" s="34">
        <f>BX94+BX95</f>
        <v>0</v>
      </c>
      <c r="BY93" s="34">
        <f>BY94+BY95</f>
        <v>0</v>
      </c>
      <c r="BZ93" s="34">
        <f>BZ94+BZ95</f>
        <v>0</v>
      </c>
      <c r="CA93" s="34">
        <f>CA94+CA95</f>
        <v>0</v>
      </c>
      <c r="CB93" s="34">
        <f>CB94+CB95</f>
        <v>17.434999999999999</v>
      </c>
      <c r="CC93" s="34">
        <f>CC94+CC95</f>
        <v>0</v>
      </c>
      <c r="CD93" s="34">
        <f>CD94+CD95</f>
        <v>0</v>
      </c>
      <c r="CE93" s="34">
        <f>CE94+CE95</f>
        <v>0</v>
      </c>
      <c r="CF93" s="34">
        <f>CF94+CF95</f>
        <v>0</v>
      </c>
      <c r="CG93" s="34">
        <f>CG94+CG95</f>
        <v>0</v>
      </c>
      <c r="CH93" s="34">
        <f>CH94+CH95</f>
        <v>0</v>
      </c>
      <c r="CI93" s="34">
        <f>CI94+CI95</f>
        <v>0</v>
      </c>
      <c r="CJ93" s="34">
        <f>CJ94+CJ95</f>
        <v>0</v>
      </c>
      <c r="CK93" s="34">
        <f>CK94+CK95</f>
        <v>0</v>
      </c>
      <c r="CL93" s="34">
        <f>CL94+CL95</f>
        <v>0</v>
      </c>
      <c r="CM93" s="34">
        <f>CM94+CM95</f>
        <v>0</v>
      </c>
      <c r="CN93" s="34">
        <f>CN94+CN95</f>
        <v>0</v>
      </c>
      <c r="CO93" s="34">
        <f>CO94+CO95</f>
        <v>0</v>
      </c>
      <c r="CP93" s="34">
        <f>CP94+CP95</f>
        <v>0</v>
      </c>
      <c r="CQ93" s="34">
        <f>CQ94+CQ95</f>
        <v>0</v>
      </c>
      <c r="CR93" s="34">
        <f>CR94+CR95</f>
        <v>0</v>
      </c>
      <c r="CS93" s="34">
        <f>CS94+CS95</f>
        <v>4.8850000000000007</v>
      </c>
      <c r="CT93" s="34">
        <f>CT94+CT95</f>
        <v>4.8850000000000007</v>
      </c>
      <c r="CU93" s="34">
        <f>CU94+CU95</f>
        <v>0</v>
      </c>
      <c r="CV93" s="34">
        <f>CV94+CV95</f>
        <v>4.8850000000000007</v>
      </c>
      <c r="CW93" s="34">
        <f>CW94+CW95</f>
        <v>0</v>
      </c>
      <c r="CX93" s="34">
        <f>CX94+CX95</f>
        <v>0</v>
      </c>
      <c r="CY93" s="34">
        <f>CY94+CY95</f>
        <v>0</v>
      </c>
      <c r="CZ93" s="34">
        <f>CZ94+CZ95</f>
        <v>0</v>
      </c>
      <c r="DA93" s="34">
        <f>DA94+DA95</f>
        <v>0</v>
      </c>
      <c r="DB93" s="34">
        <f>DB94+DB95</f>
        <v>0</v>
      </c>
      <c r="DC93" s="34">
        <f>DC94+DC95</f>
        <v>0</v>
      </c>
      <c r="DD93" s="34">
        <f>DD94+DD95</f>
        <v>0</v>
      </c>
      <c r="DE93" s="34">
        <f>DE94+DE95</f>
        <v>0</v>
      </c>
      <c r="DF93" s="34">
        <f>DF94+DF95</f>
        <v>0</v>
      </c>
      <c r="DG93" s="34">
        <f>DG94+DG95</f>
        <v>0</v>
      </c>
      <c r="DH93" s="34">
        <f>DH94+DH95</f>
        <v>0</v>
      </c>
      <c r="DI93" s="34">
        <f>DI94+DI95</f>
        <v>0</v>
      </c>
      <c r="DJ93" s="34">
        <f>DJ94+DJ95</f>
        <v>0</v>
      </c>
      <c r="DK93" s="34">
        <f>DK94+DK95</f>
        <v>0</v>
      </c>
      <c r="DL93" s="34">
        <f>DL94+DL95</f>
        <v>0</v>
      </c>
      <c r="DM93" s="34">
        <f>DM94+DM95</f>
        <v>0</v>
      </c>
      <c r="DN93" s="34">
        <f>DN94+DN95</f>
        <v>0</v>
      </c>
      <c r="DO93" s="34">
        <f>DO94+DO95</f>
        <v>0</v>
      </c>
      <c r="DP93" s="34">
        <f>DP94+DP95</f>
        <v>0</v>
      </c>
      <c r="DQ93" s="34">
        <f>DQ94+DQ95</f>
        <v>0</v>
      </c>
      <c r="DR93" s="34">
        <f>DR94+DR95</f>
        <v>0</v>
      </c>
      <c r="DS93" s="34">
        <f>DS94+DS95</f>
        <v>0</v>
      </c>
      <c r="DT93" s="34">
        <f>DT94+DT95</f>
        <v>0</v>
      </c>
      <c r="DU93" s="34">
        <f>DU94+DU95</f>
        <v>0</v>
      </c>
      <c r="DV93" s="34">
        <f>DV94+DV95</f>
        <v>0</v>
      </c>
      <c r="DW93" s="34">
        <f>DW94+DW95</f>
        <v>0</v>
      </c>
      <c r="DX93" s="34">
        <f>DX94+DX95</f>
        <v>0</v>
      </c>
      <c r="DY93" s="34">
        <f>DY94+DY95</f>
        <v>0</v>
      </c>
      <c r="DZ93" s="34">
        <f>DZ94+DZ95</f>
        <v>0</v>
      </c>
      <c r="EA93" s="34">
        <f>EA94+EA95</f>
        <v>0</v>
      </c>
      <c r="EB93" s="34">
        <f>EB94+EB95</f>
        <v>0</v>
      </c>
      <c r="EC93" s="34">
        <f>EC94+EC95</f>
        <v>0</v>
      </c>
      <c r="ED93" s="34">
        <f>ED94+ED95</f>
        <v>0</v>
      </c>
      <c r="EE93" s="34">
        <f>EE94+EE95</f>
        <v>0</v>
      </c>
      <c r="EF93" s="34">
        <f>EF94+EF95</f>
        <v>0</v>
      </c>
      <c r="EG93" s="34">
        <f>EG94+EG95</f>
        <v>0</v>
      </c>
      <c r="EH93" s="34">
        <f>EH94+EH95</f>
        <v>0</v>
      </c>
      <c r="EI93" s="34">
        <f>EI94+EI95</f>
        <v>0</v>
      </c>
      <c r="EJ93" s="34">
        <f>EJ94+EJ95</f>
        <v>0</v>
      </c>
      <c r="EK93" s="34">
        <f>EK94+EK95</f>
        <v>0</v>
      </c>
      <c r="EL93" s="34">
        <f>EL94+EL95</f>
        <v>0</v>
      </c>
      <c r="EM93" s="34">
        <f>EM94+EM95</f>
        <v>0</v>
      </c>
      <c r="EN93" s="34">
        <f>EN94+EN95</f>
        <v>0</v>
      </c>
      <c r="EO93" s="34">
        <f>EO94+EO95</f>
        <v>0</v>
      </c>
      <c r="EP93" s="34">
        <f>EP94+EP95</f>
        <v>0</v>
      </c>
      <c r="EQ93" s="34">
        <f>EQ94+EQ95</f>
        <v>0</v>
      </c>
      <c r="ER93" s="34">
        <f>ER94+ER95</f>
        <v>0</v>
      </c>
      <c r="ES93" s="34">
        <f>ES94+ES95</f>
        <v>0</v>
      </c>
      <c r="ET93" s="34">
        <f>ET94+ET95</f>
        <v>0</v>
      </c>
      <c r="EU93" s="34">
        <f>EU94+EU95</f>
        <v>143.43100000000001</v>
      </c>
      <c r="EV93" s="34">
        <f>EV94+EV95</f>
        <v>143.43100000000001</v>
      </c>
      <c r="EW93" s="34">
        <f>EW94+EW95</f>
        <v>0</v>
      </c>
      <c r="EX93" s="34">
        <f>EX94+EX95</f>
        <v>109.49400000000001</v>
      </c>
      <c r="EY93" s="34">
        <f>EY94+EY95</f>
        <v>0</v>
      </c>
      <c r="EZ93" s="34">
        <f>EZ94+EZ95</f>
        <v>0</v>
      </c>
      <c r="FA93" s="34">
        <f>FA94+FA95</f>
        <v>0</v>
      </c>
      <c r="FB93" s="34">
        <f>FB94+FB95</f>
        <v>0</v>
      </c>
      <c r="FC93" s="34">
        <f>FC94+FC95</f>
        <v>0</v>
      </c>
      <c r="FD93" s="34">
        <f>FD94+FD95</f>
        <v>0</v>
      </c>
      <c r="FE93" s="34">
        <f>FE94+FE95</f>
        <v>33.936999999999998</v>
      </c>
      <c r="FF93" s="34">
        <f>FF94+FF95</f>
        <v>0</v>
      </c>
      <c r="FG93" s="34">
        <f>FG94+FG95</f>
        <v>0</v>
      </c>
      <c r="FH93" s="34">
        <f>FH94+FH95</f>
        <v>0</v>
      </c>
      <c r="FI93" s="34">
        <f>FI94+FI95</f>
        <v>0</v>
      </c>
      <c r="FJ93" s="34">
        <f>FJ94+FJ95</f>
        <v>0</v>
      </c>
      <c r="FK93" s="34">
        <f>FK94+FK95</f>
        <v>0</v>
      </c>
      <c r="FL93" s="34">
        <f>FL94+FL95</f>
        <v>0</v>
      </c>
      <c r="FM93" s="34">
        <f>FM94+FM95</f>
        <v>0</v>
      </c>
      <c r="FN93" s="34">
        <f>FN94+FN95</f>
        <v>0</v>
      </c>
      <c r="FO93" s="34">
        <f>FO94+FO95</f>
        <v>0</v>
      </c>
      <c r="FP93" s="34">
        <f>FP94+FP95</f>
        <v>0</v>
      </c>
      <c r="FQ93" s="34">
        <f>FQ94+FQ95</f>
        <v>0</v>
      </c>
      <c r="FR93" s="34">
        <f>FR94+FR95</f>
        <v>0</v>
      </c>
      <c r="FS93" s="34">
        <f>FS94+FS95</f>
        <v>0</v>
      </c>
      <c r="FT93" s="34">
        <f>FT94+FT95</f>
        <v>0</v>
      </c>
      <c r="FU93" s="34">
        <f>FU94+FU95</f>
        <v>0</v>
      </c>
      <c r="FV93" s="34">
        <f>FV94+FV95</f>
        <v>0</v>
      </c>
      <c r="FW93" s="34">
        <f>FW94+FW95</f>
        <v>65.921000000000006</v>
      </c>
      <c r="FX93" s="34">
        <f>FX94+FX95</f>
        <v>55.631</v>
      </c>
      <c r="FY93" s="34">
        <f>FY94+FY95</f>
        <v>0</v>
      </c>
      <c r="FZ93" s="34">
        <f>FZ94+FZ95</f>
        <v>0</v>
      </c>
      <c r="GA93" s="34">
        <f>GA94+GA95</f>
        <v>121.55200000000001</v>
      </c>
      <c r="GB93" s="20"/>
    </row>
    <row r="94" spans="1:184" ht="27.75" customHeight="1" x14ac:dyDescent="0.25">
      <c r="A94" s="37"/>
      <c r="B94" s="40" t="s">
        <v>46</v>
      </c>
      <c r="C94" s="44"/>
      <c r="D94" s="23"/>
      <c r="E94" s="43"/>
      <c r="F94" s="43"/>
      <c r="G94" s="34"/>
      <c r="H94" s="34"/>
      <c r="I94" s="72"/>
      <c r="J94" s="30"/>
      <c r="K94" s="30"/>
      <c r="L94" s="30"/>
      <c r="M94" s="23"/>
      <c r="N94" s="30"/>
      <c r="O94" s="23"/>
      <c r="P94" s="42"/>
      <c r="Q94" s="42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42"/>
      <c r="AI94" s="71"/>
      <c r="AJ94" s="71"/>
      <c r="AK94" s="71"/>
      <c r="AL94" s="71"/>
      <c r="AM94" s="71"/>
      <c r="AN94" s="71"/>
      <c r="AO94" s="71"/>
      <c r="AP94" s="71"/>
      <c r="AQ94" s="42"/>
      <c r="AR94" s="42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42"/>
      <c r="BS94" s="42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7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2"/>
      <c r="CT94" s="42"/>
      <c r="CU94" s="71"/>
      <c r="CV94" s="41"/>
      <c r="CW94" s="71"/>
      <c r="CX94" s="71"/>
      <c r="CY94" s="71"/>
      <c r="CZ94" s="71"/>
      <c r="DA94" s="71"/>
      <c r="DB94" s="71"/>
      <c r="DC94" s="4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42"/>
      <c r="DU94" s="42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  <c r="EN94" s="71"/>
      <c r="EO94" s="71"/>
      <c r="EP94" s="71"/>
      <c r="EQ94" s="71"/>
      <c r="ER94" s="71"/>
      <c r="ES94" s="71"/>
      <c r="ET94" s="71"/>
      <c r="EU94" s="42"/>
      <c r="EV94" s="41"/>
      <c r="EW94" s="71"/>
      <c r="EX94" s="42"/>
      <c r="EY94" s="42"/>
      <c r="EZ94" s="42"/>
      <c r="FA94" s="42"/>
      <c r="FB94" s="42"/>
      <c r="FC94" s="42"/>
      <c r="FD94" s="42"/>
      <c r="FE94" s="42"/>
      <c r="FF94" s="42"/>
      <c r="FG94" s="42"/>
      <c r="FH94" s="42"/>
      <c r="FI94" s="42"/>
      <c r="FJ94" s="42"/>
      <c r="FK94" s="42"/>
      <c r="FL94" s="42"/>
      <c r="FM94" s="42"/>
      <c r="FN94" s="42"/>
      <c r="FO94" s="71"/>
      <c r="FP94" s="71"/>
      <c r="FQ94" s="71"/>
      <c r="FR94" s="71"/>
      <c r="FS94" s="71"/>
      <c r="FT94" s="71"/>
      <c r="FU94" s="71"/>
      <c r="FV94" s="71"/>
      <c r="FW94" s="71"/>
      <c r="FX94" s="41"/>
      <c r="FY94" s="41"/>
      <c r="FZ94" s="71"/>
      <c r="GA94" s="41"/>
      <c r="GB94" s="20"/>
    </row>
    <row r="95" spans="1:184" ht="27" customHeight="1" x14ac:dyDescent="0.25">
      <c r="A95" s="37"/>
      <c r="B95" s="40" t="s">
        <v>45</v>
      </c>
      <c r="C95" s="44"/>
      <c r="D95" s="23"/>
      <c r="E95" s="43"/>
      <c r="F95" s="43"/>
      <c r="G95" s="34">
        <f>G96</f>
        <v>143.43100000000001</v>
      </c>
      <c r="H95" s="34">
        <f>H96</f>
        <v>143.43100000000001</v>
      </c>
      <c r="I95" s="34">
        <f>I96</f>
        <v>0</v>
      </c>
      <c r="J95" s="70">
        <f>J96</f>
        <v>0</v>
      </c>
      <c r="K95" s="70">
        <f>K96</f>
        <v>0</v>
      </c>
      <c r="L95" s="70">
        <f>L96</f>
        <v>20</v>
      </c>
      <c r="M95" s="70">
        <f>M96</f>
        <v>0</v>
      </c>
      <c r="N95" s="70">
        <f>N96</f>
        <v>0</v>
      </c>
      <c r="O95" s="70">
        <f>O96</f>
        <v>20</v>
      </c>
      <c r="P95" s="34">
        <f>P96</f>
        <v>0</v>
      </c>
      <c r="Q95" s="34">
        <f>Q96</f>
        <v>0</v>
      </c>
      <c r="R95" s="34">
        <f>R96</f>
        <v>0</v>
      </c>
      <c r="S95" s="34">
        <f>S96</f>
        <v>0</v>
      </c>
      <c r="T95" s="34">
        <f>T96</f>
        <v>0</v>
      </c>
      <c r="U95" s="34">
        <f>U96</f>
        <v>0</v>
      </c>
      <c r="V95" s="34">
        <f>V96</f>
        <v>0</v>
      </c>
      <c r="W95" s="34">
        <f>W96</f>
        <v>0</v>
      </c>
      <c r="X95" s="34">
        <f>X96</f>
        <v>0</v>
      </c>
      <c r="Y95" s="34">
        <f>Y96</f>
        <v>0</v>
      </c>
      <c r="Z95" s="34">
        <f>Z96</f>
        <v>0</v>
      </c>
      <c r="AA95" s="34">
        <f>AA96</f>
        <v>0</v>
      </c>
      <c r="AB95" s="34">
        <f>AB96</f>
        <v>0</v>
      </c>
      <c r="AC95" s="34">
        <f>AC96</f>
        <v>0</v>
      </c>
      <c r="AD95" s="34">
        <f>AD96</f>
        <v>0</v>
      </c>
      <c r="AE95" s="34">
        <f>AE96</f>
        <v>0</v>
      </c>
      <c r="AF95" s="34">
        <f>AF96</f>
        <v>0</v>
      </c>
      <c r="AG95" s="34">
        <f>AG96</f>
        <v>0</v>
      </c>
      <c r="AH95" s="34">
        <f>AH96</f>
        <v>0</v>
      </c>
      <c r="AI95" s="34">
        <f>AI96</f>
        <v>0</v>
      </c>
      <c r="AJ95" s="34">
        <f>AJ96</f>
        <v>0</v>
      </c>
      <c r="AK95" s="34">
        <f>AK96</f>
        <v>0</v>
      </c>
      <c r="AL95" s="34">
        <f>AL96</f>
        <v>0</v>
      </c>
      <c r="AM95" s="34">
        <f>AM96</f>
        <v>0</v>
      </c>
      <c r="AN95" s="34">
        <f>AN96</f>
        <v>0</v>
      </c>
      <c r="AO95" s="34">
        <f>AO96</f>
        <v>0</v>
      </c>
      <c r="AP95" s="34">
        <f>AP96</f>
        <v>0</v>
      </c>
      <c r="AQ95" s="34">
        <f>AQ96</f>
        <v>69.415000000000006</v>
      </c>
      <c r="AR95" s="34">
        <f>AR96</f>
        <v>69.415000000000006</v>
      </c>
      <c r="AS95" s="34">
        <f>AS96</f>
        <v>0</v>
      </c>
      <c r="AT95" s="34">
        <f>AT96</f>
        <v>52.913000000000004</v>
      </c>
      <c r="AU95" s="34">
        <f>AU96</f>
        <v>0</v>
      </c>
      <c r="AV95" s="34">
        <f>AV96</f>
        <v>0</v>
      </c>
      <c r="AW95" s="34">
        <f>AW96</f>
        <v>0</v>
      </c>
      <c r="AX95" s="34">
        <f>AX96</f>
        <v>0</v>
      </c>
      <c r="AY95" s="34">
        <f>AY96</f>
        <v>0</v>
      </c>
      <c r="AZ95" s="34">
        <f>AZ96</f>
        <v>0</v>
      </c>
      <c r="BA95" s="34">
        <f>BA96</f>
        <v>16.502000000000002</v>
      </c>
      <c r="BB95" s="34">
        <f>BB96</f>
        <v>0</v>
      </c>
      <c r="BC95" s="34">
        <f>BC96</f>
        <v>0</v>
      </c>
      <c r="BD95" s="34">
        <f>BD96</f>
        <v>0</v>
      </c>
      <c r="BE95" s="34">
        <f>BE96</f>
        <v>0</v>
      </c>
      <c r="BF95" s="34">
        <f>BF96</f>
        <v>0</v>
      </c>
      <c r="BG95" s="34">
        <f>BG96</f>
        <v>0</v>
      </c>
      <c r="BH95" s="34">
        <f>BH96</f>
        <v>0</v>
      </c>
      <c r="BI95" s="34">
        <f>BI96</f>
        <v>0</v>
      </c>
      <c r="BJ95" s="34">
        <f>BJ96</f>
        <v>0</v>
      </c>
      <c r="BK95" s="34">
        <f>BK96</f>
        <v>0</v>
      </c>
      <c r="BL95" s="34">
        <f>BL96</f>
        <v>0</v>
      </c>
      <c r="BM95" s="34">
        <f>BM96</f>
        <v>0</v>
      </c>
      <c r="BN95" s="34">
        <f>BN96</f>
        <v>0</v>
      </c>
      <c r="BO95" s="34">
        <f>BO96</f>
        <v>0</v>
      </c>
      <c r="BP95" s="34">
        <f>BP96</f>
        <v>0</v>
      </c>
      <c r="BQ95" s="34">
        <f>BQ96</f>
        <v>0</v>
      </c>
      <c r="BR95" s="34">
        <f>BR96</f>
        <v>69.131</v>
      </c>
      <c r="BS95" s="34">
        <f>BS96</f>
        <v>69.131</v>
      </c>
      <c r="BT95" s="34">
        <f>BT96</f>
        <v>0</v>
      </c>
      <c r="BU95" s="34">
        <f>BU96</f>
        <v>51.695999999999998</v>
      </c>
      <c r="BV95" s="34">
        <f>BV96</f>
        <v>0</v>
      </c>
      <c r="BW95" s="34">
        <f>BW96</f>
        <v>0</v>
      </c>
      <c r="BX95" s="34">
        <f>BX96</f>
        <v>0</v>
      </c>
      <c r="BY95" s="34">
        <f>BY96</f>
        <v>0</v>
      </c>
      <c r="BZ95" s="34">
        <f>BZ96</f>
        <v>0</v>
      </c>
      <c r="CA95" s="34">
        <f>CA96</f>
        <v>0</v>
      </c>
      <c r="CB95" s="34">
        <f>CB96</f>
        <v>17.434999999999999</v>
      </c>
      <c r="CC95" s="34">
        <f>CC96</f>
        <v>0</v>
      </c>
      <c r="CD95" s="34">
        <f>CD96</f>
        <v>0</v>
      </c>
      <c r="CE95" s="34">
        <f>CE96</f>
        <v>0</v>
      </c>
      <c r="CF95" s="34">
        <f>CF96</f>
        <v>0</v>
      </c>
      <c r="CG95" s="34">
        <f>CG96</f>
        <v>0</v>
      </c>
      <c r="CH95" s="34">
        <f>CH96</f>
        <v>0</v>
      </c>
      <c r="CI95" s="34">
        <f>CI96</f>
        <v>0</v>
      </c>
      <c r="CJ95" s="34">
        <f>CJ96</f>
        <v>0</v>
      </c>
      <c r="CK95" s="34">
        <f>CK96</f>
        <v>0</v>
      </c>
      <c r="CL95" s="34">
        <f>CL96</f>
        <v>0</v>
      </c>
      <c r="CM95" s="34">
        <f>CM96</f>
        <v>0</v>
      </c>
      <c r="CN95" s="34">
        <f>CN96</f>
        <v>0</v>
      </c>
      <c r="CO95" s="34">
        <f>CO96</f>
        <v>0</v>
      </c>
      <c r="CP95" s="34">
        <f>CP96</f>
        <v>0</v>
      </c>
      <c r="CQ95" s="34">
        <f>CQ96</f>
        <v>0</v>
      </c>
      <c r="CR95" s="34">
        <f>CR96</f>
        <v>0</v>
      </c>
      <c r="CS95" s="34">
        <f>CS96</f>
        <v>4.8850000000000007</v>
      </c>
      <c r="CT95" s="34">
        <f>CT96</f>
        <v>4.8850000000000007</v>
      </c>
      <c r="CU95" s="34">
        <f>CU96</f>
        <v>0</v>
      </c>
      <c r="CV95" s="34">
        <f>CV96</f>
        <v>4.8850000000000007</v>
      </c>
      <c r="CW95" s="34">
        <f>CW96</f>
        <v>0</v>
      </c>
      <c r="CX95" s="34">
        <f>CX96</f>
        <v>0</v>
      </c>
      <c r="CY95" s="34">
        <f>CY96</f>
        <v>0</v>
      </c>
      <c r="CZ95" s="34">
        <f>CZ96</f>
        <v>0</v>
      </c>
      <c r="DA95" s="34">
        <f>DA96</f>
        <v>0</v>
      </c>
      <c r="DB95" s="34">
        <f>DB96</f>
        <v>0</v>
      </c>
      <c r="DC95" s="34">
        <f>DC96</f>
        <v>0</v>
      </c>
      <c r="DD95" s="34">
        <f>DD96</f>
        <v>0</v>
      </c>
      <c r="DE95" s="34">
        <f>DE96</f>
        <v>0</v>
      </c>
      <c r="DF95" s="34">
        <f>DF96</f>
        <v>0</v>
      </c>
      <c r="DG95" s="34">
        <f>DG96</f>
        <v>0</v>
      </c>
      <c r="DH95" s="34">
        <f>DH96</f>
        <v>0</v>
      </c>
      <c r="DI95" s="34">
        <f>DI96</f>
        <v>0</v>
      </c>
      <c r="DJ95" s="34">
        <f>DJ96</f>
        <v>0</v>
      </c>
      <c r="DK95" s="34">
        <f>DK96</f>
        <v>0</v>
      </c>
      <c r="DL95" s="34">
        <f>DL96</f>
        <v>0</v>
      </c>
      <c r="DM95" s="34">
        <f>DM96</f>
        <v>0</v>
      </c>
      <c r="DN95" s="34">
        <f>DN96</f>
        <v>0</v>
      </c>
      <c r="DO95" s="34">
        <f>DO96</f>
        <v>0</v>
      </c>
      <c r="DP95" s="34">
        <f>DP96</f>
        <v>0</v>
      </c>
      <c r="DQ95" s="34">
        <f>DQ96</f>
        <v>0</v>
      </c>
      <c r="DR95" s="34">
        <f>DR96</f>
        <v>0</v>
      </c>
      <c r="DS95" s="34">
        <f>DS96</f>
        <v>0</v>
      </c>
      <c r="DT95" s="34">
        <f>DT96</f>
        <v>0</v>
      </c>
      <c r="DU95" s="34">
        <f>DU96</f>
        <v>0</v>
      </c>
      <c r="DV95" s="34">
        <f>DV96</f>
        <v>0</v>
      </c>
      <c r="DW95" s="34">
        <f>DW96</f>
        <v>0</v>
      </c>
      <c r="DX95" s="34">
        <f>DX96</f>
        <v>0</v>
      </c>
      <c r="DY95" s="34">
        <f>DY96</f>
        <v>0</v>
      </c>
      <c r="DZ95" s="34">
        <f>DZ96</f>
        <v>0</v>
      </c>
      <c r="EA95" s="34">
        <f>EA96</f>
        <v>0</v>
      </c>
      <c r="EB95" s="34">
        <f>EB96</f>
        <v>0</v>
      </c>
      <c r="EC95" s="34">
        <f>EC96</f>
        <v>0</v>
      </c>
      <c r="ED95" s="34">
        <f>ED96</f>
        <v>0</v>
      </c>
      <c r="EE95" s="34">
        <f>EE96</f>
        <v>0</v>
      </c>
      <c r="EF95" s="34">
        <f>EF96</f>
        <v>0</v>
      </c>
      <c r="EG95" s="34">
        <f>EG96</f>
        <v>0</v>
      </c>
      <c r="EH95" s="34">
        <f>EH96</f>
        <v>0</v>
      </c>
      <c r="EI95" s="34">
        <f>EI96</f>
        <v>0</v>
      </c>
      <c r="EJ95" s="34">
        <f>EJ96</f>
        <v>0</v>
      </c>
      <c r="EK95" s="34">
        <f>EK96</f>
        <v>0</v>
      </c>
      <c r="EL95" s="34">
        <f>EL96</f>
        <v>0</v>
      </c>
      <c r="EM95" s="34">
        <f>EM96</f>
        <v>0</v>
      </c>
      <c r="EN95" s="34">
        <f>EN96</f>
        <v>0</v>
      </c>
      <c r="EO95" s="34">
        <f>EO96</f>
        <v>0</v>
      </c>
      <c r="EP95" s="34">
        <f>EP96</f>
        <v>0</v>
      </c>
      <c r="EQ95" s="34">
        <f>EQ96</f>
        <v>0</v>
      </c>
      <c r="ER95" s="34">
        <f>ER96</f>
        <v>0</v>
      </c>
      <c r="ES95" s="34">
        <f>ES96</f>
        <v>0</v>
      </c>
      <c r="ET95" s="34">
        <f>ET96</f>
        <v>0</v>
      </c>
      <c r="EU95" s="34">
        <f>EU96</f>
        <v>143.43100000000001</v>
      </c>
      <c r="EV95" s="34">
        <f>EV96</f>
        <v>143.43100000000001</v>
      </c>
      <c r="EW95" s="34">
        <f>EW96</f>
        <v>0</v>
      </c>
      <c r="EX95" s="34">
        <f>EX96</f>
        <v>109.49400000000001</v>
      </c>
      <c r="EY95" s="34">
        <f>EY96</f>
        <v>0</v>
      </c>
      <c r="EZ95" s="34">
        <f>EZ96</f>
        <v>0</v>
      </c>
      <c r="FA95" s="34">
        <f>FA96</f>
        <v>0</v>
      </c>
      <c r="FB95" s="34">
        <f>FB96</f>
        <v>0</v>
      </c>
      <c r="FC95" s="34">
        <f>FC96</f>
        <v>0</v>
      </c>
      <c r="FD95" s="34">
        <f>FD96</f>
        <v>0</v>
      </c>
      <c r="FE95" s="34">
        <f>FE96</f>
        <v>33.936999999999998</v>
      </c>
      <c r="FF95" s="34">
        <f>FF96</f>
        <v>0</v>
      </c>
      <c r="FG95" s="34">
        <f>FG96</f>
        <v>0</v>
      </c>
      <c r="FH95" s="34">
        <f>FH96</f>
        <v>0</v>
      </c>
      <c r="FI95" s="34">
        <f>FI96</f>
        <v>0</v>
      </c>
      <c r="FJ95" s="34">
        <f>FJ96</f>
        <v>0</v>
      </c>
      <c r="FK95" s="34">
        <f>FK96</f>
        <v>0</v>
      </c>
      <c r="FL95" s="34">
        <f>FL96</f>
        <v>0</v>
      </c>
      <c r="FM95" s="34">
        <f>FM96</f>
        <v>0</v>
      </c>
      <c r="FN95" s="34">
        <f>FN96</f>
        <v>0</v>
      </c>
      <c r="FO95" s="34">
        <f>FO96</f>
        <v>0</v>
      </c>
      <c r="FP95" s="34">
        <f>FP96</f>
        <v>0</v>
      </c>
      <c r="FQ95" s="34">
        <f>FQ96</f>
        <v>0</v>
      </c>
      <c r="FR95" s="34">
        <f>FR96</f>
        <v>0</v>
      </c>
      <c r="FS95" s="34">
        <f>FS96</f>
        <v>0</v>
      </c>
      <c r="FT95" s="34">
        <f>FT96</f>
        <v>0</v>
      </c>
      <c r="FU95" s="34">
        <f>FU96</f>
        <v>0</v>
      </c>
      <c r="FV95" s="34">
        <f>FV96</f>
        <v>0</v>
      </c>
      <c r="FW95" s="34">
        <f>FW96</f>
        <v>65.921000000000006</v>
      </c>
      <c r="FX95" s="34">
        <f>FX96</f>
        <v>55.631</v>
      </c>
      <c r="FY95" s="34">
        <f>FY96</f>
        <v>0</v>
      </c>
      <c r="FZ95" s="34">
        <f>FZ96</f>
        <v>0</v>
      </c>
      <c r="GA95" s="34">
        <f>GA96</f>
        <v>121.55200000000001</v>
      </c>
      <c r="GB95" s="20"/>
    </row>
    <row r="96" spans="1:184" ht="35.25" customHeight="1" x14ac:dyDescent="0.25">
      <c r="A96" s="37" t="s">
        <v>44</v>
      </c>
      <c r="B96" s="38" t="s">
        <v>43</v>
      </c>
      <c r="C96" s="44" t="s">
        <v>26</v>
      </c>
      <c r="D96" s="23"/>
      <c r="E96" s="43">
        <v>2015</v>
      </c>
      <c r="F96" s="43">
        <v>2016</v>
      </c>
      <c r="G96" s="24">
        <f>H96</f>
        <v>143.43100000000001</v>
      </c>
      <c r="H96" s="34">
        <f>I96+EU96</f>
        <v>143.43100000000001</v>
      </c>
      <c r="I96" s="72"/>
      <c r="J96" s="30"/>
      <c r="K96" s="30"/>
      <c r="L96" s="23">
        <v>20</v>
      </c>
      <c r="M96" s="23"/>
      <c r="N96" s="30"/>
      <c r="O96" s="23">
        <f>J96+K96+L96+M96+N96</f>
        <v>20</v>
      </c>
      <c r="P96" s="22">
        <f>Q96+AH96</f>
        <v>0</v>
      </c>
      <c r="Q96" s="22">
        <f>S96+T96+U96+V96+W96+X96+Y96+Z96+AA96+AB96+AC96+AD96</f>
        <v>0</v>
      </c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42"/>
      <c r="AI96" s="71"/>
      <c r="AJ96" s="71"/>
      <c r="AK96" s="71"/>
      <c r="AL96" s="71"/>
      <c r="AM96" s="71"/>
      <c r="AN96" s="71"/>
      <c r="AO96" s="71"/>
      <c r="AP96" s="71"/>
      <c r="AQ96" s="22">
        <f>AR96+BI96</f>
        <v>69.415000000000006</v>
      </c>
      <c r="AR96" s="22">
        <f>AT96+AU96+AV96+AW96+AX96+BA96</f>
        <v>69.415000000000006</v>
      </c>
      <c r="AS96" s="71"/>
      <c r="AT96" s="41">
        <f>40.139+12.774</f>
        <v>52.913000000000004</v>
      </c>
      <c r="AU96" s="71"/>
      <c r="AV96" s="41"/>
      <c r="AW96" s="41"/>
      <c r="AX96" s="41"/>
      <c r="AY96" s="41"/>
      <c r="AZ96" s="41"/>
      <c r="BA96" s="41">
        <f>69.415-AT96</f>
        <v>16.502000000000002</v>
      </c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22">
        <f>BS96+CJ96</f>
        <v>69.131</v>
      </c>
      <c r="BS96" s="22">
        <f>BU96+BV96+BW96+BX96+BY96+CB96</f>
        <v>69.131</v>
      </c>
      <c r="BT96" s="41"/>
      <c r="BU96" s="41">
        <f>64.152+4.979-CB96</f>
        <v>51.695999999999998</v>
      </c>
      <c r="BV96" s="41"/>
      <c r="BW96" s="41"/>
      <c r="BX96" s="41"/>
      <c r="BY96" s="41"/>
      <c r="BZ96" s="41"/>
      <c r="CA96" s="41"/>
      <c r="CB96" s="41">
        <f>12.456+4.979</f>
        <v>17.434999999999999</v>
      </c>
      <c r="CC96" s="41"/>
      <c r="CD96" s="41"/>
      <c r="CE96" s="41"/>
      <c r="CF96" s="41"/>
      <c r="CG96" s="41"/>
      <c r="CH96" s="7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22">
        <f>CT96+DK96</f>
        <v>4.8850000000000007</v>
      </c>
      <c r="CT96" s="22">
        <f>CV96+CW96+CX96+CY96+CZ96+DC96</f>
        <v>4.8850000000000007</v>
      </c>
      <c r="CU96" s="71"/>
      <c r="CV96" s="41">
        <f>9.864-4.979</f>
        <v>4.8850000000000007</v>
      </c>
      <c r="CW96" s="71"/>
      <c r="CX96" s="71"/>
      <c r="CY96" s="71"/>
      <c r="CZ96" s="71"/>
      <c r="DA96" s="71"/>
      <c r="DB96" s="71"/>
      <c r="DC96" s="4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22">
        <f>DU96+EL96</f>
        <v>0</v>
      </c>
      <c r="DU96" s="42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22">
        <f>EV96+FM96</f>
        <v>143.43100000000001</v>
      </c>
      <c r="EV96" s="21">
        <f>EX96+EY96+EZ96+FA96+FB96+FC96+FE96</f>
        <v>143.43100000000001</v>
      </c>
      <c r="EW96" s="71"/>
      <c r="EX96" s="22">
        <f>S96+AT96+BU96+CV96+DW96</f>
        <v>109.49400000000001</v>
      </c>
      <c r="EY96" s="42"/>
      <c r="EZ96" s="42"/>
      <c r="FA96" s="42"/>
      <c r="FB96" s="42"/>
      <c r="FC96" s="42"/>
      <c r="FD96" s="42"/>
      <c r="FE96" s="22">
        <f>Z96+BA96+CB96+DC96+ED96</f>
        <v>33.936999999999998</v>
      </c>
      <c r="FF96" s="42"/>
      <c r="FG96" s="42"/>
      <c r="FH96" s="42"/>
      <c r="FI96" s="42"/>
      <c r="FJ96" s="42"/>
      <c r="FK96" s="42"/>
      <c r="FL96" s="42"/>
      <c r="FM96" s="42"/>
      <c r="FN96" s="42"/>
      <c r="FO96" s="71"/>
      <c r="FP96" s="71"/>
      <c r="FQ96" s="71"/>
      <c r="FR96" s="71"/>
      <c r="FS96" s="71"/>
      <c r="FT96" s="71"/>
      <c r="FU96" s="71"/>
      <c r="FV96" s="71"/>
      <c r="FW96" s="41">
        <v>65.921000000000006</v>
      </c>
      <c r="FX96" s="41">
        <v>55.631</v>
      </c>
      <c r="FY96" s="41"/>
      <c r="FZ96" s="71"/>
      <c r="GA96" s="21">
        <f>FZ96+FY96+FX96+FW96+FV96</f>
        <v>121.55200000000001</v>
      </c>
      <c r="GB96" s="20"/>
    </row>
    <row r="97" spans="1:184" ht="30.75" customHeight="1" x14ac:dyDescent="0.25">
      <c r="A97" s="46" t="s">
        <v>42</v>
      </c>
      <c r="B97" s="45" t="s">
        <v>41</v>
      </c>
      <c r="C97" s="44"/>
      <c r="D97" s="23"/>
      <c r="E97" s="43"/>
      <c r="F97" s="43"/>
      <c r="G97" s="34"/>
      <c r="H97" s="34"/>
      <c r="I97" s="34"/>
      <c r="J97" s="30"/>
      <c r="K97" s="23"/>
      <c r="L97" s="23"/>
      <c r="M97" s="23"/>
      <c r="N97" s="23"/>
      <c r="O97" s="2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42"/>
      <c r="FU97" s="42"/>
      <c r="FV97" s="41"/>
      <c r="FW97" s="41"/>
      <c r="FX97" s="41"/>
      <c r="FY97" s="41"/>
      <c r="FZ97" s="41"/>
      <c r="GA97" s="41"/>
      <c r="GB97" s="20"/>
    </row>
    <row r="98" spans="1:184" ht="19.5" customHeight="1" x14ac:dyDescent="0.25">
      <c r="A98" s="46" t="s">
        <v>40</v>
      </c>
      <c r="B98" s="45" t="s">
        <v>39</v>
      </c>
      <c r="C98" s="44"/>
      <c r="D98" s="23"/>
      <c r="E98" s="43"/>
      <c r="F98" s="43"/>
      <c r="G98" s="34"/>
      <c r="H98" s="34"/>
      <c r="I98" s="34"/>
      <c r="J98" s="30"/>
      <c r="K98" s="23"/>
      <c r="L98" s="23"/>
      <c r="M98" s="23"/>
      <c r="N98" s="23"/>
      <c r="O98" s="2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42"/>
      <c r="FG98" s="42"/>
      <c r="FH98" s="42"/>
      <c r="FI98" s="42"/>
      <c r="FJ98" s="42"/>
      <c r="FK98" s="42"/>
      <c r="FL98" s="42"/>
      <c r="FM98" s="42"/>
      <c r="FN98" s="42"/>
      <c r="FO98" s="42"/>
      <c r="FP98" s="42"/>
      <c r="FQ98" s="42"/>
      <c r="FR98" s="42"/>
      <c r="FS98" s="42"/>
      <c r="FT98" s="42"/>
      <c r="FU98" s="42"/>
      <c r="FV98" s="41"/>
      <c r="FW98" s="41"/>
      <c r="FX98" s="41"/>
      <c r="FY98" s="41"/>
      <c r="FZ98" s="41"/>
      <c r="GA98" s="41"/>
      <c r="GB98" s="20"/>
    </row>
    <row r="99" spans="1:184" ht="19.5" customHeight="1" x14ac:dyDescent="0.25">
      <c r="A99" s="46" t="s">
        <v>38</v>
      </c>
      <c r="B99" s="45" t="s">
        <v>37</v>
      </c>
      <c r="C99" s="44" t="s">
        <v>36</v>
      </c>
      <c r="D99" s="23"/>
      <c r="E99" s="43"/>
      <c r="F99" s="43"/>
      <c r="G99" s="34">
        <f>G101</f>
        <v>199.90300000000002</v>
      </c>
      <c r="H99" s="34">
        <f>H101</f>
        <v>199.90300000000002</v>
      </c>
      <c r="I99" s="34">
        <f>I101</f>
        <v>0</v>
      </c>
      <c r="J99" s="70">
        <f>J101</f>
        <v>0</v>
      </c>
      <c r="K99" s="70">
        <f>K101</f>
        <v>0</v>
      </c>
      <c r="L99" s="70">
        <f>L101</f>
        <v>0</v>
      </c>
      <c r="M99" s="70">
        <f>M101</f>
        <v>0</v>
      </c>
      <c r="N99" s="70">
        <f>N101</f>
        <v>0</v>
      </c>
      <c r="O99" s="70">
        <f>O101</f>
        <v>0</v>
      </c>
      <c r="P99" s="34">
        <f>P101</f>
        <v>61.135000000000005</v>
      </c>
      <c r="Q99" s="34">
        <f>Q101</f>
        <v>27.824000000000002</v>
      </c>
      <c r="R99" s="34">
        <f>R101</f>
        <v>0</v>
      </c>
      <c r="S99" s="34">
        <f>S101</f>
        <v>0</v>
      </c>
      <c r="T99" s="34">
        <f>T101</f>
        <v>0</v>
      </c>
      <c r="U99" s="34">
        <f>U101</f>
        <v>27.824000000000002</v>
      </c>
      <c r="V99" s="34">
        <f>V101</f>
        <v>0</v>
      </c>
      <c r="W99" s="34">
        <f>W101</f>
        <v>0</v>
      </c>
      <c r="X99" s="34">
        <f>X101</f>
        <v>0</v>
      </c>
      <c r="Y99" s="34">
        <f>Y101</f>
        <v>0</v>
      </c>
      <c r="Z99" s="34">
        <f>Z101</f>
        <v>0</v>
      </c>
      <c r="AA99" s="34">
        <f>AA101</f>
        <v>0</v>
      </c>
      <c r="AB99" s="34">
        <f>AB101</f>
        <v>0</v>
      </c>
      <c r="AC99" s="34">
        <f>AC101</f>
        <v>0</v>
      </c>
      <c r="AD99" s="34">
        <f>AD101</f>
        <v>0</v>
      </c>
      <c r="AE99" s="34">
        <f>AE101</f>
        <v>0</v>
      </c>
      <c r="AF99" s="34">
        <f>AF101</f>
        <v>0</v>
      </c>
      <c r="AG99" s="34">
        <f>AG101</f>
        <v>0</v>
      </c>
      <c r="AH99" s="34">
        <f>AH101</f>
        <v>33.311</v>
      </c>
      <c r="AI99" s="34">
        <f>AI101</f>
        <v>33.311</v>
      </c>
      <c r="AJ99" s="34">
        <f>AJ101</f>
        <v>0</v>
      </c>
      <c r="AK99" s="34">
        <f>AK101</f>
        <v>0</v>
      </c>
      <c r="AL99" s="34">
        <f>AL101</f>
        <v>0</v>
      </c>
      <c r="AM99" s="34">
        <f>AM101</f>
        <v>0</v>
      </c>
      <c r="AN99" s="34">
        <f>AN101</f>
        <v>0</v>
      </c>
      <c r="AO99" s="34">
        <f>AO101</f>
        <v>0</v>
      </c>
      <c r="AP99" s="34">
        <f>AP101</f>
        <v>0</v>
      </c>
      <c r="AQ99" s="34">
        <f>AQ101</f>
        <v>37.76</v>
      </c>
      <c r="AR99" s="34">
        <f>AR101</f>
        <v>8.26</v>
      </c>
      <c r="AS99" s="34">
        <f>AS101</f>
        <v>0</v>
      </c>
      <c r="AT99" s="34">
        <f>AT101</f>
        <v>0</v>
      </c>
      <c r="AU99" s="34">
        <f>AU101</f>
        <v>0</v>
      </c>
      <c r="AV99" s="34">
        <f>AV101</f>
        <v>8.26</v>
      </c>
      <c r="AW99" s="34">
        <f>AW101</f>
        <v>0</v>
      </c>
      <c r="AX99" s="34">
        <f>AX101</f>
        <v>0</v>
      </c>
      <c r="AY99" s="34">
        <f>AY101</f>
        <v>0</v>
      </c>
      <c r="AZ99" s="34">
        <f>AZ101</f>
        <v>0</v>
      </c>
      <c r="BA99" s="34">
        <f>BA101</f>
        <v>0</v>
      </c>
      <c r="BB99" s="34">
        <f>BB101</f>
        <v>0</v>
      </c>
      <c r="BC99" s="34">
        <f>BC101</f>
        <v>0</v>
      </c>
      <c r="BD99" s="34">
        <f>BD101</f>
        <v>0</v>
      </c>
      <c r="BE99" s="34">
        <f>BE101</f>
        <v>0</v>
      </c>
      <c r="BF99" s="34">
        <f>BF101</f>
        <v>0</v>
      </c>
      <c r="BG99" s="34">
        <f>BG101</f>
        <v>0</v>
      </c>
      <c r="BH99" s="34">
        <f>BH101</f>
        <v>0</v>
      </c>
      <c r="BI99" s="34">
        <f>BI101</f>
        <v>29.5</v>
      </c>
      <c r="BJ99" s="34">
        <f>BJ101</f>
        <v>29.5</v>
      </c>
      <c r="BK99" s="34">
        <f>BK101</f>
        <v>0</v>
      </c>
      <c r="BL99" s="34">
        <f>BL101</f>
        <v>0</v>
      </c>
      <c r="BM99" s="34">
        <f>BM101</f>
        <v>0</v>
      </c>
      <c r="BN99" s="34">
        <f>BN101</f>
        <v>0</v>
      </c>
      <c r="BO99" s="34">
        <f>BO101</f>
        <v>0</v>
      </c>
      <c r="BP99" s="34">
        <f>BP101</f>
        <v>0</v>
      </c>
      <c r="BQ99" s="34">
        <f>BQ101</f>
        <v>0</v>
      </c>
      <c r="BR99" s="34">
        <f>BR101</f>
        <v>35.754000000000005</v>
      </c>
      <c r="BS99" s="34">
        <f>BS101</f>
        <v>8.6140000000000008</v>
      </c>
      <c r="BT99" s="34">
        <f>BT101</f>
        <v>0</v>
      </c>
      <c r="BU99" s="34">
        <f>BU101</f>
        <v>0</v>
      </c>
      <c r="BV99" s="34">
        <f>BV101</f>
        <v>0</v>
      </c>
      <c r="BW99" s="34">
        <f>BW101</f>
        <v>8.6140000000000008</v>
      </c>
      <c r="BX99" s="34">
        <f>BX101</f>
        <v>0</v>
      </c>
      <c r="BY99" s="34">
        <f>BY101</f>
        <v>0</v>
      </c>
      <c r="BZ99" s="34">
        <f>BZ101</f>
        <v>0</v>
      </c>
      <c r="CA99" s="34">
        <f>CA101</f>
        <v>0</v>
      </c>
      <c r="CB99" s="34">
        <f>CB101</f>
        <v>0</v>
      </c>
      <c r="CC99" s="34">
        <f>CC101</f>
        <v>0</v>
      </c>
      <c r="CD99" s="34">
        <f>CD101</f>
        <v>0</v>
      </c>
      <c r="CE99" s="34">
        <f>CE101</f>
        <v>0</v>
      </c>
      <c r="CF99" s="34">
        <f>CF101</f>
        <v>0</v>
      </c>
      <c r="CG99" s="34">
        <f>CG101</f>
        <v>0</v>
      </c>
      <c r="CH99" s="34">
        <f>CH101</f>
        <v>0</v>
      </c>
      <c r="CI99" s="34">
        <f>CI101</f>
        <v>0</v>
      </c>
      <c r="CJ99" s="34">
        <f>CJ101</f>
        <v>27.14</v>
      </c>
      <c r="CK99" s="34">
        <f>CK101</f>
        <v>27.14</v>
      </c>
      <c r="CL99" s="34">
        <f>CL101</f>
        <v>0</v>
      </c>
      <c r="CM99" s="34">
        <f>CM101</f>
        <v>0</v>
      </c>
      <c r="CN99" s="34">
        <f>CN101</f>
        <v>0</v>
      </c>
      <c r="CO99" s="34">
        <f>CO101</f>
        <v>0</v>
      </c>
      <c r="CP99" s="34">
        <f>CP101</f>
        <v>0</v>
      </c>
      <c r="CQ99" s="34">
        <f>CQ101</f>
        <v>0</v>
      </c>
      <c r="CR99" s="34">
        <f>CR101</f>
        <v>0</v>
      </c>
      <c r="CS99" s="34">
        <f>CS101</f>
        <v>31.624000000000002</v>
      </c>
      <c r="CT99" s="34">
        <f>CT101</f>
        <v>8.0239999999999991</v>
      </c>
      <c r="CU99" s="34">
        <f>CU101</f>
        <v>0</v>
      </c>
      <c r="CV99" s="34">
        <f>CV101</f>
        <v>0</v>
      </c>
      <c r="CW99" s="34">
        <f>CW101</f>
        <v>0</v>
      </c>
      <c r="CX99" s="34">
        <f>CX101</f>
        <v>8.0239999999999991</v>
      </c>
      <c r="CY99" s="34">
        <f>CY101</f>
        <v>0</v>
      </c>
      <c r="CZ99" s="34">
        <f>CZ101</f>
        <v>0</v>
      </c>
      <c r="DA99" s="34">
        <f>DA101</f>
        <v>0</v>
      </c>
      <c r="DB99" s="34">
        <f>DB101</f>
        <v>0</v>
      </c>
      <c r="DC99" s="34">
        <f>DC101</f>
        <v>0</v>
      </c>
      <c r="DD99" s="34">
        <f>DD101</f>
        <v>0</v>
      </c>
      <c r="DE99" s="34">
        <f>DE101</f>
        <v>0</v>
      </c>
      <c r="DF99" s="34">
        <f>DF101</f>
        <v>0</v>
      </c>
      <c r="DG99" s="34">
        <f>DG101</f>
        <v>0</v>
      </c>
      <c r="DH99" s="34">
        <f>DH101</f>
        <v>0</v>
      </c>
      <c r="DI99" s="34">
        <f>DI101</f>
        <v>0</v>
      </c>
      <c r="DJ99" s="34">
        <f>DJ101</f>
        <v>0</v>
      </c>
      <c r="DK99" s="34">
        <f>DK101</f>
        <v>23.6</v>
      </c>
      <c r="DL99" s="34">
        <f>DL101</f>
        <v>23.6</v>
      </c>
      <c r="DM99" s="34">
        <f>DM101</f>
        <v>0</v>
      </c>
      <c r="DN99" s="34">
        <f>DN101</f>
        <v>0</v>
      </c>
      <c r="DO99" s="34">
        <f>DO101</f>
        <v>0</v>
      </c>
      <c r="DP99" s="34">
        <f>DP101</f>
        <v>0</v>
      </c>
      <c r="DQ99" s="34">
        <f>DQ101</f>
        <v>0</v>
      </c>
      <c r="DR99" s="34">
        <f>DR101</f>
        <v>0</v>
      </c>
      <c r="DS99" s="34">
        <f>DS101</f>
        <v>0</v>
      </c>
      <c r="DT99" s="34">
        <f>DT101</f>
        <v>33.630000000000003</v>
      </c>
      <c r="DU99" s="34">
        <f>DU101</f>
        <v>7.67</v>
      </c>
      <c r="DV99" s="34">
        <f>DV101</f>
        <v>0</v>
      </c>
      <c r="DW99" s="34">
        <f>DW101</f>
        <v>0</v>
      </c>
      <c r="DX99" s="34">
        <f>DX101</f>
        <v>0</v>
      </c>
      <c r="DY99" s="34">
        <f>DY101</f>
        <v>7.67</v>
      </c>
      <c r="DZ99" s="34">
        <f>DZ101</f>
        <v>0</v>
      </c>
      <c r="EA99" s="34">
        <f>EA101</f>
        <v>0</v>
      </c>
      <c r="EB99" s="34">
        <f>EB101</f>
        <v>0</v>
      </c>
      <c r="EC99" s="34">
        <f>EC101</f>
        <v>0</v>
      </c>
      <c r="ED99" s="34">
        <f>ED101</f>
        <v>0</v>
      </c>
      <c r="EE99" s="34">
        <f>EE101</f>
        <v>0</v>
      </c>
      <c r="EF99" s="34">
        <f>EF101</f>
        <v>0</v>
      </c>
      <c r="EG99" s="34">
        <f>EG101</f>
        <v>0</v>
      </c>
      <c r="EH99" s="34">
        <f>EH101</f>
        <v>0</v>
      </c>
      <c r="EI99" s="34">
        <f>EI101</f>
        <v>0</v>
      </c>
      <c r="EJ99" s="34">
        <f>EJ101</f>
        <v>0</v>
      </c>
      <c r="EK99" s="34">
        <f>EK101</f>
        <v>0</v>
      </c>
      <c r="EL99" s="34">
        <f>EL101</f>
        <v>25.96</v>
      </c>
      <c r="EM99" s="34">
        <f>EM101</f>
        <v>25.96</v>
      </c>
      <c r="EN99" s="34">
        <f>EN101</f>
        <v>0</v>
      </c>
      <c r="EO99" s="34">
        <f>EO101</f>
        <v>0</v>
      </c>
      <c r="EP99" s="34">
        <f>EP101</f>
        <v>0</v>
      </c>
      <c r="EQ99" s="34">
        <f>EQ101</f>
        <v>0</v>
      </c>
      <c r="ER99" s="34">
        <f>ER101</f>
        <v>0</v>
      </c>
      <c r="ES99" s="34">
        <f>ES101</f>
        <v>0</v>
      </c>
      <c r="ET99" s="34">
        <f>ET101</f>
        <v>0</v>
      </c>
      <c r="EU99" s="34">
        <f>EU101</f>
        <v>199.90300000000002</v>
      </c>
      <c r="EV99" s="34">
        <f>EV101</f>
        <v>60.39200000000001</v>
      </c>
      <c r="EW99" s="34">
        <f>EW101</f>
        <v>0</v>
      </c>
      <c r="EX99" s="34">
        <f>EX101</f>
        <v>0</v>
      </c>
      <c r="EY99" s="34">
        <f>EY101</f>
        <v>0</v>
      </c>
      <c r="EZ99" s="34">
        <f>EZ101</f>
        <v>60.39200000000001</v>
      </c>
      <c r="FA99" s="34">
        <f>FA101</f>
        <v>0</v>
      </c>
      <c r="FB99" s="34">
        <f>FB101</f>
        <v>0</v>
      </c>
      <c r="FC99" s="34">
        <f>FC101</f>
        <v>0</v>
      </c>
      <c r="FD99" s="34">
        <f>FD101</f>
        <v>0</v>
      </c>
      <c r="FE99" s="34">
        <f>FE101</f>
        <v>0</v>
      </c>
      <c r="FF99" s="34">
        <f>FF101</f>
        <v>0</v>
      </c>
      <c r="FG99" s="34">
        <f>FG101</f>
        <v>0</v>
      </c>
      <c r="FH99" s="34">
        <f>FH101</f>
        <v>0</v>
      </c>
      <c r="FI99" s="34">
        <f>FI101</f>
        <v>0</v>
      </c>
      <c r="FJ99" s="34">
        <f>FJ101</f>
        <v>0</v>
      </c>
      <c r="FK99" s="34">
        <f>FK101</f>
        <v>0</v>
      </c>
      <c r="FL99" s="34">
        <f>FL101</f>
        <v>0</v>
      </c>
      <c r="FM99" s="34">
        <f>FM101</f>
        <v>139.511</v>
      </c>
      <c r="FN99" s="34">
        <f>FN101</f>
        <v>139.511</v>
      </c>
      <c r="FO99" s="34">
        <f>FO101</f>
        <v>0</v>
      </c>
      <c r="FP99" s="34">
        <f>FP101</f>
        <v>0</v>
      </c>
      <c r="FQ99" s="34">
        <f>FQ101</f>
        <v>0</v>
      </c>
      <c r="FR99" s="34">
        <f>FR101</f>
        <v>0</v>
      </c>
      <c r="FS99" s="34">
        <f>FS101</f>
        <v>0</v>
      </c>
      <c r="FT99" s="34">
        <f>FT101</f>
        <v>0</v>
      </c>
      <c r="FU99" s="34">
        <f>FU101</f>
        <v>0</v>
      </c>
      <c r="FV99" s="34">
        <f>FV101</f>
        <v>35.5</v>
      </c>
      <c r="FW99" s="34">
        <f>FW101</f>
        <v>32</v>
      </c>
      <c r="FX99" s="34">
        <f>FX101</f>
        <v>30.3</v>
      </c>
      <c r="FY99" s="34">
        <f>FY101</f>
        <v>26.8</v>
      </c>
      <c r="FZ99" s="34">
        <f>FZ101</f>
        <v>28.5</v>
      </c>
      <c r="GA99" s="34">
        <f>GA101</f>
        <v>153.1</v>
      </c>
      <c r="GB99" s="20"/>
    </row>
    <row r="100" spans="1:184" x14ac:dyDescent="0.25">
      <c r="A100" s="37"/>
      <c r="B100" s="69"/>
      <c r="C100" s="26" t="s">
        <v>35</v>
      </c>
      <c r="D100" s="23">
        <f>D108+D105</f>
        <v>0</v>
      </c>
      <c r="E100" s="26"/>
      <c r="F100" s="26"/>
      <c r="G100" s="24"/>
      <c r="H100" s="24"/>
      <c r="I100" s="24"/>
      <c r="J100" s="23">
        <f>J105+J108</f>
        <v>9.5</v>
      </c>
      <c r="K100" s="23">
        <f>K105+K108</f>
        <v>8.5</v>
      </c>
      <c r="L100" s="23">
        <f>L105+L108</f>
        <v>8.3000000000000007</v>
      </c>
      <c r="M100" s="23">
        <f>M105+M108</f>
        <v>7.6</v>
      </c>
      <c r="N100" s="23">
        <f>N105+N108</f>
        <v>7.5</v>
      </c>
      <c r="O100" s="23">
        <f>O105+O108</f>
        <v>41.400000000000006</v>
      </c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0"/>
    </row>
    <row r="101" spans="1:184" x14ac:dyDescent="0.25">
      <c r="A101" s="68"/>
      <c r="B101" s="65" t="s">
        <v>34</v>
      </c>
      <c r="C101" s="67"/>
      <c r="D101" s="23"/>
      <c r="E101" s="26"/>
      <c r="F101" s="26"/>
      <c r="G101" s="24">
        <f>G102</f>
        <v>199.90300000000002</v>
      </c>
      <c r="H101" s="24">
        <f>H102</f>
        <v>199.90300000000002</v>
      </c>
      <c r="I101" s="24">
        <f>I102</f>
        <v>0</v>
      </c>
      <c r="J101" s="23">
        <f>J102</f>
        <v>0</v>
      </c>
      <c r="K101" s="23">
        <f>K102</f>
        <v>0</v>
      </c>
      <c r="L101" s="23">
        <f>L102</f>
        <v>0</v>
      </c>
      <c r="M101" s="23">
        <f>M102</f>
        <v>0</v>
      </c>
      <c r="N101" s="23">
        <f>N102</f>
        <v>0</v>
      </c>
      <c r="O101" s="23">
        <f>O102</f>
        <v>0</v>
      </c>
      <c r="P101" s="21">
        <f>P102</f>
        <v>61.135000000000005</v>
      </c>
      <c r="Q101" s="21">
        <f>Q102</f>
        <v>27.824000000000002</v>
      </c>
      <c r="R101" s="21">
        <f>R102</f>
        <v>0</v>
      </c>
      <c r="S101" s="21">
        <f>S102</f>
        <v>0</v>
      </c>
      <c r="T101" s="21">
        <f>T102</f>
        <v>0</v>
      </c>
      <c r="U101" s="21">
        <f>U102</f>
        <v>27.824000000000002</v>
      </c>
      <c r="V101" s="21">
        <f>V102</f>
        <v>0</v>
      </c>
      <c r="W101" s="21">
        <f>W102</f>
        <v>0</v>
      </c>
      <c r="X101" s="21">
        <f>X102</f>
        <v>0</v>
      </c>
      <c r="Y101" s="21">
        <f>Y102</f>
        <v>0</v>
      </c>
      <c r="Z101" s="21">
        <f>Z102</f>
        <v>0</v>
      </c>
      <c r="AA101" s="21">
        <f>AA102</f>
        <v>0</v>
      </c>
      <c r="AB101" s="21">
        <f>AB102</f>
        <v>0</v>
      </c>
      <c r="AC101" s="21">
        <f>AC102</f>
        <v>0</v>
      </c>
      <c r="AD101" s="21">
        <f>AD102</f>
        <v>0</v>
      </c>
      <c r="AE101" s="21">
        <f>AE102</f>
        <v>0</v>
      </c>
      <c r="AF101" s="21"/>
      <c r="AG101" s="21">
        <f>AG102</f>
        <v>0</v>
      </c>
      <c r="AH101" s="21">
        <f>AH102</f>
        <v>33.311</v>
      </c>
      <c r="AI101" s="21">
        <f>AI102</f>
        <v>33.311</v>
      </c>
      <c r="AJ101" s="21">
        <f>AJ102</f>
        <v>0</v>
      </c>
      <c r="AK101" s="21">
        <f>AK102</f>
        <v>0</v>
      </c>
      <c r="AL101" s="21">
        <f>AL102</f>
        <v>0</v>
      </c>
      <c r="AM101" s="21">
        <f>AM102</f>
        <v>0</v>
      </c>
      <c r="AN101" s="21">
        <f>AN102</f>
        <v>0</v>
      </c>
      <c r="AO101" s="21">
        <f>AO102</f>
        <v>0</v>
      </c>
      <c r="AP101" s="21">
        <f>AP102</f>
        <v>0</v>
      </c>
      <c r="AQ101" s="21">
        <f>AQ102</f>
        <v>37.76</v>
      </c>
      <c r="AR101" s="21">
        <f>AR102</f>
        <v>8.26</v>
      </c>
      <c r="AS101" s="21">
        <f>AS102</f>
        <v>0</v>
      </c>
      <c r="AT101" s="21">
        <f>AT102</f>
        <v>0</v>
      </c>
      <c r="AU101" s="21">
        <f>AU102</f>
        <v>0</v>
      </c>
      <c r="AV101" s="21">
        <f>AV102</f>
        <v>8.26</v>
      </c>
      <c r="AW101" s="21">
        <f>AW102</f>
        <v>0</v>
      </c>
      <c r="AX101" s="21">
        <f>AX102</f>
        <v>0</v>
      </c>
      <c r="AY101" s="21">
        <f>AY102</f>
        <v>0</v>
      </c>
      <c r="AZ101" s="21">
        <f>AZ102</f>
        <v>0</v>
      </c>
      <c r="BA101" s="21">
        <f>BA102</f>
        <v>0</v>
      </c>
      <c r="BB101" s="21">
        <f>BB102</f>
        <v>0</v>
      </c>
      <c r="BC101" s="21">
        <f>BC102</f>
        <v>0</v>
      </c>
      <c r="BD101" s="21">
        <f>BD102</f>
        <v>0</v>
      </c>
      <c r="BE101" s="21">
        <f>BE102</f>
        <v>0</v>
      </c>
      <c r="BF101" s="21">
        <f>BF102</f>
        <v>0</v>
      </c>
      <c r="BG101" s="21"/>
      <c r="BH101" s="21">
        <f>BH102</f>
        <v>0</v>
      </c>
      <c r="BI101" s="21">
        <f>BI102</f>
        <v>29.5</v>
      </c>
      <c r="BJ101" s="21">
        <f>BJ102</f>
        <v>29.5</v>
      </c>
      <c r="BK101" s="21">
        <f>BK102</f>
        <v>0</v>
      </c>
      <c r="BL101" s="21">
        <f>BL102</f>
        <v>0</v>
      </c>
      <c r="BM101" s="21">
        <f>BM102</f>
        <v>0</v>
      </c>
      <c r="BN101" s="21">
        <f>BN102</f>
        <v>0</v>
      </c>
      <c r="BO101" s="21">
        <f>BO102</f>
        <v>0</v>
      </c>
      <c r="BP101" s="21">
        <f>BP102</f>
        <v>0</v>
      </c>
      <c r="BQ101" s="21">
        <f>BQ102</f>
        <v>0</v>
      </c>
      <c r="BR101" s="21">
        <f>BR102</f>
        <v>35.754000000000005</v>
      </c>
      <c r="BS101" s="21">
        <f>BS102</f>
        <v>8.6140000000000008</v>
      </c>
      <c r="BT101" s="21">
        <f>BT102</f>
        <v>0</v>
      </c>
      <c r="BU101" s="21">
        <f>BU102</f>
        <v>0</v>
      </c>
      <c r="BV101" s="21">
        <f>BV102</f>
        <v>0</v>
      </c>
      <c r="BW101" s="21">
        <f>BW102</f>
        <v>8.6140000000000008</v>
      </c>
      <c r="BX101" s="21">
        <f>BX102</f>
        <v>0</v>
      </c>
      <c r="BY101" s="21">
        <f>BY102</f>
        <v>0</v>
      </c>
      <c r="BZ101" s="21">
        <f>BZ102</f>
        <v>0</v>
      </c>
      <c r="CA101" s="21">
        <f>CA102</f>
        <v>0</v>
      </c>
      <c r="CB101" s="21">
        <f>CB102</f>
        <v>0</v>
      </c>
      <c r="CC101" s="21">
        <f>CC102</f>
        <v>0</v>
      </c>
      <c r="CD101" s="21">
        <f>CD102</f>
        <v>0</v>
      </c>
      <c r="CE101" s="21">
        <f>CE102</f>
        <v>0</v>
      </c>
      <c r="CF101" s="21">
        <f>CF102</f>
        <v>0</v>
      </c>
      <c r="CG101" s="21">
        <f>CG102</f>
        <v>0</v>
      </c>
      <c r="CH101" s="21"/>
      <c r="CI101" s="21">
        <f>CI102</f>
        <v>0</v>
      </c>
      <c r="CJ101" s="21">
        <f>CJ102</f>
        <v>27.14</v>
      </c>
      <c r="CK101" s="21">
        <f>CK102</f>
        <v>27.14</v>
      </c>
      <c r="CL101" s="21">
        <f>CL102</f>
        <v>0</v>
      </c>
      <c r="CM101" s="21">
        <f>CM102</f>
        <v>0</v>
      </c>
      <c r="CN101" s="21">
        <f>CN102</f>
        <v>0</v>
      </c>
      <c r="CO101" s="21">
        <f>CO102</f>
        <v>0</v>
      </c>
      <c r="CP101" s="21">
        <f>CP102</f>
        <v>0</v>
      </c>
      <c r="CQ101" s="21">
        <f>CQ102</f>
        <v>0</v>
      </c>
      <c r="CR101" s="21">
        <f>CR102</f>
        <v>0</v>
      </c>
      <c r="CS101" s="21">
        <f>CS102</f>
        <v>31.624000000000002</v>
      </c>
      <c r="CT101" s="21">
        <f>CT102</f>
        <v>8.0239999999999991</v>
      </c>
      <c r="CU101" s="21">
        <f>CU102</f>
        <v>0</v>
      </c>
      <c r="CV101" s="21">
        <f>CV102</f>
        <v>0</v>
      </c>
      <c r="CW101" s="21">
        <f>CW102</f>
        <v>0</v>
      </c>
      <c r="CX101" s="21">
        <f>CX102</f>
        <v>8.0239999999999991</v>
      </c>
      <c r="CY101" s="21">
        <f>CY102</f>
        <v>0</v>
      </c>
      <c r="CZ101" s="21">
        <f>CZ102</f>
        <v>0</v>
      </c>
      <c r="DA101" s="21">
        <f>DA102</f>
        <v>0</v>
      </c>
      <c r="DB101" s="21">
        <f>DB102</f>
        <v>0</v>
      </c>
      <c r="DC101" s="21">
        <f>DC102</f>
        <v>0</v>
      </c>
      <c r="DD101" s="21">
        <f>DD102</f>
        <v>0</v>
      </c>
      <c r="DE101" s="21">
        <f>DE102</f>
        <v>0</v>
      </c>
      <c r="DF101" s="21">
        <f>DF102</f>
        <v>0</v>
      </c>
      <c r="DG101" s="21">
        <f>DG102</f>
        <v>0</v>
      </c>
      <c r="DH101" s="21">
        <f>DH102</f>
        <v>0</v>
      </c>
      <c r="DI101" s="21"/>
      <c r="DJ101" s="21">
        <f>DJ102</f>
        <v>0</v>
      </c>
      <c r="DK101" s="21">
        <f>DK102</f>
        <v>23.6</v>
      </c>
      <c r="DL101" s="21">
        <f>DL102</f>
        <v>23.6</v>
      </c>
      <c r="DM101" s="21">
        <f>DM102</f>
        <v>0</v>
      </c>
      <c r="DN101" s="21">
        <f>DN102</f>
        <v>0</v>
      </c>
      <c r="DO101" s="21">
        <f>DO102</f>
        <v>0</v>
      </c>
      <c r="DP101" s="21">
        <f>DP102</f>
        <v>0</v>
      </c>
      <c r="DQ101" s="21">
        <f>DQ102</f>
        <v>0</v>
      </c>
      <c r="DR101" s="21">
        <f>DR102</f>
        <v>0</v>
      </c>
      <c r="DS101" s="21">
        <f>DS102</f>
        <v>0</v>
      </c>
      <c r="DT101" s="21">
        <f>DT102</f>
        <v>33.630000000000003</v>
      </c>
      <c r="DU101" s="21">
        <f>DU102</f>
        <v>7.67</v>
      </c>
      <c r="DV101" s="21">
        <f>DV102</f>
        <v>0</v>
      </c>
      <c r="DW101" s="21">
        <f>DW102</f>
        <v>0</v>
      </c>
      <c r="DX101" s="21">
        <f>DX102</f>
        <v>0</v>
      </c>
      <c r="DY101" s="21">
        <f>DY102</f>
        <v>7.67</v>
      </c>
      <c r="DZ101" s="21">
        <f>DZ102</f>
        <v>0</v>
      </c>
      <c r="EA101" s="21">
        <f>EA102</f>
        <v>0</v>
      </c>
      <c r="EB101" s="21">
        <f>EB102</f>
        <v>0</v>
      </c>
      <c r="EC101" s="21">
        <f>EC102</f>
        <v>0</v>
      </c>
      <c r="ED101" s="21">
        <f>ED102</f>
        <v>0</v>
      </c>
      <c r="EE101" s="21">
        <f>EE102</f>
        <v>0</v>
      </c>
      <c r="EF101" s="21">
        <f>EF102</f>
        <v>0</v>
      </c>
      <c r="EG101" s="21">
        <f>EG102</f>
        <v>0</v>
      </c>
      <c r="EH101" s="21">
        <f>EH102</f>
        <v>0</v>
      </c>
      <c r="EI101" s="21">
        <f>EI102</f>
        <v>0</v>
      </c>
      <c r="EJ101" s="21"/>
      <c r="EK101" s="21">
        <f>EK102</f>
        <v>0</v>
      </c>
      <c r="EL101" s="21">
        <f>EL102</f>
        <v>25.96</v>
      </c>
      <c r="EM101" s="21">
        <f>EM102</f>
        <v>25.96</v>
      </c>
      <c r="EN101" s="21">
        <f>EN102</f>
        <v>0</v>
      </c>
      <c r="EO101" s="21">
        <f>EO102</f>
        <v>0</v>
      </c>
      <c r="EP101" s="21">
        <f>EP102</f>
        <v>0</v>
      </c>
      <c r="EQ101" s="21">
        <f>EQ102</f>
        <v>0</v>
      </c>
      <c r="ER101" s="21">
        <f>ER102</f>
        <v>0</v>
      </c>
      <c r="ES101" s="21">
        <f>ES102</f>
        <v>0</v>
      </c>
      <c r="ET101" s="21">
        <f>ET102</f>
        <v>0</v>
      </c>
      <c r="EU101" s="21">
        <f>EU102</f>
        <v>199.90300000000002</v>
      </c>
      <c r="EV101" s="21">
        <f>EV102</f>
        <v>60.39200000000001</v>
      </c>
      <c r="EW101" s="21">
        <f>EW102</f>
        <v>0</v>
      </c>
      <c r="EX101" s="21">
        <f>EX102</f>
        <v>0</v>
      </c>
      <c r="EY101" s="21">
        <f>EY102</f>
        <v>0</v>
      </c>
      <c r="EZ101" s="21">
        <f>EZ102</f>
        <v>60.39200000000001</v>
      </c>
      <c r="FA101" s="21">
        <f>FA102</f>
        <v>0</v>
      </c>
      <c r="FB101" s="21">
        <f>FB102</f>
        <v>0</v>
      </c>
      <c r="FC101" s="21">
        <f>FC102</f>
        <v>0</v>
      </c>
      <c r="FD101" s="21">
        <f>FD102</f>
        <v>0</v>
      </c>
      <c r="FE101" s="21">
        <f>FE102</f>
        <v>0</v>
      </c>
      <c r="FF101" s="21">
        <f>FF102</f>
        <v>0</v>
      </c>
      <c r="FG101" s="21">
        <f>FG102</f>
        <v>0</v>
      </c>
      <c r="FH101" s="21">
        <f>FH102</f>
        <v>0</v>
      </c>
      <c r="FI101" s="21">
        <f>FI102</f>
        <v>0</v>
      </c>
      <c r="FJ101" s="21">
        <f>FJ102</f>
        <v>0</v>
      </c>
      <c r="FK101" s="21"/>
      <c r="FL101" s="21">
        <f>FL102</f>
        <v>0</v>
      </c>
      <c r="FM101" s="21">
        <f>FM102</f>
        <v>139.511</v>
      </c>
      <c r="FN101" s="21">
        <f>FN102</f>
        <v>139.511</v>
      </c>
      <c r="FO101" s="21">
        <f>FO102</f>
        <v>0</v>
      </c>
      <c r="FP101" s="21">
        <f>FP102</f>
        <v>0</v>
      </c>
      <c r="FQ101" s="21">
        <f>FQ102</f>
        <v>0</v>
      </c>
      <c r="FR101" s="21">
        <f>FR102</f>
        <v>0</v>
      </c>
      <c r="FS101" s="21">
        <f>FS102</f>
        <v>0</v>
      </c>
      <c r="FT101" s="21">
        <f>FT102</f>
        <v>0</v>
      </c>
      <c r="FU101" s="21">
        <f>FU102</f>
        <v>0</v>
      </c>
      <c r="FV101" s="21">
        <f>FV102</f>
        <v>35.5</v>
      </c>
      <c r="FW101" s="21">
        <f>FW102</f>
        <v>32</v>
      </c>
      <c r="FX101" s="21">
        <f>FX102</f>
        <v>30.3</v>
      </c>
      <c r="FY101" s="21">
        <f>FY102</f>
        <v>26.8</v>
      </c>
      <c r="FZ101" s="21">
        <f>FZ102</f>
        <v>28.5</v>
      </c>
      <c r="GA101" s="21">
        <f>GA102</f>
        <v>153.1</v>
      </c>
      <c r="GB101" s="20"/>
    </row>
    <row r="102" spans="1:184" x14ac:dyDescent="0.25">
      <c r="A102" s="68"/>
      <c r="B102" s="65" t="s">
        <v>33</v>
      </c>
      <c r="C102" s="67"/>
      <c r="D102" s="23"/>
      <c r="E102" s="26"/>
      <c r="F102" s="26"/>
      <c r="G102" s="24">
        <f>G103+G106</f>
        <v>199.90300000000002</v>
      </c>
      <c r="H102" s="24">
        <f>H103+H106</f>
        <v>199.90300000000002</v>
      </c>
      <c r="I102" s="24">
        <f>I103+I106</f>
        <v>0</v>
      </c>
      <c r="J102" s="23">
        <f>J103+J106</f>
        <v>0</v>
      </c>
      <c r="K102" s="23">
        <f>K103+K106</f>
        <v>0</v>
      </c>
      <c r="L102" s="23">
        <f>L103+L106</f>
        <v>0</v>
      </c>
      <c r="M102" s="23">
        <f>M103+M106</f>
        <v>0</v>
      </c>
      <c r="N102" s="23">
        <f>N103+N106</f>
        <v>0</v>
      </c>
      <c r="O102" s="23">
        <f>O103+O106</f>
        <v>0</v>
      </c>
      <c r="P102" s="21">
        <f>P103+P106</f>
        <v>61.135000000000005</v>
      </c>
      <c r="Q102" s="21">
        <f>Q103+Q106</f>
        <v>27.824000000000002</v>
      </c>
      <c r="R102" s="21">
        <f>R103+R106</f>
        <v>0</v>
      </c>
      <c r="S102" s="21">
        <f>S103+S106</f>
        <v>0</v>
      </c>
      <c r="T102" s="21">
        <f>T103+T106</f>
        <v>0</v>
      </c>
      <c r="U102" s="21">
        <f>U103+U106</f>
        <v>27.824000000000002</v>
      </c>
      <c r="V102" s="21">
        <f>V103+V106</f>
        <v>0</v>
      </c>
      <c r="W102" s="21">
        <f>W103+W106</f>
        <v>0</v>
      </c>
      <c r="X102" s="21">
        <f>X103+X106</f>
        <v>0</v>
      </c>
      <c r="Y102" s="21">
        <f>Y103+Y106</f>
        <v>0</v>
      </c>
      <c r="Z102" s="21">
        <f>Z103+Z106</f>
        <v>0</v>
      </c>
      <c r="AA102" s="21">
        <f>AA103+AA106</f>
        <v>0</v>
      </c>
      <c r="AB102" s="21">
        <f>AB103+AB106</f>
        <v>0</v>
      </c>
      <c r="AC102" s="21">
        <f>AC103+AC106</f>
        <v>0</v>
      </c>
      <c r="AD102" s="21">
        <f>AD103+AD106</f>
        <v>0</v>
      </c>
      <c r="AE102" s="21">
        <f>AE103+AE106</f>
        <v>0</v>
      </c>
      <c r="AF102" s="21"/>
      <c r="AG102" s="21">
        <f>AG103+AG106</f>
        <v>0</v>
      </c>
      <c r="AH102" s="21">
        <f>AH103+AH106</f>
        <v>33.311</v>
      </c>
      <c r="AI102" s="21">
        <f>AI103+AI106</f>
        <v>33.311</v>
      </c>
      <c r="AJ102" s="21">
        <f>AJ103+AJ106</f>
        <v>0</v>
      </c>
      <c r="AK102" s="21">
        <f>AK103+AK106</f>
        <v>0</v>
      </c>
      <c r="AL102" s="21">
        <f>AL103+AL106</f>
        <v>0</v>
      </c>
      <c r="AM102" s="21">
        <f>AM103+AM106</f>
        <v>0</v>
      </c>
      <c r="AN102" s="21">
        <f>AN103+AN106</f>
        <v>0</v>
      </c>
      <c r="AO102" s="21">
        <f>AO103+AO106</f>
        <v>0</v>
      </c>
      <c r="AP102" s="21">
        <f>AP103+AP106</f>
        <v>0</v>
      </c>
      <c r="AQ102" s="21">
        <f>AQ103+AQ106</f>
        <v>37.76</v>
      </c>
      <c r="AR102" s="21">
        <f>AR103+AR106</f>
        <v>8.26</v>
      </c>
      <c r="AS102" s="21">
        <f>AS103+AS106</f>
        <v>0</v>
      </c>
      <c r="AT102" s="21">
        <f>AT103+AT106</f>
        <v>0</v>
      </c>
      <c r="AU102" s="21">
        <f>AU103+AU106</f>
        <v>0</v>
      </c>
      <c r="AV102" s="21">
        <f>AV103+AV106</f>
        <v>8.26</v>
      </c>
      <c r="AW102" s="21">
        <f>AW103+AW106</f>
        <v>0</v>
      </c>
      <c r="AX102" s="21">
        <f>AX103+AX106</f>
        <v>0</v>
      </c>
      <c r="AY102" s="21">
        <f>AY103+AY106</f>
        <v>0</v>
      </c>
      <c r="AZ102" s="21">
        <f>AZ103+AZ106</f>
        <v>0</v>
      </c>
      <c r="BA102" s="21">
        <f>BA103+BA106</f>
        <v>0</v>
      </c>
      <c r="BB102" s="21">
        <f>BB103+BB106</f>
        <v>0</v>
      </c>
      <c r="BC102" s="21">
        <f>BC103+BC106</f>
        <v>0</v>
      </c>
      <c r="BD102" s="21">
        <f>BD103+BD106</f>
        <v>0</v>
      </c>
      <c r="BE102" s="21">
        <f>BE103+BE106</f>
        <v>0</v>
      </c>
      <c r="BF102" s="21">
        <f>BF103+BF106</f>
        <v>0</v>
      </c>
      <c r="BG102" s="21"/>
      <c r="BH102" s="21">
        <f>BH103+BH106</f>
        <v>0</v>
      </c>
      <c r="BI102" s="21">
        <f>BI103+BI106</f>
        <v>29.5</v>
      </c>
      <c r="BJ102" s="21">
        <f>BJ103+BJ106</f>
        <v>29.5</v>
      </c>
      <c r="BK102" s="21">
        <f>BK103+BK106</f>
        <v>0</v>
      </c>
      <c r="BL102" s="21">
        <f>BL103+BL106</f>
        <v>0</v>
      </c>
      <c r="BM102" s="21">
        <f>BM103+BM106</f>
        <v>0</v>
      </c>
      <c r="BN102" s="21">
        <f>BN103+BN106</f>
        <v>0</v>
      </c>
      <c r="BO102" s="21">
        <f>BO103+BO106</f>
        <v>0</v>
      </c>
      <c r="BP102" s="21">
        <f>BP103+BP106</f>
        <v>0</v>
      </c>
      <c r="BQ102" s="21">
        <f>BQ103+BQ106</f>
        <v>0</v>
      </c>
      <c r="BR102" s="21">
        <f>BR103+BR106</f>
        <v>35.754000000000005</v>
      </c>
      <c r="BS102" s="21">
        <f>BS103+BS106</f>
        <v>8.6140000000000008</v>
      </c>
      <c r="BT102" s="21">
        <f>BT103+BT106</f>
        <v>0</v>
      </c>
      <c r="BU102" s="21">
        <f>BU103+BU106</f>
        <v>0</v>
      </c>
      <c r="BV102" s="21">
        <f>BV103+BV106</f>
        <v>0</v>
      </c>
      <c r="BW102" s="21">
        <f>BW103+BW106</f>
        <v>8.6140000000000008</v>
      </c>
      <c r="BX102" s="21">
        <f>BX103+BX106</f>
        <v>0</v>
      </c>
      <c r="BY102" s="21">
        <f>BY103+BY106</f>
        <v>0</v>
      </c>
      <c r="BZ102" s="21">
        <f>BZ103+BZ106</f>
        <v>0</v>
      </c>
      <c r="CA102" s="21">
        <f>CA103+CA106</f>
        <v>0</v>
      </c>
      <c r="CB102" s="21">
        <f>CB103+CB106</f>
        <v>0</v>
      </c>
      <c r="CC102" s="21">
        <f>CC103+CC106</f>
        <v>0</v>
      </c>
      <c r="CD102" s="21">
        <f>CD103+CD106</f>
        <v>0</v>
      </c>
      <c r="CE102" s="21">
        <f>CE103+CE106</f>
        <v>0</v>
      </c>
      <c r="CF102" s="21">
        <f>CF103+CF106</f>
        <v>0</v>
      </c>
      <c r="CG102" s="21">
        <f>CG103+CG106</f>
        <v>0</v>
      </c>
      <c r="CH102" s="21"/>
      <c r="CI102" s="21">
        <f>CI103+CI106</f>
        <v>0</v>
      </c>
      <c r="CJ102" s="21">
        <f>CJ103+CJ106</f>
        <v>27.14</v>
      </c>
      <c r="CK102" s="21">
        <f>CK103+CK106</f>
        <v>27.14</v>
      </c>
      <c r="CL102" s="21">
        <f>CL103+CL106</f>
        <v>0</v>
      </c>
      <c r="CM102" s="21">
        <f>CM103+CM106</f>
        <v>0</v>
      </c>
      <c r="CN102" s="21">
        <f>CN103+CN106</f>
        <v>0</v>
      </c>
      <c r="CO102" s="21">
        <f>CO103+CO106</f>
        <v>0</v>
      </c>
      <c r="CP102" s="21">
        <f>CP103+CP106</f>
        <v>0</v>
      </c>
      <c r="CQ102" s="21">
        <f>CQ103+CQ106</f>
        <v>0</v>
      </c>
      <c r="CR102" s="21">
        <f>CR103+CR106</f>
        <v>0</v>
      </c>
      <c r="CS102" s="21">
        <f>CS103+CS106</f>
        <v>31.624000000000002</v>
      </c>
      <c r="CT102" s="21">
        <f>CT103+CT106</f>
        <v>8.0239999999999991</v>
      </c>
      <c r="CU102" s="21">
        <f>CU103+CU106</f>
        <v>0</v>
      </c>
      <c r="CV102" s="21">
        <f>CV103+CV106</f>
        <v>0</v>
      </c>
      <c r="CW102" s="21">
        <f>CW103+CW106</f>
        <v>0</v>
      </c>
      <c r="CX102" s="21">
        <f>CX103+CX106</f>
        <v>8.0239999999999991</v>
      </c>
      <c r="CY102" s="21">
        <f>CY103+CY106</f>
        <v>0</v>
      </c>
      <c r="CZ102" s="21">
        <f>CZ103+CZ106</f>
        <v>0</v>
      </c>
      <c r="DA102" s="21">
        <f>DA103+DA106</f>
        <v>0</v>
      </c>
      <c r="DB102" s="21">
        <f>DB103+DB106</f>
        <v>0</v>
      </c>
      <c r="DC102" s="21">
        <f>DC103+DC106</f>
        <v>0</v>
      </c>
      <c r="DD102" s="21">
        <f>DD103+DD106</f>
        <v>0</v>
      </c>
      <c r="DE102" s="21">
        <f>DE103+DE106</f>
        <v>0</v>
      </c>
      <c r="DF102" s="21">
        <f>DF103+DF106</f>
        <v>0</v>
      </c>
      <c r="DG102" s="21">
        <f>DG103+DG106</f>
        <v>0</v>
      </c>
      <c r="DH102" s="21">
        <f>DH103+DH106</f>
        <v>0</v>
      </c>
      <c r="DI102" s="21"/>
      <c r="DJ102" s="21">
        <f>DJ103+DJ106</f>
        <v>0</v>
      </c>
      <c r="DK102" s="21">
        <f>DK103+DK106</f>
        <v>23.6</v>
      </c>
      <c r="DL102" s="21">
        <f>DL103+DL106</f>
        <v>23.6</v>
      </c>
      <c r="DM102" s="21">
        <f>DM103+DM106</f>
        <v>0</v>
      </c>
      <c r="DN102" s="21">
        <f>DN103+DN106</f>
        <v>0</v>
      </c>
      <c r="DO102" s="21">
        <f>DO103+DO106</f>
        <v>0</v>
      </c>
      <c r="DP102" s="21">
        <f>DP103+DP106</f>
        <v>0</v>
      </c>
      <c r="DQ102" s="21">
        <f>DQ103+DQ106</f>
        <v>0</v>
      </c>
      <c r="DR102" s="21">
        <f>DR103+DR106</f>
        <v>0</v>
      </c>
      <c r="DS102" s="21">
        <f>DS103+DS106</f>
        <v>0</v>
      </c>
      <c r="DT102" s="21">
        <f>DT103+DT106</f>
        <v>33.630000000000003</v>
      </c>
      <c r="DU102" s="21">
        <f>DU103+DU106</f>
        <v>7.67</v>
      </c>
      <c r="DV102" s="21">
        <f>DV103+DV106</f>
        <v>0</v>
      </c>
      <c r="DW102" s="21">
        <f>DW103+DW106</f>
        <v>0</v>
      </c>
      <c r="DX102" s="21">
        <f>DX103+DX106</f>
        <v>0</v>
      </c>
      <c r="DY102" s="21">
        <f>DY103+DY106</f>
        <v>7.67</v>
      </c>
      <c r="DZ102" s="21">
        <f>DZ103+DZ106</f>
        <v>0</v>
      </c>
      <c r="EA102" s="21">
        <f>EA103+EA106</f>
        <v>0</v>
      </c>
      <c r="EB102" s="21">
        <f>EB103+EB106</f>
        <v>0</v>
      </c>
      <c r="EC102" s="21">
        <f>EC103+EC106</f>
        <v>0</v>
      </c>
      <c r="ED102" s="21">
        <f>ED103+ED106</f>
        <v>0</v>
      </c>
      <c r="EE102" s="21">
        <f>EE103+EE106</f>
        <v>0</v>
      </c>
      <c r="EF102" s="21">
        <f>EF103+EF106</f>
        <v>0</v>
      </c>
      <c r="EG102" s="21">
        <f>EG103+EG106</f>
        <v>0</v>
      </c>
      <c r="EH102" s="21">
        <f>EH103+EH106</f>
        <v>0</v>
      </c>
      <c r="EI102" s="21">
        <f>EI103+EI106</f>
        <v>0</v>
      </c>
      <c r="EJ102" s="21"/>
      <c r="EK102" s="21">
        <f>EK103+EK106</f>
        <v>0</v>
      </c>
      <c r="EL102" s="21">
        <f>EL103+EL106</f>
        <v>25.96</v>
      </c>
      <c r="EM102" s="21">
        <f>EM103+EM106</f>
        <v>25.96</v>
      </c>
      <c r="EN102" s="21">
        <f>EN103+EN106</f>
        <v>0</v>
      </c>
      <c r="EO102" s="21">
        <f>EO103+EO106</f>
        <v>0</v>
      </c>
      <c r="EP102" s="21">
        <f>EP103+EP106</f>
        <v>0</v>
      </c>
      <c r="EQ102" s="21">
        <f>EQ103+EQ106</f>
        <v>0</v>
      </c>
      <c r="ER102" s="21">
        <f>ER103+ER106</f>
        <v>0</v>
      </c>
      <c r="ES102" s="21">
        <f>ES103+ES106</f>
        <v>0</v>
      </c>
      <c r="ET102" s="21">
        <f>ET103+ET106</f>
        <v>0</v>
      </c>
      <c r="EU102" s="21">
        <f>EU103+EU106</f>
        <v>199.90300000000002</v>
      </c>
      <c r="EV102" s="21">
        <f>EV103+EV106</f>
        <v>60.39200000000001</v>
      </c>
      <c r="EW102" s="21">
        <f>EW103+EW106</f>
        <v>0</v>
      </c>
      <c r="EX102" s="21">
        <f>EX103+EX106</f>
        <v>0</v>
      </c>
      <c r="EY102" s="21">
        <f>EY103+EY106</f>
        <v>0</v>
      </c>
      <c r="EZ102" s="21">
        <f>EZ103+EZ106</f>
        <v>60.39200000000001</v>
      </c>
      <c r="FA102" s="21">
        <f>FA103+FA106</f>
        <v>0</v>
      </c>
      <c r="FB102" s="21">
        <f>FB103+FB106</f>
        <v>0</v>
      </c>
      <c r="FC102" s="21">
        <f>FC103+FC106</f>
        <v>0</v>
      </c>
      <c r="FD102" s="21">
        <f>FD103+FD106</f>
        <v>0</v>
      </c>
      <c r="FE102" s="21">
        <f>FE103+FE106</f>
        <v>0</v>
      </c>
      <c r="FF102" s="21">
        <f>FF103+FF106</f>
        <v>0</v>
      </c>
      <c r="FG102" s="21">
        <f>FG103+FG106</f>
        <v>0</v>
      </c>
      <c r="FH102" s="21">
        <f>FH103+FH106</f>
        <v>0</v>
      </c>
      <c r="FI102" s="21">
        <f>FI103+FI106</f>
        <v>0</v>
      </c>
      <c r="FJ102" s="21">
        <f>FJ103+FJ106</f>
        <v>0</v>
      </c>
      <c r="FK102" s="21"/>
      <c r="FL102" s="21">
        <f>FL103+FL106</f>
        <v>0</v>
      </c>
      <c r="FM102" s="21">
        <f>FM103+FM106</f>
        <v>139.511</v>
      </c>
      <c r="FN102" s="21">
        <f>FN103+FN106</f>
        <v>139.511</v>
      </c>
      <c r="FO102" s="21">
        <f>FO103+FO106</f>
        <v>0</v>
      </c>
      <c r="FP102" s="21">
        <f>FP103+FP106</f>
        <v>0</v>
      </c>
      <c r="FQ102" s="21">
        <f>FQ103+FQ106</f>
        <v>0</v>
      </c>
      <c r="FR102" s="21">
        <f>FR103+FR106</f>
        <v>0</v>
      </c>
      <c r="FS102" s="21">
        <f>FS103+FS106</f>
        <v>0</v>
      </c>
      <c r="FT102" s="21">
        <f>FT103+FT106</f>
        <v>0</v>
      </c>
      <c r="FU102" s="21">
        <f>FU103+FU106</f>
        <v>0</v>
      </c>
      <c r="FV102" s="21">
        <f>FV103+FV106</f>
        <v>35.5</v>
      </c>
      <c r="FW102" s="21">
        <f>FW103+FW106</f>
        <v>32</v>
      </c>
      <c r="FX102" s="21">
        <f>FX103+FX106</f>
        <v>30.3</v>
      </c>
      <c r="FY102" s="21">
        <f>FY103+FY106</f>
        <v>26.8</v>
      </c>
      <c r="FZ102" s="21">
        <f>FZ103+FZ106</f>
        <v>28.5</v>
      </c>
      <c r="GA102" s="21">
        <f>GA103+GA106</f>
        <v>153.1</v>
      </c>
      <c r="GB102" s="20"/>
    </row>
    <row r="103" spans="1:184" x14ac:dyDescent="0.25">
      <c r="A103" s="68"/>
      <c r="B103" s="65" t="s">
        <v>32</v>
      </c>
      <c r="C103" s="67"/>
      <c r="D103" s="23"/>
      <c r="E103" s="26"/>
      <c r="F103" s="26"/>
      <c r="G103" s="24">
        <f>G104</f>
        <v>60.39200000000001</v>
      </c>
      <c r="H103" s="24">
        <f>H104</f>
        <v>60.39200000000001</v>
      </c>
      <c r="I103" s="24">
        <f>I104</f>
        <v>0</v>
      </c>
      <c r="J103" s="23">
        <f>J104</f>
        <v>0</v>
      </c>
      <c r="K103" s="23">
        <f>K104</f>
        <v>0</v>
      </c>
      <c r="L103" s="23">
        <f>L104</f>
        <v>0</v>
      </c>
      <c r="M103" s="23">
        <f>M104</f>
        <v>0</v>
      </c>
      <c r="N103" s="23">
        <f>N104</f>
        <v>0</v>
      </c>
      <c r="O103" s="23">
        <f>O104</f>
        <v>0</v>
      </c>
      <c r="P103" s="21">
        <f>P104</f>
        <v>27.824000000000002</v>
      </c>
      <c r="Q103" s="21">
        <f>Q104</f>
        <v>27.824000000000002</v>
      </c>
      <c r="R103" s="21">
        <f>R104</f>
        <v>0</v>
      </c>
      <c r="S103" s="21">
        <f>S104</f>
        <v>0</v>
      </c>
      <c r="T103" s="21">
        <f>T104</f>
        <v>0</v>
      </c>
      <c r="U103" s="21">
        <f>U104</f>
        <v>27.824000000000002</v>
      </c>
      <c r="V103" s="21">
        <f>V104</f>
        <v>0</v>
      </c>
      <c r="W103" s="21">
        <f>W104</f>
        <v>0</v>
      </c>
      <c r="X103" s="21">
        <f>X104</f>
        <v>0</v>
      </c>
      <c r="Y103" s="21">
        <f>Y104</f>
        <v>0</v>
      </c>
      <c r="Z103" s="21">
        <f>Z104</f>
        <v>0</v>
      </c>
      <c r="AA103" s="21">
        <f>AA104</f>
        <v>0</v>
      </c>
      <c r="AB103" s="21">
        <f>AB104</f>
        <v>0</v>
      </c>
      <c r="AC103" s="21">
        <f>AC104</f>
        <v>0</v>
      </c>
      <c r="AD103" s="21">
        <f>AD104</f>
        <v>0</v>
      </c>
      <c r="AE103" s="21">
        <f>AE104</f>
        <v>0</v>
      </c>
      <c r="AF103" s="21"/>
      <c r="AG103" s="21">
        <f>AG104</f>
        <v>0</v>
      </c>
      <c r="AH103" s="21">
        <f>AH104</f>
        <v>0</v>
      </c>
      <c r="AI103" s="21">
        <f>AI104</f>
        <v>0</v>
      </c>
      <c r="AJ103" s="21">
        <f>AJ104</f>
        <v>0</v>
      </c>
      <c r="AK103" s="21">
        <f>AK104</f>
        <v>0</v>
      </c>
      <c r="AL103" s="21">
        <f>AL104</f>
        <v>0</v>
      </c>
      <c r="AM103" s="21">
        <f>AM104</f>
        <v>0</v>
      </c>
      <c r="AN103" s="21">
        <f>AN104</f>
        <v>0</v>
      </c>
      <c r="AO103" s="21">
        <f>AO104</f>
        <v>0</v>
      </c>
      <c r="AP103" s="21">
        <f>AP104</f>
        <v>0</v>
      </c>
      <c r="AQ103" s="21">
        <f>AQ104</f>
        <v>8.26</v>
      </c>
      <c r="AR103" s="21">
        <f>AR104</f>
        <v>8.26</v>
      </c>
      <c r="AS103" s="21">
        <f>AS104</f>
        <v>0</v>
      </c>
      <c r="AT103" s="21">
        <f>AT104</f>
        <v>0</v>
      </c>
      <c r="AU103" s="21">
        <f>AU104</f>
        <v>0</v>
      </c>
      <c r="AV103" s="21">
        <f>AV104</f>
        <v>8.26</v>
      </c>
      <c r="AW103" s="21">
        <f>AW104</f>
        <v>0</v>
      </c>
      <c r="AX103" s="21">
        <f>AX104</f>
        <v>0</v>
      </c>
      <c r="AY103" s="21">
        <f>AY104</f>
        <v>0</v>
      </c>
      <c r="AZ103" s="21">
        <f>AZ104</f>
        <v>0</v>
      </c>
      <c r="BA103" s="21">
        <f>BA104</f>
        <v>0</v>
      </c>
      <c r="BB103" s="21">
        <f>BB104</f>
        <v>0</v>
      </c>
      <c r="BC103" s="21">
        <f>BC104</f>
        <v>0</v>
      </c>
      <c r="BD103" s="21">
        <f>BD104</f>
        <v>0</v>
      </c>
      <c r="BE103" s="21">
        <f>BE104</f>
        <v>0</v>
      </c>
      <c r="BF103" s="21">
        <f>BF104</f>
        <v>0</v>
      </c>
      <c r="BG103" s="21"/>
      <c r="BH103" s="21">
        <f>BH104</f>
        <v>0</v>
      </c>
      <c r="BI103" s="21">
        <f>BI104</f>
        <v>0</v>
      </c>
      <c r="BJ103" s="21">
        <f>BJ104</f>
        <v>0</v>
      </c>
      <c r="BK103" s="21">
        <f>BK104</f>
        <v>0</v>
      </c>
      <c r="BL103" s="21">
        <f>BL104</f>
        <v>0</v>
      </c>
      <c r="BM103" s="21">
        <f>BM104</f>
        <v>0</v>
      </c>
      <c r="BN103" s="21">
        <f>BN104</f>
        <v>0</v>
      </c>
      <c r="BO103" s="21">
        <f>BO104</f>
        <v>0</v>
      </c>
      <c r="BP103" s="21">
        <f>BP104</f>
        <v>0</v>
      </c>
      <c r="BQ103" s="21">
        <f>BQ104</f>
        <v>0</v>
      </c>
      <c r="BR103" s="21">
        <f>BR104</f>
        <v>8.6140000000000008</v>
      </c>
      <c r="BS103" s="21">
        <f>BS104</f>
        <v>8.6140000000000008</v>
      </c>
      <c r="BT103" s="21">
        <f>BT104</f>
        <v>0</v>
      </c>
      <c r="BU103" s="21">
        <f>BU104</f>
        <v>0</v>
      </c>
      <c r="BV103" s="21">
        <f>BV104</f>
        <v>0</v>
      </c>
      <c r="BW103" s="21">
        <f>BW104</f>
        <v>8.6140000000000008</v>
      </c>
      <c r="BX103" s="21">
        <f>BX104</f>
        <v>0</v>
      </c>
      <c r="BY103" s="21">
        <f>BY104</f>
        <v>0</v>
      </c>
      <c r="BZ103" s="21">
        <f>BZ104</f>
        <v>0</v>
      </c>
      <c r="CA103" s="21">
        <f>CA104</f>
        <v>0</v>
      </c>
      <c r="CB103" s="21">
        <f>CB104</f>
        <v>0</v>
      </c>
      <c r="CC103" s="21">
        <f>CC104</f>
        <v>0</v>
      </c>
      <c r="CD103" s="21">
        <f>CD104</f>
        <v>0</v>
      </c>
      <c r="CE103" s="21">
        <f>CE104</f>
        <v>0</v>
      </c>
      <c r="CF103" s="21">
        <f>CF104</f>
        <v>0</v>
      </c>
      <c r="CG103" s="21">
        <f>CG104</f>
        <v>0</v>
      </c>
      <c r="CH103" s="21"/>
      <c r="CI103" s="21">
        <f>CI104</f>
        <v>0</v>
      </c>
      <c r="CJ103" s="21">
        <f>CJ104</f>
        <v>0</v>
      </c>
      <c r="CK103" s="21">
        <f>CK104</f>
        <v>0</v>
      </c>
      <c r="CL103" s="21">
        <f>CL104</f>
        <v>0</v>
      </c>
      <c r="CM103" s="21">
        <f>CM104</f>
        <v>0</v>
      </c>
      <c r="CN103" s="21">
        <f>CN104</f>
        <v>0</v>
      </c>
      <c r="CO103" s="21">
        <f>CO104</f>
        <v>0</v>
      </c>
      <c r="CP103" s="21">
        <f>CP104</f>
        <v>0</v>
      </c>
      <c r="CQ103" s="21">
        <f>CQ104</f>
        <v>0</v>
      </c>
      <c r="CR103" s="21">
        <f>CR104</f>
        <v>0</v>
      </c>
      <c r="CS103" s="21">
        <f>CS104</f>
        <v>8.0239999999999991</v>
      </c>
      <c r="CT103" s="21">
        <f>CT104</f>
        <v>8.0239999999999991</v>
      </c>
      <c r="CU103" s="21">
        <f>CU104</f>
        <v>0</v>
      </c>
      <c r="CV103" s="21">
        <f>CV104</f>
        <v>0</v>
      </c>
      <c r="CW103" s="21">
        <f>CW104</f>
        <v>0</v>
      </c>
      <c r="CX103" s="21">
        <f>CX104</f>
        <v>8.0239999999999991</v>
      </c>
      <c r="CY103" s="21">
        <f>CY104</f>
        <v>0</v>
      </c>
      <c r="CZ103" s="21">
        <f>CZ104</f>
        <v>0</v>
      </c>
      <c r="DA103" s="21">
        <f>DA104</f>
        <v>0</v>
      </c>
      <c r="DB103" s="21">
        <f>DB104</f>
        <v>0</v>
      </c>
      <c r="DC103" s="21">
        <f>DC104</f>
        <v>0</v>
      </c>
      <c r="DD103" s="21">
        <f>DD104</f>
        <v>0</v>
      </c>
      <c r="DE103" s="21">
        <f>DE104</f>
        <v>0</v>
      </c>
      <c r="DF103" s="21">
        <f>DF104</f>
        <v>0</v>
      </c>
      <c r="DG103" s="21">
        <f>DG104</f>
        <v>0</v>
      </c>
      <c r="DH103" s="21">
        <f>DH104</f>
        <v>0</v>
      </c>
      <c r="DI103" s="21"/>
      <c r="DJ103" s="21">
        <f>DJ104</f>
        <v>0</v>
      </c>
      <c r="DK103" s="21">
        <f>DK104</f>
        <v>0</v>
      </c>
      <c r="DL103" s="21">
        <f>DL104</f>
        <v>0</v>
      </c>
      <c r="DM103" s="21">
        <f>DM104</f>
        <v>0</v>
      </c>
      <c r="DN103" s="21">
        <f>DN104</f>
        <v>0</v>
      </c>
      <c r="DO103" s="21">
        <f>DO104</f>
        <v>0</v>
      </c>
      <c r="DP103" s="21">
        <f>DP104</f>
        <v>0</v>
      </c>
      <c r="DQ103" s="21">
        <f>DQ104</f>
        <v>0</v>
      </c>
      <c r="DR103" s="21">
        <f>DR104</f>
        <v>0</v>
      </c>
      <c r="DS103" s="21">
        <f>DS104</f>
        <v>0</v>
      </c>
      <c r="DT103" s="21">
        <f>DT104</f>
        <v>7.67</v>
      </c>
      <c r="DU103" s="21">
        <f>DU104</f>
        <v>7.67</v>
      </c>
      <c r="DV103" s="21">
        <f>DV104</f>
        <v>0</v>
      </c>
      <c r="DW103" s="21">
        <f>DW104</f>
        <v>0</v>
      </c>
      <c r="DX103" s="21">
        <f>DX104</f>
        <v>0</v>
      </c>
      <c r="DY103" s="21">
        <f>DY104</f>
        <v>7.67</v>
      </c>
      <c r="DZ103" s="21">
        <f>DZ104</f>
        <v>0</v>
      </c>
      <c r="EA103" s="21">
        <f>EA104</f>
        <v>0</v>
      </c>
      <c r="EB103" s="21">
        <f>EB104</f>
        <v>0</v>
      </c>
      <c r="EC103" s="21">
        <f>EC104</f>
        <v>0</v>
      </c>
      <c r="ED103" s="21">
        <f>ED104</f>
        <v>0</v>
      </c>
      <c r="EE103" s="21">
        <f>EE104</f>
        <v>0</v>
      </c>
      <c r="EF103" s="21">
        <f>EF104</f>
        <v>0</v>
      </c>
      <c r="EG103" s="21">
        <f>EG104</f>
        <v>0</v>
      </c>
      <c r="EH103" s="21">
        <f>EH104</f>
        <v>0</v>
      </c>
      <c r="EI103" s="21">
        <f>EI104</f>
        <v>0</v>
      </c>
      <c r="EJ103" s="21"/>
      <c r="EK103" s="21">
        <f>EK104</f>
        <v>0</v>
      </c>
      <c r="EL103" s="21">
        <f>EL104</f>
        <v>0</v>
      </c>
      <c r="EM103" s="21">
        <f>EM104</f>
        <v>0</v>
      </c>
      <c r="EN103" s="21">
        <f>EN104</f>
        <v>0</v>
      </c>
      <c r="EO103" s="21">
        <f>EO104</f>
        <v>0</v>
      </c>
      <c r="EP103" s="21">
        <f>EP104</f>
        <v>0</v>
      </c>
      <c r="EQ103" s="21">
        <f>EQ104</f>
        <v>0</v>
      </c>
      <c r="ER103" s="21">
        <f>ER104</f>
        <v>0</v>
      </c>
      <c r="ES103" s="21">
        <f>ES104</f>
        <v>0</v>
      </c>
      <c r="ET103" s="21">
        <f>ET104</f>
        <v>0</v>
      </c>
      <c r="EU103" s="21">
        <f>EU104</f>
        <v>60.39200000000001</v>
      </c>
      <c r="EV103" s="21">
        <f>EV104</f>
        <v>60.39200000000001</v>
      </c>
      <c r="EW103" s="21">
        <f>EW104</f>
        <v>0</v>
      </c>
      <c r="EX103" s="21">
        <f>EX104</f>
        <v>0</v>
      </c>
      <c r="EY103" s="21">
        <f>EY104</f>
        <v>0</v>
      </c>
      <c r="EZ103" s="21">
        <f>EZ104</f>
        <v>60.39200000000001</v>
      </c>
      <c r="FA103" s="21">
        <f>FA104</f>
        <v>0</v>
      </c>
      <c r="FB103" s="21">
        <f>FB104</f>
        <v>0</v>
      </c>
      <c r="FC103" s="21">
        <f>FC104</f>
        <v>0</v>
      </c>
      <c r="FD103" s="21">
        <f>FD104</f>
        <v>0</v>
      </c>
      <c r="FE103" s="21">
        <f>FE104</f>
        <v>0</v>
      </c>
      <c r="FF103" s="21">
        <f>FF104</f>
        <v>0</v>
      </c>
      <c r="FG103" s="21">
        <f>FG104</f>
        <v>0</v>
      </c>
      <c r="FH103" s="21">
        <f>FH104</f>
        <v>0</v>
      </c>
      <c r="FI103" s="21">
        <f>FI104</f>
        <v>0</v>
      </c>
      <c r="FJ103" s="21">
        <f>FJ104</f>
        <v>0</v>
      </c>
      <c r="FK103" s="21"/>
      <c r="FL103" s="21">
        <f>FL104</f>
        <v>0</v>
      </c>
      <c r="FM103" s="21">
        <f>FM104</f>
        <v>0</v>
      </c>
      <c r="FN103" s="21">
        <f>FN104</f>
        <v>0</v>
      </c>
      <c r="FO103" s="21">
        <f>FO104</f>
        <v>0</v>
      </c>
      <c r="FP103" s="21">
        <f>FP104</f>
        <v>0</v>
      </c>
      <c r="FQ103" s="21">
        <f>FQ104</f>
        <v>0</v>
      </c>
      <c r="FR103" s="21">
        <f>FR104</f>
        <v>0</v>
      </c>
      <c r="FS103" s="21">
        <f>FS104</f>
        <v>0</v>
      </c>
      <c r="FT103" s="21">
        <f>FT104</f>
        <v>0</v>
      </c>
      <c r="FU103" s="21">
        <f>FU104</f>
        <v>0</v>
      </c>
      <c r="FV103" s="21">
        <f>FV104</f>
        <v>7.5</v>
      </c>
      <c r="FW103" s="21">
        <f>FW104</f>
        <v>7</v>
      </c>
      <c r="FX103" s="21">
        <f>FX104</f>
        <v>7.3</v>
      </c>
      <c r="FY103" s="21">
        <f>FY104</f>
        <v>6.8</v>
      </c>
      <c r="FZ103" s="21">
        <f>FZ104</f>
        <v>6.5</v>
      </c>
      <c r="GA103" s="21">
        <f>GA104</f>
        <v>35.1</v>
      </c>
      <c r="GB103" s="20"/>
    </row>
    <row r="104" spans="1:184" ht="31.5" customHeight="1" x14ac:dyDescent="0.25">
      <c r="A104" s="62" t="s">
        <v>31</v>
      </c>
      <c r="B104" s="61" t="s">
        <v>30</v>
      </c>
      <c r="C104" s="60" t="s">
        <v>26</v>
      </c>
      <c r="D104" s="59"/>
      <c r="E104" s="58">
        <v>2014</v>
      </c>
      <c r="F104" s="58">
        <v>2018</v>
      </c>
      <c r="G104" s="57">
        <f>H104</f>
        <v>60.39200000000001</v>
      </c>
      <c r="H104" s="57">
        <f>I104+EU104</f>
        <v>60.39200000000001</v>
      </c>
      <c r="I104" s="57"/>
      <c r="J104" s="23"/>
      <c r="K104" s="23"/>
      <c r="L104" s="23"/>
      <c r="M104" s="23"/>
      <c r="N104" s="23"/>
      <c r="O104" s="23">
        <f>J104+K104+L104+M104+N104</f>
        <v>0</v>
      </c>
      <c r="P104" s="55">
        <f>Q104+AH104</f>
        <v>27.824000000000002</v>
      </c>
      <c r="Q104" s="56">
        <f>S104+T104+U104+V104+W104+X104+Y104+Z104+AA104+AB104+AC104+AD104</f>
        <v>27.824000000000002</v>
      </c>
      <c r="R104" s="56"/>
      <c r="S104" s="56"/>
      <c r="T104" s="56"/>
      <c r="U104" s="56">
        <v>27.824000000000002</v>
      </c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>
        <v>0</v>
      </c>
      <c r="AI104" s="56"/>
      <c r="AJ104" s="56"/>
      <c r="AK104" s="56"/>
      <c r="AL104" s="56"/>
      <c r="AM104" s="56"/>
      <c r="AN104" s="56"/>
      <c r="AO104" s="56"/>
      <c r="AP104" s="56"/>
      <c r="AQ104" s="56">
        <f>AR104+BI104</f>
        <v>8.26</v>
      </c>
      <c r="AR104" s="56">
        <f>AT104+AU104+AV104+AW104+AX104+BA104</f>
        <v>8.26</v>
      </c>
      <c r="AS104" s="56"/>
      <c r="AT104" s="56"/>
      <c r="AU104" s="56"/>
      <c r="AV104" s="56">
        <v>8.26</v>
      </c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>
        <f>BS104+CJ104</f>
        <v>8.6140000000000008</v>
      </c>
      <c r="BS104" s="56">
        <f>BU104+BV104+BW104+BX104+BY104+CB104</f>
        <v>8.6140000000000008</v>
      </c>
      <c r="BT104" s="56"/>
      <c r="BU104" s="56"/>
      <c r="BV104" s="56"/>
      <c r="BW104" s="56">
        <v>8.6140000000000008</v>
      </c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>
        <f>CT104+DK104</f>
        <v>8.0239999999999991</v>
      </c>
      <c r="CT104" s="56">
        <f>CV104+CW104+CX104+CY104+CZ104+DC104</f>
        <v>8.0239999999999991</v>
      </c>
      <c r="CU104" s="56"/>
      <c r="CV104" s="56"/>
      <c r="CW104" s="56"/>
      <c r="CX104" s="56">
        <v>8.0239999999999991</v>
      </c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6"/>
      <c r="DM104" s="56"/>
      <c r="DN104" s="56"/>
      <c r="DO104" s="56"/>
      <c r="DP104" s="56"/>
      <c r="DQ104" s="56"/>
      <c r="DR104" s="56"/>
      <c r="DS104" s="56"/>
      <c r="DT104" s="56">
        <f>DU104+EL104</f>
        <v>7.67</v>
      </c>
      <c r="DU104" s="56">
        <f>DW104+DX104+DY104+DZ104+EA104+ED104</f>
        <v>7.67</v>
      </c>
      <c r="DV104" s="56"/>
      <c r="DW104" s="56"/>
      <c r="DX104" s="56"/>
      <c r="DY104" s="56">
        <v>7.67</v>
      </c>
      <c r="DZ104" s="56"/>
      <c r="EA104" s="56"/>
      <c r="EB104" s="56"/>
      <c r="EC104" s="56"/>
      <c r="ED104" s="56"/>
      <c r="EE104" s="56"/>
      <c r="EF104" s="56"/>
      <c r="EG104" s="56"/>
      <c r="EH104" s="56"/>
      <c r="EI104" s="56"/>
      <c r="EJ104" s="56"/>
      <c r="EK104" s="56"/>
      <c r="EL104" s="56"/>
      <c r="EM104" s="56"/>
      <c r="EN104" s="56"/>
      <c r="EO104" s="56"/>
      <c r="EP104" s="56"/>
      <c r="EQ104" s="56"/>
      <c r="ER104" s="56"/>
      <c r="ES104" s="56"/>
      <c r="ET104" s="56"/>
      <c r="EU104" s="56">
        <f>EV104+FM104</f>
        <v>60.39200000000001</v>
      </c>
      <c r="EV104" s="56">
        <f>EX104+EY104+EZ104+FA104+FB104+FC104+FE104</f>
        <v>60.39200000000001</v>
      </c>
      <c r="EW104" s="56"/>
      <c r="EX104" s="56">
        <f>S104+AT104+BU104+CV104+DW104</f>
        <v>0</v>
      </c>
      <c r="EY104" s="56">
        <f>T104+AU104+BV104+CW104+DX104</f>
        <v>0</v>
      </c>
      <c r="EZ104" s="56">
        <f>U104+AV104+BW104+CX104+DY104</f>
        <v>60.39200000000001</v>
      </c>
      <c r="FA104" s="56">
        <f>V104+AW104+BX104+CY104+DZ104</f>
        <v>0</v>
      </c>
      <c r="FB104" s="56">
        <f>W104+AX104+BY104+CZ104+EA104</f>
        <v>0</v>
      </c>
      <c r="FC104" s="56">
        <f>X104+AY104+BZ104+DA104+EB104</f>
        <v>0</v>
      </c>
      <c r="FD104" s="56">
        <f>Y104+AZ104+CA104+DB104+EC104</f>
        <v>0</v>
      </c>
      <c r="FE104" s="56">
        <f>Z104+BA104+CB104+DC104+ED104</f>
        <v>0</v>
      </c>
      <c r="FF104" s="56">
        <f>AA104+BB104+CC104+DD104+EE104</f>
        <v>0</v>
      </c>
      <c r="FG104" s="56">
        <f>AB104+BC104+CD104+DE104+EF104</f>
        <v>0</v>
      </c>
      <c r="FH104" s="56">
        <f>AC104+BD104+CE104+DF104+EG104</f>
        <v>0</v>
      </c>
      <c r="FI104" s="56">
        <f>AD104+BE104+CF104+DG104+EH104</f>
        <v>0</v>
      </c>
      <c r="FJ104" s="56">
        <f>AE104+BF104+CG104+DH104+EI104</f>
        <v>0</v>
      </c>
      <c r="FK104" s="56">
        <f>AF104+BG104+CH104+DI104+EJ104</f>
        <v>0</v>
      </c>
      <c r="FL104" s="56">
        <f>AG104+BH104+CI104+DJ104+EK104</f>
        <v>0</v>
      </c>
      <c r="FM104" s="56">
        <f>AH104+BI104+CJ104+DK104+EL104</f>
        <v>0</v>
      </c>
      <c r="FN104" s="56">
        <f>AI104+BJ104+CK104+DL104+EM104</f>
        <v>0</v>
      </c>
      <c r="FO104" s="56">
        <f>AJ104+BK104+CL104+DM104+EN104</f>
        <v>0</v>
      </c>
      <c r="FP104" s="56">
        <f>AK104+BL104+CM104+DN104+EO104</f>
        <v>0</v>
      </c>
      <c r="FQ104" s="56">
        <f>AL104+BM104+CN104+DO104+EP104</f>
        <v>0</v>
      </c>
      <c r="FR104" s="56">
        <f>AM104+BN104+CO104+DP104+EQ104</f>
        <v>0</v>
      </c>
      <c r="FS104" s="56">
        <f>AN104+BO104+CP104+DQ104+ER104</f>
        <v>0</v>
      </c>
      <c r="FT104" s="56">
        <f>AO104+BP104+CQ104+DR104+ES104</f>
        <v>0</v>
      </c>
      <c r="FU104" s="56">
        <f>AP104+BQ104+CR104+DS104+ET104</f>
        <v>0</v>
      </c>
      <c r="FV104" s="55">
        <v>7.5</v>
      </c>
      <c r="FW104" s="55">
        <v>7</v>
      </c>
      <c r="FX104" s="55">
        <v>7.3</v>
      </c>
      <c r="FY104" s="55">
        <v>6.8</v>
      </c>
      <c r="FZ104" s="55">
        <v>6.5</v>
      </c>
      <c r="GA104" s="55">
        <f>FZ104+FY104+FX104+FW104+FV104</f>
        <v>35.1</v>
      </c>
      <c r="GB104" s="20"/>
    </row>
    <row r="105" spans="1:184" x14ac:dyDescent="0.25">
      <c r="A105" s="54"/>
      <c r="B105" s="53"/>
      <c r="C105" s="52"/>
      <c r="D105" s="51"/>
      <c r="E105" s="50"/>
      <c r="F105" s="50"/>
      <c r="G105" s="49"/>
      <c r="H105" s="49"/>
      <c r="I105" s="49"/>
      <c r="J105" s="23">
        <v>4.5</v>
      </c>
      <c r="K105" s="23">
        <v>4</v>
      </c>
      <c r="L105" s="23">
        <v>4.3</v>
      </c>
      <c r="M105" s="23">
        <v>3.8</v>
      </c>
      <c r="N105" s="23">
        <v>3.5</v>
      </c>
      <c r="O105" s="23">
        <f>J105+K105+L105+M105+N105</f>
        <v>20.100000000000001</v>
      </c>
      <c r="P105" s="47"/>
      <c r="Q105" s="48">
        <f>S105+T105+U105+V105+W105+X105+Y105+Z105+AA105+AB105+AC105+AD105</f>
        <v>0</v>
      </c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  <c r="CQ105" s="48"/>
      <c r="CR105" s="48"/>
      <c r="CS105" s="48"/>
      <c r="CT105" s="48"/>
      <c r="CU105" s="48"/>
      <c r="CV105" s="48"/>
      <c r="CW105" s="48"/>
      <c r="CX105" s="48"/>
      <c r="CY105" s="48"/>
      <c r="CZ105" s="48"/>
      <c r="DA105" s="48"/>
      <c r="DB105" s="48"/>
      <c r="DC105" s="48"/>
      <c r="DD105" s="48"/>
      <c r="DE105" s="48"/>
      <c r="DF105" s="48"/>
      <c r="DG105" s="48"/>
      <c r="DH105" s="48"/>
      <c r="DI105" s="48"/>
      <c r="DJ105" s="48"/>
      <c r="DK105" s="48"/>
      <c r="DL105" s="48"/>
      <c r="DM105" s="48"/>
      <c r="DN105" s="48"/>
      <c r="DO105" s="48"/>
      <c r="DP105" s="48"/>
      <c r="DQ105" s="48"/>
      <c r="DR105" s="48"/>
      <c r="DS105" s="48"/>
      <c r="DT105" s="48"/>
      <c r="DU105" s="48"/>
      <c r="DV105" s="48"/>
      <c r="DW105" s="48"/>
      <c r="DX105" s="48"/>
      <c r="DY105" s="48"/>
      <c r="DZ105" s="48"/>
      <c r="EA105" s="48"/>
      <c r="EB105" s="48"/>
      <c r="EC105" s="48"/>
      <c r="ED105" s="48"/>
      <c r="EE105" s="48"/>
      <c r="EF105" s="48"/>
      <c r="EG105" s="48"/>
      <c r="EH105" s="48"/>
      <c r="EI105" s="48"/>
      <c r="EJ105" s="48"/>
      <c r="EK105" s="48"/>
      <c r="EL105" s="48"/>
      <c r="EM105" s="48"/>
      <c r="EN105" s="48"/>
      <c r="EO105" s="48"/>
      <c r="EP105" s="48"/>
      <c r="EQ105" s="48"/>
      <c r="ER105" s="48"/>
      <c r="ES105" s="48"/>
      <c r="ET105" s="48"/>
      <c r="EU105" s="48"/>
      <c r="EV105" s="48"/>
      <c r="EW105" s="48"/>
      <c r="EX105" s="48"/>
      <c r="EY105" s="48"/>
      <c r="EZ105" s="48"/>
      <c r="FA105" s="48"/>
      <c r="FB105" s="48"/>
      <c r="FC105" s="48"/>
      <c r="FD105" s="48"/>
      <c r="FE105" s="48"/>
      <c r="FF105" s="48"/>
      <c r="FG105" s="48"/>
      <c r="FH105" s="48"/>
      <c r="FI105" s="48"/>
      <c r="FJ105" s="48"/>
      <c r="FK105" s="48"/>
      <c r="FL105" s="48"/>
      <c r="FM105" s="48"/>
      <c r="FN105" s="48"/>
      <c r="FO105" s="48"/>
      <c r="FP105" s="48"/>
      <c r="FQ105" s="48"/>
      <c r="FR105" s="48"/>
      <c r="FS105" s="48"/>
      <c r="FT105" s="48"/>
      <c r="FU105" s="48"/>
      <c r="FV105" s="47"/>
      <c r="FW105" s="47"/>
      <c r="FX105" s="47"/>
      <c r="FY105" s="47"/>
      <c r="FZ105" s="47"/>
      <c r="GA105" s="47"/>
      <c r="GB105" s="20"/>
    </row>
    <row r="106" spans="1:184" x14ac:dyDescent="0.25">
      <c r="A106" s="66"/>
      <c r="B106" s="65" t="s">
        <v>29</v>
      </c>
      <c r="C106" s="64"/>
      <c r="D106" s="23"/>
      <c r="E106" s="26"/>
      <c r="F106" s="26"/>
      <c r="G106" s="24">
        <f>G107</f>
        <v>139.511</v>
      </c>
      <c r="H106" s="24">
        <f>H107</f>
        <v>139.511</v>
      </c>
      <c r="I106" s="24">
        <f>I107</f>
        <v>0</v>
      </c>
      <c r="J106" s="23">
        <f>J107</f>
        <v>0</v>
      </c>
      <c r="K106" s="23">
        <f>K107</f>
        <v>0</v>
      </c>
      <c r="L106" s="23">
        <f>L107</f>
        <v>0</v>
      </c>
      <c r="M106" s="23">
        <f>M107</f>
        <v>0</v>
      </c>
      <c r="N106" s="23">
        <f>N107</f>
        <v>0</v>
      </c>
      <c r="O106" s="23">
        <f>O107</f>
        <v>0</v>
      </c>
      <c r="P106" s="21">
        <f>P107</f>
        <v>33.311</v>
      </c>
      <c r="Q106" s="21">
        <f>Q107</f>
        <v>0</v>
      </c>
      <c r="R106" s="21">
        <f>R107</f>
        <v>0</v>
      </c>
      <c r="S106" s="21">
        <f>S107</f>
        <v>0</v>
      </c>
      <c r="T106" s="21">
        <f>T107</f>
        <v>0</v>
      </c>
      <c r="U106" s="21">
        <f>U107</f>
        <v>0</v>
      </c>
      <c r="V106" s="21">
        <f>V107</f>
        <v>0</v>
      </c>
      <c r="W106" s="21">
        <f>W107</f>
        <v>0</v>
      </c>
      <c r="X106" s="21">
        <f>X107</f>
        <v>0</v>
      </c>
      <c r="Y106" s="21">
        <f>Y107</f>
        <v>0</v>
      </c>
      <c r="Z106" s="21">
        <f>Z107</f>
        <v>0</v>
      </c>
      <c r="AA106" s="21">
        <f>AA107</f>
        <v>0</v>
      </c>
      <c r="AB106" s="21">
        <f>AB107</f>
        <v>0</v>
      </c>
      <c r="AC106" s="21">
        <f>AC107</f>
        <v>0</v>
      </c>
      <c r="AD106" s="21">
        <f>AD107</f>
        <v>0</v>
      </c>
      <c r="AE106" s="21">
        <f>AE107</f>
        <v>0</v>
      </c>
      <c r="AF106" s="21"/>
      <c r="AG106" s="21">
        <f>AG107</f>
        <v>0</v>
      </c>
      <c r="AH106" s="21">
        <f>AH107</f>
        <v>33.311</v>
      </c>
      <c r="AI106" s="21">
        <f>AI107</f>
        <v>33.311</v>
      </c>
      <c r="AJ106" s="21">
        <f>AJ107</f>
        <v>0</v>
      </c>
      <c r="AK106" s="21">
        <f>AK107</f>
        <v>0</v>
      </c>
      <c r="AL106" s="21">
        <f>AL107</f>
        <v>0</v>
      </c>
      <c r="AM106" s="21">
        <f>AM107</f>
        <v>0</v>
      </c>
      <c r="AN106" s="21">
        <f>AN107</f>
        <v>0</v>
      </c>
      <c r="AO106" s="21">
        <f>AO107</f>
        <v>0</v>
      </c>
      <c r="AP106" s="21">
        <f>AP107</f>
        <v>0</v>
      </c>
      <c r="AQ106" s="21">
        <f>AQ107</f>
        <v>29.5</v>
      </c>
      <c r="AR106" s="21">
        <f>AR107</f>
        <v>0</v>
      </c>
      <c r="AS106" s="21">
        <f>AS107</f>
        <v>0</v>
      </c>
      <c r="AT106" s="21">
        <f>AT107</f>
        <v>0</v>
      </c>
      <c r="AU106" s="21">
        <f>AU107</f>
        <v>0</v>
      </c>
      <c r="AV106" s="21">
        <f>AV107</f>
        <v>0</v>
      </c>
      <c r="AW106" s="21">
        <f>AW107</f>
        <v>0</v>
      </c>
      <c r="AX106" s="21">
        <f>AX107</f>
        <v>0</v>
      </c>
      <c r="AY106" s="21">
        <f>AY107</f>
        <v>0</v>
      </c>
      <c r="AZ106" s="21">
        <f>AZ107</f>
        <v>0</v>
      </c>
      <c r="BA106" s="21">
        <f>BA107</f>
        <v>0</v>
      </c>
      <c r="BB106" s="21">
        <f>BB107</f>
        <v>0</v>
      </c>
      <c r="BC106" s="21">
        <f>BC107</f>
        <v>0</v>
      </c>
      <c r="BD106" s="21">
        <f>BD107</f>
        <v>0</v>
      </c>
      <c r="BE106" s="21">
        <f>BE107</f>
        <v>0</v>
      </c>
      <c r="BF106" s="21">
        <f>BF107</f>
        <v>0</v>
      </c>
      <c r="BG106" s="21">
        <f>BG107</f>
        <v>0</v>
      </c>
      <c r="BH106" s="21">
        <f>BH107</f>
        <v>0</v>
      </c>
      <c r="BI106" s="21">
        <f>BI107</f>
        <v>29.5</v>
      </c>
      <c r="BJ106" s="21">
        <f>BJ107</f>
        <v>29.5</v>
      </c>
      <c r="BK106" s="21">
        <f>BK107</f>
        <v>0</v>
      </c>
      <c r="BL106" s="21">
        <f>BL107</f>
        <v>0</v>
      </c>
      <c r="BM106" s="21">
        <f>BM107</f>
        <v>0</v>
      </c>
      <c r="BN106" s="21">
        <f>BN107</f>
        <v>0</v>
      </c>
      <c r="BO106" s="21">
        <f>BO107</f>
        <v>0</v>
      </c>
      <c r="BP106" s="21">
        <f>BP107</f>
        <v>0</v>
      </c>
      <c r="BQ106" s="21">
        <f>BQ107</f>
        <v>0</v>
      </c>
      <c r="BR106" s="21">
        <f>BR107</f>
        <v>27.14</v>
      </c>
      <c r="BS106" s="21">
        <f>BS107</f>
        <v>0</v>
      </c>
      <c r="BT106" s="21">
        <f>BT107</f>
        <v>0</v>
      </c>
      <c r="BU106" s="21">
        <f>BU107</f>
        <v>0</v>
      </c>
      <c r="BV106" s="21">
        <f>BV107</f>
        <v>0</v>
      </c>
      <c r="BW106" s="21">
        <f>BW107</f>
        <v>0</v>
      </c>
      <c r="BX106" s="21">
        <f>BX107</f>
        <v>0</v>
      </c>
      <c r="BY106" s="21">
        <f>BY107</f>
        <v>0</v>
      </c>
      <c r="BZ106" s="21">
        <f>BZ107</f>
        <v>0</v>
      </c>
      <c r="CA106" s="21">
        <f>CA107</f>
        <v>0</v>
      </c>
      <c r="CB106" s="21">
        <f>CB107</f>
        <v>0</v>
      </c>
      <c r="CC106" s="21">
        <f>CC107</f>
        <v>0</v>
      </c>
      <c r="CD106" s="21">
        <f>CD107</f>
        <v>0</v>
      </c>
      <c r="CE106" s="21">
        <f>CE107</f>
        <v>0</v>
      </c>
      <c r="CF106" s="21">
        <f>CF107</f>
        <v>0</v>
      </c>
      <c r="CG106" s="21">
        <f>CG107</f>
        <v>0</v>
      </c>
      <c r="CH106" s="21">
        <f>CH107</f>
        <v>0</v>
      </c>
      <c r="CI106" s="21">
        <f>CI107</f>
        <v>0</v>
      </c>
      <c r="CJ106" s="21">
        <f>CJ107</f>
        <v>27.14</v>
      </c>
      <c r="CK106" s="21">
        <f>CK107</f>
        <v>27.14</v>
      </c>
      <c r="CL106" s="21">
        <f>CL107</f>
        <v>0</v>
      </c>
      <c r="CM106" s="21">
        <f>CM107</f>
        <v>0</v>
      </c>
      <c r="CN106" s="21">
        <f>CN107</f>
        <v>0</v>
      </c>
      <c r="CO106" s="21">
        <f>CO107</f>
        <v>0</v>
      </c>
      <c r="CP106" s="21">
        <f>CP107</f>
        <v>0</v>
      </c>
      <c r="CQ106" s="21">
        <f>CQ107</f>
        <v>0</v>
      </c>
      <c r="CR106" s="21">
        <f>CR107</f>
        <v>0</v>
      </c>
      <c r="CS106" s="21">
        <f>CS107</f>
        <v>23.6</v>
      </c>
      <c r="CT106" s="21">
        <f>CT107</f>
        <v>0</v>
      </c>
      <c r="CU106" s="21">
        <f>CU107</f>
        <v>0</v>
      </c>
      <c r="CV106" s="21">
        <f>CV107</f>
        <v>0</v>
      </c>
      <c r="CW106" s="21">
        <f>CW107</f>
        <v>0</v>
      </c>
      <c r="CX106" s="21">
        <f>CX107</f>
        <v>0</v>
      </c>
      <c r="CY106" s="21">
        <f>CY107</f>
        <v>0</v>
      </c>
      <c r="CZ106" s="21">
        <f>CZ107</f>
        <v>0</v>
      </c>
      <c r="DA106" s="21">
        <f>DA107</f>
        <v>0</v>
      </c>
      <c r="DB106" s="21">
        <f>DB107</f>
        <v>0</v>
      </c>
      <c r="DC106" s="21">
        <f>DC107</f>
        <v>0</v>
      </c>
      <c r="DD106" s="21">
        <f>DD107</f>
        <v>0</v>
      </c>
      <c r="DE106" s="21">
        <f>DE107</f>
        <v>0</v>
      </c>
      <c r="DF106" s="21">
        <f>DF107</f>
        <v>0</v>
      </c>
      <c r="DG106" s="21">
        <f>DG107</f>
        <v>0</v>
      </c>
      <c r="DH106" s="21">
        <f>DH107</f>
        <v>0</v>
      </c>
      <c r="DI106" s="21">
        <f>DI107</f>
        <v>0</v>
      </c>
      <c r="DJ106" s="21">
        <f>DJ107</f>
        <v>0</v>
      </c>
      <c r="DK106" s="21">
        <f>DK107</f>
        <v>23.6</v>
      </c>
      <c r="DL106" s="21">
        <f>DL107</f>
        <v>23.6</v>
      </c>
      <c r="DM106" s="21">
        <f>DM107</f>
        <v>0</v>
      </c>
      <c r="DN106" s="21">
        <f>DN107</f>
        <v>0</v>
      </c>
      <c r="DO106" s="21">
        <f>DO107</f>
        <v>0</v>
      </c>
      <c r="DP106" s="21">
        <f>DP107</f>
        <v>0</v>
      </c>
      <c r="DQ106" s="21">
        <f>DQ107</f>
        <v>0</v>
      </c>
      <c r="DR106" s="21">
        <f>DR107</f>
        <v>0</v>
      </c>
      <c r="DS106" s="21">
        <f>DS107</f>
        <v>0</v>
      </c>
      <c r="DT106" s="21">
        <f>DT107</f>
        <v>25.96</v>
      </c>
      <c r="DU106" s="21">
        <f>DU107</f>
        <v>0</v>
      </c>
      <c r="DV106" s="21">
        <f>DV107</f>
        <v>0</v>
      </c>
      <c r="DW106" s="21">
        <f>DW107</f>
        <v>0</v>
      </c>
      <c r="DX106" s="21">
        <f>DX107</f>
        <v>0</v>
      </c>
      <c r="DY106" s="21">
        <f>DY107</f>
        <v>0</v>
      </c>
      <c r="DZ106" s="21">
        <f>DZ107</f>
        <v>0</v>
      </c>
      <c r="EA106" s="21">
        <f>EA107</f>
        <v>0</v>
      </c>
      <c r="EB106" s="21">
        <f>EB107</f>
        <v>0</v>
      </c>
      <c r="EC106" s="21">
        <f>EC107</f>
        <v>0</v>
      </c>
      <c r="ED106" s="21">
        <f>ED107</f>
        <v>0</v>
      </c>
      <c r="EE106" s="21">
        <f>EE107</f>
        <v>0</v>
      </c>
      <c r="EF106" s="21">
        <f>EF107</f>
        <v>0</v>
      </c>
      <c r="EG106" s="21">
        <f>EG107</f>
        <v>0</v>
      </c>
      <c r="EH106" s="21">
        <f>EH107</f>
        <v>0</v>
      </c>
      <c r="EI106" s="21">
        <f>EI107</f>
        <v>0</v>
      </c>
      <c r="EJ106" s="21">
        <f>EJ107</f>
        <v>0</v>
      </c>
      <c r="EK106" s="21">
        <f>EK107</f>
        <v>0</v>
      </c>
      <c r="EL106" s="21">
        <f>EL107</f>
        <v>25.96</v>
      </c>
      <c r="EM106" s="21">
        <f>EM107</f>
        <v>25.96</v>
      </c>
      <c r="EN106" s="21">
        <f>EN107</f>
        <v>0</v>
      </c>
      <c r="EO106" s="21">
        <f>EO107</f>
        <v>0</v>
      </c>
      <c r="EP106" s="21">
        <f>EP107</f>
        <v>0</v>
      </c>
      <c r="EQ106" s="21">
        <f>EQ107</f>
        <v>0</v>
      </c>
      <c r="ER106" s="21">
        <f>ER107</f>
        <v>0</v>
      </c>
      <c r="ES106" s="21">
        <f>ES107</f>
        <v>0</v>
      </c>
      <c r="ET106" s="21">
        <f>ET107</f>
        <v>0</v>
      </c>
      <c r="EU106" s="21">
        <f>EU107</f>
        <v>139.511</v>
      </c>
      <c r="EV106" s="63"/>
      <c r="EW106" s="63"/>
      <c r="EX106" s="63"/>
      <c r="EY106" s="63"/>
      <c r="EZ106" s="63"/>
      <c r="FA106" s="63"/>
      <c r="FB106" s="63"/>
      <c r="FC106" s="63"/>
      <c r="FD106" s="63"/>
      <c r="FE106" s="63"/>
      <c r="FF106" s="63"/>
      <c r="FG106" s="63"/>
      <c r="FH106" s="63"/>
      <c r="FI106" s="63"/>
      <c r="FJ106" s="63"/>
      <c r="FK106" s="21"/>
      <c r="FL106" s="63"/>
      <c r="FM106" s="63">
        <f>FM107</f>
        <v>139.511</v>
      </c>
      <c r="FN106" s="63">
        <f>FN107</f>
        <v>139.511</v>
      </c>
      <c r="FO106" s="63"/>
      <c r="FP106" s="63"/>
      <c r="FQ106" s="63"/>
      <c r="FR106" s="63"/>
      <c r="FS106" s="63"/>
      <c r="FT106" s="63"/>
      <c r="FU106" s="63"/>
      <c r="FV106" s="21">
        <f>FV107</f>
        <v>28</v>
      </c>
      <c r="FW106" s="21">
        <f>FW107</f>
        <v>25</v>
      </c>
      <c r="FX106" s="21">
        <f>FX107</f>
        <v>23</v>
      </c>
      <c r="FY106" s="21">
        <f>FY107</f>
        <v>20</v>
      </c>
      <c r="FZ106" s="21">
        <f>FZ107</f>
        <v>22</v>
      </c>
      <c r="GA106" s="21">
        <f>GA107</f>
        <v>118</v>
      </c>
      <c r="GB106" s="20"/>
    </row>
    <row r="107" spans="1:184" ht="31.5" customHeight="1" x14ac:dyDescent="0.25">
      <c r="A107" s="62" t="s">
        <v>28</v>
      </c>
      <c r="B107" s="61" t="s">
        <v>27</v>
      </c>
      <c r="C107" s="60" t="s">
        <v>26</v>
      </c>
      <c r="D107" s="59"/>
      <c r="E107" s="58">
        <v>2014</v>
      </c>
      <c r="F107" s="58">
        <v>2018</v>
      </c>
      <c r="G107" s="57">
        <f>H107</f>
        <v>139.511</v>
      </c>
      <c r="H107" s="57">
        <f>I107+EU107</f>
        <v>139.511</v>
      </c>
      <c r="I107" s="57"/>
      <c r="J107" s="23"/>
      <c r="K107" s="23"/>
      <c r="L107" s="23"/>
      <c r="M107" s="23"/>
      <c r="N107" s="23"/>
      <c r="O107" s="23">
        <f>J107+K107+L107+M107+N107</f>
        <v>0</v>
      </c>
      <c r="P107" s="55">
        <f>Q107+AH107</f>
        <v>33.311</v>
      </c>
      <c r="Q107" s="56">
        <f>S107+T107+U107+V107+W107+X107+Y107+Z107+AA107+AB107+AC107+AD107</f>
        <v>0</v>
      </c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>
        <f>AI107</f>
        <v>33.311</v>
      </c>
      <c r="AI107" s="56">
        <v>33.311</v>
      </c>
      <c r="AJ107" s="56"/>
      <c r="AK107" s="56"/>
      <c r="AL107" s="56"/>
      <c r="AM107" s="56"/>
      <c r="AN107" s="56"/>
      <c r="AO107" s="56"/>
      <c r="AP107" s="56"/>
      <c r="AQ107" s="56">
        <f>AR107+BI107</f>
        <v>29.5</v>
      </c>
      <c r="AR107" s="56">
        <f>AT107+AU107+AV107+AW107+AX107+BA107</f>
        <v>0</v>
      </c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>
        <f>BJ107</f>
        <v>29.5</v>
      </c>
      <c r="BJ107" s="56">
        <v>29.5</v>
      </c>
      <c r="BK107" s="56"/>
      <c r="BL107" s="56"/>
      <c r="BM107" s="56"/>
      <c r="BN107" s="56"/>
      <c r="BO107" s="56"/>
      <c r="BP107" s="56"/>
      <c r="BQ107" s="56"/>
      <c r="BR107" s="56">
        <f>BS107+CJ107</f>
        <v>27.14</v>
      </c>
      <c r="BS107" s="56">
        <f>BU107+BV107+BW107+BX107+BY107+CB107</f>
        <v>0</v>
      </c>
      <c r="BT107" s="56"/>
      <c r="BU107" s="56"/>
      <c r="BV107" s="56"/>
      <c r="BW107" s="56"/>
      <c r="BX107" s="56"/>
      <c r="BY107" s="56"/>
      <c r="BZ107" s="56"/>
      <c r="CA107" s="56"/>
      <c r="CB107" s="56"/>
      <c r="CC107" s="56"/>
      <c r="CD107" s="56"/>
      <c r="CE107" s="56"/>
      <c r="CF107" s="56"/>
      <c r="CG107" s="56"/>
      <c r="CH107" s="56"/>
      <c r="CI107" s="56"/>
      <c r="CJ107" s="56">
        <f>CK107</f>
        <v>27.14</v>
      </c>
      <c r="CK107" s="56">
        <v>27.14</v>
      </c>
      <c r="CL107" s="56"/>
      <c r="CM107" s="56"/>
      <c r="CN107" s="56"/>
      <c r="CO107" s="56"/>
      <c r="CP107" s="56"/>
      <c r="CQ107" s="56"/>
      <c r="CR107" s="56"/>
      <c r="CS107" s="56">
        <f>CT107+DK107</f>
        <v>23.6</v>
      </c>
      <c r="CT107" s="56">
        <f>CV107+CW107+CX107+CY107+CZ107+DC107</f>
        <v>0</v>
      </c>
      <c r="CU107" s="56"/>
      <c r="CV107" s="56"/>
      <c r="CW107" s="56"/>
      <c r="CX107" s="56"/>
      <c r="CY107" s="56"/>
      <c r="CZ107" s="56"/>
      <c r="DA107" s="56"/>
      <c r="DB107" s="56"/>
      <c r="DC107" s="56"/>
      <c r="DD107" s="56"/>
      <c r="DE107" s="56"/>
      <c r="DF107" s="56"/>
      <c r="DG107" s="56"/>
      <c r="DH107" s="56"/>
      <c r="DI107" s="56"/>
      <c r="DJ107" s="56"/>
      <c r="DK107" s="56">
        <f>DL107</f>
        <v>23.6</v>
      </c>
      <c r="DL107" s="56">
        <v>23.6</v>
      </c>
      <c r="DM107" s="56"/>
      <c r="DN107" s="56"/>
      <c r="DO107" s="56"/>
      <c r="DP107" s="56"/>
      <c r="DQ107" s="56"/>
      <c r="DR107" s="56"/>
      <c r="DS107" s="56"/>
      <c r="DT107" s="56">
        <f>DU107+EL107</f>
        <v>25.96</v>
      </c>
      <c r="DU107" s="56">
        <f>DW107+DX107+DY107+DZ107+EA107+ED107</f>
        <v>0</v>
      </c>
      <c r="DV107" s="56"/>
      <c r="DW107" s="56"/>
      <c r="DX107" s="56"/>
      <c r="DY107" s="56"/>
      <c r="DZ107" s="56"/>
      <c r="EA107" s="56"/>
      <c r="EB107" s="56"/>
      <c r="EC107" s="56"/>
      <c r="ED107" s="56"/>
      <c r="EE107" s="56"/>
      <c r="EF107" s="56"/>
      <c r="EG107" s="56"/>
      <c r="EH107" s="56"/>
      <c r="EI107" s="56"/>
      <c r="EJ107" s="56"/>
      <c r="EK107" s="56"/>
      <c r="EL107" s="56">
        <f>EM107</f>
        <v>25.96</v>
      </c>
      <c r="EM107" s="56">
        <v>25.96</v>
      </c>
      <c r="EN107" s="56"/>
      <c r="EO107" s="56"/>
      <c r="EP107" s="56"/>
      <c r="EQ107" s="56"/>
      <c r="ER107" s="56"/>
      <c r="ES107" s="56"/>
      <c r="ET107" s="56"/>
      <c r="EU107" s="56">
        <f>EV107+FM107</f>
        <v>139.511</v>
      </c>
      <c r="EV107" s="56">
        <f>EX107+EY107+EZ107+FA107+FB107+FC107+FE107</f>
        <v>0</v>
      </c>
      <c r="EW107" s="56"/>
      <c r="EX107" s="56">
        <f>S107+AT107+BU107+CV107+DW107</f>
        <v>0</v>
      </c>
      <c r="EY107" s="56">
        <f>T107+AU107+BV107+CW107+DX107</f>
        <v>0</v>
      </c>
      <c r="EZ107" s="56">
        <f>U107+AV107+BW107+CX107+DY107</f>
        <v>0</v>
      </c>
      <c r="FA107" s="56">
        <f>V107+AW107+BX107+CY107+DZ107</f>
        <v>0</v>
      </c>
      <c r="FB107" s="56">
        <f>W107+AX107+BY107+CZ107+EA107</f>
        <v>0</v>
      </c>
      <c r="FC107" s="56">
        <f>X107+AY107+BZ107+DA107+EB107</f>
        <v>0</v>
      </c>
      <c r="FD107" s="56">
        <f>Y107+AZ107+CA107+DB107+EC107</f>
        <v>0</v>
      </c>
      <c r="FE107" s="56">
        <f>Z107+BA107+CB107+DC107+ED107</f>
        <v>0</v>
      </c>
      <c r="FF107" s="56">
        <f>AA107+BB107+CC107+DD107+EE107</f>
        <v>0</v>
      </c>
      <c r="FG107" s="56">
        <f>AB107+BC107+CD107+DE107+EF107</f>
        <v>0</v>
      </c>
      <c r="FH107" s="56">
        <f>AC107+BD107+CE107+DF107+EG107</f>
        <v>0</v>
      </c>
      <c r="FI107" s="56">
        <f>AD107+BE107+CF107+DG107+EH107</f>
        <v>0</v>
      </c>
      <c r="FJ107" s="56">
        <f>AE107+BF107+CG107+DH107+EI107</f>
        <v>0</v>
      </c>
      <c r="FK107" s="56">
        <f>AF107+BG107+CH107+DI107+EJ107</f>
        <v>0</v>
      </c>
      <c r="FL107" s="56">
        <f>AG107+BH107+CI107+DJ107+EK107</f>
        <v>0</v>
      </c>
      <c r="FM107" s="56">
        <f>AH107+BI107+CJ107+DK107+EL107</f>
        <v>139.511</v>
      </c>
      <c r="FN107" s="56">
        <f>AI107+BJ107+CK107+DL107+EM107</f>
        <v>139.511</v>
      </c>
      <c r="FO107" s="56">
        <f>AJ107+BK107+CL107+DM107+EN107</f>
        <v>0</v>
      </c>
      <c r="FP107" s="56">
        <f>AK107+BL107+CM107+DN107+EO107</f>
        <v>0</v>
      </c>
      <c r="FQ107" s="56">
        <f>AL107+BM107+CN107+DO107+EP107</f>
        <v>0</v>
      </c>
      <c r="FR107" s="56">
        <f>AM107+BN107+CO107+DP107+EQ107</f>
        <v>0</v>
      </c>
      <c r="FS107" s="56">
        <f>AN107+BO107+CP107+DQ107+ER107</f>
        <v>0</v>
      </c>
      <c r="FT107" s="56">
        <f>AO107+BP107+CQ107+DR107+ES107</f>
        <v>0</v>
      </c>
      <c r="FU107" s="56">
        <f>AP107+BQ107+CR107+DS107+ET107</f>
        <v>0</v>
      </c>
      <c r="FV107" s="55">
        <v>28</v>
      </c>
      <c r="FW107" s="55">
        <v>25</v>
      </c>
      <c r="FX107" s="55">
        <v>23</v>
      </c>
      <c r="FY107" s="55">
        <v>20</v>
      </c>
      <c r="FZ107" s="55">
        <v>22</v>
      </c>
      <c r="GA107" s="55">
        <f>FZ107+FY107+FX107+FW107+FV107</f>
        <v>118</v>
      </c>
      <c r="GB107" s="20"/>
    </row>
    <row r="108" spans="1:184" x14ac:dyDescent="0.25">
      <c r="A108" s="54"/>
      <c r="B108" s="53"/>
      <c r="C108" s="52"/>
      <c r="D108" s="51"/>
      <c r="E108" s="50"/>
      <c r="F108" s="50"/>
      <c r="G108" s="49"/>
      <c r="H108" s="49"/>
      <c r="I108" s="49"/>
      <c r="J108" s="23">
        <v>5</v>
      </c>
      <c r="K108" s="23">
        <v>4.5</v>
      </c>
      <c r="L108" s="23">
        <v>4</v>
      </c>
      <c r="M108" s="23">
        <v>3.8</v>
      </c>
      <c r="N108" s="23">
        <v>4</v>
      </c>
      <c r="O108" s="23">
        <f>J108+K108+L108+M108+N108</f>
        <v>21.3</v>
      </c>
      <c r="P108" s="47"/>
      <c r="Q108" s="48">
        <f>S108+T108+U108+V108+W108+X108+Y108+Z108+AA108+AB108+AC108+AD108</f>
        <v>0</v>
      </c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  <c r="FG108" s="48"/>
      <c r="FH108" s="48"/>
      <c r="FI108" s="48"/>
      <c r="FJ108" s="48"/>
      <c r="FK108" s="48"/>
      <c r="FL108" s="48"/>
      <c r="FM108" s="48"/>
      <c r="FN108" s="48"/>
      <c r="FO108" s="48"/>
      <c r="FP108" s="48"/>
      <c r="FQ108" s="48"/>
      <c r="FR108" s="48"/>
      <c r="FS108" s="48"/>
      <c r="FT108" s="48"/>
      <c r="FU108" s="48"/>
      <c r="FV108" s="47"/>
      <c r="FW108" s="47"/>
      <c r="FX108" s="47"/>
      <c r="FY108" s="47"/>
      <c r="FZ108" s="47"/>
      <c r="GA108" s="47"/>
      <c r="GB108" s="20"/>
    </row>
    <row r="109" spans="1:184" ht="19.5" customHeight="1" x14ac:dyDescent="0.25">
      <c r="A109" s="46" t="s">
        <v>25</v>
      </c>
      <c r="B109" s="45" t="s">
        <v>24</v>
      </c>
      <c r="C109" s="44"/>
      <c r="D109" s="23"/>
      <c r="E109" s="43"/>
      <c r="F109" s="43"/>
      <c r="G109" s="34"/>
      <c r="H109" s="34"/>
      <c r="I109" s="34"/>
      <c r="J109" s="30"/>
      <c r="K109" s="23"/>
      <c r="L109" s="23"/>
      <c r="M109" s="23"/>
      <c r="N109" s="23"/>
      <c r="O109" s="2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  <c r="FG109" s="42"/>
      <c r="FH109" s="42"/>
      <c r="FI109" s="4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42"/>
      <c r="FU109" s="42"/>
      <c r="FV109" s="41"/>
      <c r="FW109" s="41"/>
      <c r="FX109" s="41"/>
      <c r="FY109" s="41"/>
      <c r="FZ109" s="41"/>
      <c r="GA109" s="41"/>
      <c r="GB109" s="20"/>
    </row>
    <row r="110" spans="1:184" ht="19.5" customHeight="1" x14ac:dyDescent="0.25">
      <c r="A110" s="46" t="s">
        <v>23</v>
      </c>
      <c r="B110" s="45" t="s">
        <v>22</v>
      </c>
      <c r="C110" s="44"/>
      <c r="D110" s="23"/>
      <c r="E110" s="43"/>
      <c r="F110" s="43"/>
      <c r="G110" s="34"/>
      <c r="H110" s="34"/>
      <c r="I110" s="34"/>
      <c r="J110" s="30"/>
      <c r="K110" s="23"/>
      <c r="L110" s="23"/>
      <c r="M110" s="23"/>
      <c r="N110" s="23"/>
      <c r="O110" s="2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  <c r="FG110" s="42"/>
      <c r="FH110" s="42"/>
      <c r="FI110" s="4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42"/>
      <c r="FU110" s="42"/>
      <c r="FV110" s="41"/>
      <c r="FW110" s="41"/>
      <c r="FX110" s="41"/>
      <c r="FY110" s="41"/>
      <c r="FZ110" s="41"/>
      <c r="GA110" s="41"/>
      <c r="GB110" s="20"/>
    </row>
    <row r="111" spans="1:184" x14ac:dyDescent="0.25">
      <c r="A111" s="37" t="s">
        <v>21</v>
      </c>
      <c r="B111" s="40" t="s">
        <v>20</v>
      </c>
      <c r="C111" s="26"/>
      <c r="D111" s="23"/>
      <c r="E111" s="26"/>
      <c r="F111" s="26"/>
      <c r="G111" s="24">
        <f>G112+G113+G114+G115</f>
        <v>53.572000000000003</v>
      </c>
      <c r="H111" s="24">
        <f>H112+H113+H114+H115</f>
        <v>53.521999999999998</v>
      </c>
      <c r="I111" s="24">
        <f>I112+I113+I114+I115</f>
        <v>11.901</v>
      </c>
      <c r="J111" s="23">
        <f>J112+J113+J114+J115</f>
        <v>0</v>
      </c>
      <c r="K111" s="23">
        <f>K112+K113+K114+K115</f>
        <v>0</v>
      </c>
      <c r="L111" s="23">
        <f>L112+L113+L114+L115</f>
        <v>0</v>
      </c>
      <c r="M111" s="23">
        <f>M112+M113+M114+M115</f>
        <v>0</v>
      </c>
      <c r="N111" s="23">
        <f>N112+N113+N114+N115</f>
        <v>0</v>
      </c>
      <c r="O111" s="23">
        <f>O112+O113+O114+O115</f>
        <v>0</v>
      </c>
      <c r="P111" s="39">
        <f>P112+P113+P114+P115</f>
        <v>5.83</v>
      </c>
      <c r="Q111" s="39">
        <f>Q112+Q113+Q114+Q115</f>
        <v>5.83</v>
      </c>
      <c r="R111" s="39">
        <f>R112+R113+R114+R115</f>
        <v>0</v>
      </c>
      <c r="S111" s="39">
        <f>S112+S113+S114+S115</f>
        <v>5.83</v>
      </c>
      <c r="T111" s="39">
        <f>T112+T113+T114+T115</f>
        <v>0</v>
      </c>
      <c r="U111" s="39">
        <f>U112+U113+U114+U115</f>
        <v>0</v>
      </c>
      <c r="V111" s="39">
        <f>V112+V113+V114+V115</f>
        <v>0</v>
      </c>
      <c r="W111" s="39">
        <f>W112+W113+W114+W115</f>
        <v>0</v>
      </c>
      <c r="X111" s="39">
        <f>X112+X113+X114+X115</f>
        <v>0</v>
      </c>
      <c r="Y111" s="39">
        <f>Y112+Y113+Y114+Y115</f>
        <v>0</v>
      </c>
      <c r="Z111" s="39">
        <f>Z112+Z113+Z114+Z115</f>
        <v>0</v>
      </c>
      <c r="AA111" s="39">
        <f>AA112+AA113+AA114+AA115</f>
        <v>0</v>
      </c>
      <c r="AB111" s="39">
        <f>AB112+AB113+AB114+AB115</f>
        <v>0</v>
      </c>
      <c r="AC111" s="39">
        <f>AC112+AC113+AC114+AC115</f>
        <v>0</v>
      </c>
      <c r="AD111" s="39">
        <f>AD112+AD113+AD114+AD115</f>
        <v>0</v>
      </c>
      <c r="AE111" s="39">
        <f>AE112+AE113+AE114+AE115</f>
        <v>0</v>
      </c>
      <c r="AF111" s="39">
        <f>AF112+AF113+AF114+AF115</f>
        <v>0</v>
      </c>
      <c r="AG111" s="39">
        <f>AG112+AG113+AG114+AG115</f>
        <v>0</v>
      </c>
      <c r="AH111" s="39">
        <f>AH112+AH113+AH114+AH115</f>
        <v>0</v>
      </c>
      <c r="AI111" s="39">
        <f>AI112+AI113+AI114+AI115</f>
        <v>0</v>
      </c>
      <c r="AJ111" s="39">
        <f>AJ112+AJ113+AJ114+AJ115</f>
        <v>0</v>
      </c>
      <c r="AK111" s="39">
        <f>AK112+AK113+AK114+AK115</f>
        <v>0</v>
      </c>
      <c r="AL111" s="39">
        <f>AL112+AL113+AL114+AL115</f>
        <v>0</v>
      </c>
      <c r="AM111" s="39">
        <f>AM112+AM113+AM114+AM115</f>
        <v>0</v>
      </c>
      <c r="AN111" s="39">
        <f>AN112+AN113+AN114+AN115</f>
        <v>0</v>
      </c>
      <c r="AO111" s="39">
        <f>AO112+AO113+AO114+AO115</f>
        <v>0</v>
      </c>
      <c r="AP111" s="39">
        <f>AP112+AP113+AP114+AP115</f>
        <v>0</v>
      </c>
      <c r="AQ111" s="39">
        <f>AQ112+AQ113+AQ114+AQ115</f>
        <v>4.3170000000000002</v>
      </c>
      <c r="AR111" s="39">
        <f>AR112+AR113+AR114+AR115</f>
        <v>4.3170000000000002</v>
      </c>
      <c r="AS111" s="39">
        <f>AS112+AS113+AS114+AS115</f>
        <v>0</v>
      </c>
      <c r="AT111" s="39">
        <f>AT112+AT113+AT114+AT115</f>
        <v>4.3170000000000002</v>
      </c>
      <c r="AU111" s="39">
        <f>AU112+AU113+AU114+AU115</f>
        <v>0</v>
      </c>
      <c r="AV111" s="39">
        <f>AV112+AV113+AV114+AV115</f>
        <v>0</v>
      </c>
      <c r="AW111" s="39">
        <f>AW112+AW113+AW114+AW115</f>
        <v>0</v>
      </c>
      <c r="AX111" s="39">
        <f>AX112+AX113+AX114+AX115</f>
        <v>0</v>
      </c>
      <c r="AY111" s="39">
        <f>AY112+AY113+AY114+AY115</f>
        <v>0</v>
      </c>
      <c r="AZ111" s="39">
        <f>AZ112+AZ113+AZ114+AZ115</f>
        <v>0</v>
      </c>
      <c r="BA111" s="39">
        <f>BA112+BA113+BA114+BA115</f>
        <v>0</v>
      </c>
      <c r="BB111" s="39">
        <f>BB112+BB113+BB114+BB115</f>
        <v>0</v>
      </c>
      <c r="BC111" s="39">
        <f>BC112+BC113+BC114+BC115</f>
        <v>0</v>
      </c>
      <c r="BD111" s="39">
        <f>BD112+BD113+BD114+BD115</f>
        <v>0</v>
      </c>
      <c r="BE111" s="39">
        <f>BE112+BE113+BE114+BE115</f>
        <v>0</v>
      </c>
      <c r="BF111" s="39">
        <f>BF112+BF113+BF114+BF115</f>
        <v>0</v>
      </c>
      <c r="BG111" s="39">
        <f>BG112+BG113+BG114+BG115</f>
        <v>0</v>
      </c>
      <c r="BH111" s="39">
        <f>BH112+BH113+BH114+BH115</f>
        <v>0</v>
      </c>
      <c r="BI111" s="39">
        <f>BI112+BI113+BI114+BI115</f>
        <v>0</v>
      </c>
      <c r="BJ111" s="39">
        <f>BJ112+BJ113+BJ114+BJ115</f>
        <v>0</v>
      </c>
      <c r="BK111" s="39">
        <f>BK112+BK113+BK114+BK115</f>
        <v>0</v>
      </c>
      <c r="BL111" s="39">
        <f>BL112+BL113+BL114+BL115</f>
        <v>0</v>
      </c>
      <c r="BM111" s="39">
        <f>BM112+BM113+BM114+BM115</f>
        <v>0</v>
      </c>
      <c r="BN111" s="39">
        <f>BN112+BN113+BN114+BN115</f>
        <v>0</v>
      </c>
      <c r="BO111" s="39">
        <f>BO112+BO113+BO114+BO115</f>
        <v>0</v>
      </c>
      <c r="BP111" s="39">
        <f>BP112+BP113+BP114+BP115</f>
        <v>0</v>
      </c>
      <c r="BQ111" s="39">
        <f>BQ112+BQ113+BQ114+BQ115</f>
        <v>0</v>
      </c>
      <c r="BR111" s="39">
        <f>BR112+BR113+BR114+BR115</f>
        <v>0</v>
      </c>
      <c r="BS111" s="39">
        <f>BS112+BS113+BS114+BS115</f>
        <v>0</v>
      </c>
      <c r="BT111" s="39">
        <f>BT112+BT113+BT114+BT115</f>
        <v>0</v>
      </c>
      <c r="BU111" s="39">
        <f>BU112+BU113+BU114+BU115</f>
        <v>0</v>
      </c>
      <c r="BV111" s="39">
        <f>BV112+BV113+BV114+BV115</f>
        <v>0</v>
      </c>
      <c r="BW111" s="39">
        <f>BW112+BW113+BW114+BW115</f>
        <v>0</v>
      </c>
      <c r="BX111" s="39">
        <f>BX112+BX113+BX114+BX115</f>
        <v>0</v>
      </c>
      <c r="BY111" s="39">
        <f>BY112+BY113+BY114+BY115</f>
        <v>0</v>
      </c>
      <c r="BZ111" s="39">
        <f>BZ112+BZ113+BZ114+BZ115</f>
        <v>0</v>
      </c>
      <c r="CA111" s="39">
        <f>CA112+CA113+CA114+CA115</f>
        <v>0</v>
      </c>
      <c r="CB111" s="39">
        <f>CB112+CB113+CB114+CB115</f>
        <v>0</v>
      </c>
      <c r="CC111" s="39">
        <f>CC112+CC113+CC114+CC115</f>
        <v>0</v>
      </c>
      <c r="CD111" s="39">
        <f>CD112+CD113+CD114+CD115</f>
        <v>0</v>
      </c>
      <c r="CE111" s="39">
        <f>CE112+CE113+CE114+CE115</f>
        <v>0</v>
      </c>
      <c r="CF111" s="39">
        <f>CF112+CF113+CF114+CF115</f>
        <v>0</v>
      </c>
      <c r="CG111" s="39">
        <f>CG112+CG113+CG114+CG115</f>
        <v>0</v>
      </c>
      <c r="CH111" s="39">
        <f>CH112+CH113+CH114+CH115</f>
        <v>0</v>
      </c>
      <c r="CI111" s="39">
        <f>CI112+CI113+CI114+CI115</f>
        <v>0</v>
      </c>
      <c r="CJ111" s="39">
        <f>CJ112+CJ113+CJ114+CJ115</f>
        <v>0</v>
      </c>
      <c r="CK111" s="39">
        <f>CK112+CK113+CK114+CK115</f>
        <v>0</v>
      </c>
      <c r="CL111" s="39">
        <f>CL112+CL113+CL114+CL115</f>
        <v>0</v>
      </c>
      <c r="CM111" s="39">
        <f>CM112+CM113+CM114+CM115</f>
        <v>0</v>
      </c>
      <c r="CN111" s="39">
        <f>CN112+CN113+CN114+CN115</f>
        <v>0</v>
      </c>
      <c r="CO111" s="39">
        <f>CO112+CO113+CO114+CO115</f>
        <v>0</v>
      </c>
      <c r="CP111" s="39">
        <f>CP112+CP113+CP114+CP115</f>
        <v>0</v>
      </c>
      <c r="CQ111" s="39">
        <f>CQ112+CQ113+CQ114+CQ115</f>
        <v>0</v>
      </c>
      <c r="CR111" s="39">
        <f>CR112+CR113+CR114+CR115</f>
        <v>0</v>
      </c>
      <c r="CS111" s="39">
        <f>CS112+CS113+CS114+CS115</f>
        <v>23.46</v>
      </c>
      <c r="CT111" s="39">
        <f>CT112+CT113+CT114+CT115</f>
        <v>23.46</v>
      </c>
      <c r="CU111" s="39">
        <f>CU112+CU113+CU114+CU115</f>
        <v>0</v>
      </c>
      <c r="CV111" s="39">
        <f>CV112+CV113+CV114+CV115</f>
        <v>23.46</v>
      </c>
      <c r="CW111" s="39">
        <f>CW112+CW113+CW114+CW115</f>
        <v>0</v>
      </c>
      <c r="CX111" s="39">
        <f>CX112+CX113+CX114+CX115</f>
        <v>0</v>
      </c>
      <c r="CY111" s="39">
        <f>CY112+CY113+CY114+CY115</f>
        <v>0</v>
      </c>
      <c r="CZ111" s="39">
        <f>CZ112+CZ113+CZ114+CZ115</f>
        <v>0</v>
      </c>
      <c r="DA111" s="39">
        <f>DA112+DA113+DA114+DA115</f>
        <v>0</v>
      </c>
      <c r="DB111" s="39">
        <f>DB112+DB113+DB114+DB115</f>
        <v>0</v>
      </c>
      <c r="DC111" s="39">
        <f>DC112+DC113+DC114+DC115</f>
        <v>0</v>
      </c>
      <c r="DD111" s="39">
        <f>DD112+DD113+DD114+DD115</f>
        <v>0</v>
      </c>
      <c r="DE111" s="39">
        <f>DE112+DE113+DE114+DE115</f>
        <v>0</v>
      </c>
      <c r="DF111" s="39">
        <f>DF112+DF113+DF114+DF115</f>
        <v>0</v>
      </c>
      <c r="DG111" s="39">
        <f>DG112+DG113+DG114+DG115</f>
        <v>0</v>
      </c>
      <c r="DH111" s="39">
        <f>DH112+DH113+DH114+DH115</f>
        <v>0</v>
      </c>
      <c r="DI111" s="39">
        <f>DI112+DI113+DI114+DI115</f>
        <v>0</v>
      </c>
      <c r="DJ111" s="39">
        <f>DJ112+DJ113+DJ114+DJ115</f>
        <v>0</v>
      </c>
      <c r="DK111" s="39">
        <f>DK112+DK113+DK114+DK115</f>
        <v>0</v>
      </c>
      <c r="DL111" s="39">
        <f>DL112+DL113+DL114+DL115</f>
        <v>0</v>
      </c>
      <c r="DM111" s="39">
        <f>DM112+DM113+DM114+DM115</f>
        <v>0</v>
      </c>
      <c r="DN111" s="39">
        <f>DN112+DN113+DN114+DN115</f>
        <v>0</v>
      </c>
      <c r="DO111" s="39">
        <f>DO112+DO113+DO114+DO115</f>
        <v>0</v>
      </c>
      <c r="DP111" s="39">
        <f>DP112+DP113+DP114+DP115</f>
        <v>0</v>
      </c>
      <c r="DQ111" s="39">
        <f>DQ112+DQ113+DQ114+DQ115</f>
        <v>0</v>
      </c>
      <c r="DR111" s="39">
        <f>DR112+DR113+DR114+DR115</f>
        <v>0</v>
      </c>
      <c r="DS111" s="39">
        <f>DS112+DS113+DS114+DS115</f>
        <v>0</v>
      </c>
      <c r="DT111" s="39">
        <f>DT112+DT113+DT114+DT115</f>
        <v>8.0139999999999993</v>
      </c>
      <c r="DU111" s="39">
        <f>DU112+DU113+DU114+DU115</f>
        <v>8.0139999999999993</v>
      </c>
      <c r="DV111" s="39">
        <f>DV112+DV113+DV114+DV115</f>
        <v>0</v>
      </c>
      <c r="DW111" s="39">
        <f>DW112+DW113+DW114+DW115</f>
        <v>8.0139999999999993</v>
      </c>
      <c r="DX111" s="39">
        <f>DX112+DX113+DX114+DX115</f>
        <v>0</v>
      </c>
      <c r="DY111" s="39">
        <f>DY112+DY113+DY114+DY115</f>
        <v>0</v>
      </c>
      <c r="DZ111" s="39">
        <f>DZ112+DZ113+DZ114+DZ115</f>
        <v>0</v>
      </c>
      <c r="EA111" s="39">
        <f>EA112+EA113+EA114+EA115</f>
        <v>0</v>
      </c>
      <c r="EB111" s="39">
        <f>EB112+EB113+EB114+EB115</f>
        <v>0</v>
      </c>
      <c r="EC111" s="39">
        <f>EC112+EC113+EC114+EC115</f>
        <v>0</v>
      </c>
      <c r="ED111" s="39">
        <f>ED112+ED113+ED114+ED115</f>
        <v>0</v>
      </c>
      <c r="EE111" s="39">
        <f>EE112+EE113+EE114+EE115</f>
        <v>0</v>
      </c>
      <c r="EF111" s="39">
        <f>EF112+EF113+EF114+EF115</f>
        <v>0</v>
      </c>
      <c r="EG111" s="39">
        <f>EG112+EG113+EG114+EG115</f>
        <v>0</v>
      </c>
      <c r="EH111" s="39">
        <f>EH112+EH113+EH114+EH115</f>
        <v>0</v>
      </c>
      <c r="EI111" s="39">
        <f>EI112+EI113+EI114+EI115</f>
        <v>0</v>
      </c>
      <c r="EJ111" s="39">
        <f>EJ112+EJ113+EJ114+EJ115</f>
        <v>0</v>
      </c>
      <c r="EK111" s="39">
        <f>EK112+EK113+EK114+EK115</f>
        <v>0</v>
      </c>
      <c r="EL111" s="39">
        <f>EL112+EL113+EL114+EL115</f>
        <v>0</v>
      </c>
      <c r="EM111" s="39">
        <f>EM112+EM113+EM114+EM115</f>
        <v>0</v>
      </c>
      <c r="EN111" s="39">
        <f>EN112+EN113+EN114+EN115</f>
        <v>0</v>
      </c>
      <c r="EO111" s="39">
        <f>EO112+EO113+EO114+EO115</f>
        <v>0</v>
      </c>
      <c r="EP111" s="39">
        <f>EP112+EP113+EP114+EP115</f>
        <v>0</v>
      </c>
      <c r="EQ111" s="39">
        <f>EQ112+EQ113+EQ114+EQ115</f>
        <v>0</v>
      </c>
      <c r="ER111" s="39">
        <f>ER112+ER113+ER114+ER115</f>
        <v>0</v>
      </c>
      <c r="ES111" s="39">
        <f>ES112+ES113+ES114+ES115</f>
        <v>0</v>
      </c>
      <c r="ET111" s="39">
        <f>ET112+ET113+ET114+ET115</f>
        <v>0</v>
      </c>
      <c r="EU111" s="39">
        <f>EU112+EU113+EU114+EU115</f>
        <v>41.621000000000002</v>
      </c>
      <c r="EV111" s="39">
        <f>EV112+EV113+EV114+EV115</f>
        <v>41.621000000000002</v>
      </c>
      <c r="EW111" s="39">
        <f>EW112+EW113+EW114+EW115</f>
        <v>0</v>
      </c>
      <c r="EX111" s="39">
        <f>EX112+EX113+EX114+EX115</f>
        <v>41.621000000000002</v>
      </c>
      <c r="EY111" s="39">
        <f>EY112+EY113+EY114+EY115</f>
        <v>0</v>
      </c>
      <c r="EZ111" s="39">
        <f>EZ112+EZ113+EZ114+EZ115</f>
        <v>0</v>
      </c>
      <c r="FA111" s="39">
        <f>FA112+FA113+FA114+FA115</f>
        <v>0</v>
      </c>
      <c r="FB111" s="39">
        <f>FB112+FB113+FB114+FB115</f>
        <v>0</v>
      </c>
      <c r="FC111" s="39">
        <f>FC112+FC113+FC114+FC115</f>
        <v>0</v>
      </c>
      <c r="FD111" s="39">
        <f>FD112+FD113+FD114+FD115</f>
        <v>0</v>
      </c>
      <c r="FE111" s="39">
        <f>FE112+FE113+FE114+FE115</f>
        <v>0</v>
      </c>
      <c r="FF111" s="39">
        <f>FF112+FF113+FF114+FF115</f>
        <v>0</v>
      </c>
      <c r="FG111" s="39">
        <f>FG112+FG113+FG114+FG115</f>
        <v>0</v>
      </c>
      <c r="FH111" s="39">
        <f>FH112+FH113+FH114+FH115</f>
        <v>0</v>
      </c>
      <c r="FI111" s="39">
        <f>FI112+FI113+FI114+FI115</f>
        <v>0</v>
      </c>
      <c r="FJ111" s="39">
        <f>FJ112+FJ113+FJ114+FJ115</f>
        <v>0</v>
      </c>
      <c r="FK111" s="39">
        <f>FK112+FK113+FK114+FK115</f>
        <v>0</v>
      </c>
      <c r="FL111" s="39">
        <f>FL112+FL113+FL114+FL115</f>
        <v>0</v>
      </c>
      <c r="FM111" s="39">
        <f>FM112+FM113+FM114+FM115</f>
        <v>0</v>
      </c>
      <c r="FN111" s="39">
        <f>FN112+FN113+FN114+FN115</f>
        <v>0</v>
      </c>
      <c r="FO111" s="39">
        <f>FO112+FO113+FO114+FO115</f>
        <v>0</v>
      </c>
      <c r="FP111" s="39">
        <f>FP112+FP113+FP114+FP115</f>
        <v>0</v>
      </c>
      <c r="FQ111" s="39">
        <f>FQ112+FQ113+FQ114+FQ115</f>
        <v>0</v>
      </c>
      <c r="FR111" s="39">
        <f>FR112+FR113+FR114+FR115</f>
        <v>0</v>
      </c>
      <c r="FS111" s="39">
        <f>FS112+FS113+FS114+FS115</f>
        <v>0</v>
      </c>
      <c r="FT111" s="39">
        <f>FT112+FT113+FT114+FT115</f>
        <v>0</v>
      </c>
      <c r="FU111" s="39">
        <f>FU112+FU113+FU114+FU115</f>
        <v>0</v>
      </c>
      <c r="FV111" s="39">
        <f>FV112+FV113+FV114+FV115</f>
        <v>7.5560000000000009</v>
      </c>
      <c r="FW111" s="39">
        <f>FW112+FW113+FW114+FW115</f>
        <v>0</v>
      </c>
      <c r="FX111" s="39">
        <f>FX112+FX113+FX114+FX115</f>
        <v>0</v>
      </c>
      <c r="FY111" s="39">
        <f>FY112+FY113+FY114+FY115</f>
        <v>26.672999999999998</v>
      </c>
      <c r="FZ111" s="39">
        <f>FZ112+FZ113+FZ114+FZ115</f>
        <v>0</v>
      </c>
      <c r="GA111" s="39">
        <f>GA112+GA113+GA114+GA115</f>
        <v>34.228999999999999</v>
      </c>
      <c r="GB111" s="20"/>
    </row>
    <row r="112" spans="1:184" ht="53.25" customHeight="1" x14ac:dyDescent="0.25">
      <c r="A112" s="37" t="s">
        <v>19</v>
      </c>
      <c r="B112" s="36" t="s">
        <v>18</v>
      </c>
      <c r="C112" s="26" t="s">
        <v>11</v>
      </c>
      <c r="D112" s="30"/>
      <c r="E112" s="35">
        <v>2012</v>
      </c>
      <c r="F112" s="35">
        <v>2016</v>
      </c>
      <c r="G112" s="24">
        <f>H112+0.045</f>
        <v>11.434999999999999</v>
      </c>
      <c r="H112" s="34">
        <f>I112+EU112</f>
        <v>11.389999999999999</v>
      </c>
      <c r="I112" s="24">
        <v>9.6549999999999994</v>
      </c>
      <c r="J112" s="30"/>
      <c r="K112" s="23"/>
      <c r="L112" s="23"/>
      <c r="M112" s="23"/>
      <c r="N112" s="23"/>
      <c r="O112" s="23">
        <f>J112+K112+L112+M112+N112</f>
        <v>0</v>
      </c>
      <c r="P112" s="22">
        <f>Q112+AH112</f>
        <v>1.7349999999999999</v>
      </c>
      <c r="Q112" s="22">
        <f>S112+T112+U112+V112+W112+X112+Y112+Z112+AA112+AB112+AC112+AD112</f>
        <v>1.7349999999999999</v>
      </c>
      <c r="R112" s="22"/>
      <c r="S112" s="22">
        <f>1.464+0.271</f>
        <v>1.7349999999999999</v>
      </c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1"/>
      <c r="AG112" s="22"/>
      <c r="AH112" s="22">
        <f>AI112+AJ112+AK112+AL112+AM112+AN112+AO112</f>
        <v>0</v>
      </c>
      <c r="AI112" s="22"/>
      <c r="AJ112" s="22"/>
      <c r="AK112" s="22"/>
      <c r="AL112" s="22"/>
      <c r="AM112" s="22"/>
      <c r="AN112" s="22"/>
      <c r="AO112" s="22"/>
      <c r="AP112" s="22"/>
      <c r="AQ112" s="22">
        <f>AR112+BI112</f>
        <v>0</v>
      </c>
      <c r="AR112" s="22">
        <f>AT112+AU112+AV112+AW112+AX112+BA112</f>
        <v>0</v>
      </c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1"/>
      <c r="BH112" s="22"/>
      <c r="BI112" s="22">
        <v>0</v>
      </c>
      <c r="BJ112" s="22"/>
      <c r="BK112" s="22"/>
      <c r="BL112" s="22"/>
      <c r="BM112" s="22"/>
      <c r="BN112" s="22"/>
      <c r="BO112" s="22"/>
      <c r="BP112" s="22"/>
      <c r="BQ112" s="22"/>
      <c r="BR112" s="22">
        <f>BS112+CJ112</f>
        <v>0</v>
      </c>
      <c r="BS112" s="22">
        <f>BU112+BV112+BW112+BX112+BY112+CB112</f>
        <v>0</v>
      </c>
      <c r="BT112" s="22"/>
      <c r="BU112" s="21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1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>
        <f>CT112+DK112</f>
        <v>0</v>
      </c>
      <c r="CT112" s="22">
        <f>CV112+CW112+CX112+CY112+CZ112+DC112</f>
        <v>0</v>
      </c>
      <c r="CU112" s="22"/>
      <c r="CV112" s="21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1"/>
      <c r="DJ112" s="22"/>
      <c r="DK112" s="22"/>
      <c r="DL112" s="22"/>
      <c r="DM112" s="22"/>
      <c r="DN112" s="22"/>
      <c r="DO112" s="22"/>
      <c r="DP112" s="22"/>
      <c r="DQ112" s="22"/>
      <c r="DR112" s="22"/>
      <c r="DS112" s="22"/>
      <c r="DT112" s="22">
        <f>DU112+EL112</f>
        <v>0</v>
      </c>
      <c r="DU112" s="22">
        <f>DW112+DX112+DY112+DZ112+EA112+ED112</f>
        <v>0</v>
      </c>
      <c r="DV112" s="22"/>
      <c r="DW112" s="22"/>
      <c r="DX112" s="22"/>
      <c r="DY112" s="22"/>
      <c r="DZ112" s="22"/>
      <c r="EA112" s="22"/>
      <c r="EB112" s="22"/>
      <c r="EC112" s="22"/>
      <c r="ED112" s="22"/>
      <c r="EE112" s="22"/>
      <c r="EF112" s="22"/>
      <c r="EG112" s="22"/>
      <c r="EH112" s="22"/>
      <c r="EI112" s="22"/>
      <c r="EJ112" s="21"/>
      <c r="EK112" s="22"/>
      <c r="EL112" s="22"/>
      <c r="EM112" s="22"/>
      <c r="EN112" s="22"/>
      <c r="EO112" s="22"/>
      <c r="EP112" s="22"/>
      <c r="EQ112" s="22"/>
      <c r="ER112" s="22"/>
      <c r="ES112" s="22"/>
      <c r="ET112" s="22"/>
      <c r="EU112" s="22">
        <f>EV112+FM112</f>
        <v>1.7349999999999999</v>
      </c>
      <c r="EV112" s="21">
        <f>EX112+EY112+EZ112+FA112+FB112+FC112+FE112</f>
        <v>1.7349999999999999</v>
      </c>
      <c r="EW112" s="22"/>
      <c r="EX112" s="22">
        <f>S112+AT112+BU112+CV112+DW112</f>
        <v>1.7349999999999999</v>
      </c>
      <c r="EY112" s="22">
        <f>T112+AU112+BV112+CW112+DX112</f>
        <v>0</v>
      </c>
      <c r="EZ112" s="22">
        <f>U112+AV112+BW112+CX112+DY112</f>
        <v>0</v>
      </c>
      <c r="FA112" s="22">
        <f>V112+AW112+BX112+CY112+DZ112</f>
        <v>0</v>
      </c>
      <c r="FB112" s="22">
        <f>W112+AX112+BY112+CZ112+EA112</f>
        <v>0</v>
      </c>
      <c r="FC112" s="22">
        <f>X112+AY112+BZ112+DA112+EB112</f>
        <v>0</v>
      </c>
      <c r="FD112" s="22">
        <f>Y112+AZ112+CA112+DB112+EC112</f>
        <v>0</v>
      </c>
      <c r="FE112" s="22">
        <f>Z112+BA112+CB112+DC112+ED112</f>
        <v>0</v>
      </c>
      <c r="FF112" s="22">
        <f>AA112+BB112+CC112+DD112+EE112</f>
        <v>0</v>
      </c>
      <c r="FG112" s="22">
        <f>AB112+BC112+CD112+DE112+EF112</f>
        <v>0</v>
      </c>
      <c r="FH112" s="22">
        <f>AC112+BD112+CE112+DF112+EG112</f>
        <v>0</v>
      </c>
      <c r="FI112" s="22">
        <f>AD112+BE112+CF112+DG112+EH112</f>
        <v>0</v>
      </c>
      <c r="FJ112" s="22">
        <f>AE112+BF112+CG112+DH112+EI112</f>
        <v>0</v>
      </c>
      <c r="FK112" s="22">
        <f>AF112+BG112+CH112+DI112+EJ112</f>
        <v>0</v>
      </c>
      <c r="FL112" s="22">
        <f>AG112+BH112+CI112+DJ112+EK112</f>
        <v>0</v>
      </c>
      <c r="FM112" s="22">
        <f>AH112+BI112+CJ112+DK112+EL112</f>
        <v>0</v>
      </c>
      <c r="FN112" s="22">
        <f>AI112+BJ112+CK112+DL112+EM112</f>
        <v>0</v>
      </c>
      <c r="FO112" s="22">
        <v>0</v>
      </c>
      <c r="FP112" s="22">
        <v>0</v>
      </c>
      <c r="FQ112" s="22">
        <v>0</v>
      </c>
      <c r="FR112" s="22">
        <v>0</v>
      </c>
      <c r="FS112" s="22">
        <v>0</v>
      </c>
      <c r="FT112" s="22">
        <v>0</v>
      </c>
      <c r="FU112" s="22"/>
      <c r="FV112" s="21">
        <f>0.853+0.081+0.271</f>
        <v>1.2050000000000001</v>
      </c>
      <c r="FW112" s="21"/>
      <c r="FX112" s="21"/>
      <c r="FY112" s="21"/>
      <c r="FZ112" s="21"/>
      <c r="GA112" s="21">
        <f>FZ112+FY112+FX112+FW112+FV112</f>
        <v>1.2050000000000001</v>
      </c>
      <c r="GB112" s="20"/>
    </row>
    <row r="113" spans="1:184" ht="54" customHeight="1" x14ac:dyDescent="0.25">
      <c r="A113" s="37" t="s">
        <v>17</v>
      </c>
      <c r="B113" s="36" t="s">
        <v>16</v>
      </c>
      <c r="C113" s="26" t="s">
        <v>11</v>
      </c>
      <c r="D113" s="30"/>
      <c r="E113" s="35">
        <v>2012</v>
      </c>
      <c r="F113" s="35">
        <v>2014</v>
      </c>
      <c r="G113" s="24">
        <f>H113+0.005</f>
        <v>3.468</v>
      </c>
      <c r="H113" s="34">
        <f>I113+EU113</f>
        <v>3.4630000000000001</v>
      </c>
      <c r="I113" s="24">
        <v>2.246</v>
      </c>
      <c r="J113" s="30"/>
      <c r="K113" s="23"/>
      <c r="L113" s="23"/>
      <c r="M113" s="23"/>
      <c r="N113" s="23"/>
      <c r="O113" s="23">
        <f>J113+K113+L113+M113+N113</f>
        <v>0</v>
      </c>
      <c r="P113" s="22">
        <f>Q113+AH113</f>
        <v>1.2169999999999999</v>
      </c>
      <c r="Q113" s="22">
        <f>S113+T113+U113+V113+W113+X113+Y113+Z113+AA113+AB113+AC113+AD113</f>
        <v>1.2169999999999999</v>
      </c>
      <c r="R113" s="22"/>
      <c r="S113" s="22">
        <f>1.15+0.067</f>
        <v>1.2169999999999999</v>
      </c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1"/>
      <c r="AG113" s="22"/>
      <c r="AH113" s="22">
        <f>AI113+AJ113+AK113+AL113+AM113+AN113+AO113</f>
        <v>0</v>
      </c>
      <c r="AI113" s="22"/>
      <c r="AJ113" s="22"/>
      <c r="AK113" s="22"/>
      <c r="AL113" s="22"/>
      <c r="AM113" s="22"/>
      <c r="AN113" s="22"/>
      <c r="AO113" s="22"/>
      <c r="AP113" s="22"/>
      <c r="AQ113" s="22">
        <f>AR113+BI113</f>
        <v>0</v>
      </c>
      <c r="AR113" s="22">
        <f>AT113+AU113+AV113+AW113+AX113+BA113</f>
        <v>0</v>
      </c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1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>
        <f>BS113+CJ113</f>
        <v>0</v>
      </c>
      <c r="BS113" s="22">
        <f>BU113+BV113+BW113+BX113+BY113+CB113</f>
        <v>0</v>
      </c>
      <c r="BT113" s="22"/>
      <c r="BU113" s="21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1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>
        <f>CT113+DK113</f>
        <v>0</v>
      </c>
      <c r="CT113" s="22">
        <f>CV113+CW113+CX113+CY113+CZ113+DC113</f>
        <v>0</v>
      </c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1"/>
      <c r="DJ113" s="22"/>
      <c r="DK113" s="22"/>
      <c r="DL113" s="22"/>
      <c r="DM113" s="22"/>
      <c r="DN113" s="22"/>
      <c r="DO113" s="22"/>
      <c r="DP113" s="22"/>
      <c r="DQ113" s="22"/>
      <c r="DR113" s="22"/>
      <c r="DS113" s="22"/>
      <c r="DT113" s="22">
        <f>DU113+EL113</f>
        <v>0</v>
      </c>
      <c r="DU113" s="22">
        <f>DW113+DX113+DY113+DZ113+EA113+ED113</f>
        <v>0</v>
      </c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  <c r="EI113" s="22"/>
      <c r="EJ113" s="21"/>
      <c r="EK113" s="22"/>
      <c r="EL113" s="22"/>
      <c r="EM113" s="22"/>
      <c r="EN113" s="22"/>
      <c r="EO113" s="22"/>
      <c r="EP113" s="22"/>
      <c r="EQ113" s="22"/>
      <c r="ER113" s="22"/>
      <c r="ES113" s="22"/>
      <c r="ET113" s="22"/>
      <c r="EU113" s="22">
        <f>EV113+FM113</f>
        <v>1.2169999999999999</v>
      </c>
      <c r="EV113" s="21">
        <f>EX113+EY113+EZ113+FA113+FB113+FC113+FE113</f>
        <v>1.2169999999999999</v>
      </c>
      <c r="EW113" s="22"/>
      <c r="EX113" s="22">
        <f>S113+AT113+BU113+CV113+DW113</f>
        <v>1.2169999999999999</v>
      </c>
      <c r="EY113" s="22">
        <f>T113+AU113+BV113+CW113+DX113</f>
        <v>0</v>
      </c>
      <c r="EZ113" s="22">
        <f>U113+AV113+BW113+CX113+DY113</f>
        <v>0</v>
      </c>
      <c r="FA113" s="22">
        <f>V113+AW113+BX113+CY113+DZ113</f>
        <v>0</v>
      </c>
      <c r="FB113" s="22">
        <f>W113+AX113+BY113+CZ113+EA113</f>
        <v>0</v>
      </c>
      <c r="FC113" s="22">
        <f>X113+AY113+BZ113+DA113+EB113</f>
        <v>0</v>
      </c>
      <c r="FD113" s="22">
        <f>Y113+AZ113+CA113+DB113+EC113</f>
        <v>0</v>
      </c>
      <c r="FE113" s="22">
        <f>Z113+BA113+CB113+DC113+ED113</f>
        <v>0</v>
      </c>
      <c r="FF113" s="22">
        <f>AA113+BB113+CC113+DD113+EE113</f>
        <v>0</v>
      </c>
      <c r="FG113" s="22">
        <f>AB113+BC113+CD113+DE113+EF113</f>
        <v>0</v>
      </c>
      <c r="FH113" s="22">
        <f>AC113+BD113+CE113+DF113+EG113</f>
        <v>0</v>
      </c>
      <c r="FI113" s="22">
        <f>AD113+BE113+CF113+DG113+EH113</f>
        <v>0</v>
      </c>
      <c r="FJ113" s="22">
        <f>AE113+BF113+CG113+DH113+EI113</f>
        <v>0</v>
      </c>
      <c r="FK113" s="22">
        <f>AF113+BG113+CH113+DI113+EJ113</f>
        <v>0</v>
      </c>
      <c r="FL113" s="22">
        <f>AG113+BH113+CI113+DJ113+EK113</f>
        <v>0</v>
      </c>
      <c r="FM113" s="22">
        <f>AH113+BI113+CJ113+DK113+EL113</f>
        <v>0</v>
      </c>
      <c r="FN113" s="22">
        <f>AI113+BJ113+CK113+DL113+EM113</f>
        <v>0</v>
      </c>
      <c r="FO113" s="22"/>
      <c r="FP113" s="22"/>
      <c r="FQ113" s="22"/>
      <c r="FR113" s="22"/>
      <c r="FS113" s="22"/>
      <c r="FT113" s="22"/>
      <c r="FU113" s="22"/>
      <c r="FV113" s="21">
        <f>0.355-0.168+0.067</f>
        <v>0.254</v>
      </c>
      <c r="FW113" s="21"/>
      <c r="FX113" s="21"/>
      <c r="FY113" s="21"/>
      <c r="FZ113" s="21"/>
      <c r="GA113" s="21">
        <f>FZ113+FY113+FX113+FW113+FV113</f>
        <v>0.254</v>
      </c>
      <c r="GB113" s="20"/>
    </row>
    <row r="114" spans="1:184" ht="54" customHeight="1" x14ac:dyDescent="0.25">
      <c r="A114" s="37" t="s">
        <v>15</v>
      </c>
      <c r="B114" s="38" t="s">
        <v>14</v>
      </c>
      <c r="C114" s="26" t="s">
        <v>11</v>
      </c>
      <c r="D114" s="30"/>
      <c r="E114" s="35">
        <v>2014</v>
      </c>
      <c r="F114" s="35">
        <v>2016</v>
      </c>
      <c r="G114" s="24">
        <f>H114</f>
        <v>7.1950000000000003</v>
      </c>
      <c r="H114" s="34">
        <f>I114+EU114</f>
        <v>7.1950000000000003</v>
      </c>
      <c r="I114" s="24"/>
      <c r="J114" s="30"/>
      <c r="K114" s="23"/>
      <c r="L114" s="23"/>
      <c r="M114" s="23"/>
      <c r="N114" s="23"/>
      <c r="O114" s="23">
        <f>J114+K114+L114+M114+N114</f>
        <v>0</v>
      </c>
      <c r="P114" s="22">
        <f>Q114+AH114</f>
        <v>2.8780000000000001</v>
      </c>
      <c r="Q114" s="22">
        <f>S114+T114+U114+V114+W114+X114+Y114+Z114+AA114+AB114+AC114+AD114</f>
        <v>2.8780000000000001</v>
      </c>
      <c r="R114" s="22"/>
      <c r="S114" s="22">
        <v>2.8780000000000001</v>
      </c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1"/>
      <c r="AG114" s="22"/>
      <c r="AH114" s="22">
        <f>AI114+AJ114+AK114+AL114+AM114+AN114+AO114</f>
        <v>0</v>
      </c>
      <c r="AI114" s="22"/>
      <c r="AJ114" s="22"/>
      <c r="AK114" s="22"/>
      <c r="AL114" s="22"/>
      <c r="AM114" s="22"/>
      <c r="AN114" s="22"/>
      <c r="AO114" s="22"/>
      <c r="AP114" s="22"/>
      <c r="AQ114" s="22">
        <f>AR114+BI114</f>
        <v>4.3170000000000002</v>
      </c>
      <c r="AR114" s="22">
        <f>AT114+AU114+AV114+AW114+AX114+BA114</f>
        <v>4.3170000000000002</v>
      </c>
      <c r="AS114" s="22"/>
      <c r="AT114" s="22">
        <v>4.3170000000000002</v>
      </c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1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>
        <f>BS114+CJ114</f>
        <v>0</v>
      </c>
      <c r="BS114" s="22">
        <f>BU114+BV114+BW114+BX114+BY114+CB114</f>
        <v>0</v>
      </c>
      <c r="BT114" s="22"/>
      <c r="BU114" s="21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1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>
        <f>CT114+DK114</f>
        <v>0</v>
      </c>
      <c r="CT114" s="22">
        <f>CV114+CW114+CX114+CY114+CZ114+DC114</f>
        <v>0</v>
      </c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1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>
        <f>DU114+EL114</f>
        <v>0</v>
      </c>
      <c r="DU114" s="22">
        <f>DW114+DX114+DY114+DZ114+EA114+ED114</f>
        <v>0</v>
      </c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22"/>
      <c r="EG114" s="22"/>
      <c r="EH114" s="22"/>
      <c r="EI114" s="22"/>
      <c r="EJ114" s="21"/>
      <c r="EK114" s="22"/>
      <c r="EL114" s="22"/>
      <c r="EM114" s="22"/>
      <c r="EN114" s="22"/>
      <c r="EO114" s="22"/>
      <c r="EP114" s="22"/>
      <c r="EQ114" s="22"/>
      <c r="ER114" s="22"/>
      <c r="ES114" s="22"/>
      <c r="ET114" s="22"/>
      <c r="EU114" s="22">
        <f>EV114+FM114</f>
        <v>7.1950000000000003</v>
      </c>
      <c r="EV114" s="21">
        <f>EX114+EY114+EZ114+FA114+FB114+FC114+FE114</f>
        <v>7.1950000000000003</v>
      </c>
      <c r="EW114" s="22"/>
      <c r="EX114" s="22">
        <f>S114+AT114+BU114+CV114+DW114</f>
        <v>7.1950000000000003</v>
      </c>
      <c r="EY114" s="22">
        <f>T114+AU114+BV114+CW114+DX114</f>
        <v>0</v>
      </c>
      <c r="EZ114" s="22">
        <f>U114+AV114+BW114+CX114+DY114</f>
        <v>0</v>
      </c>
      <c r="FA114" s="22">
        <f>V114+AW114+BX114+CY114+DZ114</f>
        <v>0</v>
      </c>
      <c r="FB114" s="22">
        <f>W114+AX114+BY114+CZ114+EA114</f>
        <v>0</v>
      </c>
      <c r="FC114" s="22">
        <f>X114+AY114+BZ114+DA114+EB114</f>
        <v>0</v>
      </c>
      <c r="FD114" s="22">
        <f>Y114+AZ114+CA114+DB114+EC114</f>
        <v>0</v>
      </c>
      <c r="FE114" s="22">
        <f>Z114+BA114+CB114+DC114+ED114</f>
        <v>0</v>
      </c>
      <c r="FF114" s="22">
        <f>AA114+BB114+CC114+DD114+EE114</f>
        <v>0</v>
      </c>
      <c r="FG114" s="22">
        <f>AB114+BC114+CD114+DE114+EF114</f>
        <v>0</v>
      </c>
      <c r="FH114" s="22">
        <f>AC114+BD114+CE114+DF114+EG114</f>
        <v>0</v>
      </c>
      <c r="FI114" s="22">
        <f>AD114+BE114+CF114+DG114+EH114</f>
        <v>0</v>
      </c>
      <c r="FJ114" s="22">
        <f>AE114+BF114+CG114+DH114+EI114</f>
        <v>0</v>
      </c>
      <c r="FK114" s="22">
        <f>AF114+BG114+CH114+DI114+EJ114</f>
        <v>0</v>
      </c>
      <c r="FL114" s="22">
        <f>AG114+BH114+CI114+DJ114+EK114</f>
        <v>0</v>
      </c>
      <c r="FM114" s="22">
        <f>AH114+BI114+CJ114+DK114+EL114</f>
        <v>0</v>
      </c>
      <c r="FN114" s="22">
        <f>AI114+BJ114+CK114+DL114+EM114</f>
        <v>0</v>
      </c>
      <c r="FO114" s="22"/>
      <c r="FP114" s="22"/>
      <c r="FQ114" s="22"/>
      <c r="FR114" s="22"/>
      <c r="FS114" s="22"/>
      <c r="FT114" s="22"/>
      <c r="FU114" s="22"/>
      <c r="FV114" s="21">
        <v>6.0970000000000004</v>
      </c>
      <c r="FW114" s="21"/>
      <c r="FX114" s="21"/>
      <c r="FY114" s="21"/>
      <c r="FZ114" s="21"/>
      <c r="GA114" s="21">
        <f>FZ114+FY114+FX114+FW114+FV114</f>
        <v>6.0970000000000004</v>
      </c>
      <c r="GB114" s="20"/>
    </row>
    <row r="115" spans="1:184" ht="54" customHeight="1" x14ac:dyDescent="0.25">
      <c r="A115" s="37" t="s">
        <v>13</v>
      </c>
      <c r="B115" s="36" t="s">
        <v>12</v>
      </c>
      <c r="C115" s="26" t="s">
        <v>11</v>
      </c>
      <c r="D115" s="30"/>
      <c r="E115" s="35">
        <v>2017</v>
      </c>
      <c r="F115" s="35">
        <v>2020</v>
      </c>
      <c r="G115" s="24">
        <f>H115</f>
        <v>31.474</v>
      </c>
      <c r="H115" s="34">
        <f>I115+EU115</f>
        <v>31.474</v>
      </c>
      <c r="I115" s="24"/>
      <c r="J115" s="30"/>
      <c r="K115" s="23"/>
      <c r="L115" s="23"/>
      <c r="M115" s="23"/>
      <c r="N115" s="23"/>
      <c r="O115" s="23">
        <f>J115+K115+L115+M115+N115</f>
        <v>0</v>
      </c>
      <c r="P115" s="22">
        <f>Q115+AH115</f>
        <v>0</v>
      </c>
      <c r="Q115" s="22">
        <f>S115+T115+U115+V115+W115+X115+Y115+Z115+AA115+AB115+AC115+AD115</f>
        <v>0</v>
      </c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1"/>
      <c r="AG115" s="22"/>
      <c r="AH115" s="22">
        <f>AI115+AJ115+AK115+AL115+AM115+AN115+AO115</f>
        <v>0</v>
      </c>
      <c r="AI115" s="22"/>
      <c r="AJ115" s="22"/>
      <c r="AK115" s="22"/>
      <c r="AL115" s="22"/>
      <c r="AM115" s="22"/>
      <c r="AN115" s="22"/>
      <c r="AO115" s="22"/>
      <c r="AP115" s="22"/>
      <c r="AQ115" s="22">
        <f>AR115+BI115</f>
        <v>0</v>
      </c>
      <c r="AR115" s="22">
        <f>AT115+AU115+AV115+AW115+AX115+BA115</f>
        <v>0</v>
      </c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1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>
        <f>BS115+CJ115</f>
        <v>0</v>
      </c>
      <c r="BS115" s="22">
        <f>BU115+BV115+BW115+BX115+BY115+CB115</f>
        <v>0</v>
      </c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1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>
        <f>CT115+DK115</f>
        <v>23.46</v>
      </c>
      <c r="CT115" s="22">
        <f>CV115+CW115+CX115+CY115+CZ115+DC115</f>
        <v>23.46</v>
      </c>
      <c r="CU115" s="22"/>
      <c r="CV115" s="22">
        <v>23.46</v>
      </c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1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>
        <f>DU115+EL115</f>
        <v>8.0139999999999993</v>
      </c>
      <c r="DU115" s="22">
        <f>DW115+DX115+DY115+DZ115+EA115+ED115</f>
        <v>8.0139999999999993</v>
      </c>
      <c r="DV115" s="22"/>
      <c r="DW115" s="22">
        <v>8.0139999999999993</v>
      </c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  <c r="EI115" s="22"/>
      <c r="EJ115" s="21"/>
      <c r="EK115" s="22"/>
      <c r="EL115" s="22"/>
      <c r="EM115" s="22"/>
      <c r="EN115" s="22"/>
      <c r="EO115" s="22"/>
      <c r="EP115" s="22"/>
      <c r="EQ115" s="22"/>
      <c r="ER115" s="22"/>
      <c r="ES115" s="22"/>
      <c r="ET115" s="22"/>
      <c r="EU115" s="22">
        <f>EV115+FM115</f>
        <v>31.474</v>
      </c>
      <c r="EV115" s="21">
        <f>EX115+EY115+EZ115+FA115+FB115+FC115+FE115</f>
        <v>31.474</v>
      </c>
      <c r="EW115" s="22"/>
      <c r="EX115" s="22">
        <f>S115+AT115+BU115+CV115+DW115</f>
        <v>31.474</v>
      </c>
      <c r="EY115" s="22">
        <f>T115+AU115+BV115+CW115+DX115</f>
        <v>0</v>
      </c>
      <c r="EZ115" s="22">
        <f>U115+AV115+BW115+CX115+DY115</f>
        <v>0</v>
      </c>
      <c r="FA115" s="22">
        <f>V115+AW115+BX115+CY115+DZ115</f>
        <v>0</v>
      </c>
      <c r="FB115" s="22">
        <f>W115+AX115+BY115+CZ115+EA115</f>
        <v>0</v>
      </c>
      <c r="FC115" s="22">
        <f>X115+AY115+BZ115+DA115+EB115</f>
        <v>0</v>
      </c>
      <c r="FD115" s="22">
        <f>Y115+AZ115+CA115+DB115+EC115</f>
        <v>0</v>
      </c>
      <c r="FE115" s="22">
        <f>Z115+BA115+CB115+DC115+ED115</f>
        <v>0</v>
      </c>
      <c r="FF115" s="22">
        <f>AA115+BB115+CC115+DD115+EE115</f>
        <v>0</v>
      </c>
      <c r="FG115" s="22">
        <f>AB115+BC115+CD115+DE115+EF115</f>
        <v>0</v>
      </c>
      <c r="FH115" s="22">
        <f>AC115+BD115+CE115+DF115+EG115</f>
        <v>0</v>
      </c>
      <c r="FI115" s="22">
        <f>AD115+BE115+CF115+DG115+EH115</f>
        <v>0</v>
      </c>
      <c r="FJ115" s="22">
        <f>AE115+BF115+CG115+DH115+EI115</f>
        <v>0</v>
      </c>
      <c r="FK115" s="22">
        <f>AF115+BG115+CH115+DI115+EJ115</f>
        <v>0</v>
      </c>
      <c r="FL115" s="22">
        <f>AG115+BH115+CI115+DJ115+EK115</f>
        <v>0</v>
      </c>
      <c r="FM115" s="22">
        <f>AH115+BI115+CJ115+DK115+EL115</f>
        <v>0</v>
      </c>
      <c r="FN115" s="22">
        <f>AI115+BJ115+CK115+DL115+EM115</f>
        <v>0</v>
      </c>
      <c r="FO115" s="22"/>
      <c r="FP115" s="22"/>
      <c r="FQ115" s="22"/>
      <c r="FR115" s="22"/>
      <c r="FS115" s="22"/>
      <c r="FT115" s="22"/>
      <c r="FU115" s="22"/>
      <c r="FV115" s="21"/>
      <c r="FW115" s="21"/>
      <c r="FX115" s="21"/>
      <c r="FY115" s="21">
        <v>26.672999999999998</v>
      </c>
      <c r="FZ115" s="21"/>
      <c r="GA115" s="21">
        <f>FZ115+FY115+FX115+FW115+FV115</f>
        <v>26.672999999999998</v>
      </c>
      <c r="GB115" s="20"/>
    </row>
    <row r="116" spans="1:184" x14ac:dyDescent="0.25">
      <c r="A116" s="33" t="s">
        <v>10</v>
      </c>
      <c r="B116" s="32" t="s">
        <v>9</v>
      </c>
      <c r="C116" s="27"/>
      <c r="D116" s="27"/>
      <c r="E116" s="26"/>
      <c r="F116" s="27"/>
      <c r="G116" s="31"/>
      <c r="H116" s="31"/>
      <c r="I116" s="31"/>
      <c r="J116" s="30"/>
      <c r="K116" s="30"/>
      <c r="L116" s="30"/>
      <c r="M116" s="30"/>
      <c r="N116" s="30"/>
      <c r="O116" s="30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2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0"/>
    </row>
    <row r="117" spans="1:184" x14ac:dyDescent="0.25">
      <c r="A117" s="28" t="s">
        <v>8</v>
      </c>
      <c r="B117" s="28"/>
      <c r="C117" s="25"/>
      <c r="D117" s="25"/>
      <c r="E117" s="26"/>
      <c r="F117" s="25"/>
      <c r="G117" s="24"/>
      <c r="H117" s="24"/>
      <c r="I117" s="24"/>
      <c r="J117" s="23"/>
      <c r="K117" s="23"/>
      <c r="L117" s="23"/>
      <c r="M117" s="23"/>
      <c r="N117" s="23"/>
      <c r="O117" s="23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1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1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1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1"/>
      <c r="DJ117" s="22"/>
      <c r="DK117" s="22"/>
      <c r="DL117" s="22"/>
      <c r="DM117" s="22"/>
      <c r="DN117" s="22"/>
      <c r="DO117" s="22"/>
      <c r="DP117" s="22"/>
      <c r="DQ117" s="22"/>
      <c r="DR117" s="22"/>
      <c r="DS117" s="22"/>
      <c r="DT117" s="22"/>
      <c r="DU117" s="22"/>
      <c r="DV117" s="22"/>
      <c r="DW117" s="22"/>
      <c r="DX117" s="22"/>
      <c r="DY117" s="22"/>
      <c r="DZ117" s="22"/>
      <c r="EA117" s="22"/>
      <c r="EB117" s="22"/>
      <c r="EC117" s="22"/>
      <c r="ED117" s="22"/>
      <c r="EE117" s="22"/>
      <c r="EF117" s="22"/>
      <c r="EG117" s="22"/>
      <c r="EH117" s="22"/>
      <c r="EI117" s="22"/>
      <c r="EJ117" s="21"/>
      <c r="EK117" s="22"/>
      <c r="EL117" s="22"/>
      <c r="EM117" s="22"/>
      <c r="EN117" s="22"/>
      <c r="EO117" s="22"/>
      <c r="EP117" s="22"/>
      <c r="EQ117" s="22"/>
      <c r="ER117" s="22"/>
      <c r="ES117" s="22"/>
      <c r="ET117" s="22"/>
      <c r="EU117" s="22"/>
      <c r="EV117" s="22"/>
      <c r="EW117" s="22"/>
      <c r="EX117" s="22"/>
      <c r="EY117" s="22"/>
      <c r="EZ117" s="22"/>
      <c r="FA117" s="22"/>
      <c r="FB117" s="22"/>
      <c r="FC117" s="22"/>
      <c r="FD117" s="22"/>
      <c r="FE117" s="22"/>
      <c r="FF117" s="22"/>
      <c r="FG117" s="22"/>
      <c r="FH117" s="22"/>
      <c r="FI117" s="22"/>
      <c r="FJ117" s="22"/>
      <c r="FK117" s="21"/>
      <c r="FL117" s="22"/>
      <c r="FM117" s="22"/>
      <c r="FN117" s="22"/>
      <c r="FO117" s="22"/>
      <c r="FP117" s="22"/>
      <c r="FQ117" s="22"/>
      <c r="FR117" s="22"/>
      <c r="FS117" s="22"/>
      <c r="FT117" s="22"/>
      <c r="FU117" s="22"/>
      <c r="FV117" s="21"/>
      <c r="FW117" s="21"/>
      <c r="FX117" s="21"/>
      <c r="FY117" s="21"/>
      <c r="FZ117" s="21"/>
      <c r="GA117" s="21"/>
      <c r="GB117" s="20"/>
    </row>
    <row r="118" spans="1:184" x14ac:dyDescent="0.25">
      <c r="A118" s="27"/>
      <c r="B118" s="27" t="s">
        <v>7</v>
      </c>
      <c r="C118" s="27"/>
      <c r="D118" s="25"/>
      <c r="E118" s="26"/>
      <c r="F118" s="25"/>
      <c r="G118" s="24"/>
      <c r="H118" s="24"/>
      <c r="I118" s="24"/>
      <c r="J118" s="23"/>
      <c r="K118" s="23"/>
      <c r="L118" s="23"/>
      <c r="M118" s="23"/>
      <c r="N118" s="23"/>
      <c r="O118" s="23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1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1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1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1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1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1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1"/>
      <c r="FW118" s="21"/>
      <c r="FX118" s="21"/>
      <c r="FY118" s="21"/>
      <c r="FZ118" s="21"/>
      <c r="GA118" s="21"/>
      <c r="GB118" s="20"/>
    </row>
    <row r="119" spans="1:184" x14ac:dyDescent="0.25">
      <c r="A119" s="26">
        <v>1</v>
      </c>
      <c r="B119" s="25" t="s">
        <v>6</v>
      </c>
      <c r="C119" s="25"/>
      <c r="D119" s="25"/>
      <c r="E119" s="26"/>
      <c r="F119" s="25"/>
      <c r="G119" s="24"/>
      <c r="H119" s="24"/>
      <c r="I119" s="24"/>
      <c r="J119" s="23"/>
      <c r="K119" s="23"/>
      <c r="L119" s="23"/>
      <c r="M119" s="23"/>
      <c r="N119" s="23"/>
      <c r="O119" s="23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1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1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1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1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1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1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1"/>
      <c r="FW119" s="21"/>
      <c r="FX119" s="21"/>
      <c r="FY119" s="21"/>
      <c r="FZ119" s="21"/>
      <c r="GA119" s="21"/>
      <c r="GB119" s="20"/>
    </row>
    <row r="120" spans="1:184" x14ac:dyDescent="0.25">
      <c r="A120" s="26">
        <v>2</v>
      </c>
      <c r="B120" s="25" t="s">
        <v>5</v>
      </c>
      <c r="C120" s="25"/>
      <c r="D120" s="25"/>
      <c r="E120" s="26"/>
      <c r="F120" s="25"/>
      <c r="G120" s="24"/>
      <c r="H120" s="24"/>
      <c r="I120" s="24"/>
      <c r="J120" s="23"/>
      <c r="K120" s="23"/>
      <c r="L120" s="23"/>
      <c r="M120" s="23"/>
      <c r="N120" s="23"/>
      <c r="O120" s="21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1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1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1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1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1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1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1"/>
      <c r="FW120" s="21"/>
      <c r="FX120" s="21"/>
      <c r="FY120" s="21"/>
      <c r="FZ120" s="21"/>
      <c r="GA120" s="21"/>
      <c r="GB120" s="20"/>
    </row>
    <row r="121" spans="1:184" x14ac:dyDescent="0.25">
      <c r="A121" s="19"/>
      <c r="B121" s="15" t="s">
        <v>4</v>
      </c>
      <c r="C121" s="15"/>
      <c r="D121" s="15"/>
      <c r="E121" s="15"/>
      <c r="F121" s="15"/>
      <c r="G121" s="18"/>
      <c r="H121" s="17"/>
      <c r="I121" s="4"/>
      <c r="P121" s="4"/>
      <c r="Q121" s="4"/>
      <c r="R121" s="4"/>
      <c r="S121" s="5"/>
      <c r="T121" s="5"/>
      <c r="U121" s="4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4"/>
      <c r="FL121" s="4"/>
      <c r="FM121" s="4"/>
      <c r="FN121" s="4"/>
      <c r="FO121" s="4"/>
      <c r="FP121" s="5"/>
      <c r="FQ121" s="5"/>
      <c r="FR121" s="5"/>
      <c r="FS121" s="5"/>
      <c r="FT121" s="5"/>
      <c r="FU121" s="5"/>
      <c r="FV121" s="4"/>
      <c r="FW121" s="4"/>
      <c r="FX121" s="4"/>
      <c r="FY121" s="4"/>
      <c r="FZ121" s="4"/>
      <c r="GA121" s="4"/>
    </row>
    <row r="122" spans="1:184" x14ac:dyDescent="0.25">
      <c r="A122" s="7"/>
      <c r="B122" s="15" t="s">
        <v>3</v>
      </c>
      <c r="C122" s="15"/>
      <c r="D122" s="15"/>
      <c r="E122" s="15"/>
      <c r="F122" s="15"/>
      <c r="G122" s="15"/>
      <c r="H122" s="15"/>
      <c r="I122" s="4"/>
      <c r="P122" s="4"/>
      <c r="Q122" s="4"/>
      <c r="R122" s="4"/>
      <c r="S122" s="5"/>
      <c r="T122" s="5"/>
      <c r="U122" s="4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4"/>
      <c r="FL122" s="4"/>
      <c r="FM122" s="4"/>
      <c r="FN122" s="4"/>
      <c r="FO122" s="4"/>
      <c r="FP122" s="5"/>
      <c r="FQ122" s="5"/>
      <c r="FR122" s="5"/>
      <c r="FS122" s="5"/>
      <c r="FT122" s="5"/>
      <c r="FU122" s="5"/>
      <c r="FV122" s="4"/>
      <c r="FW122" s="4"/>
      <c r="FX122" s="4"/>
      <c r="FY122" s="4"/>
      <c r="FZ122" s="4"/>
      <c r="GA122" s="4"/>
    </row>
    <row r="123" spans="1:184" x14ac:dyDescent="0.25">
      <c r="A123" s="7"/>
      <c r="B123" s="16" t="s">
        <v>2</v>
      </c>
      <c r="C123" s="15"/>
      <c r="D123" s="15"/>
      <c r="E123" s="15"/>
      <c r="F123" s="15"/>
      <c r="G123" s="15"/>
      <c r="H123" s="15"/>
      <c r="I123" s="4"/>
      <c r="P123" s="4"/>
      <c r="Q123" s="4"/>
      <c r="R123" s="4"/>
      <c r="S123" s="5"/>
      <c r="T123" s="5"/>
      <c r="U123" s="4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4"/>
      <c r="FL123" s="4"/>
      <c r="FM123" s="4"/>
      <c r="FN123" s="4"/>
      <c r="FO123" s="4"/>
      <c r="FP123" s="5"/>
      <c r="FQ123" s="5"/>
      <c r="FR123" s="5"/>
      <c r="FS123" s="5"/>
      <c r="FT123" s="5"/>
      <c r="FU123" s="5"/>
      <c r="FV123" s="4"/>
      <c r="FW123" s="4"/>
      <c r="FX123" s="4"/>
      <c r="FY123" s="4"/>
      <c r="FZ123" s="4"/>
      <c r="GA123" s="4"/>
    </row>
    <row r="124" spans="1:184" x14ac:dyDescent="0.25">
      <c r="B124" s="10" t="s">
        <v>1</v>
      </c>
      <c r="C124" s="10"/>
      <c r="D124" s="10"/>
      <c r="E124" s="10"/>
      <c r="F124" s="10"/>
      <c r="G124" s="10"/>
      <c r="H124" s="10"/>
      <c r="P124" s="4"/>
      <c r="Q124" s="4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4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13"/>
      <c r="BS124" s="13"/>
      <c r="BT124" s="13"/>
      <c r="BU124" s="13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13"/>
      <c r="CT124" s="13"/>
      <c r="CU124" s="13"/>
      <c r="CV124" s="13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4"/>
      <c r="FL124" s="12"/>
      <c r="FM124" s="12"/>
      <c r="FN124" s="12"/>
      <c r="FO124" s="12"/>
      <c r="FP124" s="11"/>
      <c r="FQ124" s="11"/>
      <c r="FR124" s="11"/>
      <c r="FS124" s="11"/>
      <c r="FT124" s="11"/>
      <c r="FU124" s="11"/>
      <c r="FV124" s="4"/>
      <c r="FW124" s="4"/>
      <c r="FX124" s="4"/>
      <c r="FY124" s="4"/>
      <c r="FZ124" s="4"/>
      <c r="GA124" s="4"/>
    </row>
    <row r="125" spans="1:184" x14ac:dyDescent="0.25">
      <c r="B125" s="14"/>
      <c r="C125" s="14"/>
      <c r="D125" s="14"/>
      <c r="E125" s="14"/>
      <c r="F125" s="14"/>
      <c r="G125" s="14"/>
      <c r="H125" s="14"/>
      <c r="P125" s="4"/>
      <c r="Q125" s="4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4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13"/>
      <c r="BS125" s="13"/>
      <c r="BT125" s="13"/>
      <c r="BU125" s="13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13"/>
      <c r="CT125" s="13"/>
      <c r="CU125" s="13"/>
      <c r="CV125" s="13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11"/>
      <c r="FB125" s="11"/>
      <c r="FC125" s="11"/>
      <c r="FD125" s="11"/>
      <c r="FE125" s="11"/>
      <c r="FF125" s="11"/>
      <c r="FG125" s="11"/>
      <c r="FH125" s="11"/>
      <c r="FI125" s="11"/>
      <c r="FJ125" s="11"/>
      <c r="FK125" s="4"/>
      <c r="FL125" s="12"/>
      <c r="FM125" s="12"/>
      <c r="FN125" s="12"/>
      <c r="FO125" s="12"/>
      <c r="FP125" s="11"/>
      <c r="FQ125" s="11"/>
      <c r="FR125" s="11"/>
      <c r="FS125" s="11"/>
      <c r="FT125" s="11"/>
      <c r="FU125" s="11"/>
      <c r="FV125" s="4"/>
      <c r="FW125" s="4"/>
      <c r="FX125" s="4"/>
      <c r="FY125" s="4"/>
      <c r="FZ125" s="4"/>
      <c r="GA125" s="4"/>
    </row>
    <row r="126" spans="1:184" ht="15.75" customHeight="1" x14ac:dyDescent="0.25">
      <c r="A126" s="7"/>
      <c r="B126" s="10" t="s">
        <v>0</v>
      </c>
      <c r="C126" s="10"/>
      <c r="D126" s="10"/>
      <c r="E126" s="10"/>
      <c r="F126" s="10"/>
      <c r="G126" s="10"/>
      <c r="H126" s="10"/>
      <c r="P126" s="8"/>
      <c r="Q126" s="8"/>
      <c r="R126" s="8"/>
      <c r="S126" s="9"/>
      <c r="T126" s="9"/>
      <c r="U126" s="8"/>
      <c r="V126" s="9"/>
      <c r="W126" s="9"/>
      <c r="X126" s="9"/>
      <c r="Y126" s="9"/>
      <c r="Z126" s="9"/>
      <c r="AA126" s="9"/>
      <c r="AB126" s="8"/>
      <c r="AC126" s="8"/>
      <c r="AD126" s="8"/>
      <c r="AE126" s="8"/>
      <c r="AF126" s="4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4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4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4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4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4"/>
      <c r="FL126" s="8"/>
      <c r="FM126" s="8"/>
      <c r="FN126" s="8"/>
      <c r="FO126" s="8"/>
      <c r="FP126" s="9"/>
      <c r="FQ126" s="9"/>
      <c r="FR126" s="9"/>
      <c r="FS126" s="9"/>
      <c r="FT126" s="9"/>
      <c r="FU126" s="9"/>
      <c r="FV126" s="8"/>
      <c r="FW126" s="8"/>
      <c r="FX126" s="8"/>
      <c r="FY126" s="8"/>
      <c r="FZ126" s="8"/>
      <c r="GA126" s="8"/>
    </row>
    <row r="127" spans="1:184" ht="15.75" customHeight="1" x14ac:dyDescent="0.25">
      <c r="A127" s="7"/>
      <c r="B127" s="6"/>
      <c r="C127" s="6"/>
      <c r="D127" s="6"/>
      <c r="E127" s="6"/>
      <c r="F127" s="6"/>
      <c r="G127" s="6"/>
      <c r="H127" s="6"/>
      <c r="P127" s="4"/>
      <c r="Q127" s="4"/>
      <c r="R127" s="4"/>
      <c r="S127" s="5"/>
      <c r="T127" s="5"/>
      <c r="U127" s="4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4"/>
      <c r="FL127" s="4"/>
      <c r="FM127" s="4"/>
      <c r="FN127" s="4"/>
      <c r="FO127" s="4"/>
      <c r="FP127" s="5"/>
      <c r="FQ127" s="5"/>
      <c r="FR127" s="5"/>
      <c r="FS127" s="5"/>
      <c r="FT127" s="5"/>
      <c r="FU127" s="5"/>
      <c r="FV127" s="4"/>
      <c r="FW127" s="4"/>
      <c r="FX127" s="4"/>
      <c r="FY127" s="4"/>
      <c r="FZ127" s="4"/>
      <c r="GA127" s="4"/>
    </row>
    <row r="128" spans="1:184" x14ac:dyDescent="0.25">
      <c r="P128" s="4"/>
      <c r="Q128" s="4"/>
      <c r="R128" s="4"/>
      <c r="S128" s="5"/>
      <c r="T128" s="5"/>
      <c r="U128" s="4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4"/>
      <c r="FL128" s="4"/>
      <c r="FM128" s="4"/>
      <c r="FN128" s="4"/>
      <c r="FO128" s="4"/>
      <c r="FP128" s="5"/>
      <c r="FQ128" s="5"/>
      <c r="FR128" s="5"/>
      <c r="FS128" s="5"/>
      <c r="FT128" s="5"/>
      <c r="FU128" s="5"/>
      <c r="FV128" s="4"/>
      <c r="FW128" s="4"/>
      <c r="FX128" s="4"/>
      <c r="FY128" s="4"/>
      <c r="FZ128" s="4"/>
      <c r="GA128" s="4"/>
    </row>
    <row r="129" spans="16:183" x14ac:dyDescent="0.25">
      <c r="P129" s="4"/>
      <c r="Q129" s="4"/>
      <c r="R129" s="4"/>
      <c r="S129" s="5"/>
      <c r="T129" s="5"/>
      <c r="U129" s="4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4"/>
      <c r="FL129" s="4"/>
      <c r="FM129" s="4"/>
      <c r="FN129" s="4"/>
      <c r="FO129" s="4"/>
      <c r="FP129" s="5"/>
      <c r="FQ129" s="5"/>
      <c r="FR129" s="5"/>
      <c r="FS129" s="5"/>
      <c r="FT129" s="5"/>
      <c r="FU129" s="5"/>
      <c r="FV129" s="4"/>
      <c r="FW129" s="4"/>
      <c r="FX129" s="4"/>
      <c r="FY129" s="4"/>
      <c r="FZ129" s="4"/>
      <c r="GA129" s="4"/>
    </row>
    <row r="130" spans="16:183" x14ac:dyDescent="0.25">
      <c r="P130" s="4"/>
      <c r="Q130" s="4"/>
      <c r="R130" s="4"/>
      <c r="S130" s="5"/>
      <c r="T130" s="5"/>
      <c r="U130" s="4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4"/>
      <c r="FL130" s="4"/>
      <c r="FM130" s="4"/>
      <c r="FN130" s="4"/>
      <c r="FO130" s="4"/>
      <c r="FP130" s="5"/>
      <c r="FQ130" s="5"/>
      <c r="FR130" s="5"/>
      <c r="FS130" s="5"/>
      <c r="FT130" s="5"/>
      <c r="FU130" s="5"/>
      <c r="FV130" s="4"/>
      <c r="FW130" s="4"/>
      <c r="FX130" s="4"/>
      <c r="FY130" s="4"/>
      <c r="FZ130" s="4"/>
      <c r="GA130" s="4"/>
    </row>
    <row r="131" spans="16:183" x14ac:dyDescent="0.25">
      <c r="P131" s="4"/>
      <c r="Q131" s="4"/>
      <c r="R131" s="4"/>
      <c r="S131" s="5"/>
      <c r="T131" s="5"/>
      <c r="U131" s="4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4"/>
      <c r="FL131" s="4"/>
      <c r="FM131" s="4"/>
      <c r="FN131" s="4"/>
      <c r="FO131" s="4"/>
      <c r="FP131" s="5"/>
      <c r="FQ131" s="5"/>
      <c r="FR131" s="5"/>
      <c r="FS131" s="5"/>
      <c r="FT131" s="5"/>
      <c r="FU131" s="5"/>
      <c r="FV131" s="4"/>
      <c r="FW131" s="4"/>
      <c r="FX131" s="4"/>
      <c r="FY131" s="4"/>
      <c r="FZ131" s="4"/>
      <c r="GA131" s="4"/>
    </row>
    <row r="132" spans="16:183" x14ac:dyDescent="0.25">
      <c r="P132" s="4"/>
      <c r="Q132" s="4"/>
      <c r="R132" s="4"/>
      <c r="S132" s="5"/>
      <c r="T132" s="5"/>
      <c r="U132" s="4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4"/>
      <c r="FL132" s="4"/>
      <c r="FM132" s="4"/>
      <c r="FN132" s="4"/>
      <c r="FO132" s="4"/>
      <c r="FP132" s="5"/>
      <c r="FQ132" s="5"/>
      <c r="FR132" s="5"/>
      <c r="FS132" s="5"/>
      <c r="FT132" s="5"/>
      <c r="FU132" s="5"/>
      <c r="FV132" s="4"/>
      <c r="FW132" s="4"/>
      <c r="FX132" s="4"/>
      <c r="FY132" s="4"/>
      <c r="FZ132" s="4"/>
      <c r="GA132" s="4"/>
    </row>
    <row r="133" spans="16:183" x14ac:dyDescent="0.25">
      <c r="P133" s="4"/>
      <c r="Q133" s="4"/>
      <c r="R133" s="4"/>
      <c r="S133" s="5"/>
      <c r="T133" s="5"/>
      <c r="U133" s="4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4"/>
      <c r="FL133" s="4"/>
      <c r="FM133" s="4"/>
      <c r="FN133" s="4"/>
      <c r="FO133" s="4"/>
      <c r="FP133" s="5"/>
      <c r="FQ133" s="5"/>
      <c r="FR133" s="5"/>
      <c r="FS133" s="5"/>
      <c r="FT133" s="5"/>
      <c r="FU133" s="5"/>
      <c r="FV133" s="4"/>
      <c r="FW133" s="4"/>
      <c r="FX133" s="4"/>
      <c r="FY133" s="4"/>
      <c r="FZ133" s="4"/>
      <c r="GA133" s="4"/>
    </row>
    <row r="134" spans="16:183" x14ac:dyDescent="0.25">
      <c r="P134" s="4"/>
      <c r="Q134" s="4"/>
      <c r="R134" s="4"/>
      <c r="S134" s="5"/>
      <c r="T134" s="5"/>
      <c r="U134" s="4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4"/>
      <c r="FL134" s="4"/>
      <c r="FM134" s="4"/>
      <c r="FN134" s="4"/>
      <c r="FO134" s="4"/>
      <c r="FP134" s="5"/>
      <c r="FQ134" s="5"/>
      <c r="FR134" s="5"/>
      <c r="FS134" s="5"/>
      <c r="FT134" s="5"/>
      <c r="FU134" s="5"/>
      <c r="FV134" s="4"/>
      <c r="FW134" s="4"/>
      <c r="FX134" s="4"/>
      <c r="FY134" s="4"/>
      <c r="FZ134" s="4"/>
      <c r="GA134" s="4"/>
    </row>
    <row r="135" spans="16:183" x14ac:dyDescent="0.25">
      <c r="P135" s="4"/>
      <c r="Q135" s="4"/>
      <c r="R135" s="4"/>
      <c r="S135" s="5"/>
      <c r="T135" s="5"/>
      <c r="U135" s="4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4"/>
      <c r="FL135" s="4"/>
      <c r="FM135" s="4"/>
      <c r="FN135" s="4"/>
      <c r="FO135" s="4"/>
      <c r="FP135" s="5"/>
      <c r="FQ135" s="5"/>
      <c r="FR135" s="5"/>
      <c r="FS135" s="5"/>
      <c r="FT135" s="5"/>
      <c r="FU135" s="5"/>
      <c r="FV135" s="4"/>
      <c r="FW135" s="4"/>
      <c r="FX135" s="4"/>
      <c r="FY135" s="4"/>
      <c r="FZ135" s="4"/>
      <c r="GA135" s="4"/>
    </row>
    <row r="136" spans="16:183" x14ac:dyDescent="0.25">
      <c r="P136" s="4"/>
      <c r="Q136" s="4"/>
      <c r="R136" s="4"/>
      <c r="S136" s="5"/>
      <c r="T136" s="5"/>
      <c r="U136" s="4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4"/>
      <c r="FL136" s="4"/>
      <c r="FM136" s="4"/>
      <c r="FN136" s="4"/>
      <c r="FO136" s="4"/>
      <c r="FP136" s="5"/>
      <c r="FQ136" s="5"/>
      <c r="FR136" s="5"/>
      <c r="FS136" s="5"/>
      <c r="FT136" s="5"/>
      <c r="FU136" s="5"/>
      <c r="FV136" s="4"/>
      <c r="FW136" s="4"/>
      <c r="FX136" s="4"/>
      <c r="FY136" s="4"/>
      <c r="FZ136" s="4"/>
      <c r="GA136" s="4"/>
    </row>
    <row r="137" spans="16:183" x14ac:dyDescent="0.25">
      <c r="P137" s="4"/>
      <c r="Q137" s="4"/>
      <c r="R137" s="4"/>
      <c r="S137" s="5"/>
      <c r="T137" s="5"/>
      <c r="U137" s="4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4"/>
      <c r="FL137" s="4"/>
      <c r="FM137" s="4"/>
      <c r="FN137" s="4"/>
      <c r="FO137" s="4"/>
      <c r="FP137" s="5"/>
      <c r="FQ137" s="5"/>
      <c r="FR137" s="5"/>
      <c r="FS137" s="5"/>
      <c r="FT137" s="5"/>
      <c r="FU137" s="5"/>
      <c r="FV137" s="4"/>
      <c r="FW137" s="4"/>
      <c r="FX137" s="4"/>
      <c r="FY137" s="4"/>
      <c r="FZ137" s="4"/>
      <c r="GA137" s="4"/>
    </row>
    <row r="138" spans="16:183" x14ac:dyDescent="0.25">
      <c r="P138" s="4"/>
      <c r="Q138" s="4"/>
      <c r="R138" s="4"/>
      <c r="S138" s="5"/>
      <c r="T138" s="5"/>
      <c r="U138" s="4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4"/>
      <c r="FL138" s="4"/>
      <c r="FM138" s="4"/>
      <c r="FN138" s="4"/>
      <c r="FO138" s="4"/>
      <c r="FP138" s="5"/>
      <c r="FQ138" s="5"/>
      <c r="FR138" s="5"/>
      <c r="FS138" s="5"/>
      <c r="FT138" s="5"/>
      <c r="FU138" s="5"/>
      <c r="FV138" s="4"/>
      <c r="FW138" s="4"/>
      <c r="FX138" s="4"/>
      <c r="FY138" s="4"/>
      <c r="FZ138" s="4"/>
      <c r="GA138" s="4"/>
    </row>
    <row r="139" spans="16:183" x14ac:dyDescent="0.25">
      <c r="P139" s="4"/>
      <c r="Q139" s="4"/>
      <c r="R139" s="4"/>
      <c r="S139" s="5"/>
      <c r="T139" s="5"/>
      <c r="U139" s="4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4"/>
      <c r="FL139" s="4"/>
      <c r="FM139" s="4"/>
      <c r="FN139" s="4"/>
      <c r="FO139" s="4"/>
      <c r="FP139" s="5"/>
      <c r="FQ139" s="5"/>
      <c r="FR139" s="5"/>
      <c r="FS139" s="5"/>
      <c r="FT139" s="5"/>
      <c r="FU139" s="5"/>
      <c r="FV139" s="4"/>
      <c r="FW139" s="4"/>
      <c r="FX139" s="4"/>
      <c r="FY139" s="4"/>
      <c r="FZ139" s="4"/>
      <c r="GA139" s="4"/>
    </row>
    <row r="140" spans="16:183" x14ac:dyDescent="0.25">
      <c r="P140" s="4"/>
      <c r="Q140" s="4"/>
      <c r="R140" s="4"/>
      <c r="S140" s="5"/>
      <c r="T140" s="5"/>
      <c r="U140" s="4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4"/>
      <c r="FL140" s="4"/>
      <c r="FM140" s="4"/>
      <c r="FN140" s="4"/>
      <c r="FO140" s="4"/>
      <c r="FP140" s="5"/>
      <c r="FQ140" s="5"/>
      <c r="FR140" s="5"/>
      <c r="FS140" s="5"/>
      <c r="FT140" s="5"/>
      <c r="FU140" s="5"/>
      <c r="FV140" s="4"/>
      <c r="FW140" s="4"/>
      <c r="FX140" s="4"/>
      <c r="FY140" s="4"/>
      <c r="FZ140" s="4"/>
      <c r="GA140" s="4"/>
    </row>
    <row r="141" spans="16:183" x14ac:dyDescent="0.25">
      <c r="P141" s="4"/>
      <c r="Q141" s="4"/>
      <c r="R141" s="4"/>
      <c r="S141" s="5"/>
      <c r="T141" s="5"/>
      <c r="U141" s="4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4"/>
      <c r="FL141" s="4"/>
      <c r="FM141" s="4"/>
      <c r="FN141" s="4"/>
      <c r="FO141" s="4"/>
      <c r="FP141" s="5"/>
      <c r="FQ141" s="5"/>
      <c r="FR141" s="5"/>
      <c r="FS141" s="5"/>
      <c r="FT141" s="5"/>
      <c r="FU141" s="5"/>
      <c r="FV141" s="4"/>
      <c r="FW141" s="4"/>
      <c r="FX141" s="4"/>
      <c r="FY141" s="4"/>
      <c r="FZ141" s="4"/>
      <c r="GA141" s="4"/>
    </row>
    <row r="142" spans="16:183" x14ac:dyDescent="0.25">
      <c r="P142" s="4"/>
      <c r="Q142" s="4"/>
      <c r="R142" s="4"/>
      <c r="S142" s="5"/>
      <c r="T142" s="5"/>
      <c r="U142" s="4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4"/>
      <c r="FL142" s="4"/>
      <c r="FM142" s="4"/>
      <c r="FN142" s="4"/>
      <c r="FO142" s="4"/>
      <c r="FP142" s="5"/>
      <c r="FQ142" s="5"/>
      <c r="FR142" s="5"/>
      <c r="FS142" s="5"/>
      <c r="FT142" s="5"/>
      <c r="FU142" s="5"/>
      <c r="FV142" s="4"/>
      <c r="FW142" s="4"/>
      <c r="FX142" s="4"/>
      <c r="FY142" s="4"/>
      <c r="FZ142" s="4"/>
      <c r="GA142" s="4"/>
    </row>
    <row r="143" spans="16:183" x14ac:dyDescent="0.25">
      <c r="P143" s="4"/>
      <c r="Q143" s="4"/>
      <c r="R143" s="4"/>
      <c r="S143" s="5"/>
      <c r="T143" s="5"/>
      <c r="U143" s="4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4"/>
      <c r="FL143" s="4"/>
      <c r="FM143" s="4"/>
      <c r="FN143" s="4"/>
      <c r="FO143" s="4"/>
      <c r="FP143" s="5"/>
      <c r="FQ143" s="5"/>
      <c r="FR143" s="5"/>
      <c r="FS143" s="5"/>
      <c r="FT143" s="5"/>
      <c r="FU143" s="5"/>
      <c r="FV143" s="4"/>
      <c r="FW143" s="4"/>
      <c r="FX143" s="4"/>
      <c r="FY143" s="4"/>
      <c r="FZ143" s="4"/>
      <c r="GA143" s="4"/>
    </row>
    <row r="144" spans="16:183" x14ac:dyDescent="0.25">
      <c r="P144" s="4"/>
      <c r="Q144" s="4"/>
      <c r="R144" s="4"/>
      <c r="S144" s="5"/>
      <c r="T144" s="5"/>
      <c r="U144" s="4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4"/>
      <c r="FL144" s="4"/>
      <c r="FM144" s="4"/>
      <c r="FN144" s="4"/>
      <c r="FO144" s="4"/>
      <c r="FP144" s="5"/>
      <c r="FQ144" s="5"/>
      <c r="FR144" s="5"/>
      <c r="FS144" s="5"/>
      <c r="FT144" s="5"/>
      <c r="FU144" s="5"/>
      <c r="FV144" s="4"/>
      <c r="FW144" s="4"/>
      <c r="FX144" s="4"/>
      <c r="FY144" s="4"/>
      <c r="FZ144" s="4"/>
      <c r="GA144" s="4"/>
    </row>
    <row r="145" spans="16:183" x14ac:dyDescent="0.25">
      <c r="P145" s="4"/>
      <c r="Q145" s="4"/>
      <c r="R145" s="4"/>
      <c r="S145" s="5"/>
      <c r="T145" s="5"/>
      <c r="U145" s="4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4"/>
      <c r="FL145" s="4"/>
      <c r="FM145" s="4"/>
      <c r="FN145" s="4"/>
      <c r="FO145" s="4"/>
      <c r="FP145" s="5"/>
      <c r="FQ145" s="5"/>
      <c r="FR145" s="5"/>
      <c r="FS145" s="5"/>
      <c r="FT145" s="5"/>
      <c r="FU145" s="5"/>
      <c r="FV145" s="4"/>
      <c r="FW145" s="4"/>
      <c r="FX145" s="4"/>
      <c r="FY145" s="4"/>
      <c r="FZ145" s="4"/>
      <c r="GA145" s="4"/>
    </row>
    <row r="146" spans="16:183" x14ac:dyDescent="0.25">
      <c r="P146" s="4"/>
      <c r="Q146" s="4"/>
      <c r="R146" s="4"/>
      <c r="S146" s="5"/>
      <c r="T146" s="5"/>
      <c r="U146" s="4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4"/>
      <c r="FL146" s="4"/>
      <c r="FM146" s="4"/>
      <c r="FN146" s="4"/>
      <c r="FO146" s="4"/>
      <c r="FP146" s="5"/>
      <c r="FQ146" s="5"/>
      <c r="FR146" s="5"/>
      <c r="FS146" s="5"/>
      <c r="FT146" s="5"/>
      <c r="FU146" s="5"/>
      <c r="FV146" s="4"/>
      <c r="FW146" s="4"/>
      <c r="FX146" s="4"/>
      <c r="FY146" s="4"/>
      <c r="FZ146" s="4"/>
      <c r="GA146" s="4"/>
    </row>
    <row r="147" spans="16:183" x14ac:dyDescent="0.25">
      <c r="P147" s="4"/>
      <c r="Q147" s="4"/>
      <c r="R147" s="4"/>
      <c r="S147" s="5"/>
      <c r="T147" s="5"/>
      <c r="U147" s="4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4"/>
      <c r="FL147" s="4"/>
      <c r="FM147" s="4"/>
      <c r="FN147" s="4"/>
      <c r="FO147" s="4"/>
      <c r="FP147" s="5"/>
      <c r="FQ147" s="5"/>
      <c r="FR147" s="5"/>
      <c r="FS147" s="5"/>
      <c r="FT147" s="5"/>
      <c r="FU147" s="5"/>
      <c r="FV147" s="4"/>
      <c r="FW147" s="4"/>
      <c r="FX147" s="4"/>
      <c r="FY147" s="4"/>
      <c r="FZ147" s="4"/>
      <c r="GA147" s="4"/>
    </row>
    <row r="148" spans="16:183" x14ac:dyDescent="0.25">
      <c r="P148" s="4"/>
      <c r="Q148" s="4"/>
      <c r="R148" s="4"/>
      <c r="S148" s="5"/>
      <c r="T148" s="5"/>
      <c r="U148" s="4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4"/>
      <c r="FL148" s="4"/>
      <c r="FM148" s="4"/>
      <c r="FN148" s="4"/>
      <c r="FO148" s="4"/>
      <c r="FP148" s="5"/>
      <c r="FQ148" s="5"/>
      <c r="FR148" s="5"/>
      <c r="FS148" s="5"/>
      <c r="FT148" s="5"/>
      <c r="FU148" s="5"/>
      <c r="FV148" s="4"/>
      <c r="FW148" s="4"/>
      <c r="FX148" s="4"/>
      <c r="FY148" s="4"/>
      <c r="FZ148" s="4"/>
      <c r="GA148" s="4"/>
    </row>
    <row r="149" spans="16:183" x14ac:dyDescent="0.25">
      <c r="P149" s="4"/>
      <c r="Q149" s="4"/>
      <c r="R149" s="4"/>
      <c r="S149" s="5"/>
      <c r="T149" s="5"/>
      <c r="U149" s="4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4"/>
      <c r="FL149" s="4"/>
      <c r="FM149" s="4"/>
      <c r="FN149" s="4"/>
      <c r="FO149" s="4"/>
      <c r="FP149" s="5"/>
      <c r="FQ149" s="5"/>
      <c r="FR149" s="5"/>
      <c r="FS149" s="5"/>
      <c r="FT149" s="5"/>
      <c r="FU149" s="5"/>
      <c r="FV149" s="4"/>
      <c r="FW149" s="4"/>
      <c r="FX149" s="4"/>
      <c r="FY149" s="4"/>
      <c r="FZ149" s="4"/>
      <c r="GA149" s="4"/>
    </row>
    <row r="150" spans="16:183" x14ac:dyDescent="0.25">
      <c r="P150" s="4"/>
      <c r="Q150" s="4"/>
      <c r="R150" s="4"/>
      <c r="S150" s="5"/>
      <c r="T150" s="5"/>
      <c r="U150" s="4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4"/>
      <c r="FL150" s="4"/>
      <c r="FM150" s="4"/>
      <c r="FN150" s="4"/>
      <c r="FO150" s="4"/>
      <c r="FP150" s="5"/>
      <c r="FQ150" s="5"/>
      <c r="FR150" s="5"/>
      <c r="FS150" s="5"/>
      <c r="FT150" s="5"/>
      <c r="FU150" s="5"/>
      <c r="FV150" s="4"/>
      <c r="FW150" s="4"/>
      <c r="FX150" s="4"/>
      <c r="FY150" s="4"/>
      <c r="FZ150" s="4"/>
      <c r="GA150" s="4"/>
    </row>
    <row r="151" spans="16:183" x14ac:dyDescent="0.25">
      <c r="P151" s="4"/>
      <c r="Q151" s="4"/>
      <c r="R151" s="4"/>
      <c r="S151" s="5"/>
      <c r="T151" s="5"/>
      <c r="U151" s="4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4"/>
      <c r="FL151" s="4"/>
      <c r="FM151" s="4"/>
      <c r="FN151" s="4"/>
      <c r="FO151" s="4"/>
      <c r="FP151" s="5"/>
      <c r="FQ151" s="5"/>
      <c r="FR151" s="5"/>
      <c r="FS151" s="5"/>
      <c r="FT151" s="5"/>
      <c r="FU151" s="5"/>
      <c r="FV151" s="4"/>
      <c r="FW151" s="4"/>
      <c r="FX151" s="4"/>
      <c r="FY151" s="4"/>
      <c r="FZ151" s="4"/>
      <c r="GA151" s="4"/>
    </row>
    <row r="152" spans="16:183" x14ac:dyDescent="0.25">
      <c r="P152" s="4"/>
      <c r="Q152" s="4"/>
      <c r="R152" s="4"/>
      <c r="S152" s="5"/>
      <c r="T152" s="5"/>
      <c r="U152" s="4"/>
      <c r="V152" s="5"/>
      <c r="W152" s="5"/>
      <c r="X152" s="5"/>
      <c r="Y152" s="5"/>
      <c r="Z152" s="5"/>
      <c r="AA152" s="5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4"/>
      <c r="FL152" s="4"/>
      <c r="FM152" s="4"/>
      <c r="FN152" s="4"/>
      <c r="FO152" s="4"/>
      <c r="FP152" s="5"/>
      <c r="FQ152" s="5"/>
      <c r="FR152" s="5"/>
      <c r="FS152" s="5"/>
      <c r="FT152" s="5"/>
      <c r="FU152" s="5"/>
      <c r="FV152" s="4"/>
      <c r="FW152" s="4"/>
      <c r="FX152" s="4"/>
      <c r="FY152" s="4"/>
      <c r="FZ152" s="4"/>
      <c r="GA152" s="4"/>
    </row>
    <row r="153" spans="16:183" x14ac:dyDescent="0.25">
      <c r="P153" s="4"/>
      <c r="Q153" s="4"/>
      <c r="R153" s="4"/>
      <c r="S153" s="5"/>
      <c r="T153" s="5"/>
      <c r="U153" s="4"/>
      <c r="V153" s="5"/>
      <c r="W153" s="5"/>
      <c r="X153" s="5"/>
      <c r="Y153" s="5"/>
      <c r="Z153" s="5"/>
      <c r="AA153" s="5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4"/>
      <c r="FL153" s="4"/>
      <c r="FM153" s="4"/>
      <c r="FN153" s="4"/>
      <c r="FO153" s="4"/>
      <c r="FP153" s="5"/>
      <c r="FQ153" s="5"/>
      <c r="FR153" s="5"/>
      <c r="FS153" s="5"/>
      <c r="FT153" s="5"/>
      <c r="FU153" s="5"/>
      <c r="FV153" s="4"/>
      <c r="FW153" s="4"/>
      <c r="FX153" s="4"/>
      <c r="FY153" s="4"/>
      <c r="FZ153" s="4"/>
      <c r="GA153" s="4"/>
    </row>
    <row r="154" spans="16:183" x14ac:dyDescent="0.25">
      <c r="P154" s="4"/>
      <c r="Q154" s="4"/>
      <c r="R154" s="4"/>
      <c r="S154" s="5"/>
      <c r="T154" s="5"/>
      <c r="U154" s="4"/>
      <c r="V154" s="5"/>
      <c r="W154" s="5"/>
      <c r="X154" s="5"/>
      <c r="Y154" s="5"/>
      <c r="Z154" s="5"/>
      <c r="AA154" s="5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4"/>
      <c r="FL154" s="4"/>
      <c r="FM154" s="4"/>
      <c r="FN154" s="4"/>
      <c r="FO154" s="4"/>
      <c r="FP154" s="5"/>
      <c r="FQ154" s="5"/>
      <c r="FR154" s="5"/>
      <c r="FS154" s="5"/>
      <c r="FT154" s="5"/>
      <c r="FU154" s="5"/>
      <c r="FV154" s="4"/>
      <c r="FW154" s="4"/>
      <c r="FX154" s="4"/>
      <c r="FY154" s="4"/>
      <c r="FZ154" s="4"/>
      <c r="GA154" s="4"/>
    </row>
    <row r="155" spans="16:183" x14ac:dyDescent="0.25">
      <c r="P155" s="4"/>
      <c r="Q155" s="4"/>
      <c r="R155" s="4"/>
      <c r="S155" s="5"/>
      <c r="T155" s="5"/>
      <c r="U155" s="4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4"/>
      <c r="FL155" s="4"/>
      <c r="FM155" s="4"/>
      <c r="FN155" s="4"/>
      <c r="FO155" s="4"/>
      <c r="FP155" s="5"/>
      <c r="FQ155" s="5"/>
      <c r="FR155" s="5"/>
      <c r="FS155" s="5"/>
      <c r="FT155" s="5"/>
      <c r="FU155" s="5"/>
      <c r="FV155" s="4"/>
      <c r="FW155" s="4"/>
      <c r="FX155" s="4"/>
      <c r="FY155" s="4"/>
      <c r="FZ155" s="4"/>
      <c r="GA155" s="4"/>
    </row>
    <row r="156" spans="16:183" x14ac:dyDescent="0.25">
      <c r="P156" s="4"/>
      <c r="Q156" s="4"/>
      <c r="R156" s="4"/>
      <c r="S156" s="5"/>
      <c r="T156" s="5"/>
      <c r="U156" s="4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4"/>
      <c r="FL156" s="4"/>
      <c r="FM156" s="4"/>
      <c r="FN156" s="4"/>
      <c r="FO156" s="4"/>
      <c r="FP156" s="5"/>
      <c r="FQ156" s="5"/>
      <c r="FR156" s="5"/>
      <c r="FS156" s="5"/>
      <c r="FT156" s="5"/>
      <c r="FU156" s="5"/>
      <c r="FV156" s="4"/>
      <c r="FW156" s="4"/>
      <c r="FX156" s="4"/>
      <c r="FY156" s="4"/>
      <c r="FZ156" s="4"/>
      <c r="GA156" s="4"/>
    </row>
    <row r="157" spans="16:183" x14ac:dyDescent="0.25">
      <c r="P157" s="4"/>
      <c r="Q157" s="4"/>
      <c r="R157" s="4"/>
      <c r="S157" s="5"/>
      <c r="T157" s="5"/>
      <c r="U157" s="4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4"/>
      <c r="FL157" s="4"/>
      <c r="FM157" s="4"/>
      <c r="FN157" s="4"/>
      <c r="FO157" s="4"/>
      <c r="FP157" s="5"/>
      <c r="FQ157" s="5"/>
      <c r="FR157" s="5"/>
      <c r="FS157" s="5"/>
      <c r="FT157" s="5"/>
      <c r="FU157" s="5"/>
      <c r="FV157" s="4"/>
      <c r="FW157" s="4"/>
      <c r="FX157" s="4"/>
      <c r="FY157" s="4"/>
      <c r="FZ157" s="4"/>
      <c r="GA157" s="4"/>
    </row>
    <row r="158" spans="16:183" x14ac:dyDescent="0.25">
      <c r="P158" s="4"/>
      <c r="Q158" s="4"/>
      <c r="R158" s="4"/>
      <c r="S158" s="5"/>
      <c r="T158" s="5"/>
      <c r="U158" s="4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4"/>
      <c r="FL158" s="4"/>
      <c r="FM158" s="4"/>
      <c r="FN158" s="4"/>
      <c r="FO158" s="4"/>
      <c r="FP158" s="5"/>
      <c r="FQ158" s="5"/>
      <c r="FR158" s="5"/>
      <c r="FS158" s="5"/>
      <c r="FT158" s="5"/>
      <c r="FU158" s="5"/>
      <c r="FV158" s="4"/>
      <c r="FW158" s="4"/>
      <c r="FX158" s="4"/>
      <c r="FY158" s="4"/>
      <c r="FZ158" s="4"/>
      <c r="GA158" s="4"/>
    </row>
    <row r="159" spans="16:183" x14ac:dyDescent="0.25">
      <c r="P159" s="4"/>
      <c r="Q159" s="4"/>
      <c r="R159" s="4"/>
      <c r="S159" s="5"/>
      <c r="T159" s="5"/>
      <c r="U159" s="4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4"/>
      <c r="FL159" s="4"/>
      <c r="FM159" s="4"/>
      <c r="FN159" s="4"/>
      <c r="FO159" s="4"/>
      <c r="FP159" s="5"/>
      <c r="FQ159" s="5"/>
      <c r="FR159" s="5"/>
      <c r="FS159" s="5"/>
      <c r="FT159" s="5"/>
      <c r="FU159" s="5"/>
      <c r="FV159" s="4"/>
      <c r="FW159" s="4"/>
      <c r="FX159" s="4"/>
      <c r="FY159" s="4"/>
      <c r="FZ159" s="4"/>
      <c r="GA159" s="4"/>
    </row>
    <row r="160" spans="16:183" x14ac:dyDescent="0.25">
      <c r="P160" s="4"/>
      <c r="Q160" s="4"/>
      <c r="R160" s="4"/>
      <c r="S160" s="5"/>
      <c r="T160" s="5"/>
      <c r="U160" s="4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4"/>
      <c r="FL160" s="4"/>
      <c r="FM160" s="4"/>
      <c r="FN160" s="4"/>
      <c r="FO160" s="4"/>
      <c r="FP160" s="5"/>
      <c r="FQ160" s="5"/>
      <c r="FR160" s="5"/>
      <c r="FS160" s="5"/>
      <c r="FT160" s="5"/>
      <c r="FU160" s="5"/>
      <c r="FV160" s="4"/>
      <c r="FW160" s="4"/>
      <c r="FX160" s="4"/>
      <c r="FY160" s="4"/>
      <c r="FZ160" s="4"/>
      <c r="GA160" s="4"/>
    </row>
    <row r="161" spans="16:183" x14ac:dyDescent="0.25">
      <c r="P161" s="4"/>
      <c r="Q161" s="4"/>
      <c r="R161" s="4"/>
      <c r="S161" s="5"/>
      <c r="T161" s="5"/>
      <c r="U161" s="4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4"/>
      <c r="FL161" s="4"/>
      <c r="FM161" s="4"/>
      <c r="FN161" s="4"/>
      <c r="FO161" s="4"/>
      <c r="FP161" s="5"/>
      <c r="FQ161" s="5"/>
      <c r="FR161" s="5"/>
      <c r="FS161" s="5"/>
      <c r="FT161" s="5"/>
      <c r="FU161" s="5"/>
      <c r="FV161" s="4"/>
      <c r="FW161" s="4"/>
      <c r="FX161" s="4"/>
      <c r="FY161" s="4"/>
      <c r="FZ161" s="4"/>
      <c r="GA161" s="4"/>
    </row>
    <row r="162" spans="16:183" x14ac:dyDescent="0.25">
      <c r="P162" s="4"/>
      <c r="Q162" s="4"/>
      <c r="R162" s="4"/>
      <c r="S162" s="5"/>
      <c r="T162" s="5"/>
      <c r="U162" s="4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4"/>
      <c r="FL162" s="4"/>
      <c r="FM162" s="4"/>
      <c r="FN162" s="4"/>
      <c r="FO162" s="4"/>
      <c r="FP162" s="5"/>
      <c r="FQ162" s="5"/>
      <c r="FR162" s="5"/>
      <c r="FS162" s="5"/>
      <c r="FT162" s="5"/>
      <c r="FU162" s="5"/>
      <c r="FV162" s="4"/>
      <c r="FW162" s="4"/>
      <c r="FX162" s="4"/>
      <c r="FY162" s="4"/>
      <c r="FZ162" s="4"/>
      <c r="GA162" s="4"/>
    </row>
    <row r="163" spans="16:183" x14ac:dyDescent="0.25">
      <c r="P163" s="4"/>
      <c r="Q163" s="4"/>
      <c r="R163" s="4"/>
      <c r="S163" s="5"/>
      <c r="T163" s="5"/>
      <c r="U163" s="4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4"/>
      <c r="FL163" s="4"/>
      <c r="FM163" s="4"/>
      <c r="FN163" s="4"/>
      <c r="FO163" s="4"/>
      <c r="FP163" s="5"/>
      <c r="FQ163" s="5"/>
      <c r="FR163" s="5"/>
      <c r="FS163" s="5"/>
      <c r="FT163" s="5"/>
      <c r="FU163" s="5"/>
      <c r="FV163" s="4"/>
      <c r="FW163" s="4"/>
      <c r="FX163" s="4"/>
      <c r="FY163" s="4"/>
      <c r="FZ163" s="4"/>
      <c r="GA163" s="4"/>
    </row>
    <row r="164" spans="16:183" x14ac:dyDescent="0.25">
      <c r="P164" s="4"/>
      <c r="Q164" s="4"/>
      <c r="R164" s="4"/>
      <c r="S164" s="5"/>
      <c r="T164" s="5"/>
      <c r="U164" s="4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4"/>
      <c r="FL164" s="4"/>
      <c r="FM164" s="4"/>
      <c r="FN164" s="4"/>
      <c r="FO164" s="4"/>
      <c r="FP164" s="5"/>
      <c r="FQ164" s="5"/>
      <c r="FR164" s="5"/>
      <c r="FS164" s="5"/>
      <c r="FT164" s="5"/>
      <c r="FU164" s="5"/>
      <c r="FV164" s="4"/>
      <c r="FW164" s="4"/>
      <c r="FX164" s="4"/>
      <c r="FY164" s="4"/>
      <c r="FZ164" s="4"/>
      <c r="GA164" s="4"/>
    </row>
    <row r="165" spans="16:183" x14ac:dyDescent="0.25">
      <c r="P165" s="4"/>
      <c r="Q165" s="4"/>
      <c r="R165" s="4"/>
      <c r="S165" s="5"/>
      <c r="T165" s="5"/>
      <c r="U165" s="4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4"/>
      <c r="FL165" s="4"/>
      <c r="FM165" s="4"/>
      <c r="FN165" s="4"/>
      <c r="FO165" s="4"/>
      <c r="FP165" s="5"/>
      <c r="FQ165" s="5"/>
      <c r="FR165" s="5"/>
      <c r="FS165" s="5"/>
      <c r="FT165" s="5"/>
      <c r="FU165" s="5"/>
      <c r="FV165" s="4"/>
      <c r="FW165" s="4"/>
      <c r="FX165" s="4"/>
      <c r="FY165" s="4"/>
      <c r="FZ165" s="4"/>
      <c r="GA165" s="4"/>
    </row>
  </sheetData>
  <mergeCells count="718">
    <mergeCell ref="FZ107:FZ108"/>
    <mergeCell ref="GA107:GA108"/>
    <mergeCell ref="A117:B117"/>
    <mergeCell ref="B124:H124"/>
    <mergeCell ref="B126:H126"/>
    <mergeCell ref="B127:H127"/>
    <mergeCell ref="FT107:FT108"/>
    <mergeCell ref="FU107:FU108"/>
    <mergeCell ref="FV107:FV108"/>
    <mergeCell ref="FW107:FW108"/>
    <mergeCell ref="FX107:FX108"/>
    <mergeCell ref="FY107:FY108"/>
    <mergeCell ref="FN107:FN108"/>
    <mergeCell ref="FO107:FO108"/>
    <mergeCell ref="FP107:FP108"/>
    <mergeCell ref="FQ107:FQ108"/>
    <mergeCell ref="FR107:FR108"/>
    <mergeCell ref="FS107:FS108"/>
    <mergeCell ref="FH107:FH108"/>
    <mergeCell ref="FI107:FI108"/>
    <mergeCell ref="FJ107:FJ108"/>
    <mergeCell ref="FK107:FK108"/>
    <mergeCell ref="FL107:FL108"/>
    <mergeCell ref="FM107:FM108"/>
    <mergeCell ref="FB107:FB108"/>
    <mergeCell ref="FC107:FC108"/>
    <mergeCell ref="FD107:FD108"/>
    <mergeCell ref="FE107:FE108"/>
    <mergeCell ref="FF107:FF108"/>
    <mergeCell ref="FG107:FG108"/>
    <mergeCell ref="EV107:EV108"/>
    <mergeCell ref="EW107:EW108"/>
    <mergeCell ref="EX107:EX108"/>
    <mergeCell ref="EY107:EY108"/>
    <mergeCell ref="EZ107:EZ108"/>
    <mergeCell ref="FA107:FA108"/>
    <mergeCell ref="EP107:EP108"/>
    <mergeCell ref="EQ107:EQ108"/>
    <mergeCell ref="ER107:ER108"/>
    <mergeCell ref="ES107:ES108"/>
    <mergeCell ref="ET107:ET108"/>
    <mergeCell ref="EU107:EU108"/>
    <mergeCell ref="EJ107:EJ108"/>
    <mergeCell ref="EK107:EK108"/>
    <mergeCell ref="EL107:EL108"/>
    <mergeCell ref="EM107:EM108"/>
    <mergeCell ref="EN107:EN108"/>
    <mergeCell ref="EO107:EO108"/>
    <mergeCell ref="ED107:ED108"/>
    <mergeCell ref="EE107:EE108"/>
    <mergeCell ref="EF107:EF108"/>
    <mergeCell ref="EG107:EG108"/>
    <mergeCell ref="EH107:EH108"/>
    <mergeCell ref="EI107:EI108"/>
    <mergeCell ref="DX107:DX108"/>
    <mergeCell ref="DY107:DY108"/>
    <mergeCell ref="DZ107:DZ108"/>
    <mergeCell ref="EA107:EA108"/>
    <mergeCell ref="EB107:EB108"/>
    <mergeCell ref="EC107:EC108"/>
    <mergeCell ref="DR107:DR108"/>
    <mergeCell ref="DS107:DS108"/>
    <mergeCell ref="DT107:DT108"/>
    <mergeCell ref="DU107:DU108"/>
    <mergeCell ref="DV107:DV108"/>
    <mergeCell ref="DW107:DW108"/>
    <mergeCell ref="DL107:DL108"/>
    <mergeCell ref="DM107:DM108"/>
    <mergeCell ref="DN107:DN108"/>
    <mergeCell ref="DO107:DO108"/>
    <mergeCell ref="DP107:DP108"/>
    <mergeCell ref="DQ107:DQ108"/>
    <mergeCell ref="DF107:DF108"/>
    <mergeCell ref="DG107:DG108"/>
    <mergeCell ref="DH107:DH108"/>
    <mergeCell ref="DI107:DI108"/>
    <mergeCell ref="DJ107:DJ108"/>
    <mergeCell ref="DK107:DK108"/>
    <mergeCell ref="CZ107:CZ108"/>
    <mergeCell ref="DA107:DA108"/>
    <mergeCell ref="DB107:DB108"/>
    <mergeCell ref="DC107:DC108"/>
    <mergeCell ref="DD107:DD108"/>
    <mergeCell ref="DE107:DE108"/>
    <mergeCell ref="CT107:CT108"/>
    <mergeCell ref="CU107:CU108"/>
    <mergeCell ref="CV107:CV108"/>
    <mergeCell ref="CW107:CW108"/>
    <mergeCell ref="CX107:CX108"/>
    <mergeCell ref="CY107:CY108"/>
    <mergeCell ref="CN107:CN108"/>
    <mergeCell ref="CO107:CO108"/>
    <mergeCell ref="CP107:CP108"/>
    <mergeCell ref="CQ107:CQ108"/>
    <mergeCell ref="CR107:CR108"/>
    <mergeCell ref="CS107:CS108"/>
    <mergeCell ref="CH107:CH108"/>
    <mergeCell ref="CI107:CI108"/>
    <mergeCell ref="CJ107:CJ108"/>
    <mergeCell ref="CK107:CK108"/>
    <mergeCell ref="CL107:CL108"/>
    <mergeCell ref="CM107:CM108"/>
    <mergeCell ref="CB107:CB108"/>
    <mergeCell ref="CC107:CC108"/>
    <mergeCell ref="CD107:CD108"/>
    <mergeCell ref="CE107:CE108"/>
    <mergeCell ref="CF107:CF108"/>
    <mergeCell ref="CG107:CG108"/>
    <mergeCell ref="BV107:BV108"/>
    <mergeCell ref="BW107:BW108"/>
    <mergeCell ref="BX107:BX108"/>
    <mergeCell ref="BY107:BY108"/>
    <mergeCell ref="BZ107:BZ108"/>
    <mergeCell ref="CA107:CA108"/>
    <mergeCell ref="BP107:BP108"/>
    <mergeCell ref="BQ107:BQ108"/>
    <mergeCell ref="BR107:BR108"/>
    <mergeCell ref="BS107:BS108"/>
    <mergeCell ref="BT107:BT108"/>
    <mergeCell ref="BU107:BU108"/>
    <mergeCell ref="BJ107:BJ108"/>
    <mergeCell ref="BK107:BK108"/>
    <mergeCell ref="BL107:BL108"/>
    <mergeCell ref="BM107:BM108"/>
    <mergeCell ref="BN107:BN108"/>
    <mergeCell ref="BO107:BO108"/>
    <mergeCell ref="BD107:BD108"/>
    <mergeCell ref="BE107:BE108"/>
    <mergeCell ref="BF107:BF108"/>
    <mergeCell ref="BG107:BG108"/>
    <mergeCell ref="BH107:BH108"/>
    <mergeCell ref="BI107:BI108"/>
    <mergeCell ref="AX107:AX108"/>
    <mergeCell ref="AY107:AY108"/>
    <mergeCell ref="AZ107:AZ108"/>
    <mergeCell ref="BA107:BA108"/>
    <mergeCell ref="BB107:BB108"/>
    <mergeCell ref="BC107:BC108"/>
    <mergeCell ref="AR107:AR108"/>
    <mergeCell ref="AS107:AS108"/>
    <mergeCell ref="AT107:AT108"/>
    <mergeCell ref="AU107:AU108"/>
    <mergeCell ref="AV107:AV108"/>
    <mergeCell ref="AW107:AW108"/>
    <mergeCell ref="AL107:AL108"/>
    <mergeCell ref="AM107:AM108"/>
    <mergeCell ref="AN107:AN108"/>
    <mergeCell ref="AO107:AO108"/>
    <mergeCell ref="AP107:AP108"/>
    <mergeCell ref="AQ107:AQ108"/>
    <mergeCell ref="AF107:AF108"/>
    <mergeCell ref="AG107:AG108"/>
    <mergeCell ref="AH107:AH108"/>
    <mergeCell ref="AI107:AI108"/>
    <mergeCell ref="AJ107:AJ108"/>
    <mergeCell ref="AK107:AK108"/>
    <mergeCell ref="Z107:Z108"/>
    <mergeCell ref="AA107:AA108"/>
    <mergeCell ref="AB107:AB108"/>
    <mergeCell ref="AC107:AC108"/>
    <mergeCell ref="AD107:AD108"/>
    <mergeCell ref="AE107:AE108"/>
    <mergeCell ref="T107:T108"/>
    <mergeCell ref="U107:U108"/>
    <mergeCell ref="V107:V108"/>
    <mergeCell ref="W107:W108"/>
    <mergeCell ref="X107:X108"/>
    <mergeCell ref="Y107:Y108"/>
    <mergeCell ref="H107:H108"/>
    <mergeCell ref="I107:I108"/>
    <mergeCell ref="P107:P108"/>
    <mergeCell ref="Q107:Q108"/>
    <mergeCell ref="R107:R108"/>
    <mergeCell ref="S107:S108"/>
    <mergeCell ref="FY104:FY105"/>
    <mergeCell ref="FZ104:FZ105"/>
    <mergeCell ref="GA104:GA105"/>
    <mergeCell ref="A107:A108"/>
    <mergeCell ref="B107:B108"/>
    <mergeCell ref="C107:C108"/>
    <mergeCell ref="D107:D108"/>
    <mergeCell ref="E107:E108"/>
    <mergeCell ref="F107:F108"/>
    <mergeCell ref="G107:G108"/>
    <mergeCell ref="FS104:FS105"/>
    <mergeCell ref="FT104:FT105"/>
    <mergeCell ref="FU104:FU105"/>
    <mergeCell ref="FV104:FV105"/>
    <mergeCell ref="FW104:FW105"/>
    <mergeCell ref="FX104:FX105"/>
    <mergeCell ref="FM104:FM105"/>
    <mergeCell ref="FN104:FN105"/>
    <mergeCell ref="FO104:FO105"/>
    <mergeCell ref="FP104:FP105"/>
    <mergeCell ref="FQ104:FQ105"/>
    <mergeCell ref="FR104:FR105"/>
    <mergeCell ref="FG104:FG105"/>
    <mergeCell ref="FH104:FH105"/>
    <mergeCell ref="FI104:FI105"/>
    <mergeCell ref="FJ104:FJ105"/>
    <mergeCell ref="FK104:FK105"/>
    <mergeCell ref="FL104:FL105"/>
    <mergeCell ref="FA104:FA105"/>
    <mergeCell ref="FB104:FB105"/>
    <mergeCell ref="FC104:FC105"/>
    <mergeCell ref="FD104:FD105"/>
    <mergeCell ref="FE104:FE105"/>
    <mergeCell ref="FF104:FF105"/>
    <mergeCell ref="EU104:EU105"/>
    <mergeCell ref="EV104:EV105"/>
    <mergeCell ref="EW104:EW105"/>
    <mergeCell ref="EX104:EX105"/>
    <mergeCell ref="EY104:EY105"/>
    <mergeCell ref="EZ104:EZ105"/>
    <mergeCell ref="EO104:EO105"/>
    <mergeCell ref="EP104:EP105"/>
    <mergeCell ref="EQ104:EQ105"/>
    <mergeCell ref="ER104:ER105"/>
    <mergeCell ref="ES104:ES105"/>
    <mergeCell ref="ET104:ET105"/>
    <mergeCell ref="EI104:EI105"/>
    <mergeCell ref="EJ104:EJ105"/>
    <mergeCell ref="EK104:EK105"/>
    <mergeCell ref="EL104:EL105"/>
    <mergeCell ref="EM104:EM105"/>
    <mergeCell ref="EN104:EN105"/>
    <mergeCell ref="EC104:EC105"/>
    <mergeCell ref="ED104:ED105"/>
    <mergeCell ref="EE104:EE105"/>
    <mergeCell ref="EF104:EF105"/>
    <mergeCell ref="EG104:EG105"/>
    <mergeCell ref="EH104:EH105"/>
    <mergeCell ref="DW104:DW105"/>
    <mergeCell ref="DX104:DX105"/>
    <mergeCell ref="DY104:DY105"/>
    <mergeCell ref="DZ104:DZ105"/>
    <mergeCell ref="EA104:EA105"/>
    <mergeCell ref="EB104:EB105"/>
    <mergeCell ref="DQ104:DQ105"/>
    <mergeCell ref="DR104:DR105"/>
    <mergeCell ref="DS104:DS105"/>
    <mergeCell ref="DT104:DT105"/>
    <mergeCell ref="DU104:DU105"/>
    <mergeCell ref="DV104:DV105"/>
    <mergeCell ref="DK104:DK105"/>
    <mergeCell ref="DL104:DL105"/>
    <mergeCell ref="DM104:DM105"/>
    <mergeCell ref="DN104:DN105"/>
    <mergeCell ref="DO104:DO105"/>
    <mergeCell ref="DP104:DP105"/>
    <mergeCell ref="DE104:DE105"/>
    <mergeCell ref="DF104:DF105"/>
    <mergeCell ref="DG104:DG105"/>
    <mergeCell ref="DH104:DH105"/>
    <mergeCell ref="DI104:DI105"/>
    <mergeCell ref="DJ104:DJ105"/>
    <mergeCell ref="CY104:CY105"/>
    <mergeCell ref="CZ104:CZ105"/>
    <mergeCell ref="DA104:DA105"/>
    <mergeCell ref="DB104:DB105"/>
    <mergeCell ref="DC104:DC105"/>
    <mergeCell ref="DD104:DD105"/>
    <mergeCell ref="CS104:CS105"/>
    <mergeCell ref="CT104:CT105"/>
    <mergeCell ref="CU104:CU105"/>
    <mergeCell ref="CV104:CV105"/>
    <mergeCell ref="CW104:CW105"/>
    <mergeCell ref="CX104:CX105"/>
    <mergeCell ref="CM104:CM105"/>
    <mergeCell ref="CN104:CN105"/>
    <mergeCell ref="CO104:CO105"/>
    <mergeCell ref="CP104:CP105"/>
    <mergeCell ref="CQ104:CQ105"/>
    <mergeCell ref="CR104:CR105"/>
    <mergeCell ref="CG104:CG105"/>
    <mergeCell ref="CH104:CH105"/>
    <mergeCell ref="CI104:CI105"/>
    <mergeCell ref="CJ104:CJ105"/>
    <mergeCell ref="CK104:CK105"/>
    <mergeCell ref="CL104:CL105"/>
    <mergeCell ref="CA104:CA105"/>
    <mergeCell ref="CB104:CB105"/>
    <mergeCell ref="CC104:CC105"/>
    <mergeCell ref="CD104:CD105"/>
    <mergeCell ref="CE104:CE105"/>
    <mergeCell ref="CF104:CF105"/>
    <mergeCell ref="BU104:BU105"/>
    <mergeCell ref="BV104:BV105"/>
    <mergeCell ref="BW104:BW105"/>
    <mergeCell ref="BX104:BX105"/>
    <mergeCell ref="BY104:BY105"/>
    <mergeCell ref="BZ104:BZ105"/>
    <mergeCell ref="BO104:BO105"/>
    <mergeCell ref="BP104:BP105"/>
    <mergeCell ref="BQ104:BQ105"/>
    <mergeCell ref="BR104:BR105"/>
    <mergeCell ref="BS104:BS105"/>
    <mergeCell ref="BT104:BT105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  <mergeCell ref="AZ104:AZ105"/>
    <mergeCell ref="BA104:BA105"/>
    <mergeCell ref="BB104:BB105"/>
    <mergeCell ref="AQ104:AQ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S104:S105"/>
    <mergeCell ref="T104:T105"/>
    <mergeCell ref="U104:U105"/>
    <mergeCell ref="V104:V105"/>
    <mergeCell ref="W104:W105"/>
    <mergeCell ref="X104:X105"/>
    <mergeCell ref="G104:G105"/>
    <mergeCell ref="H104:H105"/>
    <mergeCell ref="I104:I105"/>
    <mergeCell ref="P104:P105"/>
    <mergeCell ref="Q104:Q105"/>
    <mergeCell ref="R104:R105"/>
    <mergeCell ref="A104:A105"/>
    <mergeCell ref="B104:B105"/>
    <mergeCell ref="C104:C105"/>
    <mergeCell ref="D104:D105"/>
    <mergeCell ref="E104:E105"/>
    <mergeCell ref="F104:F105"/>
    <mergeCell ref="FZ34:FZ35"/>
    <mergeCell ref="GA34:GA35"/>
    <mergeCell ref="A77:A78"/>
    <mergeCell ref="B77:B78"/>
    <mergeCell ref="E77:E78"/>
    <mergeCell ref="F77:F78"/>
    <mergeCell ref="FT34:FT35"/>
    <mergeCell ref="FU34:FU35"/>
    <mergeCell ref="FV34:FV35"/>
    <mergeCell ref="FW34:FW35"/>
    <mergeCell ref="FX34:FX35"/>
    <mergeCell ref="FY34:FY35"/>
    <mergeCell ref="FN34:FN35"/>
    <mergeCell ref="FO34:FO35"/>
    <mergeCell ref="FP34:FP35"/>
    <mergeCell ref="FQ34:FQ35"/>
    <mergeCell ref="FR34:FR35"/>
    <mergeCell ref="FS34:FS35"/>
    <mergeCell ref="FH34:FH35"/>
    <mergeCell ref="FI34:FI35"/>
    <mergeCell ref="FJ34:FJ35"/>
    <mergeCell ref="FK34:FK35"/>
    <mergeCell ref="FL34:FL35"/>
    <mergeCell ref="FM34:FM35"/>
    <mergeCell ref="FB34:FB35"/>
    <mergeCell ref="FC34:FC35"/>
    <mergeCell ref="FD34:FD35"/>
    <mergeCell ref="FE34:FE35"/>
    <mergeCell ref="FF34:FF35"/>
    <mergeCell ref="FG34:FG35"/>
    <mergeCell ref="EV34:EV35"/>
    <mergeCell ref="EW34:EW35"/>
    <mergeCell ref="EX34:EX35"/>
    <mergeCell ref="EY34:EY35"/>
    <mergeCell ref="EZ34:EZ35"/>
    <mergeCell ref="FA34:FA35"/>
    <mergeCell ref="EP34:EP35"/>
    <mergeCell ref="EQ34:EQ35"/>
    <mergeCell ref="ER34:ER35"/>
    <mergeCell ref="ES34:ES35"/>
    <mergeCell ref="ET34:ET35"/>
    <mergeCell ref="EU34:EU35"/>
    <mergeCell ref="EI34:EI35"/>
    <mergeCell ref="EK34:EK35"/>
    <mergeCell ref="EL34:EL35"/>
    <mergeCell ref="EM34:EM35"/>
    <mergeCell ref="EN34:EN35"/>
    <mergeCell ref="EO34:EO35"/>
    <mergeCell ref="EC34:EC35"/>
    <mergeCell ref="ED34:ED35"/>
    <mergeCell ref="EE34:EE35"/>
    <mergeCell ref="EF34:EF35"/>
    <mergeCell ref="EG34:EG35"/>
    <mergeCell ref="EH34:EH35"/>
    <mergeCell ref="DW34:DW35"/>
    <mergeCell ref="DX34:DX35"/>
    <mergeCell ref="DY34:DY35"/>
    <mergeCell ref="DZ34:DZ35"/>
    <mergeCell ref="EA34:EA35"/>
    <mergeCell ref="EB34:EB35"/>
    <mergeCell ref="DQ34:DQ35"/>
    <mergeCell ref="DR34:DR35"/>
    <mergeCell ref="DS34:DS35"/>
    <mergeCell ref="DT34:DT35"/>
    <mergeCell ref="DU34:DU35"/>
    <mergeCell ref="DV34:DV35"/>
    <mergeCell ref="DK34:DK35"/>
    <mergeCell ref="DL34:DL35"/>
    <mergeCell ref="DM34:DM35"/>
    <mergeCell ref="DN34:DN35"/>
    <mergeCell ref="DO34:DO35"/>
    <mergeCell ref="DP34:DP35"/>
    <mergeCell ref="DD34:DD35"/>
    <mergeCell ref="DE34:DE35"/>
    <mergeCell ref="DF34:DF35"/>
    <mergeCell ref="DG34:DG35"/>
    <mergeCell ref="DH34:DH35"/>
    <mergeCell ref="DJ34:DJ35"/>
    <mergeCell ref="CX34:CX35"/>
    <mergeCell ref="CY34:CY35"/>
    <mergeCell ref="CZ34:CZ35"/>
    <mergeCell ref="DA34:DA35"/>
    <mergeCell ref="DB34:DB35"/>
    <mergeCell ref="DC34:DC35"/>
    <mergeCell ref="CR34:CR35"/>
    <mergeCell ref="CS34:CS35"/>
    <mergeCell ref="CT34:CT35"/>
    <mergeCell ref="CU34:CU35"/>
    <mergeCell ref="CV34:CV35"/>
    <mergeCell ref="CW34:CW35"/>
    <mergeCell ref="CL34:CL35"/>
    <mergeCell ref="CM34:CM35"/>
    <mergeCell ref="CN34:CN35"/>
    <mergeCell ref="CO34:CO35"/>
    <mergeCell ref="CP34:CP35"/>
    <mergeCell ref="CQ34:CQ35"/>
    <mergeCell ref="CE34:CE35"/>
    <mergeCell ref="CF34:CF35"/>
    <mergeCell ref="CG34:CG35"/>
    <mergeCell ref="CI34:CI35"/>
    <mergeCell ref="CJ34:CJ35"/>
    <mergeCell ref="CK34:CK35"/>
    <mergeCell ref="BY34:BY35"/>
    <mergeCell ref="BZ34:BZ35"/>
    <mergeCell ref="CA34:CA35"/>
    <mergeCell ref="CB34:CB35"/>
    <mergeCell ref="CC34:CC35"/>
    <mergeCell ref="CD34:CD35"/>
    <mergeCell ref="BS34:BS35"/>
    <mergeCell ref="BT34:BT35"/>
    <mergeCell ref="BU34:BU35"/>
    <mergeCell ref="BV34:BV35"/>
    <mergeCell ref="BW34:BW35"/>
    <mergeCell ref="BX34:BX35"/>
    <mergeCell ref="BM34:BM35"/>
    <mergeCell ref="BN34:BN35"/>
    <mergeCell ref="BO34:BO35"/>
    <mergeCell ref="BP34:BP35"/>
    <mergeCell ref="BQ34:BQ35"/>
    <mergeCell ref="BR34:BR35"/>
    <mergeCell ref="BF34:BF35"/>
    <mergeCell ref="BH34:BH35"/>
    <mergeCell ref="BI34:BI35"/>
    <mergeCell ref="BJ34:BJ35"/>
    <mergeCell ref="BK34:BK35"/>
    <mergeCell ref="BL34:BL35"/>
    <mergeCell ref="AZ34:AZ35"/>
    <mergeCell ref="BA34:BA35"/>
    <mergeCell ref="BB34:BB35"/>
    <mergeCell ref="BC34:BC35"/>
    <mergeCell ref="BD34:BD35"/>
    <mergeCell ref="BE34:BE35"/>
    <mergeCell ref="AT34:AT35"/>
    <mergeCell ref="AU34:AU35"/>
    <mergeCell ref="AV34:AV35"/>
    <mergeCell ref="AW34:AW35"/>
    <mergeCell ref="AX34:AX35"/>
    <mergeCell ref="AY34:AY35"/>
    <mergeCell ref="AN34:AN35"/>
    <mergeCell ref="AO34:AO35"/>
    <mergeCell ref="AP34:AP35"/>
    <mergeCell ref="AQ34:AQ35"/>
    <mergeCell ref="AR34:AR35"/>
    <mergeCell ref="AS34:AS35"/>
    <mergeCell ref="AH34:AH35"/>
    <mergeCell ref="AI34:AI35"/>
    <mergeCell ref="AJ34:AJ35"/>
    <mergeCell ref="AK34:AK35"/>
    <mergeCell ref="AL34:AL35"/>
    <mergeCell ref="AM34:AM35"/>
    <mergeCell ref="AA34:AA35"/>
    <mergeCell ref="AB34:AB35"/>
    <mergeCell ref="AC34:AC35"/>
    <mergeCell ref="AD34:AD35"/>
    <mergeCell ref="AE34:AE35"/>
    <mergeCell ref="AG34:AG35"/>
    <mergeCell ref="U34:U35"/>
    <mergeCell ref="V34:V35"/>
    <mergeCell ref="W34:W35"/>
    <mergeCell ref="X34:X35"/>
    <mergeCell ref="Y34:Y35"/>
    <mergeCell ref="Z34:Z35"/>
    <mergeCell ref="I34:I35"/>
    <mergeCell ref="P34:P35"/>
    <mergeCell ref="Q34:Q35"/>
    <mergeCell ref="R34:R35"/>
    <mergeCell ref="S34:S35"/>
    <mergeCell ref="T34:T35"/>
    <mergeCell ref="FY32:FY33"/>
    <mergeCell ref="FZ32:FZ33"/>
    <mergeCell ref="GA32:GA33"/>
    <mergeCell ref="A34:A35"/>
    <mergeCell ref="B34:B35"/>
    <mergeCell ref="C34:C35"/>
    <mergeCell ref="E34:E35"/>
    <mergeCell ref="F34:F35"/>
    <mergeCell ref="G34:G35"/>
    <mergeCell ref="H34:H35"/>
    <mergeCell ref="FS32:FS33"/>
    <mergeCell ref="FT32:FT33"/>
    <mergeCell ref="FU32:FU33"/>
    <mergeCell ref="FV32:FV33"/>
    <mergeCell ref="FW32:FW33"/>
    <mergeCell ref="FX32:FX33"/>
    <mergeCell ref="FM32:FM33"/>
    <mergeCell ref="FN32:FN33"/>
    <mergeCell ref="FO32:FO33"/>
    <mergeCell ref="FP32:FP33"/>
    <mergeCell ref="FQ32:FQ33"/>
    <mergeCell ref="FR32:FR33"/>
    <mergeCell ref="FG32:FG33"/>
    <mergeCell ref="FH32:FH33"/>
    <mergeCell ref="FI32:FI33"/>
    <mergeCell ref="FJ32:FJ33"/>
    <mergeCell ref="FK32:FK33"/>
    <mergeCell ref="FL32:FL33"/>
    <mergeCell ref="FA32:FA33"/>
    <mergeCell ref="FB32:FB33"/>
    <mergeCell ref="FC32:FC33"/>
    <mergeCell ref="FD32:FD33"/>
    <mergeCell ref="FE32:FE33"/>
    <mergeCell ref="FF32:FF33"/>
    <mergeCell ref="EU32:EU33"/>
    <mergeCell ref="EV32:EV33"/>
    <mergeCell ref="EW32:EW33"/>
    <mergeCell ref="EX32:EX33"/>
    <mergeCell ref="EY32:EY33"/>
    <mergeCell ref="EZ32:EZ33"/>
    <mergeCell ref="EO32:EO33"/>
    <mergeCell ref="EP32:EP33"/>
    <mergeCell ref="EQ32:EQ33"/>
    <mergeCell ref="ER32:ER33"/>
    <mergeCell ref="ES32:ES33"/>
    <mergeCell ref="ET32:ET33"/>
    <mergeCell ref="EH32:EH33"/>
    <mergeCell ref="EI32:EI33"/>
    <mergeCell ref="EK32:EK33"/>
    <mergeCell ref="EL32:EL33"/>
    <mergeCell ref="EM32:EM33"/>
    <mergeCell ref="EN32:EN33"/>
    <mergeCell ref="EB32:EB33"/>
    <mergeCell ref="EC32:EC33"/>
    <mergeCell ref="ED32:ED33"/>
    <mergeCell ref="EE32:EE33"/>
    <mergeCell ref="EF32:EF33"/>
    <mergeCell ref="EG32:EG33"/>
    <mergeCell ref="DV32:DV33"/>
    <mergeCell ref="DW32:DW33"/>
    <mergeCell ref="DX32:DX33"/>
    <mergeCell ref="DY32:DY33"/>
    <mergeCell ref="DZ32:DZ33"/>
    <mergeCell ref="EA32:EA33"/>
    <mergeCell ref="DP32:DP33"/>
    <mergeCell ref="DQ32:DQ33"/>
    <mergeCell ref="DR32:DR33"/>
    <mergeCell ref="DS32:DS33"/>
    <mergeCell ref="DT32:DT33"/>
    <mergeCell ref="DU32:DU33"/>
    <mergeCell ref="DJ32:DJ33"/>
    <mergeCell ref="DK32:DK33"/>
    <mergeCell ref="DL32:DL33"/>
    <mergeCell ref="DM32:DM33"/>
    <mergeCell ref="DN32:DN33"/>
    <mergeCell ref="DO32:DO33"/>
    <mergeCell ref="DC32:DC33"/>
    <mergeCell ref="DD32:DD33"/>
    <mergeCell ref="DE32:DE33"/>
    <mergeCell ref="DF32:DF33"/>
    <mergeCell ref="DG32:DG33"/>
    <mergeCell ref="DH32:DH33"/>
    <mergeCell ref="CW32:CW33"/>
    <mergeCell ref="CX32:CX33"/>
    <mergeCell ref="CY32:CY33"/>
    <mergeCell ref="CZ32:CZ33"/>
    <mergeCell ref="DA32:DA33"/>
    <mergeCell ref="DB32:DB33"/>
    <mergeCell ref="CQ32:CQ33"/>
    <mergeCell ref="CR32:CR33"/>
    <mergeCell ref="CS32:CS33"/>
    <mergeCell ref="CT32:CT33"/>
    <mergeCell ref="CU32:CU33"/>
    <mergeCell ref="CV32:CV33"/>
    <mergeCell ref="CK32:CK33"/>
    <mergeCell ref="CL32:CL33"/>
    <mergeCell ref="CM32:CM33"/>
    <mergeCell ref="CN32:CN33"/>
    <mergeCell ref="CO32:CO33"/>
    <mergeCell ref="CP32:CP33"/>
    <mergeCell ref="CD32:CD33"/>
    <mergeCell ref="CE32:CE33"/>
    <mergeCell ref="CF32:CF33"/>
    <mergeCell ref="CG32:CG33"/>
    <mergeCell ref="CI32:CI33"/>
    <mergeCell ref="CJ32:CJ33"/>
    <mergeCell ref="BX32:BX33"/>
    <mergeCell ref="BY32:BY33"/>
    <mergeCell ref="BZ32:BZ33"/>
    <mergeCell ref="CA32:CA33"/>
    <mergeCell ref="CB32:CB33"/>
    <mergeCell ref="CC32:CC33"/>
    <mergeCell ref="BR32:BR33"/>
    <mergeCell ref="BS32:BS33"/>
    <mergeCell ref="BT32:BT33"/>
    <mergeCell ref="BU32:BU33"/>
    <mergeCell ref="BV32:BV33"/>
    <mergeCell ref="BW32:BW33"/>
    <mergeCell ref="BL32:BL33"/>
    <mergeCell ref="BM32:BM33"/>
    <mergeCell ref="BN32:BN33"/>
    <mergeCell ref="BO32:BO33"/>
    <mergeCell ref="BP32:BP33"/>
    <mergeCell ref="BQ32:BQ33"/>
    <mergeCell ref="BE32:BE33"/>
    <mergeCell ref="BF32:BF33"/>
    <mergeCell ref="BH32:BH33"/>
    <mergeCell ref="BI32:BI33"/>
    <mergeCell ref="BJ32:BJ33"/>
    <mergeCell ref="BK32:BK33"/>
    <mergeCell ref="AY32:AY33"/>
    <mergeCell ref="AZ32:AZ33"/>
    <mergeCell ref="BA32:BA33"/>
    <mergeCell ref="BB32:BB33"/>
    <mergeCell ref="BC32:BC33"/>
    <mergeCell ref="BD32:BD33"/>
    <mergeCell ref="AS32:AS33"/>
    <mergeCell ref="AT32:AT33"/>
    <mergeCell ref="AU32:AU33"/>
    <mergeCell ref="AV32:AV33"/>
    <mergeCell ref="AW32:AW33"/>
    <mergeCell ref="AX32:AX33"/>
    <mergeCell ref="AM32:AM33"/>
    <mergeCell ref="AN32:AN33"/>
    <mergeCell ref="AO32:AO33"/>
    <mergeCell ref="AP32:AP33"/>
    <mergeCell ref="AQ32:AQ33"/>
    <mergeCell ref="AR32:AR33"/>
    <mergeCell ref="AG32:AG33"/>
    <mergeCell ref="AH32:AH33"/>
    <mergeCell ref="AI32:AI33"/>
    <mergeCell ref="AJ32:AJ33"/>
    <mergeCell ref="AK32:AK33"/>
    <mergeCell ref="AL32:AL33"/>
    <mergeCell ref="Z32:Z33"/>
    <mergeCell ref="AA32:AA33"/>
    <mergeCell ref="AB32:AB33"/>
    <mergeCell ref="AC32:AC33"/>
    <mergeCell ref="AD32:AD33"/>
    <mergeCell ref="AE32:AE33"/>
    <mergeCell ref="T32:T33"/>
    <mergeCell ref="U32:U33"/>
    <mergeCell ref="V32:V33"/>
    <mergeCell ref="W32:W33"/>
    <mergeCell ref="X32:X33"/>
    <mergeCell ref="Y32:Y33"/>
    <mergeCell ref="H32:H33"/>
    <mergeCell ref="I32:I33"/>
    <mergeCell ref="P32:P33"/>
    <mergeCell ref="Q32:Q33"/>
    <mergeCell ref="R32:R33"/>
    <mergeCell ref="S32:S33"/>
    <mergeCell ref="I15:I16"/>
    <mergeCell ref="J15:O15"/>
    <mergeCell ref="P15:FU15"/>
    <mergeCell ref="FV15:GA15"/>
    <mergeCell ref="A32:A33"/>
    <mergeCell ref="B32:B33"/>
    <mergeCell ref="C32:C33"/>
    <mergeCell ref="E32:E33"/>
    <mergeCell ref="F32:F33"/>
    <mergeCell ref="G32:G33"/>
    <mergeCell ref="B6:O6"/>
    <mergeCell ref="R6:FA6"/>
    <mergeCell ref="A15:A17"/>
    <mergeCell ref="B15:B17"/>
    <mergeCell ref="C15:C16"/>
    <mergeCell ref="D15:D16"/>
    <mergeCell ref="E15:E17"/>
    <mergeCell ref="F15:F17"/>
    <mergeCell ref="G15:G16"/>
    <mergeCell ref="H15:H1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20"/>
  <sheetViews>
    <sheetView workbookViewId="0">
      <selection activeCell="I26" sqref="I26"/>
    </sheetView>
  </sheetViews>
  <sheetFormatPr defaultRowHeight="15.75" x14ac:dyDescent="0.25"/>
  <cols>
    <col min="1" max="1" width="8.28515625" style="119" customWidth="1"/>
    <col min="2" max="2" width="60.28515625" style="119" customWidth="1"/>
    <col min="3" max="8" width="12.85546875" style="119" hidden="1" customWidth="1"/>
    <col min="9" max="13" width="12.85546875" style="119" customWidth="1"/>
    <col min="14" max="14" width="11" style="119" customWidth="1"/>
    <col min="15" max="15" width="18.5703125" style="119" customWidth="1"/>
    <col min="16" max="16" width="12.85546875" style="139" customWidth="1"/>
    <col min="17" max="28" width="9.140625" style="119"/>
    <col min="29" max="31" width="10.5703125" style="119" bestFit="1" customWidth="1"/>
    <col min="32" max="36" width="11.5703125" style="119" customWidth="1"/>
    <col min="37" max="16384" width="9.140625" style="119"/>
  </cols>
  <sheetData>
    <row r="1" spans="1:36" x14ac:dyDescent="0.25">
      <c r="A1" s="182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J1" s="138" t="s">
        <v>251</v>
      </c>
    </row>
    <row r="2" spans="1:36" x14ac:dyDescent="0.25">
      <c r="A2" s="182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J2" s="137" t="s">
        <v>212</v>
      </c>
    </row>
    <row r="3" spans="1:36" x14ac:dyDescent="0.25">
      <c r="A3" s="182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J3" s="137" t="s">
        <v>211</v>
      </c>
    </row>
    <row r="4" spans="1:36" x14ac:dyDescent="0.25">
      <c r="A4" s="18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J4" s="263"/>
    </row>
    <row r="5" spans="1:36" x14ac:dyDescent="0.25">
      <c r="A5" s="182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J5" s="263"/>
    </row>
    <row r="6" spans="1:36" x14ac:dyDescent="0.25">
      <c r="A6" s="182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J6" s="263"/>
    </row>
    <row r="7" spans="1:36" x14ac:dyDescent="0.25">
      <c r="A7" s="182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57"/>
      <c r="AF7" s="261"/>
      <c r="AJ7" s="258" t="s">
        <v>209</v>
      </c>
    </row>
    <row r="8" spans="1:36" x14ac:dyDescent="0.25">
      <c r="A8" s="182"/>
      <c r="C8" s="257"/>
      <c r="D8" s="257"/>
      <c r="E8" s="257"/>
      <c r="F8" s="257"/>
      <c r="G8" s="257"/>
      <c r="H8" s="257"/>
      <c r="I8" s="261"/>
      <c r="J8" s="261"/>
      <c r="K8" s="261"/>
      <c r="L8" s="261"/>
      <c r="M8" s="261"/>
      <c r="N8" s="261"/>
      <c r="O8" s="261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126"/>
      <c r="AF8" s="126"/>
      <c r="AJ8" s="262" t="s">
        <v>250</v>
      </c>
    </row>
    <row r="9" spans="1:36" x14ac:dyDescent="0.25">
      <c r="A9" s="182"/>
      <c r="C9" s="257"/>
      <c r="D9" s="257"/>
      <c r="E9" s="257"/>
      <c r="F9" s="257"/>
      <c r="G9" s="257"/>
      <c r="H9" s="257"/>
      <c r="I9" s="261"/>
      <c r="J9" s="261"/>
      <c r="K9" s="261"/>
      <c r="L9" s="261"/>
      <c r="M9" s="261"/>
      <c r="N9" s="261"/>
      <c r="O9" s="261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J9" s="258"/>
    </row>
    <row r="10" spans="1:36" ht="15.75" customHeight="1" x14ac:dyDescent="0.25">
      <c r="A10" s="182"/>
      <c r="C10" s="257"/>
      <c r="D10" s="257"/>
      <c r="E10" s="257"/>
      <c r="F10" s="257"/>
      <c r="G10" s="257"/>
      <c r="H10" s="257"/>
      <c r="I10" s="261"/>
      <c r="J10" s="261"/>
      <c r="K10" s="261"/>
      <c r="L10" s="261"/>
      <c r="M10" s="261"/>
      <c r="N10" s="261"/>
      <c r="O10" s="261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126"/>
      <c r="AF10" s="126"/>
      <c r="AJ10" s="262" t="s">
        <v>249</v>
      </c>
    </row>
    <row r="11" spans="1:36" x14ac:dyDescent="0.25">
      <c r="A11" s="182"/>
      <c r="C11" s="260"/>
      <c r="D11" s="260"/>
      <c r="E11" s="260"/>
      <c r="F11" s="260"/>
      <c r="G11" s="260"/>
      <c r="H11" s="260"/>
      <c r="I11" s="261"/>
      <c r="J11" s="261"/>
      <c r="K11" s="261"/>
      <c r="L11" s="261"/>
      <c r="M11" s="261"/>
      <c r="N11" s="261"/>
      <c r="O11" s="261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J11" s="258" t="s">
        <v>248</v>
      </c>
    </row>
    <row r="12" spans="1:36" ht="16.5" x14ac:dyDescent="0.25">
      <c r="A12" s="182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9"/>
      <c r="AF12" s="257"/>
      <c r="AJ12" s="258" t="s">
        <v>205</v>
      </c>
    </row>
    <row r="13" spans="1:36" x14ac:dyDescent="0.25">
      <c r="A13" s="182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J13" s="257" t="s">
        <v>205</v>
      </c>
    </row>
    <row r="14" spans="1:36" x14ac:dyDescent="0.25">
      <c r="A14" s="182"/>
      <c r="I14" s="257"/>
      <c r="J14" s="257"/>
      <c r="K14" s="257"/>
      <c r="L14" s="257"/>
      <c r="M14" s="257"/>
      <c r="N14" s="257"/>
      <c r="O14" s="257"/>
    </row>
    <row r="15" spans="1:36" ht="16.5" x14ac:dyDescent="0.25">
      <c r="A15" s="256" t="s">
        <v>247</v>
      </c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</row>
    <row r="17" spans="1:36" ht="10.5" customHeight="1" thickBot="1" x14ac:dyDescent="0.3">
      <c r="A17" s="255"/>
    </row>
    <row r="18" spans="1:36" s="182" customFormat="1" ht="39" customHeight="1" x14ac:dyDescent="0.25">
      <c r="A18" s="254" t="s">
        <v>246</v>
      </c>
      <c r="B18" s="253" t="s">
        <v>245</v>
      </c>
      <c r="C18" s="252" t="s">
        <v>195</v>
      </c>
      <c r="D18" s="251"/>
      <c r="E18" s="251"/>
      <c r="F18" s="251"/>
      <c r="G18" s="251"/>
      <c r="H18" s="250"/>
      <c r="I18" s="249" t="s">
        <v>244</v>
      </c>
      <c r="J18" s="249"/>
      <c r="K18" s="249"/>
      <c r="L18" s="249"/>
      <c r="M18" s="249"/>
      <c r="N18" s="249"/>
      <c r="O18" s="248" t="s">
        <v>243</v>
      </c>
      <c r="P18" s="248" t="s">
        <v>242</v>
      </c>
      <c r="Q18" s="247" t="s">
        <v>241</v>
      </c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6"/>
    </row>
    <row r="19" spans="1:36" s="182" customFormat="1" ht="44.25" customHeight="1" x14ac:dyDescent="0.25">
      <c r="A19" s="241"/>
      <c r="B19" s="240"/>
      <c r="C19" s="245" t="s">
        <v>225</v>
      </c>
      <c r="D19" s="244"/>
      <c r="E19" s="244"/>
      <c r="F19" s="244"/>
      <c r="G19" s="244"/>
      <c r="H19" s="243"/>
      <c r="I19" s="238" t="s">
        <v>225</v>
      </c>
      <c r="J19" s="238"/>
      <c r="K19" s="238"/>
      <c r="L19" s="238"/>
      <c r="M19" s="238"/>
      <c r="N19" s="238"/>
      <c r="O19" s="120"/>
      <c r="P19" s="120"/>
      <c r="Q19" s="242" t="s">
        <v>240</v>
      </c>
      <c r="R19" s="242"/>
      <c r="S19" s="242"/>
      <c r="T19" s="242"/>
      <c r="U19" s="242"/>
      <c r="V19" s="237" t="s">
        <v>239</v>
      </c>
      <c r="W19" s="237" t="s">
        <v>238</v>
      </c>
      <c r="X19" s="237" t="s">
        <v>237</v>
      </c>
      <c r="Y19" s="237" t="s">
        <v>236</v>
      </c>
      <c r="Z19" s="237" t="s">
        <v>186</v>
      </c>
      <c r="AA19" s="242" t="s">
        <v>240</v>
      </c>
      <c r="AB19" s="242"/>
      <c r="AC19" s="242"/>
      <c r="AD19" s="242"/>
      <c r="AE19" s="242"/>
      <c r="AF19" s="237" t="s">
        <v>239</v>
      </c>
      <c r="AG19" s="237" t="s">
        <v>238</v>
      </c>
      <c r="AH19" s="237" t="s">
        <v>237</v>
      </c>
      <c r="AI19" s="237" t="s">
        <v>236</v>
      </c>
      <c r="AJ19" s="236" t="s">
        <v>186</v>
      </c>
    </row>
    <row r="20" spans="1:36" s="182" customFormat="1" ht="85.5" customHeight="1" x14ac:dyDescent="0.25">
      <c r="A20" s="241"/>
      <c r="B20" s="240"/>
      <c r="C20" s="239" t="s">
        <v>235</v>
      </c>
      <c r="D20" s="239" t="s">
        <v>234</v>
      </c>
      <c r="E20" s="239" t="s">
        <v>233</v>
      </c>
      <c r="F20" s="239" t="s">
        <v>232</v>
      </c>
      <c r="G20" s="239" t="s">
        <v>231</v>
      </c>
      <c r="H20" s="239" t="s">
        <v>186</v>
      </c>
      <c r="I20" s="238" t="s">
        <v>235</v>
      </c>
      <c r="J20" s="238" t="s">
        <v>234</v>
      </c>
      <c r="K20" s="238" t="s">
        <v>233</v>
      </c>
      <c r="L20" s="238" t="s">
        <v>232</v>
      </c>
      <c r="M20" s="238" t="s">
        <v>231</v>
      </c>
      <c r="N20" s="238" t="s">
        <v>186</v>
      </c>
      <c r="O20" s="120"/>
      <c r="P20" s="120"/>
      <c r="Q20" s="187" t="s">
        <v>230</v>
      </c>
      <c r="R20" s="187" t="s">
        <v>229</v>
      </c>
      <c r="S20" s="187" t="s">
        <v>228</v>
      </c>
      <c r="T20" s="187" t="s">
        <v>227</v>
      </c>
      <c r="U20" s="187" t="s">
        <v>186</v>
      </c>
      <c r="V20" s="237"/>
      <c r="W20" s="237"/>
      <c r="X20" s="237"/>
      <c r="Y20" s="237"/>
      <c r="Z20" s="237"/>
      <c r="AA20" s="187" t="s">
        <v>230</v>
      </c>
      <c r="AB20" s="187" t="s">
        <v>229</v>
      </c>
      <c r="AC20" s="187" t="s">
        <v>228</v>
      </c>
      <c r="AD20" s="187" t="s">
        <v>227</v>
      </c>
      <c r="AE20" s="187" t="s">
        <v>186</v>
      </c>
      <c r="AF20" s="237"/>
      <c r="AG20" s="237"/>
      <c r="AH20" s="237"/>
      <c r="AI20" s="237"/>
      <c r="AJ20" s="236"/>
    </row>
    <row r="21" spans="1:36" s="182" customFormat="1" ht="16.5" thickBot="1" x14ac:dyDescent="0.3">
      <c r="A21" s="235"/>
      <c r="B21" s="234"/>
      <c r="C21" s="233"/>
      <c r="D21" s="233"/>
      <c r="E21" s="233"/>
      <c r="F21" s="233"/>
      <c r="G21" s="233"/>
      <c r="H21" s="233"/>
      <c r="I21" s="232"/>
      <c r="J21" s="232"/>
      <c r="K21" s="232"/>
      <c r="L21" s="232"/>
      <c r="M21" s="232"/>
      <c r="N21" s="232"/>
      <c r="O21" s="231" t="s">
        <v>226</v>
      </c>
      <c r="P21" s="230"/>
      <c r="Q21" s="229" t="s">
        <v>225</v>
      </c>
      <c r="R21" s="229"/>
      <c r="S21" s="229"/>
      <c r="T21" s="229"/>
      <c r="U21" s="229"/>
      <c r="V21" s="229"/>
      <c r="W21" s="229"/>
      <c r="X21" s="229"/>
      <c r="Y21" s="229"/>
      <c r="Z21" s="229"/>
      <c r="AA21" s="229" t="s">
        <v>224</v>
      </c>
      <c r="AB21" s="229"/>
      <c r="AC21" s="229"/>
      <c r="AD21" s="229"/>
      <c r="AE21" s="229"/>
      <c r="AF21" s="229"/>
      <c r="AG21" s="229"/>
      <c r="AH21" s="229"/>
      <c r="AI21" s="229"/>
      <c r="AJ21" s="228"/>
    </row>
    <row r="22" spans="1:36" s="182" customFormat="1" x14ac:dyDescent="0.25">
      <c r="A22" s="227">
        <v>1</v>
      </c>
      <c r="B22" s="226">
        <v>2</v>
      </c>
      <c r="C22" s="226">
        <v>4</v>
      </c>
      <c r="D22" s="226">
        <v>4</v>
      </c>
      <c r="E22" s="226">
        <v>5</v>
      </c>
      <c r="F22" s="226">
        <v>6</v>
      </c>
      <c r="G22" s="226">
        <v>7</v>
      </c>
      <c r="H22" s="226">
        <v>8</v>
      </c>
      <c r="I22" s="226">
        <v>3</v>
      </c>
      <c r="J22" s="226">
        <v>4</v>
      </c>
      <c r="K22" s="226">
        <v>5</v>
      </c>
      <c r="L22" s="226">
        <v>6</v>
      </c>
      <c r="M22" s="226">
        <v>7</v>
      </c>
      <c r="N22" s="226">
        <v>8</v>
      </c>
      <c r="O22" s="226">
        <v>9</v>
      </c>
      <c r="P22" s="226">
        <v>10</v>
      </c>
      <c r="Q22" s="226">
        <v>11</v>
      </c>
      <c r="R22" s="226">
        <v>12</v>
      </c>
      <c r="S22" s="226">
        <v>13</v>
      </c>
      <c r="T22" s="226">
        <v>14</v>
      </c>
      <c r="U22" s="226">
        <v>15</v>
      </c>
      <c r="V22" s="226">
        <v>16</v>
      </c>
      <c r="W22" s="226">
        <v>17</v>
      </c>
      <c r="X22" s="226">
        <v>18</v>
      </c>
      <c r="Y22" s="226">
        <v>19</v>
      </c>
      <c r="Z22" s="226">
        <v>20</v>
      </c>
      <c r="AA22" s="226">
        <v>21</v>
      </c>
      <c r="AB22" s="226">
        <v>22</v>
      </c>
      <c r="AC22" s="226">
        <v>23</v>
      </c>
      <c r="AD22" s="226">
        <v>24</v>
      </c>
      <c r="AE22" s="226">
        <v>25</v>
      </c>
      <c r="AF22" s="226">
        <v>26</v>
      </c>
      <c r="AG22" s="226">
        <v>27</v>
      </c>
      <c r="AH22" s="226">
        <v>28</v>
      </c>
      <c r="AI22" s="226">
        <v>29</v>
      </c>
      <c r="AJ22" s="225">
        <v>30</v>
      </c>
    </row>
    <row r="23" spans="1:36" s="182" customFormat="1" x14ac:dyDescent="0.25">
      <c r="A23" s="224"/>
      <c r="B23" s="223" t="s">
        <v>223</v>
      </c>
      <c r="C23" s="220">
        <f>C25</f>
        <v>33.770000000000003</v>
      </c>
      <c r="D23" s="220">
        <f>D25</f>
        <v>4.2</v>
      </c>
      <c r="E23" s="220">
        <f>E25</f>
        <v>25.060000000000002</v>
      </c>
      <c r="F23" s="220">
        <f>F25</f>
        <v>10.29</v>
      </c>
      <c r="G23" s="220">
        <f>G25</f>
        <v>50</v>
      </c>
      <c r="H23" s="220">
        <f>H25</f>
        <v>123.32</v>
      </c>
      <c r="I23" s="220">
        <f>I25</f>
        <v>10</v>
      </c>
      <c r="J23" s="220">
        <f>J25</f>
        <v>2</v>
      </c>
      <c r="K23" s="220">
        <f>K25</f>
        <v>7.02</v>
      </c>
      <c r="L23" s="220">
        <f>L25</f>
        <v>13.620000000000001</v>
      </c>
      <c r="M23" s="220">
        <f>M25</f>
        <v>32</v>
      </c>
      <c r="N23" s="220">
        <f>N25</f>
        <v>64.64</v>
      </c>
      <c r="O23" s="214">
        <f>O25</f>
        <v>1791.3919999999998</v>
      </c>
      <c r="P23" s="222" t="s">
        <v>36</v>
      </c>
      <c r="Q23" s="221">
        <f>Q25</f>
        <v>0</v>
      </c>
      <c r="R23" s="221">
        <f>R25</f>
        <v>0</v>
      </c>
      <c r="S23" s="221">
        <f>S25</f>
        <v>32</v>
      </c>
      <c r="T23" s="220">
        <f>T25</f>
        <v>1.77</v>
      </c>
      <c r="U23" s="220">
        <f>U25</f>
        <v>33.770000000000003</v>
      </c>
      <c r="V23" s="220">
        <f>V25</f>
        <v>4.2</v>
      </c>
      <c r="W23" s="220">
        <f>W25</f>
        <v>25.060000000000002</v>
      </c>
      <c r="X23" s="220">
        <f>X25</f>
        <v>10.29</v>
      </c>
      <c r="Y23" s="220">
        <f>Y25</f>
        <v>50</v>
      </c>
      <c r="Z23" s="220">
        <f>Z25</f>
        <v>123.32</v>
      </c>
      <c r="AA23" s="214">
        <f>AA25</f>
        <v>0</v>
      </c>
      <c r="AB23" s="214">
        <f>AB25</f>
        <v>0</v>
      </c>
      <c r="AC23" s="214">
        <f>AC25</f>
        <v>269.59500000000003</v>
      </c>
      <c r="AD23" s="214">
        <f>AD25</f>
        <v>122.965</v>
      </c>
      <c r="AE23" s="214">
        <f>AE25</f>
        <v>392.55999999999995</v>
      </c>
      <c r="AF23" s="214">
        <f>AF25</f>
        <v>143.21800000000002</v>
      </c>
      <c r="AG23" s="214">
        <f>AG25</f>
        <v>397.33100000000002</v>
      </c>
      <c r="AH23" s="214">
        <f>AH25</f>
        <v>227.36599999999999</v>
      </c>
      <c r="AI23" s="214">
        <f>AI25</f>
        <v>369.68299999999999</v>
      </c>
      <c r="AJ23" s="213">
        <f>AJ25</f>
        <v>1530.1579999999997</v>
      </c>
    </row>
    <row r="24" spans="1:36" s="182" customFormat="1" x14ac:dyDescent="0.25">
      <c r="A24" s="219"/>
      <c r="B24" s="218"/>
      <c r="C24" s="215">
        <f>C26</f>
        <v>11.56</v>
      </c>
      <c r="D24" s="215">
        <f>D26</f>
        <v>8.75</v>
      </c>
      <c r="E24" s="215">
        <f>E26</f>
        <v>21.2</v>
      </c>
      <c r="F24" s="215">
        <f>F26</f>
        <v>7.6</v>
      </c>
      <c r="G24" s="215">
        <f>G26</f>
        <v>7.5</v>
      </c>
      <c r="H24" s="215">
        <f>H26</f>
        <v>56.610000000000007</v>
      </c>
      <c r="I24" s="215">
        <f>I26</f>
        <v>0</v>
      </c>
      <c r="J24" s="215">
        <f>J26</f>
        <v>0</v>
      </c>
      <c r="K24" s="215">
        <f>K26</f>
        <v>0</v>
      </c>
      <c r="L24" s="215">
        <f>L26</f>
        <v>0</v>
      </c>
      <c r="M24" s="215">
        <f>M26</f>
        <v>0</v>
      </c>
      <c r="N24" s="215">
        <f>N26</f>
        <v>0</v>
      </c>
      <c r="O24" s="214"/>
      <c r="P24" s="217" t="s">
        <v>35</v>
      </c>
      <c r="Q24" s="216">
        <f>Q26</f>
        <v>0</v>
      </c>
      <c r="R24" s="216">
        <f>R26</f>
        <v>0</v>
      </c>
      <c r="S24" s="216">
        <f>S26</f>
        <v>0</v>
      </c>
      <c r="T24" s="215">
        <f>T26</f>
        <v>11.56</v>
      </c>
      <c r="U24" s="215">
        <f>U26</f>
        <v>11.56</v>
      </c>
      <c r="V24" s="215">
        <f>V26</f>
        <v>8.75</v>
      </c>
      <c r="W24" s="215">
        <f>W26</f>
        <v>21.2</v>
      </c>
      <c r="X24" s="215">
        <f>X26</f>
        <v>7.6</v>
      </c>
      <c r="Y24" s="215">
        <f>Y26</f>
        <v>7.5</v>
      </c>
      <c r="Z24" s="215">
        <f>Z26</f>
        <v>56.610000000000007</v>
      </c>
      <c r="AA24" s="214"/>
      <c r="AB24" s="214"/>
      <c r="AC24" s="214"/>
      <c r="AD24" s="214"/>
      <c r="AE24" s="214"/>
      <c r="AF24" s="214"/>
      <c r="AG24" s="214"/>
      <c r="AH24" s="214"/>
      <c r="AI24" s="214"/>
      <c r="AJ24" s="213"/>
    </row>
    <row r="25" spans="1:36" s="182" customFormat="1" ht="20.25" customHeight="1" x14ac:dyDescent="0.25">
      <c r="A25" s="210" t="s">
        <v>149</v>
      </c>
      <c r="B25" s="209" t="s">
        <v>148</v>
      </c>
      <c r="C25" s="30">
        <f>C27</f>
        <v>33.770000000000003</v>
      </c>
      <c r="D25" s="30">
        <f>D27</f>
        <v>4.2</v>
      </c>
      <c r="E25" s="30">
        <f>E27</f>
        <v>25.060000000000002</v>
      </c>
      <c r="F25" s="30">
        <f>F27</f>
        <v>10.29</v>
      </c>
      <c r="G25" s="30">
        <f>G27</f>
        <v>50</v>
      </c>
      <c r="H25" s="30">
        <f>H27</f>
        <v>123.32</v>
      </c>
      <c r="I25" s="30">
        <f>I27</f>
        <v>10</v>
      </c>
      <c r="J25" s="30">
        <f>J27</f>
        <v>2</v>
      </c>
      <c r="K25" s="30">
        <f>K27</f>
        <v>7.02</v>
      </c>
      <c r="L25" s="30">
        <f>L27</f>
        <v>13.620000000000001</v>
      </c>
      <c r="M25" s="30">
        <f>M27</f>
        <v>32</v>
      </c>
      <c r="N25" s="30">
        <f>N27</f>
        <v>64.64</v>
      </c>
      <c r="O25" s="212">
        <f>O27</f>
        <v>1791.3919999999998</v>
      </c>
      <c r="P25" s="206" t="s">
        <v>36</v>
      </c>
      <c r="Q25" s="30">
        <f>Q27</f>
        <v>0</v>
      </c>
      <c r="R25" s="30">
        <f>R27</f>
        <v>0</v>
      </c>
      <c r="S25" s="30">
        <f>S27</f>
        <v>32</v>
      </c>
      <c r="T25" s="30">
        <f>T27</f>
        <v>1.77</v>
      </c>
      <c r="U25" s="30">
        <f>U27</f>
        <v>33.770000000000003</v>
      </c>
      <c r="V25" s="30">
        <f>V27</f>
        <v>4.2</v>
      </c>
      <c r="W25" s="30">
        <f>W27</f>
        <v>25.060000000000002</v>
      </c>
      <c r="X25" s="30">
        <f>X27</f>
        <v>10.29</v>
      </c>
      <c r="Y25" s="30">
        <f>Y27</f>
        <v>50</v>
      </c>
      <c r="Z25" s="30">
        <f>Z27</f>
        <v>123.32</v>
      </c>
      <c r="AA25" s="212">
        <f>AA27</f>
        <v>0</v>
      </c>
      <c r="AB25" s="212">
        <f>AB27</f>
        <v>0</v>
      </c>
      <c r="AC25" s="212">
        <f>AC27</f>
        <v>269.59500000000003</v>
      </c>
      <c r="AD25" s="212">
        <f>AD27</f>
        <v>122.965</v>
      </c>
      <c r="AE25" s="212">
        <f>AE27</f>
        <v>392.55999999999995</v>
      </c>
      <c r="AF25" s="212">
        <f>AF27</f>
        <v>143.21800000000002</v>
      </c>
      <c r="AG25" s="212">
        <f>AG27</f>
        <v>397.33100000000002</v>
      </c>
      <c r="AH25" s="212">
        <f>AH27</f>
        <v>227.36599999999999</v>
      </c>
      <c r="AI25" s="212">
        <f>AI27</f>
        <v>369.68299999999999</v>
      </c>
      <c r="AJ25" s="211">
        <f>AJ27</f>
        <v>1530.1579999999997</v>
      </c>
    </row>
    <row r="26" spans="1:36" s="182" customFormat="1" ht="20.25" customHeight="1" x14ac:dyDescent="0.25">
      <c r="A26" s="208"/>
      <c r="B26" s="207"/>
      <c r="C26" s="30">
        <f>C28</f>
        <v>11.56</v>
      </c>
      <c r="D26" s="30">
        <f>D28</f>
        <v>8.75</v>
      </c>
      <c r="E26" s="30">
        <f>E28</f>
        <v>21.2</v>
      </c>
      <c r="F26" s="30">
        <f>F28</f>
        <v>7.6</v>
      </c>
      <c r="G26" s="30">
        <f>G28</f>
        <v>7.5</v>
      </c>
      <c r="H26" s="30">
        <f>H28</f>
        <v>56.610000000000007</v>
      </c>
      <c r="I26" s="30">
        <f>I28</f>
        <v>0</v>
      </c>
      <c r="J26" s="30">
        <f>J28</f>
        <v>0</v>
      </c>
      <c r="K26" s="30">
        <f>K28</f>
        <v>0</v>
      </c>
      <c r="L26" s="30">
        <f>L28</f>
        <v>0</v>
      </c>
      <c r="M26" s="30">
        <f>M28</f>
        <v>0</v>
      </c>
      <c r="N26" s="30">
        <f>N28</f>
        <v>0</v>
      </c>
      <c r="O26" s="212"/>
      <c r="P26" s="206" t="s">
        <v>35</v>
      </c>
      <c r="Q26" s="30">
        <f>Q28</f>
        <v>0</v>
      </c>
      <c r="R26" s="30">
        <f>R28</f>
        <v>0</v>
      </c>
      <c r="S26" s="30">
        <f>S28</f>
        <v>0</v>
      </c>
      <c r="T26" s="30">
        <f>T28</f>
        <v>11.56</v>
      </c>
      <c r="U26" s="30">
        <f>U28</f>
        <v>11.56</v>
      </c>
      <c r="V26" s="30">
        <f>V28</f>
        <v>8.75</v>
      </c>
      <c r="W26" s="30">
        <f>W28</f>
        <v>21.2</v>
      </c>
      <c r="X26" s="30">
        <f>X28</f>
        <v>7.6</v>
      </c>
      <c r="Y26" s="30">
        <f>Y28</f>
        <v>7.5</v>
      </c>
      <c r="Z26" s="30">
        <f>Z28</f>
        <v>56.610000000000007</v>
      </c>
      <c r="AA26" s="212"/>
      <c r="AB26" s="212"/>
      <c r="AC26" s="212"/>
      <c r="AD26" s="212"/>
      <c r="AE26" s="212"/>
      <c r="AF26" s="212"/>
      <c r="AG26" s="212"/>
      <c r="AH26" s="212"/>
      <c r="AI26" s="212"/>
      <c r="AJ26" s="211"/>
    </row>
    <row r="27" spans="1:36" s="182" customFormat="1" ht="20.25" customHeight="1" x14ac:dyDescent="0.25">
      <c r="A27" s="210" t="s">
        <v>222</v>
      </c>
      <c r="B27" s="209" t="s">
        <v>221</v>
      </c>
      <c r="C27" s="30">
        <f>C29+C82</f>
        <v>33.770000000000003</v>
      </c>
      <c r="D27" s="30">
        <f>D29+D82</f>
        <v>4.2</v>
      </c>
      <c r="E27" s="30">
        <f>E29+E82</f>
        <v>25.060000000000002</v>
      </c>
      <c r="F27" s="30">
        <f>F29+F82</f>
        <v>10.29</v>
      </c>
      <c r="G27" s="30">
        <f>G29+G82</f>
        <v>50</v>
      </c>
      <c r="H27" s="30">
        <f>H29+H82</f>
        <v>123.32</v>
      </c>
      <c r="I27" s="30">
        <f>I29+I82</f>
        <v>10</v>
      </c>
      <c r="J27" s="30">
        <f>J29+J82</f>
        <v>2</v>
      </c>
      <c r="K27" s="30">
        <f>K29+K82</f>
        <v>7.02</v>
      </c>
      <c r="L27" s="30">
        <f>L29+L82</f>
        <v>13.620000000000001</v>
      </c>
      <c r="M27" s="30">
        <f>M29+M82</f>
        <v>32</v>
      </c>
      <c r="N27" s="30">
        <f>N29+N82</f>
        <v>64.64</v>
      </c>
      <c r="O27" s="204">
        <f>O29+O82</f>
        <v>1791.3919999999998</v>
      </c>
      <c r="P27" s="206" t="s">
        <v>36</v>
      </c>
      <c r="Q27" s="30">
        <f>Q29+Q82</f>
        <v>0</v>
      </c>
      <c r="R27" s="30">
        <f>R29+R82</f>
        <v>0</v>
      </c>
      <c r="S27" s="30">
        <f>S29+S82</f>
        <v>32</v>
      </c>
      <c r="T27" s="30">
        <f>T29+T82</f>
        <v>1.77</v>
      </c>
      <c r="U27" s="30">
        <f>U29+U82</f>
        <v>33.770000000000003</v>
      </c>
      <c r="V27" s="30">
        <f>V29+V82</f>
        <v>4.2</v>
      </c>
      <c r="W27" s="30">
        <f>W29+W82</f>
        <v>25.060000000000002</v>
      </c>
      <c r="X27" s="30">
        <f>X29+X82</f>
        <v>10.29</v>
      </c>
      <c r="Y27" s="30">
        <f>Y29+Y82</f>
        <v>50</v>
      </c>
      <c r="Z27" s="30">
        <f>Z29+Z82</f>
        <v>123.32</v>
      </c>
      <c r="AA27" s="204">
        <f>AA29+AA82</f>
        <v>0</v>
      </c>
      <c r="AB27" s="204">
        <f>AB29+AB82</f>
        <v>0</v>
      </c>
      <c r="AC27" s="204">
        <f>AC29+AC82</f>
        <v>269.59500000000003</v>
      </c>
      <c r="AD27" s="204">
        <f>AD29+AD82</f>
        <v>122.965</v>
      </c>
      <c r="AE27" s="204">
        <f>AE29+AE82</f>
        <v>392.55999999999995</v>
      </c>
      <c r="AF27" s="204">
        <f>AF29+AF82</f>
        <v>143.21800000000002</v>
      </c>
      <c r="AG27" s="204">
        <f>AG29+AG82</f>
        <v>397.33100000000002</v>
      </c>
      <c r="AH27" s="204">
        <f>AH29+AH82</f>
        <v>227.36599999999999</v>
      </c>
      <c r="AI27" s="204">
        <f>AI29+AI82</f>
        <v>369.68299999999999</v>
      </c>
      <c r="AJ27" s="203">
        <f>AJ29+AJ82</f>
        <v>1530.1579999999997</v>
      </c>
    </row>
    <row r="28" spans="1:36" s="182" customFormat="1" ht="20.25" customHeight="1" x14ac:dyDescent="0.25">
      <c r="A28" s="208"/>
      <c r="B28" s="207"/>
      <c r="C28" s="30">
        <f>C30+C83</f>
        <v>11.56</v>
      </c>
      <c r="D28" s="30">
        <f>D30+D83</f>
        <v>8.75</v>
      </c>
      <c r="E28" s="30">
        <f>E30+E83</f>
        <v>21.2</v>
      </c>
      <c r="F28" s="30">
        <f>F30+F83</f>
        <v>7.6</v>
      </c>
      <c r="G28" s="30">
        <f>G30+G83</f>
        <v>7.5</v>
      </c>
      <c r="H28" s="30">
        <f>H30+H83</f>
        <v>56.610000000000007</v>
      </c>
      <c r="I28" s="30">
        <f>I30+I83</f>
        <v>0</v>
      </c>
      <c r="J28" s="30">
        <f>J30+J83</f>
        <v>0</v>
      </c>
      <c r="K28" s="30">
        <f>K30+K83</f>
        <v>0</v>
      </c>
      <c r="L28" s="30">
        <f>L30+L83</f>
        <v>0</v>
      </c>
      <c r="M28" s="30">
        <f>M30+M83</f>
        <v>0</v>
      </c>
      <c r="N28" s="30">
        <f>N30+N83</f>
        <v>0</v>
      </c>
      <c r="O28" s="198"/>
      <c r="P28" s="206" t="s">
        <v>35</v>
      </c>
      <c r="Q28" s="30">
        <f>Q30+Q83</f>
        <v>0</v>
      </c>
      <c r="R28" s="30">
        <f>R30+R83</f>
        <v>0</v>
      </c>
      <c r="S28" s="30">
        <f>S30+S83</f>
        <v>0</v>
      </c>
      <c r="T28" s="30">
        <f>T30+T83</f>
        <v>11.56</v>
      </c>
      <c r="U28" s="30">
        <f>U30+U83</f>
        <v>11.56</v>
      </c>
      <c r="V28" s="30">
        <f>V30+V83</f>
        <v>8.75</v>
      </c>
      <c r="W28" s="30">
        <f>W30+W83</f>
        <v>21.2</v>
      </c>
      <c r="X28" s="30">
        <f>X30+X83</f>
        <v>7.6</v>
      </c>
      <c r="Y28" s="30">
        <f>Y30+Y83</f>
        <v>7.5</v>
      </c>
      <c r="Z28" s="30">
        <f>Z30+Z83</f>
        <v>56.610000000000007</v>
      </c>
      <c r="AA28" s="198"/>
      <c r="AB28" s="198"/>
      <c r="AC28" s="198"/>
      <c r="AD28" s="198"/>
      <c r="AE28" s="198"/>
      <c r="AF28" s="198"/>
      <c r="AG28" s="198"/>
      <c r="AH28" s="198"/>
      <c r="AI28" s="198"/>
      <c r="AJ28" s="197"/>
    </row>
    <row r="29" spans="1:36" s="182" customFormat="1" ht="27" customHeight="1" x14ac:dyDescent="0.25">
      <c r="A29" s="202" t="s">
        <v>145</v>
      </c>
      <c r="B29" s="205" t="s">
        <v>220</v>
      </c>
      <c r="C29" s="199">
        <f>C31</f>
        <v>33.770000000000003</v>
      </c>
      <c r="D29" s="199">
        <f>D31</f>
        <v>4.2</v>
      </c>
      <c r="E29" s="199">
        <f>E31</f>
        <v>5.0600000000000005</v>
      </c>
      <c r="F29" s="199">
        <f>F31</f>
        <v>10.29</v>
      </c>
      <c r="G29" s="199">
        <f>G31</f>
        <v>50</v>
      </c>
      <c r="H29" s="199">
        <f>H31</f>
        <v>103.32</v>
      </c>
      <c r="I29" s="199">
        <f>I31</f>
        <v>10</v>
      </c>
      <c r="J29" s="199">
        <f>J31</f>
        <v>2</v>
      </c>
      <c r="K29" s="199">
        <f>K31</f>
        <v>7.02</v>
      </c>
      <c r="L29" s="199">
        <f>L31</f>
        <v>13.620000000000001</v>
      </c>
      <c r="M29" s="199">
        <f>M31</f>
        <v>32</v>
      </c>
      <c r="N29" s="199">
        <f>N31</f>
        <v>64.64</v>
      </c>
      <c r="O29" s="204">
        <f>O31+O58+O59+O60+O62+O65+O66+O67+O73+O7+O77</f>
        <v>1267.6479999999999</v>
      </c>
      <c r="P29" s="200" t="str">
        <f>P31</f>
        <v>МВА</v>
      </c>
      <c r="Q29" s="199">
        <f>Q31</f>
        <v>0</v>
      </c>
      <c r="R29" s="199">
        <f>R31</f>
        <v>0</v>
      </c>
      <c r="S29" s="199">
        <f>S31</f>
        <v>32</v>
      </c>
      <c r="T29" s="199">
        <f>T31</f>
        <v>1.77</v>
      </c>
      <c r="U29" s="199">
        <f>U31</f>
        <v>33.770000000000003</v>
      </c>
      <c r="V29" s="199">
        <f>V31</f>
        <v>4.2</v>
      </c>
      <c r="W29" s="199">
        <f>W31</f>
        <v>5.0600000000000005</v>
      </c>
      <c r="X29" s="199">
        <f>X31</f>
        <v>10.29</v>
      </c>
      <c r="Y29" s="199">
        <f>Y31</f>
        <v>50</v>
      </c>
      <c r="Z29" s="199">
        <f>Z31</f>
        <v>103.32</v>
      </c>
      <c r="AA29" s="204">
        <f>AA31+AA58+AA59+AA60+AA62+AA65+AA66+AA67+AA73+AA7</f>
        <v>0</v>
      </c>
      <c r="AB29" s="204">
        <f>AB31+AB58+AB59+AB60+AB62+AB65+AB66+AB67+AB73+AB7</f>
        <v>0</v>
      </c>
      <c r="AC29" s="204">
        <f>AC31+AC58+AC59+AC60+AC62+AC65+AC66+AC67+AC73+AC7</f>
        <v>269.59500000000003</v>
      </c>
      <c r="AD29" s="204">
        <f>AD31+AD58+AD59+AD60+AD62+AD65+AD66+AD67+AD73+AD7</f>
        <v>61.408999999999999</v>
      </c>
      <c r="AE29" s="204">
        <f>AE31+AE58+AE59+AE60+AE62+AE65+AE66+AE67+AE73+AE7</f>
        <v>331.00399999999996</v>
      </c>
      <c r="AF29" s="204">
        <f>AF31+AF58+AF59+AF60+AF62+AF65+AF66+AF67+AF73+AF7+AF77</f>
        <v>105.238</v>
      </c>
      <c r="AG29" s="204">
        <f>AG31+AG58+AG59+AG60+AG62+AG65+AG66+AG67+AG73+AG7+AG77</f>
        <v>111.078</v>
      </c>
      <c r="AH29" s="204">
        <f>AH31+AH58+AH59+AH60+AH62+AH65+AH66+AH67+AH73+AH7+AH77</f>
        <v>200.56599999999997</v>
      </c>
      <c r="AI29" s="204">
        <f>AI31+AI58+AI59+AI60+AI62+AI65+AI66+AI67+AI73+AI7+AI77</f>
        <v>341.18299999999999</v>
      </c>
      <c r="AJ29" s="203">
        <f>AJ31+AJ57+AJ60+AJ62+AJ67+AJ73+AJ77</f>
        <v>1089.0689999999997</v>
      </c>
    </row>
    <row r="30" spans="1:36" s="182" customFormat="1" ht="27" customHeight="1" x14ac:dyDescent="0.25">
      <c r="A30" s="202"/>
      <c r="B30" s="205"/>
      <c r="C30" s="199">
        <f>C32</f>
        <v>0</v>
      </c>
      <c r="D30" s="199">
        <f>D32</f>
        <v>0</v>
      </c>
      <c r="E30" s="199">
        <f>E32</f>
        <v>0</v>
      </c>
      <c r="F30" s="199">
        <f>F32</f>
        <v>0</v>
      </c>
      <c r="G30" s="199">
        <f>G32</f>
        <v>0</v>
      </c>
      <c r="H30" s="199">
        <f>H32</f>
        <v>0</v>
      </c>
      <c r="I30" s="199">
        <f>I32</f>
        <v>0</v>
      </c>
      <c r="J30" s="199">
        <f>J32</f>
        <v>0</v>
      </c>
      <c r="K30" s="199">
        <f>K32</f>
        <v>0</v>
      </c>
      <c r="L30" s="199">
        <f>L32</f>
        <v>0</v>
      </c>
      <c r="M30" s="199">
        <f>M32</f>
        <v>0</v>
      </c>
      <c r="N30" s="199">
        <f>N32</f>
        <v>0</v>
      </c>
      <c r="O30" s="198"/>
      <c r="P30" s="200" t="s">
        <v>35</v>
      </c>
      <c r="Q30" s="199">
        <f>Q32</f>
        <v>0</v>
      </c>
      <c r="R30" s="199">
        <f>R32</f>
        <v>0</v>
      </c>
      <c r="S30" s="199">
        <f>S32</f>
        <v>0</v>
      </c>
      <c r="T30" s="199">
        <f>T32</f>
        <v>0</v>
      </c>
      <c r="U30" s="199">
        <f>U32</f>
        <v>0</v>
      </c>
      <c r="V30" s="199">
        <f>V32</f>
        <v>0</v>
      </c>
      <c r="W30" s="199">
        <f>W32</f>
        <v>0</v>
      </c>
      <c r="X30" s="199">
        <f>X32</f>
        <v>0</v>
      </c>
      <c r="Y30" s="199">
        <f>Y32</f>
        <v>0</v>
      </c>
      <c r="Z30" s="199">
        <f>Z32</f>
        <v>0</v>
      </c>
      <c r="AA30" s="198"/>
      <c r="AB30" s="198"/>
      <c r="AC30" s="198"/>
      <c r="AD30" s="198"/>
      <c r="AE30" s="198"/>
      <c r="AF30" s="198"/>
      <c r="AG30" s="198"/>
      <c r="AH30" s="198"/>
      <c r="AI30" s="198"/>
      <c r="AJ30" s="197"/>
    </row>
    <row r="31" spans="1:36" s="182" customFormat="1" ht="30" customHeight="1" x14ac:dyDescent="0.25">
      <c r="A31" s="202" t="s">
        <v>143</v>
      </c>
      <c r="B31" s="201" t="s">
        <v>62</v>
      </c>
      <c r="C31" s="199">
        <f>C33+C42</f>
        <v>33.770000000000003</v>
      </c>
      <c r="D31" s="199">
        <f>D33+D42</f>
        <v>4.2</v>
      </c>
      <c r="E31" s="199">
        <f>E33+E42</f>
        <v>5.0600000000000005</v>
      </c>
      <c r="F31" s="199">
        <f>F33+F42</f>
        <v>10.29</v>
      </c>
      <c r="G31" s="199">
        <f>G33+G42</f>
        <v>50</v>
      </c>
      <c r="H31" s="199">
        <f>H33+H42</f>
        <v>103.32</v>
      </c>
      <c r="I31" s="199">
        <f>I33+I42</f>
        <v>10</v>
      </c>
      <c r="J31" s="199">
        <f>J33+J42</f>
        <v>2</v>
      </c>
      <c r="K31" s="199">
        <f>K33+K42</f>
        <v>7.02</v>
      </c>
      <c r="L31" s="199">
        <f>L33+L42</f>
        <v>13.620000000000001</v>
      </c>
      <c r="M31" s="199">
        <f>M33+M42</f>
        <v>32</v>
      </c>
      <c r="N31" s="199">
        <f>I31+J31+K31+L31+M31</f>
        <v>64.64</v>
      </c>
      <c r="O31" s="204">
        <f>O33+O42</f>
        <v>799.68</v>
      </c>
      <c r="P31" s="200" t="s">
        <v>36</v>
      </c>
      <c r="Q31" s="199">
        <f>Q33+Q42</f>
        <v>0</v>
      </c>
      <c r="R31" s="199">
        <f>R33+R42</f>
        <v>0</v>
      </c>
      <c r="S31" s="199">
        <f>S33+S42</f>
        <v>32</v>
      </c>
      <c r="T31" s="199">
        <f>T33+T42</f>
        <v>1.77</v>
      </c>
      <c r="U31" s="199">
        <f>U33+U42</f>
        <v>33.770000000000003</v>
      </c>
      <c r="V31" s="199">
        <f>V33+V42</f>
        <v>4.2</v>
      </c>
      <c r="W31" s="199">
        <f>W33+W42</f>
        <v>5.0600000000000005</v>
      </c>
      <c r="X31" s="199">
        <f>X33+X42</f>
        <v>10.29</v>
      </c>
      <c r="Y31" s="199">
        <f>Y33+Y42</f>
        <v>50</v>
      </c>
      <c r="Z31" s="199">
        <f>Z33+Z42</f>
        <v>103.32</v>
      </c>
      <c r="AA31" s="204">
        <f>AA33+AA42</f>
        <v>0</v>
      </c>
      <c r="AB31" s="204">
        <f>AB33+AB42</f>
        <v>0</v>
      </c>
      <c r="AC31" s="204">
        <f>AC33+AC42</f>
        <v>243.09100000000001</v>
      </c>
      <c r="AD31" s="204">
        <f>AD33+AD42</f>
        <v>41.408999999999999</v>
      </c>
      <c r="AE31" s="204">
        <f>AE33+AE42</f>
        <v>284.5</v>
      </c>
      <c r="AF31" s="204">
        <f>AF33+AF42</f>
        <v>46.861999999999995</v>
      </c>
      <c r="AG31" s="204">
        <f>AG33+AG42</f>
        <v>67.823000000000008</v>
      </c>
      <c r="AH31" s="204">
        <f>AH33+AH42</f>
        <v>114.999</v>
      </c>
      <c r="AI31" s="204">
        <f>AI33+AI42</f>
        <v>285.49599999999998</v>
      </c>
      <c r="AJ31" s="203">
        <f>AJ33+AJ42</f>
        <v>799.68</v>
      </c>
    </row>
    <row r="32" spans="1:36" s="182" customFormat="1" ht="22.5" customHeight="1" x14ac:dyDescent="0.25">
      <c r="A32" s="202"/>
      <c r="B32" s="201"/>
      <c r="C32" s="199">
        <f>C34</f>
        <v>0</v>
      </c>
      <c r="D32" s="199">
        <f>D34</f>
        <v>0</v>
      </c>
      <c r="E32" s="199">
        <f>E34</f>
        <v>0</v>
      </c>
      <c r="F32" s="199">
        <f>F34</f>
        <v>0</v>
      </c>
      <c r="G32" s="199">
        <f>G34</f>
        <v>0</v>
      </c>
      <c r="H32" s="199">
        <f>H34</f>
        <v>0</v>
      </c>
      <c r="I32" s="199">
        <f>I34</f>
        <v>0</v>
      </c>
      <c r="J32" s="199">
        <f>J34</f>
        <v>0</v>
      </c>
      <c r="K32" s="199">
        <f>K34</f>
        <v>0</v>
      </c>
      <c r="L32" s="199">
        <f>L34</f>
        <v>0</v>
      </c>
      <c r="M32" s="199">
        <f>M34</f>
        <v>0</v>
      </c>
      <c r="N32" s="199">
        <f>I32+J32+K32+L32+M32</f>
        <v>0</v>
      </c>
      <c r="O32" s="198"/>
      <c r="P32" s="200" t="s">
        <v>35</v>
      </c>
      <c r="Q32" s="199">
        <f>Q34</f>
        <v>0</v>
      </c>
      <c r="R32" s="199">
        <f>R34</f>
        <v>0</v>
      </c>
      <c r="S32" s="199">
        <f>S34</f>
        <v>0</v>
      </c>
      <c r="T32" s="199">
        <f>T34</f>
        <v>0</v>
      </c>
      <c r="U32" s="199">
        <f>U34</f>
        <v>0</v>
      </c>
      <c r="V32" s="199">
        <f>V34</f>
        <v>0</v>
      </c>
      <c r="W32" s="199">
        <f>W34</f>
        <v>0</v>
      </c>
      <c r="X32" s="199">
        <f>X34</f>
        <v>0</v>
      </c>
      <c r="Y32" s="199">
        <f>Y34</f>
        <v>0</v>
      </c>
      <c r="Z32" s="199">
        <f>Z34</f>
        <v>0</v>
      </c>
      <c r="AA32" s="198"/>
      <c r="AB32" s="198"/>
      <c r="AC32" s="198"/>
      <c r="AD32" s="198"/>
      <c r="AE32" s="198"/>
      <c r="AF32" s="198"/>
      <c r="AG32" s="198"/>
      <c r="AH32" s="198"/>
      <c r="AI32" s="198"/>
      <c r="AJ32" s="197"/>
    </row>
    <row r="33" spans="1:36" x14ac:dyDescent="0.25">
      <c r="A33" s="196"/>
      <c r="B33" s="195" t="s">
        <v>219</v>
      </c>
      <c r="C33" s="149">
        <f>C37+C39</f>
        <v>1.77</v>
      </c>
      <c r="D33" s="149">
        <f>D37+D39</f>
        <v>2.94</v>
      </c>
      <c r="E33" s="149">
        <f>E37+E39</f>
        <v>3.46</v>
      </c>
      <c r="F33" s="149">
        <f>F37+F39</f>
        <v>5.29</v>
      </c>
      <c r="G33" s="149">
        <f>G37+G39</f>
        <v>0</v>
      </c>
      <c r="H33" s="149">
        <f>H37+H39</f>
        <v>13.46</v>
      </c>
      <c r="I33" s="149">
        <f>I37+I39</f>
        <v>0</v>
      </c>
      <c r="J33" s="149">
        <f>J37+J39</f>
        <v>0</v>
      </c>
      <c r="K33" s="149">
        <f>K37+K39</f>
        <v>5.42</v>
      </c>
      <c r="L33" s="149">
        <f>L37+L39</f>
        <v>4.82</v>
      </c>
      <c r="M33" s="149">
        <f>M37+M39</f>
        <v>0</v>
      </c>
      <c r="N33" s="149">
        <f>N37+N39</f>
        <v>10.24</v>
      </c>
      <c r="O33" s="147">
        <f>O35</f>
        <v>213.982</v>
      </c>
      <c r="P33" s="151" t="s">
        <v>36</v>
      </c>
      <c r="Q33" s="181">
        <f>Q37+Q39</f>
        <v>0</v>
      </c>
      <c r="R33" s="181">
        <f>R37+R39</f>
        <v>0</v>
      </c>
      <c r="S33" s="181">
        <f>S37+S39</f>
        <v>0</v>
      </c>
      <c r="T33" s="149">
        <f>T37+T39</f>
        <v>1.77</v>
      </c>
      <c r="U33" s="149">
        <f>U37+U39</f>
        <v>1.77</v>
      </c>
      <c r="V33" s="149">
        <f>V37+V39</f>
        <v>2.94</v>
      </c>
      <c r="W33" s="149">
        <f>W37+W39</f>
        <v>3.46</v>
      </c>
      <c r="X33" s="149">
        <f>X37+X39</f>
        <v>5.29</v>
      </c>
      <c r="Y33" s="149">
        <f>Y37+Y39</f>
        <v>0</v>
      </c>
      <c r="Z33" s="149">
        <f>Z37+Z39</f>
        <v>13.46</v>
      </c>
      <c r="AA33" s="147">
        <f>AA35</f>
        <v>0</v>
      </c>
      <c r="AB33" s="147">
        <f>AB35</f>
        <v>0</v>
      </c>
      <c r="AC33" s="147">
        <f>AC35</f>
        <v>0</v>
      </c>
      <c r="AD33" s="147">
        <f>AD35</f>
        <v>41.408999999999999</v>
      </c>
      <c r="AE33" s="147">
        <f>AA33+AB33+AC33+AD33</f>
        <v>41.408999999999999</v>
      </c>
      <c r="AF33" s="147">
        <f>AF35</f>
        <v>40.064999999999998</v>
      </c>
      <c r="AG33" s="147">
        <f>AG35</f>
        <v>53.889000000000003</v>
      </c>
      <c r="AH33" s="147">
        <f>AH35</f>
        <v>73.619</v>
      </c>
      <c r="AI33" s="147">
        <f>AI35</f>
        <v>5</v>
      </c>
      <c r="AJ33" s="183">
        <f>AJ35</f>
        <v>213.982</v>
      </c>
    </row>
    <row r="34" spans="1:36" x14ac:dyDescent="0.25">
      <c r="A34" s="196"/>
      <c r="B34" s="195"/>
      <c r="C34" s="149">
        <f>C38+C40</f>
        <v>0</v>
      </c>
      <c r="D34" s="149">
        <f>D38+D40</f>
        <v>0</v>
      </c>
      <c r="E34" s="149">
        <f>E38+E40</f>
        <v>0</v>
      </c>
      <c r="F34" s="149">
        <f>F38+F40</f>
        <v>0</v>
      </c>
      <c r="G34" s="149">
        <f>G38+G40</f>
        <v>0</v>
      </c>
      <c r="H34" s="149">
        <f>H38+H40</f>
        <v>0</v>
      </c>
      <c r="I34" s="149">
        <f>I38+I40</f>
        <v>0</v>
      </c>
      <c r="J34" s="149">
        <f>J38+J40</f>
        <v>0</v>
      </c>
      <c r="K34" s="149">
        <f>K38+K40</f>
        <v>0</v>
      </c>
      <c r="L34" s="149">
        <f>L38+L40</f>
        <v>0</v>
      </c>
      <c r="M34" s="149">
        <f>M38+M40</f>
        <v>0</v>
      </c>
      <c r="N34" s="149">
        <f>N38+N40</f>
        <v>0</v>
      </c>
      <c r="O34" s="147"/>
      <c r="P34" s="151" t="s">
        <v>35</v>
      </c>
      <c r="Q34" s="181">
        <f>Q38+Q40</f>
        <v>0</v>
      </c>
      <c r="R34" s="181">
        <f>R38+R40</f>
        <v>0</v>
      </c>
      <c r="S34" s="181">
        <f>S38+S40</f>
        <v>0</v>
      </c>
      <c r="T34" s="149">
        <f>T38+T40</f>
        <v>0</v>
      </c>
      <c r="U34" s="149">
        <f>U38+U40</f>
        <v>0</v>
      </c>
      <c r="V34" s="149">
        <f>V38+V40</f>
        <v>0</v>
      </c>
      <c r="W34" s="149">
        <f>W38+W40</f>
        <v>0</v>
      </c>
      <c r="X34" s="149">
        <f>X38+X40</f>
        <v>0</v>
      </c>
      <c r="Y34" s="149">
        <f>Y38+Y40</f>
        <v>0</v>
      </c>
      <c r="Z34" s="149">
        <f>Z38+Z40</f>
        <v>0</v>
      </c>
      <c r="AA34" s="147"/>
      <c r="AB34" s="147"/>
      <c r="AC34" s="147"/>
      <c r="AD34" s="147"/>
      <c r="AE34" s="147">
        <f>AA34+AB34+AC34+AD34</f>
        <v>0</v>
      </c>
      <c r="AF34" s="147"/>
      <c r="AG34" s="147"/>
      <c r="AH34" s="147"/>
      <c r="AI34" s="147"/>
      <c r="AJ34" s="183"/>
    </row>
    <row r="35" spans="1:36" x14ac:dyDescent="0.25">
      <c r="A35" s="196"/>
      <c r="B35" s="195" t="s">
        <v>218</v>
      </c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7">
        <f>O36</f>
        <v>213.982</v>
      </c>
      <c r="P35" s="151"/>
      <c r="Q35" s="181"/>
      <c r="R35" s="181"/>
      <c r="S35" s="181"/>
      <c r="T35" s="149"/>
      <c r="U35" s="149"/>
      <c r="V35" s="149"/>
      <c r="W35" s="149"/>
      <c r="X35" s="149"/>
      <c r="Y35" s="149"/>
      <c r="Z35" s="149"/>
      <c r="AA35" s="147">
        <f>AA36</f>
        <v>0</v>
      </c>
      <c r="AB35" s="147">
        <f>AB36</f>
        <v>0</v>
      </c>
      <c r="AC35" s="147">
        <f>AC36</f>
        <v>0</v>
      </c>
      <c r="AD35" s="147">
        <f>AD36</f>
        <v>41.408999999999999</v>
      </c>
      <c r="AE35" s="147">
        <f>AA35+AB35+AC35+AD35</f>
        <v>41.408999999999999</v>
      </c>
      <c r="AF35" s="147">
        <f>AF36</f>
        <v>40.064999999999998</v>
      </c>
      <c r="AG35" s="147">
        <f>AG36</f>
        <v>53.889000000000003</v>
      </c>
      <c r="AH35" s="147">
        <f>AH36</f>
        <v>73.619</v>
      </c>
      <c r="AI35" s="147">
        <f>AI36</f>
        <v>5</v>
      </c>
      <c r="AJ35" s="183">
        <f>AJ36</f>
        <v>213.982</v>
      </c>
    </row>
    <row r="36" spans="1:36" x14ac:dyDescent="0.25">
      <c r="A36" s="196"/>
      <c r="B36" s="195" t="s">
        <v>217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7">
        <f>O37+O39+O41</f>
        <v>213.982</v>
      </c>
      <c r="P36" s="151"/>
      <c r="Q36" s="181"/>
      <c r="R36" s="181"/>
      <c r="S36" s="181"/>
      <c r="T36" s="149"/>
      <c r="U36" s="149"/>
      <c r="V36" s="149"/>
      <c r="W36" s="149"/>
      <c r="X36" s="149"/>
      <c r="Y36" s="149"/>
      <c r="Z36" s="149"/>
      <c r="AA36" s="147">
        <f>AA37+AA39+AA41</f>
        <v>0</v>
      </c>
      <c r="AB36" s="147">
        <f>AB37+AB39+AB41</f>
        <v>0</v>
      </c>
      <c r="AC36" s="147">
        <f>AC37+AC39+AC41</f>
        <v>0</v>
      </c>
      <c r="AD36" s="147">
        <f>AD37+AD39+AD41</f>
        <v>41.408999999999999</v>
      </c>
      <c r="AE36" s="147">
        <f>AE37+AE39+AE41</f>
        <v>41.408999999999999</v>
      </c>
      <c r="AF36" s="147">
        <f>AF37+AF39+AF41</f>
        <v>40.064999999999998</v>
      </c>
      <c r="AG36" s="147">
        <f>AG37+AG39+AG41</f>
        <v>53.889000000000003</v>
      </c>
      <c r="AH36" s="147">
        <f>AH37+AH39+AH41</f>
        <v>73.619</v>
      </c>
      <c r="AI36" s="147">
        <f>AI37+AI39+AI41</f>
        <v>5</v>
      </c>
      <c r="AJ36" s="183">
        <f>AJ37+AJ39+AJ41</f>
        <v>213.982</v>
      </c>
    </row>
    <row r="37" spans="1:36" x14ac:dyDescent="0.25">
      <c r="A37" s="194">
        <v>1</v>
      </c>
      <c r="B37" s="104" t="s">
        <v>141</v>
      </c>
      <c r="C37" s="149">
        <v>1.77</v>
      </c>
      <c r="D37" s="149">
        <v>2.94</v>
      </c>
      <c r="E37" s="149">
        <v>3.46</v>
      </c>
      <c r="F37" s="149"/>
      <c r="G37" s="149"/>
      <c r="H37" s="149">
        <f>C37+D37+E37+F37+G37</f>
        <v>8.17</v>
      </c>
      <c r="I37" s="149"/>
      <c r="J37" s="149"/>
      <c r="K37" s="149">
        <v>5.42</v>
      </c>
      <c r="L37" s="149"/>
      <c r="M37" s="149"/>
      <c r="N37" s="149">
        <f>I37+J37+K37+L37+M37</f>
        <v>5.42</v>
      </c>
      <c r="O37" s="164">
        <f>AJ37</f>
        <v>121.863</v>
      </c>
      <c r="P37" s="151" t="s">
        <v>36</v>
      </c>
      <c r="Q37" s="181"/>
      <c r="R37" s="181"/>
      <c r="S37" s="181"/>
      <c r="T37" s="149">
        <v>1.77</v>
      </c>
      <c r="U37" s="149">
        <f>T37+S37+R37+Q37</f>
        <v>1.77</v>
      </c>
      <c r="V37" s="149">
        <v>2.94</v>
      </c>
      <c r="W37" s="149">
        <v>3.46</v>
      </c>
      <c r="X37" s="149"/>
      <c r="Y37" s="149"/>
      <c r="Z37" s="149">
        <f>U37+V37+W37+X37+Y37</f>
        <v>8.17</v>
      </c>
      <c r="AA37" s="165"/>
      <c r="AB37" s="165"/>
      <c r="AC37" s="164"/>
      <c r="AD37" s="164">
        <f>31.355+6.554</f>
        <v>37.908999999999999</v>
      </c>
      <c r="AE37" s="164">
        <f>AD37+AC37+AB37+AA37</f>
        <v>37.908999999999999</v>
      </c>
      <c r="AF37" s="164">
        <f>35.065</f>
        <v>35.064999999999998</v>
      </c>
      <c r="AG37" s="164">
        <v>48.889000000000003</v>
      </c>
      <c r="AH37" s="164"/>
      <c r="AI37" s="164"/>
      <c r="AJ37" s="193">
        <f>AE37+AF37+AG37+AH37+AI37</f>
        <v>121.863</v>
      </c>
    </row>
    <row r="38" spans="1:36" x14ac:dyDescent="0.25">
      <c r="A38" s="192"/>
      <c r="B38" s="100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>
        <f>I38+J38+K38+L38+M38</f>
        <v>0</v>
      </c>
      <c r="O38" s="159"/>
      <c r="P38" s="151" t="s">
        <v>35</v>
      </c>
      <c r="Q38" s="181"/>
      <c r="R38" s="181"/>
      <c r="S38" s="181"/>
      <c r="T38" s="149"/>
      <c r="U38" s="149"/>
      <c r="V38" s="149"/>
      <c r="W38" s="149"/>
      <c r="X38" s="149"/>
      <c r="Y38" s="149"/>
      <c r="Z38" s="149"/>
      <c r="AA38" s="160"/>
      <c r="AB38" s="160"/>
      <c r="AC38" s="159"/>
      <c r="AD38" s="159"/>
      <c r="AE38" s="159"/>
      <c r="AF38" s="159"/>
      <c r="AG38" s="159"/>
      <c r="AH38" s="159"/>
      <c r="AI38" s="159"/>
      <c r="AJ38" s="191"/>
    </row>
    <row r="39" spans="1:36" x14ac:dyDescent="0.25">
      <c r="A39" s="194">
        <v>2</v>
      </c>
      <c r="B39" s="104" t="s">
        <v>139</v>
      </c>
      <c r="C39" s="149"/>
      <c r="D39" s="149"/>
      <c r="E39" s="149"/>
      <c r="F39" s="149">
        <v>5.29</v>
      </c>
      <c r="G39" s="149"/>
      <c r="H39" s="149">
        <f>C39+D39+E39+F39+G39</f>
        <v>5.29</v>
      </c>
      <c r="I39" s="149"/>
      <c r="J39" s="149"/>
      <c r="K39" s="149"/>
      <c r="L39" s="149">
        <v>4.82</v>
      </c>
      <c r="M39" s="149"/>
      <c r="N39" s="149">
        <f>I39+J39+K39+L39+M39</f>
        <v>4.82</v>
      </c>
      <c r="O39" s="164">
        <f>AJ39</f>
        <v>68.619</v>
      </c>
      <c r="P39" s="151" t="s">
        <v>36</v>
      </c>
      <c r="Q39" s="181"/>
      <c r="R39" s="181"/>
      <c r="S39" s="181"/>
      <c r="T39" s="149"/>
      <c r="U39" s="149"/>
      <c r="V39" s="149"/>
      <c r="W39" s="149"/>
      <c r="X39" s="149">
        <v>5.29</v>
      </c>
      <c r="Y39" s="149"/>
      <c r="Z39" s="149">
        <f>U39+V39+W39+X39+Y39</f>
        <v>5.29</v>
      </c>
      <c r="AA39" s="165"/>
      <c r="AB39" s="165"/>
      <c r="AC39" s="164"/>
      <c r="AD39" s="164"/>
      <c r="AE39" s="164">
        <f>AD39+AC39+AB39+AA39</f>
        <v>0</v>
      </c>
      <c r="AF39" s="164"/>
      <c r="AG39" s="164"/>
      <c r="AH39" s="164">
        <v>68.619</v>
      </c>
      <c r="AI39" s="164"/>
      <c r="AJ39" s="193">
        <f>AE39+AF39+AG39+AH39+AI39</f>
        <v>68.619</v>
      </c>
    </row>
    <row r="40" spans="1:36" x14ac:dyDescent="0.25">
      <c r="A40" s="192"/>
      <c r="B40" s="100"/>
      <c r="C40" s="149"/>
      <c r="D40" s="149"/>
      <c r="E40" s="149"/>
      <c r="F40" s="149"/>
      <c r="G40" s="149"/>
      <c r="H40" s="149">
        <f>C40+D40+E40+F40+G40</f>
        <v>0</v>
      </c>
      <c r="I40" s="149"/>
      <c r="J40" s="149"/>
      <c r="K40" s="149"/>
      <c r="L40" s="149"/>
      <c r="M40" s="149"/>
      <c r="N40" s="149">
        <f>I40+J40+K40+L40+M40</f>
        <v>0</v>
      </c>
      <c r="O40" s="159"/>
      <c r="P40" s="151" t="s">
        <v>35</v>
      </c>
      <c r="Q40" s="181"/>
      <c r="R40" s="181"/>
      <c r="S40" s="181"/>
      <c r="T40" s="149"/>
      <c r="U40" s="149"/>
      <c r="V40" s="149"/>
      <c r="W40" s="149"/>
      <c r="X40" s="149"/>
      <c r="Y40" s="149"/>
      <c r="Z40" s="149"/>
      <c r="AA40" s="160"/>
      <c r="AB40" s="160"/>
      <c r="AC40" s="159"/>
      <c r="AD40" s="159"/>
      <c r="AE40" s="159"/>
      <c r="AF40" s="159"/>
      <c r="AG40" s="159"/>
      <c r="AH40" s="159"/>
      <c r="AI40" s="159"/>
      <c r="AJ40" s="191"/>
    </row>
    <row r="41" spans="1:36" ht="31.5" x14ac:dyDescent="0.25">
      <c r="A41" s="190">
        <v>3</v>
      </c>
      <c r="B41" s="189" t="s">
        <v>216</v>
      </c>
      <c r="C41" s="149"/>
      <c r="D41" s="149"/>
      <c r="E41" s="149"/>
      <c r="F41" s="149"/>
      <c r="G41" s="149"/>
      <c r="H41" s="149">
        <f>C41+D41+E41+F41+G41</f>
        <v>0</v>
      </c>
      <c r="I41" s="149"/>
      <c r="J41" s="149"/>
      <c r="K41" s="149"/>
      <c r="L41" s="149"/>
      <c r="M41" s="149"/>
      <c r="N41" s="149">
        <f>I41+J41+K41+L41+M41</f>
        <v>0</v>
      </c>
      <c r="O41" s="147">
        <f>AJ41</f>
        <v>23.5</v>
      </c>
      <c r="P41" s="151"/>
      <c r="Q41" s="150"/>
      <c r="R41" s="150"/>
      <c r="S41" s="150"/>
      <c r="T41" s="149"/>
      <c r="U41" s="149"/>
      <c r="V41" s="149"/>
      <c r="W41" s="149"/>
      <c r="X41" s="149"/>
      <c r="Y41" s="149"/>
      <c r="Z41" s="149">
        <f>U41+V41+W41+X41+Y41</f>
        <v>0</v>
      </c>
      <c r="AA41" s="147"/>
      <c r="AB41" s="147"/>
      <c r="AC41" s="147"/>
      <c r="AD41" s="147">
        <v>3.5</v>
      </c>
      <c r="AE41" s="147">
        <f>AA41+AB41+AC41+AD41</f>
        <v>3.5</v>
      </c>
      <c r="AF41" s="147">
        <v>5</v>
      </c>
      <c r="AG41" s="147">
        <v>5</v>
      </c>
      <c r="AH41" s="147">
        <v>5</v>
      </c>
      <c r="AI41" s="147">
        <v>5</v>
      </c>
      <c r="AJ41" s="183">
        <f>AE41+AF41+AG41+AH41+AI41</f>
        <v>23.5</v>
      </c>
    </row>
    <row r="42" spans="1:36" x14ac:dyDescent="0.25">
      <c r="A42" s="188"/>
      <c r="B42" s="65" t="s">
        <v>136</v>
      </c>
      <c r="C42" s="149">
        <f>C43+C51</f>
        <v>32</v>
      </c>
      <c r="D42" s="149">
        <f>D43+D51</f>
        <v>1.26</v>
      </c>
      <c r="E42" s="149">
        <f>E43+E51</f>
        <v>1.6</v>
      </c>
      <c r="F42" s="149">
        <f>F43+F51</f>
        <v>5</v>
      </c>
      <c r="G42" s="149">
        <f>G43+G51</f>
        <v>50</v>
      </c>
      <c r="H42" s="149">
        <f>H43+H51</f>
        <v>89.86</v>
      </c>
      <c r="I42" s="149">
        <f>I43+I51</f>
        <v>10</v>
      </c>
      <c r="J42" s="149">
        <f>J43+J51</f>
        <v>2</v>
      </c>
      <c r="K42" s="149">
        <f>K43+K51</f>
        <v>1.6</v>
      </c>
      <c r="L42" s="149">
        <f>L43+L51</f>
        <v>8.8000000000000007</v>
      </c>
      <c r="M42" s="149">
        <f>M43+M51</f>
        <v>32</v>
      </c>
      <c r="N42" s="149">
        <f>N43+N51</f>
        <v>54.4</v>
      </c>
      <c r="O42" s="147">
        <f>O43+O51</f>
        <v>585.69799999999998</v>
      </c>
      <c r="P42" s="151"/>
      <c r="Q42" s="150">
        <f>Q43+Q51</f>
        <v>0</v>
      </c>
      <c r="R42" s="150">
        <f>R43+R51</f>
        <v>0</v>
      </c>
      <c r="S42" s="150">
        <f>S43+S51</f>
        <v>32</v>
      </c>
      <c r="T42" s="149">
        <f>T43+T51</f>
        <v>0</v>
      </c>
      <c r="U42" s="149">
        <f>U43+U51</f>
        <v>32</v>
      </c>
      <c r="V42" s="149">
        <f>V43+V51</f>
        <v>1.26</v>
      </c>
      <c r="W42" s="149">
        <f>W43+W51</f>
        <v>1.6</v>
      </c>
      <c r="X42" s="149">
        <f>X43+X51</f>
        <v>5</v>
      </c>
      <c r="Y42" s="149">
        <f>Y43+Y51</f>
        <v>50</v>
      </c>
      <c r="Z42" s="149">
        <f>Z43+Z51</f>
        <v>89.86</v>
      </c>
      <c r="AA42" s="147">
        <f>AA43+AA51</f>
        <v>0</v>
      </c>
      <c r="AB42" s="147">
        <f>AB43+AB51</f>
        <v>0</v>
      </c>
      <c r="AC42" s="147">
        <f>AC43+AC51</f>
        <v>243.09100000000001</v>
      </c>
      <c r="AD42" s="147">
        <f>AD43+AD51</f>
        <v>0</v>
      </c>
      <c r="AE42" s="147">
        <f>AE43+AE51</f>
        <v>243.09100000000001</v>
      </c>
      <c r="AF42" s="147">
        <f>AF43+AF51</f>
        <v>6.7970000000000006</v>
      </c>
      <c r="AG42" s="147">
        <f>AG43+AG51</f>
        <v>13.934000000000001</v>
      </c>
      <c r="AH42" s="147">
        <f>AH43+AH51</f>
        <v>41.38</v>
      </c>
      <c r="AI42" s="147">
        <f>AI43+AI51</f>
        <v>280.49599999999998</v>
      </c>
      <c r="AJ42" s="183">
        <f>AJ43+AJ51</f>
        <v>585.69799999999998</v>
      </c>
    </row>
    <row r="43" spans="1:36" x14ac:dyDescent="0.25">
      <c r="A43" s="188"/>
      <c r="B43" s="65" t="s">
        <v>46</v>
      </c>
      <c r="C43" s="149">
        <f>C44+C45+C46+C47+C48+C49+C50</f>
        <v>32</v>
      </c>
      <c r="D43" s="149">
        <f>D44+D45+D46+D47+D48+D49+D50</f>
        <v>0</v>
      </c>
      <c r="E43" s="149">
        <f>E44+E45+E46+E47+E48+E49+E50</f>
        <v>0</v>
      </c>
      <c r="F43" s="149">
        <f>F44+F45+F46+F47+F48+F49+F50</f>
        <v>2.5</v>
      </c>
      <c r="G43" s="149">
        <f>G44+G45+G46+G47+G48+G49+G50</f>
        <v>50</v>
      </c>
      <c r="H43" s="149">
        <f>H44+H45+H46+H47+H48+H49+H50</f>
        <v>84.5</v>
      </c>
      <c r="I43" s="149">
        <f>I44+I45+I46+I47+I48+I49+I50</f>
        <v>10</v>
      </c>
      <c r="J43" s="149">
        <f>J44+J45+J46+J47+J48+J49+J50</f>
        <v>0</v>
      </c>
      <c r="K43" s="149">
        <f>K44+K45+K46+K47+K48+K49+K50</f>
        <v>0</v>
      </c>
      <c r="L43" s="149">
        <f>L44+L45+L46+L47+L48+L49+L50</f>
        <v>6.3</v>
      </c>
      <c r="M43" s="149">
        <f>M44+M45+M46+M47+M48+M49+M50</f>
        <v>32</v>
      </c>
      <c r="N43" s="149">
        <f>N44+N45+N46+N47+N48+N49+N50</f>
        <v>48.3</v>
      </c>
      <c r="O43" s="147">
        <f>O44+O45+O46+O47+O48+O49+O50</f>
        <v>557.34399999999994</v>
      </c>
      <c r="P43" s="151"/>
      <c r="Q43" s="150">
        <f>Q44+Q45+Q46+Q47+Q48+Q49+Q50</f>
        <v>0</v>
      </c>
      <c r="R43" s="150">
        <f>R44+R45+R46+R47+R48+R49+R50</f>
        <v>0</v>
      </c>
      <c r="S43" s="150">
        <f>S44+S45+S46+S47+S48+S49+S50</f>
        <v>32</v>
      </c>
      <c r="T43" s="149">
        <f>T44+T45+T46+T47+T48+T49+T50</f>
        <v>0</v>
      </c>
      <c r="U43" s="149">
        <f>U44+U45+U46+U47+U48+U49+U50</f>
        <v>32</v>
      </c>
      <c r="V43" s="149">
        <f>V44+V45+V46+V47+V48+V49+V50</f>
        <v>0</v>
      </c>
      <c r="W43" s="149">
        <f>W44+W45+W46+W47+W48+W49+W50</f>
        <v>0</v>
      </c>
      <c r="X43" s="149">
        <f>X44+X45+X46+X47+X48+X49+X50</f>
        <v>2.5</v>
      </c>
      <c r="Y43" s="149">
        <f>Y44+Y45+Y46+Y47+Y48+Y49+Y50</f>
        <v>50</v>
      </c>
      <c r="Z43" s="149">
        <f>Z44+Z45+Z46+Z47+Z48+Z49+Z50</f>
        <v>84.5</v>
      </c>
      <c r="AA43" s="147">
        <f>AA44+AA45+AA46+AA47+AA48+AA49+AA50</f>
        <v>0</v>
      </c>
      <c r="AB43" s="147">
        <f>AB44+AB45+AB46+AB47+AB48+AB49+AB50</f>
        <v>0</v>
      </c>
      <c r="AC43" s="147">
        <f>AC44+AC45+AC46+AC47+AC48+AC49+AC50</f>
        <v>243.09100000000001</v>
      </c>
      <c r="AD43" s="147">
        <f>AD44+AD45+AD46+AD47+AD48+AD49+AD50</f>
        <v>0</v>
      </c>
      <c r="AE43" s="147">
        <f>AE44+AE45+AE46+AE47+AE48+AE49+AE50</f>
        <v>243.09100000000001</v>
      </c>
      <c r="AF43" s="147">
        <f>AF44+AF45+AF46+AF47+AF48+AF49+AF50</f>
        <v>0.42899999999999999</v>
      </c>
      <c r="AG43" s="147">
        <f>AG44+AG45+AG46+AG47+AG48+AG49+AG50</f>
        <v>5.5950000000000006</v>
      </c>
      <c r="AH43" s="147">
        <f>AH44+AH45+AH46+AH47+AH48+AH49+AH50</f>
        <v>27.733000000000001</v>
      </c>
      <c r="AI43" s="147">
        <f>AI44+AI45+AI46+AI47+AI48+AI49+AI50</f>
        <v>280.49599999999998</v>
      </c>
      <c r="AJ43" s="183">
        <f>AJ44+AJ45+AJ46+AJ47+AJ48+AJ49+AJ50</f>
        <v>557.34399999999994</v>
      </c>
    </row>
    <row r="44" spans="1:36" ht="31.5" x14ac:dyDescent="0.25">
      <c r="A44" s="153" t="s">
        <v>135</v>
      </c>
      <c r="B44" s="36" t="s">
        <v>134</v>
      </c>
      <c r="C44" s="149">
        <f>U44</f>
        <v>0</v>
      </c>
      <c r="D44" s="149"/>
      <c r="E44" s="149"/>
      <c r="F44" s="149"/>
      <c r="G44" s="149"/>
      <c r="H44" s="149">
        <f>C44+D44+E44+F44+G44</f>
        <v>0</v>
      </c>
      <c r="I44" s="149">
        <f>AA44</f>
        <v>0</v>
      </c>
      <c r="J44" s="149">
        <f>AB44</f>
        <v>0</v>
      </c>
      <c r="K44" s="149"/>
      <c r="L44" s="149">
        <f>AD44</f>
        <v>0</v>
      </c>
      <c r="M44" s="149"/>
      <c r="N44" s="149">
        <f>I44+J44+K44+L44+M44</f>
        <v>0</v>
      </c>
      <c r="O44" s="147">
        <f>AJ44</f>
        <v>1.5860000000000001</v>
      </c>
      <c r="P44" s="151"/>
      <c r="Q44" s="181"/>
      <c r="R44" s="181"/>
      <c r="S44" s="181">
        <f>AI44</f>
        <v>0</v>
      </c>
      <c r="T44" s="149"/>
      <c r="U44" s="149">
        <f>AK44</f>
        <v>0</v>
      </c>
      <c r="V44" s="149"/>
      <c r="W44" s="149"/>
      <c r="X44" s="149"/>
      <c r="Y44" s="149"/>
      <c r="Z44" s="149">
        <f>U44+V44+W44+X44+Y44</f>
        <v>0</v>
      </c>
      <c r="AA44" s="147"/>
      <c r="AB44" s="147"/>
      <c r="AC44" s="21">
        <v>0.32700000000000001</v>
      </c>
      <c r="AD44" s="147"/>
      <c r="AE44" s="147">
        <f>AA44+AB44+AC44+AD44</f>
        <v>0.32700000000000001</v>
      </c>
      <c r="AF44" s="147">
        <v>0.42899999999999999</v>
      </c>
      <c r="AG44" s="147">
        <v>0.40500000000000003</v>
      </c>
      <c r="AH44" s="147">
        <v>0.42499999999999999</v>
      </c>
      <c r="AI44" s="147"/>
      <c r="AJ44" s="183">
        <f>AE44+AF44+AG44+AH44+AI44</f>
        <v>1.5860000000000001</v>
      </c>
    </row>
    <row r="45" spans="1:36" ht="31.5" x14ac:dyDescent="0.25">
      <c r="A45" s="153" t="s">
        <v>133</v>
      </c>
      <c r="B45" s="92" t="s">
        <v>132</v>
      </c>
      <c r="C45" s="149"/>
      <c r="D45" s="149"/>
      <c r="E45" s="149"/>
      <c r="F45" s="149"/>
      <c r="G45" s="149"/>
      <c r="H45" s="149">
        <f>C45+D45+E45+F45+G45</f>
        <v>0</v>
      </c>
      <c r="I45" s="149"/>
      <c r="J45" s="149"/>
      <c r="K45" s="149"/>
      <c r="L45" s="149"/>
      <c r="M45" s="149"/>
      <c r="N45" s="149">
        <f>I45+J45+K45+L45+M45</f>
        <v>0</v>
      </c>
      <c r="O45" s="147">
        <f>AJ45</f>
        <v>4.5410000000000004</v>
      </c>
      <c r="P45" s="151"/>
      <c r="Q45" s="150"/>
      <c r="R45" s="150"/>
      <c r="S45" s="150"/>
      <c r="T45" s="149"/>
      <c r="U45" s="149"/>
      <c r="V45" s="149"/>
      <c r="W45" s="149"/>
      <c r="X45" s="149"/>
      <c r="Y45" s="149"/>
      <c r="Z45" s="149">
        <f>U45+V45+W45+X45+Y45</f>
        <v>0</v>
      </c>
      <c r="AA45" s="147">
        <f>AA46</f>
        <v>0</v>
      </c>
      <c r="AB45" s="147">
        <f>AB46</f>
        <v>0</v>
      </c>
      <c r="AC45" s="21">
        <v>4.5410000000000004</v>
      </c>
      <c r="AD45" s="147"/>
      <c r="AE45" s="147">
        <f>AA45+AB45+AC45+AD45</f>
        <v>4.5410000000000004</v>
      </c>
      <c r="AF45" s="147"/>
      <c r="AG45" s="147"/>
      <c r="AH45" s="147"/>
      <c r="AI45" s="147"/>
      <c r="AJ45" s="183">
        <f>AE45+AF45+AG45+AH45+AI45</f>
        <v>4.5410000000000004</v>
      </c>
    </row>
    <row r="46" spans="1:36" ht="31.5" x14ac:dyDescent="0.25">
      <c r="A46" s="153" t="s">
        <v>131</v>
      </c>
      <c r="B46" s="25" t="s">
        <v>130</v>
      </c>
      <c r="C46" s="149"/>
      <c r="D46" s="149"/>
      <c r="E46" s="149"/>
      <c r="F46" s="149"/>
      <c r="G46" s="149"/>
      <c r="H46" s="149">
        <f>C46+D46+E46+F46+G46</f>
        <v>0</v>
      </c>
      <c r="I46" s="149"/>
      <c r="J46" s="149"/>
      <c r="K46" s="149"/>
      <c r="L46" s="149"/>
      <c r="M46" s="149"/>
      <c r="N46" s="149">
        <f>I46+J46+K46+L46+M46</f>
        <v>0</v>
      </c>
      <c r="O46" s="147">
        <f>AJ46</f>
        <v>5.19</v>
      </c>
      <c r="P46" s="151"/>
      <c r="Q46" s="150"/>
      <c r="R46" s="150"/>
      <c r="S46" s="150"/>
      <c r="T46" s="149"/>
      <c r="U46" s="149"/>
      <c r="V46" s="149"/>
      <c r="W46" s="149"/>
      <c r="X46" s="149"/>
      <c r="Y46" s="149"/>
      <c r="Z46" s="149">
        <f>U46+V46+W46+X46+Y46</f>
        <v>0</v>
      </c>
      <c r="AA46" s="147"/>
      <c r="AB46" s="147"/>
      <c r="AC46" s="147"/>
      <c r="AD46" s="147"/>
      <c r="AE46" s="147">
        <f>AA46+AB46+AC46+AD46</f>
        <v>0</v>
      </c>
      <c r="AF46" s="147"/>
      <c r="AG46" s="147">
        <v>5.19</v>
      </c>
      <c r="AH46" s="147"/>
      <c r="AI46" s="147"/>
      <c r="AJ46" s="183">
        <f>AE46+AF46+AG46+AH46+AI46</f>
        <v>5.19</v>
      </c>
    </row>
    <row r="47" spans="1:36" ht="31.5" x14ac:dyDescent="0.25">
      <c r="A47" s="153" t="s">
        <v>129</v>
      </c>
      <c r="B47" s="36" t="s">
        <v>128</v>
      </c>
      <c r="C47" s="149"/>
      <c r="D47" s="149"/>
      <c r="E47" s="149"/>
      <c r="F47" s="149"/>
      <c r="G47" s="149"/>
      <c r="H47" s="149">
        <f>C47+D47+E47+F47+G47</f>
        <v>0</v>
      </c>
      <c r="I47" s="149"/>
      <c r="J47" s="149"/>
      <c r="K47" s="149"/>
      <c r="L47" s="149"/>
      <c r="M47" s="149"/>
      <c r="N47" s="149">
        <f>I47+J47+K47+L47+M47</f>
        <v>0</v>
      </c>
      <c r="O47" s="147">
        <f>AJ47</f>
        <v>46.261000000000003</v>
      </c>
      <c r="P47" s="151"/>
      <c r="Q47" s="150"/>
      <c r="R47" s="150"/>
      <c r="S47" s="150"/>
      <c r="T47" s="149"/>
      <c r="U47" s="149"/>
      <c r="V47" s="149"/>
      <c r="W47" s="149"/>
      <c r="X47" s="149"/>
      <c r="Y47" s="149"/>
      <c r="Z47" s="149">
        <f>U47+V47+W47+X47+Y47</f>
        <v>0</v>
      </c>
      <c r="AA47" s="147">
        <f>AA48</f>
        <v>0</v>
      </c>
      <c r="AB47" s="147">
        <f>AB48</f>
        <v>0</v>
      </c>
      <c r="AC47" s="21">
        <f>46.399-0.138</f>
        <v>46.261000000000003</v>
      </c>
      <c r="AD47" s="147">
        <f>AD48</f>
        <v>0</v>
      </c>
      <c r="AE47" s="147">
        <f>AA47+AB47+AC47+AD47</f>
        <v>46.261000000000003</v>
      </c>
      <c r="AF47" s="147"/>
      <c r="AG47" s="147"/>
      <c r="AH47" s="147"/>
      <c r="AI47" s="147"/>
      <c r="AJ47" s="183">
        <f>AE47+AF47+AG47+AH47+AI47</f>
        <v>46.261000000000003</v>
      </c>
    </row>
    <row r="48" spans="1:36" x14ac:dyDescent="0.25">
      <c r="A48" s="153" t="s">
        <v>127</v>
      </c>
      <c r="B48" s="84" t="s">
        <v>126</v>
      </c>
      <c r="C48" s="149"/>
      <c r="D48" s="149"/>
      <c r="E48" s="149"/>
      <c r="F48" s="149"/>
      <c r="G48" s="149">
        <v>50</v>
      </c>
      <c r="H48" s="149">
        <f>C48+D48+E48+F48+G48</f>
        <v>50</v>
      </c>
      <c r="I48" s="149"/>
      <c r="J48" s="149"/>
      <c r="K48" s="149"/>
      <c r="L48" s="149"/>
      <c r="M48" s="149">
        <v>32</v>
      </c>
      <c r="N48" s="149">
        <f>I48+J48+K48+L48+M48</f>
        <v>32</v>
      </c>
      <c r="O48" s="147">
        <f>AJ48</f>
        <v>280.49599999999998</v>
      </c>
      <c r="P48" s="151" t="s">
        <v>36</v>
      </c>
      <c r="Q48" s="150"/>
      <c r="R48" s="150"/>
      <c r="S48" s="150"/>
      <c r="T48" s="149"/>
      <c r="U48" s="149"/>
      <c r="V48" s="149"/>
      <c r="W48" s="149"/>
      <c r="X48" s="149"/>
      <c r="Y48" s="149">
        <v>50</v>
      </c>
      <c r="Z48" s="149">
        <f>U48+V48+W48+X48+Y48</f>
        <v>50</v>
      </c>
      <c r="AA48" s="147"/>
      <c r="AB48" s="147"/>
      <c r="AC48" s="21"/>
      <c r="AD48" s="147"/>
      <c r="AE48" s="147">
        <f>AA48+AB48+AC48+AD48</f>
        <v>0</v>
      </c>
      <c r="AF48" s="147"/>
      <c r="AG48" s="147"/>
      <c r="AH48" s="147"/>
      <c r="AI48" s="147">
        <v>280.49599999999998</v>
      </c>
      <c r="AJ48" s="183">
        <f>AE48+AF48+AG48+AH48+AI48</f>
        <v>280.49599999999998</v>
      </c>
    </row>
    <row r="49" spans="1:36" x14ac:dyDescent="0.25">
      <c r="A49" s="153" t="s">
        <v>125</v>
      </c>
      <c r="B49" s="84" t="s">
        <v>124</v>
      </c>
      <c r="C49" s="149">
        <v>32</v>
      </c>
      <c r="D49" s="149"/>
      <c r="E49" s="149"/>
      <c r="F49" s="149"/>
      <c r="G49" s="149"/>
      <c r="H49" s="149">
        <f>C49+D49+E49+F49+G49</f>
        <v>32</v>
      </c>
      <c r="I49" s="149">
        <v>10</v>
      </c>
      <c r="J49" s="149"/>
      <c r="K49" s="149"/>
      <c r="L49" s="149"/>
      <c r="M49" s="149"/>
      <c r="N49" s="149">
        <f>I49+J49+K49+L49+M49</f>
        <v>10</v>
      </c>
      <c r="O49" s="147">
        <f>AJ49</f>
        <v>191.96200000000002</v>
      </c>
      <c r="P49" s="151" t="s">
        <v>36</v>
      </c>
      <c r="Q49" s="150"/>
      <c r="R49" s="150"/>
      <c r="S49" s="150">
        <v>32</v>
      </c>
      <c r="T49" s="149"/>
      <c r="U49" s="149">
        <f>T49+S49+R49+Q49</f>
        <v>32</v>
      </c>
      <c r="V49" s="149"/>
      <c r="W49" s="149"/>
      <c r="X49" s="149"/>
      <c r="Y49" s="149"/>
      <c r="Z49" s="149">
        <f>U49+V49+W49+X49+Y49</f>
        <v>32</v>
      </c>
      <c r="AA49" s="147"/>
      <c r="AB49" s="147"/>
      <c r="AC49" s="21">
        <f>192.162-0.2</f>
        <v>191.96200000000002</v>
      </c>
      <c r="AD49" s="147"/>
      <c r="AE49" s="147">
        <f>AA49+AB49+AC49+AD49</f>
        <v>191.96200000000002</v>
      </c>
      <c r="AF49" s="147"/>
      <c r="AG49" s="147"/>
      <c r="AH49" s="147"/>
      <c r="AI49" s="147"/>
      <c r="AJ49" s="183">
        <f>AE49+AF49+AG49+AH49+AI49</f>
        <v>191.96200000000002</v>
      </c>
    </row>
    <row r="50" spans="1:36" ht="31.5" x14ac:dyDescent="0.25">
      <c r="A50" s="153" t="s">
        <v>123</v>
      </c>
      <c r="B50" s="83" t="s">
        <v>122</v>
      </c>
      <c r="C50" s="149"/>
      <c r="D50" s="149"/>
      <c r="E50" s="149"/>
      <c r="F50" s="149">
        <v>2.5</v>
      </c>
      <c r="G50" s="149"/>
      <c r="H50" s="149">
        <f>C50+D50+E50+F50+G50</f>
        <v>2.5</v>
      </c>
      <c r="I50" s="149"/>
      <c r="J50" s="149"/>
      <c r="K50" s="149"/>
      <c r="L50" s="149">
        <v>6.3</v>
      </c>
      <c r="M50" s="149"/>
      <c r="N50" s="149">
        <f>I50+J50+K50+L50+M50</f>
        <v>6.3</v>
      </c>
      <c r="O50" s="147">
        <f>AJ50</f>
        <v>27.308</v>
      </c>
      <c r="P50" s="151" t="s">
        <v>36</v>
      </c>
      <c r="Q50" s="150"/>
      <c r="R50" s="150"/>
      <c r="S50" s="150"/>
      <c r="T50" s="149"/>
      <c r="U50" s="149"/>
      <c r="V50" s="149"/>
      <c r="W50" s="149"/>
      <c r="X50" s="149">
        <v>2.5</v>
      </c>
      <c r="Y50" s="149"/>
      <c r="Z50" s="149">
        <f>U50+V50+W50+X50+Y50</f>
        <v>2.5</v>
      </c>
      <c r="AA50" s="147"/>
      <c r="AB50" s="147"/>
      <c r="AC50" s="147"/>
      <c r="AD50" s="147"/>
      <c r="AE50" s="147">
        <f>AA50+AB50+AC50+AD50</f>
        <v>0</v>
      </c>
      <c r="AF50" s="147"/>
      <c r="AG50" s="147"/>
      <c r="AH50" s="147">
        <v>27.308</v>
      </c>
      <c r="AI50" s="147"/>
      <c r="AJ50" s="183">
        <f>AE50+AF50+AG50+AH50+AI50</f>
        <v>27.308</v>
      </c>
    </row>
    <row r="51" spans="1:36" x14ac:dyDescent="0.25">
      <c r="A51" s="153"/>
      <c r="B51" s="65" t="s">
        <v>45</v>
      </c>
      <c r="C51" s="149">
        <f>C52+C53+C54+C55</f>
        <v>0</v>
      </c>
      <c r="D51" s="149">
        <f>D52+D53+D54+D55</f>
        <v>1.26</v>
      </c>
      <c r="E51" s="149">
        <f>E52+E53+E54+E55</f>
        <v>1.6</v>
      </c>
      <c r="F51" s="149">
        <f>F52+F53+F54+F55</f>
        <v>2.5</v>
      </c>
      <c r="G51" s="149">
        <f>G52+G53+G54+G55</f>
        <v>0</v>
      </c>
      <c r="H51" s="149">
        <f>H52+H53+H54+H55</f>
        <v>5.3599999999999994</v>
      </c>
      <c r="I51" s="149">
        <f>I52+I53+I54+I55</f>
        <v>0</v>
      </c>
      <c r="J51" s="149">
        <f>J52+J53+J54+J55</f>
        <v>2</v>
      </c>
      <c r="K51" s="149">
        <f>K52+K53+K54+K55</f>
        <v>1.6</v>
      </c>
      <c r="L51" s="149">
        <f>L52+L53+L54+L55</f>
        <v>2.5</v>
      </c>
      <c r="M51" s="149">
        <f>M52+M53+M54+M55</f>
        <v>0</v>
      </c>
      <c r="N51" s="149">
        <f>N52+N53+N54+N55</f>
        <v>6.1</v>
      </c>
      <c r="O51" s="147">
        <f>O52+O53+O54+O55</f>
        <v>28.353999999999999</v>
      </c>
      <c r="P51" s="151"/>
      <c r="Q51" s="150">
        <f>Q52+Q53+Q54+Q55</f>
        <v>0</v>
      </c>
      <c r="R51" s="150">
        <f>R52+R53+R54+R55</f>
        <v>0</v>
      </c>
      <c r="S51" s="150">
        <f>S52+S53+S54+S55</f>
        <v>0</v>
      </c>
      <c r="T51" s="149">
        <f>T52+T53+T54+T55</f>
        <v>0</v>
      </c>
      <c r="U51" s="149">
        <f>U52+U53+U54+U55</f>
        <v>0</v>
      </c>
      <c r="V51" s="149">
        <f>V52+V53+V54+V55</f>
        <v>1.26</v>
      </c>
      <c r="W51" s="149">
        <f>W52+W53+W54+W55</f>
        <v>1.6</v>
      </c>
      <c r="X51" s="149">
        <f>X52+X53+X54+X55</f>
        <v>2.5</v>
      </c>
      <c r="Y51" s="149">
        <f>Y52+Y53+Y54+Y55</f>
        <v>0</v>
      </c>
      <c r="Z51" s="149">
        <f>Z52+Z53+Z54+Z55</f>
        <v>5.3599999999999994</v>
      </c>
      <c r="AA51" s="147">
        <f>AA52+AA53+AA54+AA55</f>
        <v>0</v>
      </c>
      <c r="AB51" s="147">
        <f>AB52+AB53+AB54+AB55</f>
        <v>0</v>
      </c>
      <c r="AC51" s="147">
        <f>AC52+AC53+AC54+AC55</f>
        <v>0</v>
      </c>
      <c r="AD51" s="147">
        <f>AD52+AD53+AD54+AD55</f>
        <v>0</v>
      </c>
      <c r="AE51" s="147">
        <f>AE52+AE53+AE54+AE55</f>
        <v>0</v>
      </c>
      <c r="AF51" s="147">
        <f>AF52+AF53+AF54+AF55</f>
        <v>6.3680000000000003</v>
      </c>
      <c r="AG51" s="147">
        <f>AG52+AG53+AG54+AG55</f>
        <v>8.3390000000000004</v>
      </c>
      <c r="AH51" s="147">
        <f>AH52+AH53+AH54+AH55</f>
        <v>13.647</v>
      </c>
      <c r="AI51" s="147">
        <f>AI52+AI53+AI54+AI55</f>
        <v>0</v>
      </c>
      <c r="AJ51" s="183">
        <f>AJ52+AJ53+AJ54+AJ55</f>
        <v>28.353999999999999</v>
      </c>
    </row>
    <row r="52" spans="1:36" ht="31.5" x14ac:dyDescent="0.25">
      <c r="A52" s="153" t="s">
        <v>120</v>
      </c>
      <c r="B52" s="83" t="s">
        <v>119</v>
      </c>
      <c r="C52" s="149"/>
      <c r="D52" s="149">
        <v>0.63</v>
      </c>
      <c r="E52" s="149"/>
      <c r="F52" s="149"/>
      <c r="G52" s="149"/>
      <c r="H52" s="149">
        <f>C52+D52+E52+F52+G52</f>
        <v>0.63</v>
      </c>
      <c r="I52" s="149"/>
      <c r="J52" s="149">
        <v>1</v>
      </c>
      <c r="K52" s="149"/>
      <c r="L52" s="149"/>
      <c r="M52" s="149"/>
      <c r="N52" s="149">
        <f>I52+J52+K52+L52+M52</f>
        <v>1</v>
      </c>
      <c r="O52" s="147">
        <f>AJ52</f>
        <v>3.1840000000000002</v>
      </c>
      <c r="P52" s="151" t="s">
        <v>215</v>
      </c>
      <c r="Q52" s="150"/>
      <c r="R52" s="150"/>
      <c r="S52" s="150"/>
      <c r="T52" s="149"/>
      <c r="U52" s="149"/>
      <c r="V52" s="149">
        <v>0.63</v>
      </c>
      <c r="W52" s="149"/>
      <c r="X52" s="149"/>
      <c r="Y52" s="149"/>
      <c r="Z52" s="149">
        <f>U52+V52+W52+X52+Y52</f>
        <v>0.63</v>
      </c>
      <c r="AA52" s="147"/>
      <c r="AB52" s="147"/>
      <c r="AC52" s="147"/>
      <c r="AD52" s="147"/>
      <c r="AE52" s="147">
        <f>AA52+AB52+AC52+AD52</f>
        <v>0</v>
      </c>
      <c r="AF52" s="147">
        <v>3.1840000000000002</v>
      </c>
      <c r="AG52" s="147"/>
      <c r="AH52" s="147"/>
      <c r="AI52" s="147"/>
      <c r="AJ52" s="183">
        <f>AE52+AF52+AG52+AH52+AI52</f>
        <v>3.1840000000000002</v>
      </c>
    </row>
    <row r="53" spans="1:36" ht="31.5" x14ac:dyDescent="0.25">
      <c r="A53" s="153" t="s">
        <v>118</v>
      </c>
      <c r="B53" s="83" t="s">
        <v>117</v>
      </c>
      <c r="C53" s="149"/>
      <c r="D53" s="149">
        <v>0.63</v>
      </c>
      <c r="E53" s="149"/>
      <c r="F53" s="149"/>
      <c r="G53" s="149"/>
      <c r="H53" s="149">
        <f>C53+D53+E53+F53+G53</f>
        <v>0.63</v>
      </c>
      <c r="I53" s="149"/>
      <c r="J53" s="149">
        <v>1</v>
      </c>
      <c r="K53" s="149"/>
      <c r="L53" s="149"/>
      <c r="M53" s="149"/>
      <c r="N53" s="149">
        <f>I53+J53+K53+L53+M53</f>
        <v>1</v>
      </c>
      <c r="O53" s="147">
        <f>AJ53</f>
        <v>3.1840000000000002</v>
      </c>
      <c r="P53" s="151" t="s">
        <v>215</v>
      </c>
      <c r="Q53" s="150"/>
      <c r="R53" s="150"/>
      <c r="S53" s="150"/>
      <c r="T53" s="149"/>
      <c r="U53" s="149"/>
      <c r="V53" s="149">
        <v>0.63</v>
      </c>
      <c r="W53" s="149"/>
      <c r="X53" s="149"/>
      <c r="Y53" s="149"/>
      <c r="Z53" s="149">
        <f>U53+V53+W53+X53+Y53</f>
        <v>0.63</v>
      </c>
      <c r="AA53" s="147"/>
      <c r="AB53" s="147"/>
      <c r="AC53" s="147"/>
      <c r="AD53" s="147"/>
      <c r="AE53" s="147">
        <f>AA53+AB53+AC53+AD53</f>
        <v>0</v>
      </c>
      <c r="AF53" s="147">
        <v>3.1840000000000002</v>
      </c>
      <c r="AG53" s="147"/>
      <c r="AH53" s="147"/>
      <c r="AI53" s="147"/>
      <c r="AJ53" s="183">
        <f>AE53+AF53+AG53+AH53+AI53</f>
        <v>3.1840000000000002</v>
      </c>
    </row>
    <row r="54" spans="1:36" ht="31.5" x14ac:dyDescent="0.25">
      <c r="A54" s="153" t="s">
        <v>116</v>
      </c>
      <c r="B54" s="83" t="s">
        <v>115</v>
      </c>
      <c r="C54" s="149"/>
      <c r="D54" s="149"/>
      <c r="E54" s="149"/>
      <c r="F54" s="149">
        <v>2.5</v>
      </c>
      <c r="G54" s="149"/>
      <c r="H54" s="149">
        <f>C54+D54+E54+F54+G54</f>
        <v>2.5</v>
      </c>
      <c r="I54" s="149"/>
      <c r="J54" s="149"/>
      <c r="K54" s="149"/>
      <c r="L54" s="149">
        <v>2.5</v>
      </c>
      <c r="M54" s="149"/>
      <c r="N54" s="149">
        <f>I54+J54+K54+L54+M54</f>
        <v>2.5</v>
      </c>
      <c r="O54" s="147">
        <f>AJ54</f>
        <v>13.647</v>
      </c>
      <c r="P54" s="151" t="s">
        <v>215</v>
      </c>
      <c r="Q54" s="150"/>
      <c r="R54" s="150"/>
      <c r="S54" s="150"/>
      <c r="T54" s="149"/>
      <c r="U54" s="149"/>
      <c r="V54" s="149"/>
      <c r="W54" s="149"/>
      <c r="X54" s="149">
        <v>2.5</v>
      </c>
      <c r="Y54" s="149"/>
      <c r="Z54" s="149">
        <f>U54+V54+W54+X54+Y54</f>
        <v>2.5</v>
      </c>
      <c r="AA54" s="147"/>
      <c r="AB54" s="147"/>
      <c r="AC54" s="147"/>
      <c r="AD54" s="147"/>
      <c r="AE54" s="147">
        <f>AA54+AB54+AC54+AD54</f>
        <v>0</v>
      </c>
      <c r="AF54" s="147"/>
      <c r="AG54" s="147"/>
      <c r="AH54" s="147">
        <v>13.647</v>
      </c>
      <c r="AI54" s="147"/>
      <c r="AJ54" s="183">
        <f>AE54+AF54+AG54+AH54+AI54</f>
        <v>13.647</v>
      </c>
    </row>
    <row r="55" spans="1:36" ht="31.5" x14ac:dyDescent="0.25">
      <c r="A55" s="153" t="s">
        <v>114</v>
      </c>
      <c r="B55" s="83" t="s">
        <v>113</v>
      </c>
      <c r="C55" s="149"/>
      <c r="D55" s="149"/>
      <c r="E55" s="149">
        <v>1.6</v>
      </c>
      <c r="F55" s="149"/>
      <c r="G55" s="149"/>
      <c r="H55" s="149">
        <f>C55+D55+E55+F55+G55</f>
        <v>1.6</v>
      </c>
      <c r="I55" s="149"/>
      <c r="J55" s="149"/>
      <c r="K55" s="149">
        <v>1.6</v>
      </c>
      <c r="L55" s="149"/>
      <c r="M55" s="149"/>
      <c r="N55" s="149">
        <f>I55+J55+K55+L55+M55</f>
        <v>1.6</v>
      </c>
      <c r="O55" s="147">
        <f>AJ55</f>
        <v>8.3390000000000004</v>
      </c>
      <c r="P55" s="151" t="s">
        <v>215</v>
      </c>
      <c r="Q55" s="150"/>
      <c r="R55" s="150"/>
      <c r="S55" s="150"/>
      <c r="T55" s="149"/>
      <c r="U55" s="149"/>
      <c r="V55" s="149"/>
      <c r="W55" s="149">
        <v>1.6</v>
      </c>
      <c r="X55" s="149"/>
      <c r="Y55" s="149"/>
      <c r="Z55" s="149">
        <f>U55+V55+W55+X55+Y55</f>
        <v>1.6</v>
      </c>
      <c r="AA55" s="147"/>
      <c r="AB55" s="147"/>
      <c r="AC55" s="147"/>
      <c r="AD55" s="147"/>
      <c r="AE55" s="147">
        <f>AA55+AB55+AC55+AD55</f>
        <v>0</v>
      </c>
      <c r="AF55" s="147"/>
      <c r="AG55" s="147">
        <v>8.3390000000000004</v>
      </c>
      <c r="AH55" s="147"/>
      <c r="AI55" s="147"/>
      <c r="AJ55" s="183">
        <f>AE55+AF55+AG55+AH55+AI55</f>
        <v>8.3390000000000004</v>
      </c>
    </row>
    <row r="56" spans="1:36" x14ac:dyDescent="0.25">
      <c r="A56" s="153"/>
      <c r="B56" s="65" t="s">
        <v>112</v>
      </c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7"/>
      <c r="P56" s="151"/>
      <c r="Q56" s="150"/>
      <c r="R56" s="150"/>
      <c r="S56" s="150"/>
      <c r="T56" s="149"/>
      <c r="U56" s="149"/>
      <c r="V56" s="149"/>
      <c r="W56" s="149"/>
      <c r="X56" s="149"/>
      <c r="Y56" s="149"/>
      <c r="Z56" s="149"/>
      <c r="AA56" s="147"/>
      <c r="AB56" s="147"/>
      <c r="AC56" s="147"/>
      <c r="AD56" s="147"/>
      <c r="AE56" s="147">
        <f>AA56+AB56+AC56+AD56</f>
        <v>0</v>
      </c>
      <c r="AF56" s="147"/>
      <c r="AG56" s="147"/>
      <c r="AH56" s="147"/>
      <c r="AI56" s="147"/>
      <c r="AJ56" s="146"/>
    </row>
    <row r="57" spans="1:36" ht="31.5" x14ac:dyDescent="0.25">
      <c r="A57" s="153" t="s">
        <v>111</v>
      </c>
      <c r="B57" s="90" t="s">
        <v>41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7">
        <f>O58</f>
        <v>253.13800000000001</v>
      </c>
      <c r="P57" s="151"/>
      <c r="Q57" s="150"/>
      <c r="R57" s="150"/>
      <c r="S57" s="150"/>
      <c r="T57" s="149"/>
      <c r="U57" s="149"/>
      <c r="V57" s="149"/>
      <c r="W57" s="149"/>
      <c r="X57" s="149"/>
      <c r="Y57" s="149"/>
      <c r="Z57" s="149"/>
      <c r="AA57" s="147">
        <f>AA58</f>
        <v>0</v>
      </c>
      <c r="AB57" s="147">
        <f>AB58</f>
        <v>0</v>
      </c>
      <c r="AC57" s="147">
        <f>AC58</f>
        <v>0</v>
      </c>
      <c r="AD57" s="147">
        <f>AD58</f>
        <v>20</v>
      </c>
      <c r="AE57" s="147">
        <f>AE58</f>
        <v>20</v>
      </c>
      <c r="AF57" s="147">
        <f>AF58</f>
        <v>20</v>
      </c>
      <c r="AG57" s="147">
        <f>AG58</f>
        <v>20</v>
      </c>
      <c r="AH57" s="147">
        <f>AH58</f>
        <v>20</v>
      </c>
      <c r="AI57" s="147">
        <f>AI58</f>
        <v>25</v>
      </c>
      <c r="AJ57" s="146">
        <f>AJ58</f>
        <v>105</v>
      </c>
    </row>
    <row r="58" spans="1:36" x14ac:dyDescent="0.25">
      <c r="A58" s="153" t="s">
        <v>110</v>
      </c>
      <c r="B58" s="84" t="s">
        <v>109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>
        <f>I58+J58+K58+L58+M58</f>
        <v>0</v>
      </c>
      <c r="O58" s="147">
        <v>253.13800000000001</v>
      </c>
      <c r="P58" s="151"/>
      <c r="Q58" s="150"/>
      <c r="R58" s="150"/>
      <c r="S58" s="150"/>
      <c r="T58" s="149"/>
      <c r="U58" s="149"/>
      <c r="V58" s="149"/>
      <c r="W58" s="149"/>
      <c r="X58" s="149"/>
      <c r="Y58" s="149"/>
      <c r="Z58" s="149"/>
      <c r="AA58" s="147"/>
      <c r="AB58" s="147"/>
      <c r="AC58" s="147"/>
      <c r="AD58" s="21">
        <v>20</v>
      </c>
      <c r="AE58" s="147">
        <f>AA58+AB58+AC58+AD58</f>
        <v>20</v>
      </c>
      <c r="AF58" s="21">
        <v>20</v>
      </c>
      <c r="AG58" s="21">
        <v>20</v>
      </c>
      <c r="AH58" s="21">
        <v>20</v>
      </c>
      <c r="AI58" s="147">
        <v>25</v>
      </c>
      <c r="AJ58" s="146">
        <f>AE58+AF58+AG58+AH58+AI58</f>
        <v>105</v>
      </c>
    </row>
    <row r="59" spans="1:36" x14ac:dyDescent="0.25">
      <c r="A59" s="153" t="s">
        <v>108</v>
      </c>
      <c r="B59" s="89" t="s">
        <v>39</v>
      </c>
      <c r="C59" s="149"/>
      <c r="D59" s="149"/>
      <c r="E59" s="149"/>
      <c r="F59" s="149"/>
      <c r="G59" s="149"/>
      <c r="H59" s="149">
        <f>C59+D59+E59+F59+G59</f>
        <v>0</v>
      </c>
      <c r="I59" s="149"/>
      <c r="J59" s="149"/>
      <c r="K59" s="149"/>
      <c r="L59" s="149"/>
      <c r="M59" s="149"/>
      <c r="N59" s="149"/>
      <c r="O59" s="147"/>
      <c r="P59" s="151"/>
      <c r="Q59" s="150"/>
      <c r="R59" s="150"/>
      <c r="S59" s="150"/>
      <c r="T59" s="149"/>
      <c r="U59" s="149"/>
      <c r="V59" s="149"/>
      <c r="W59" s="149"/>
      <c r="X59" s="149"/>
      <c r="Y59" s="149"/>
      <c r="Z59" s="149">
        <f>U59+V59+W59+X59+Y59</f>
        <v>0</v>
      </c>
      <c r="AA59" s="147"/>
      <c r="AB59" s="147"/>
      <c r="AC59" s="147"/>
      <c r="AD59" s="147"/>
      <c r="AE59" s="147">
        <f>AA59+AB59+AC59+AD59</f>
        <v>0</v>
      </c>
      <c r="AF59" s="147"/>
      <c r="AG59" s="147"/>
      <c r="AH59" s="147"/>
      <c r="AI59" s="147"/>
      <c r="AJ59" s="146"/>
    </row>
    <row r="60" spans="1:36" ht="31.5" x14ac:dyDescent="0.25">
      <c r="A60" s="153" t="s">
        <v>107</v>
      </c>
      <c r="B60" s="65" t="s">
        <v>106</v>
      </c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7">
        <f>O61</f>
        <v>2.2999999999999998</v>
      </c>
      <c r="P60" s="151"/>
      <c r="Q60" s="150"/>
      <c r="R60" s="150"/>
      <c r="S60" s="150"/>
      <c r="T60" s="149"/>
      <c r="U60" s="149"/>
      <c r="V60" s="149"/>
      <c r="W60" s="149"/>
      <c r="X60" s="149"/>
      <c r="Y60" s="149"/>
      <c r="Z60" s="149"/>
      <c r="AA60" s="147">
        <f>AA61</f>
        <v>0</v>
      </c>
      <c r="AB60" s="147">
        <f>AB61</f>
        <v>0</v>
      </c>
      <c r="AC60" s="147">
        <f>AC61</f>
        <v>0.95</v>
      </c>
      <c r="AD60" s="147">
        <f>AD61</f>
        <v>0</v>
      </c>
      <c r="AE60" s="147">
        <f>AE61</f>
        <v>0.95</v>
      </c>
      <c r="AF60" s="147">
        <f>AF61</f>
        <v>0.45</v>
      </c>
      <c r="AG60" s="147">
        <f>AG61</f>
        <v>0.45</v>
      </c>
      <c r="AH60" s="147">
        <f>AH61</f>
        <v>0.45</v>
      </c>
      <c r="AI60" s="147">
        <f>AI61</f>
        <v>0</v>
      </c>
      <c r="AJ60" s="146">
        <f>AJ61</f>
        <v>2.2999999999999998</v>
      </c>
    </row>
    <row r="61" spans="1:36" x14ac:dyDescent="0.25">
      <c r="A61" s="153" t="s">
        <v>105</v>
      </c>
      <c r="B61" s="36" t="s">
        <v>104</v>
      </c>
      <c r="C61" s="149"/>
      <c r="D61" s="149"/>
      <c r="E61" s="149"/>
      <c r="F61" s="149"/>
      <c r="G61" s="149"/>
      <c r="H61" s="149">
        <f>C61+D61+E61+F61+G61</f>
        <v>0</v>
      </c>
      <c r="I61" s="149"/>
      <c r="J61" s="149"/>
      <c r="K61" s="149"/>
      <c r="L61" s="149"/>
      <c r="M61" s="149"/>
      <c r="N61" s="149">
        <f>I61+J61+K61+L61+M61</f>
        <v>0</v>
      </c>
      <c r="O61" s="147">
        <f>AJ61</f>
        <v>2.2999999999999998</v>
      </c>
      <c r="P61" s="151"/>
      <c r="Q61" s="150"/>
      <c r="R61" s="150"/>
      <c r="S61" s="150"/>
      <c r="T61" s="149"/>
      <c r="U61" s="149"/>
      <c r="V61" s="149"/>
      <c r="W61" s="149"/>
      <c r="X61" s="149"/>
      <c r="Y61" s="149"/>
      <c r="Z61" s="149">
        <f>U61+V61+W61+X61+Y61</f>
        <v>0</v>
      </c>
      <c r="AA61" s="147"/>
      <c r="AB61" s="147"/>
      <c r="AC61" s="21">
        <v>0.95</v>
      </c>
      <c r="AD61" s="147"/>
      <c r="AE61" s="147">
        <f>AA61+AB61+AC61+AD61</f>
        <v>0.95</v>
      </c>
      <c r="AF61" s="147">
        <v>0.45</v>
      </c>
      <c r="AG61" s="147">
        <v>0.45</v>
      </c>
      <c r="AH61" s="147">
        <v>0.45</v>
      </c>
      <c r="AI61" s="147"/>
      <c r="AJ61" s="146">
        <f>AE61+AF61+AG61+AH61+AI61</f>
        <v>2.2999999999999998</v>
      </c>
    </row>
    <row r="62" spans="1:36" x14ac:dyDescent="0.25">
      <c r="A62" s="153" t="s">
        <v>103</v>
      </c>
      <c r="B62" s="88" t="s">
        <v>102</v>
      </c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7">
        <f>O63+O64</f>
        <v>6.8</v>
      </c>
      <c r="P62" s="151"/>
      <c r="Q62" s="150"/>
      <c r="R62" s="150"/>
      <c r="S62" s="150"/>
      <c r="T62" s="149"/>
      <c r="U62" s="149"/>
      <c r="V62" s="149"/>
      <c r="W62" s="149"/>
      <c r="X62" s="149"/>
      <c r="Y62" s="149"/>
      <c r="Z62" s="149"/>
      <c r="AA62" s="147">
        <f>AA63+AA64</f>
        <v>0</v>
      </c>
      <c r="AB62" s="147">
        <f>AB63+AB64</f>
        <v>0</v>
      </c>
      <c r="AC62" s="147">
        <f>AC63+AC64</f>
        <v>6.5</v>
      </c>
      <c r="AD62" s="147">
        <f>AD63+AD64</f>
        <v>0</v>
      </c>
      <c r="AE62" s="147">
        <f>AE63+AE64</f>
        <v>6.5</v>
      </c>
      <c r="AF62" s="147">
        <f>AF63+AF64</f>
        <v>0.3</v>
      </c>
      <c r="AG62" s="147">
        <f>AG63+AG64</f>
        <v>0</v>
      </c>
      <c r="AH62" s="147">
        <f>AH63+AH64</f>
        <v>0</v>
      </c>
      <c r="AI62" s="147">
        <f>AI63+AI64</f>
        <v>0</v>
      </c>
      <c r="AJ62" s="146">
        <f>AJ63+AJ64</f>
        <v>6.8</v>
      </c>
    </row>
    <row r="63" spans="1:36" ht="47.25" x14ac:dyDescent="0.25">
      <c r="A63" s="153" t="s">
        <v>101</v>
      </c>
      <c r="B63" s="87" t="s">
        <v>100</v>
      </c>
      <c r="C63" s="149"/>
      <c r="D63" s="149"/>
      <c r="E63" s="149"/>
      <c r="F63" s="149"/>
      <c r="G63" s="149"/>
      <c r="H63" s="149">
        <f>C63+D63+E63+F63+G63</f>
        <v>0</v>
      </c>
      <c r="I63" s="149"/>
      <c r="J63" s="149"/>
      <c r="K63" s="149"/>
      <c r="L63" s="149"/>
      <c r="M63" s="149"/>
      <c r="N63" s="149">
        <f>I63+J63+K63+L63+M63</f>
        <v>0</v>
      </c>
      <c r="O63" s="147">
        <f>AJ63</f>
        <v>2.5999999999999996</v>
      </c>
      <c r="P63" s="151"/>
      <c r="Q63" s="150"/>
      <c r="R63" s="150"/>
      <c r="S63" s="150"/>
      <c r="T63" s="149"/>
      <c r="U63" s="149"/>
      <c r="V63" s="149"/>
      <c r="W63" s="149"/>
      <c r="X63" s="149"/>
      <c r="Y63" s="149"/>
      <c r="Z63" s="149">
        <f>U63+V63+W63+X63+Y63</f>
        <v>0</v>
      </c>
      <c r="AA63" s="147"/>
      <c r="AB63" s="147"/>
      <c r="AC63" s="21">
        <v>2.2999999999999998</v>
      </c>
      <c r="AD63" s="147"/>
      <c r="AE63" s="147">
        <f>AA63+AB63+AC63+AD63</f>
        <v>2.2999999999999998</v>
      </c>
      <c r="AF63" s="147">
        <v>0.3</v>
      </c>
      <c r="AG63" s="147"/>
      <c r="AH63" s="147"/>
      <c r="AI63" s="147"/>
      <c r="AJ63" s="146">
        <f>AE63+AF63+AG63+AH63+AI63</f>
        <v>2.5999999999999996</v>
      </c>
    </row>
    <row r="64" spans="1:36" ht="47.25" x14ac:dyDescent="0.25">
      <c r="A64" s="153" t="s">
        <v>99</v>
      </c>
      <c r="B64" s="87" t="s">
        <v>98</v>
      </c>
      <c r="C64" s="149"/>
      <c r="D64" s="149"/>
      <c r="E64" s="149"/>
      <c r="F64" s="149"/>
      <c r="G64" s="149"/>
      <c r="H64" s="149">
        <f>C64+D64+E64+F64+G64</f>
        <v>0</v>
      </c>
      <c r="I64" s="149"/>
      <c r="J64" s="149"/>
      <c r="K64" s="149"/>
      <c r="L64" s="149"/>
      <c r="M64" s="149"/>
      <c r="N64" s="149">
        <f>I64+J64+K64+L64+M64</f>
        <v>0</v>
      </c>
      <c r="O64" s="147">
        <f>AJ64</f>
        <v>4.2</v>
      </c>
      <c r="P64" s="151"/>
      <c r="Q64" s="150"/>
      <c r="R64" s="150"/>
      <c r="S64" s="150"/>
      <c r="T64" s="149"/>
      <c r="U64" s="149"/>
      <c r="V64" s="149"/>
      <c r="W64" s="149"/>
      <c r="X64" s="149"/>
      <c r="Y64" s="149"/>
      <c r="Z64" s="149">
        <f>U64+V64+W64+X64+Y64</f>
        <v>0</v>
      </c>
      <c r="AA64" s="147"/>
      <c r="AB64" s="147"/>
      <c r="AC64" s="21">
        <v>4.2</v>
      </c>
      <c r="AD64" s="147"/>
      <c r="AE64" s="147">
        <f>AA64+AB64+AC64+AD64</f>
        <v>4.2</v>
      </c>
      <c r="AF64" s="147"/>
      <c r="AG64" s="147"/>
      <c r="AH64" s="147"/>
      <c r="AI64" s="147"/>
      <c r="AJ64" s="146">
        <f>AE64+AF64+AG64+AH64+AI64</f>
        <v>4.2</v>
      </c>
    </row>
    <row r="65" spans="1:36" ht="31.5" x14ac:dyDescent="0.25">
      <c r="A65" s="153" t="s">
        <v>97</v>
      </c>
      <c r="B65" s="65" t="s">
        <v>96</v>
      </c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7"/>
      <c r="P65" s="151"/>
      <c r="Q65" s="150"/>
      <c r="R65" s="150"/>
      <c r="S65" s="150"/>
      <c r="T65" s="149"/>
      <c r="U65" s="149"/>
      <c r="V65" s="149"/>
      <c r="W65" s="149"/>
      <c r="X65" s="149"/>
      <c r="Y65" s="149"/>
      <c r="Z65" s="149"/>
      <c r="AA65" s="147"/>
      <c r="AB65" s="147"/>
      <c r="AC65" s="147"/>
      <c r="AD65" s="147"/>
      <c r="AE65" s="147">
        <f>AA65+AB65+AC65+AD65</f>
        <v>0</v>
      </c>
      <c r="AF65" s="147"/>
      <c r="AG65" s="147"/>
      <c r="AH65" s="147"/>
      <c r="AI65" s="147"/>
      <c r="AJ65" s="146"/>
    </row>
    <row r="66" spans="1:36" x14ac:dyDescent="0.25">
      <c r="A66" s="153" t="s">
        <v>95</v>
      </c>
      <c r="B66" s="69" t="s">
        <v>37</v>
      </c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7"/>
      <c r="P66" s="151"/>
      <c r="Q66" s="150"/>
      <c r="R66" s="150"/>
      <c r="S66" s="150"/>
      <c r="T66" s="149"/>
      <c r="U66" s="149"/>
      <c r="V66" s="149"/>
      <c r="W66" s="149"/>
      <c r="X66" s="149"/>
      <c r="Y66" s="149"/>
      <c r="Z66" s="149"/>
      <c r="AA66" s="147"/>
      <c r="AB66" s="147"/>
      <c r="AC66" s="147"/>
      <c r="AD66" s="147"/>
      <c r="AE66" s="147">
        <f>AA66+AB66+AC66+AD66</f>
        <v>0</v>
      </c>
      <c r="AF66" s="147"/>
      <c r="AG66" s="147"/>
      <c r="AH66" s="147"/>
      <c r="AI66" s="147"/>
      <c r="AJ66" s="183"/>
    </row>
    <row r="67" spans="1:36" x14ac:dyDescent="0.25">
      <c r="A67" s="153" t="s">
        <v>94</v>
      </c>
      <c r="B67" s="73" t="s">
        <v>93</v>
      </c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7">
        <f>O68+O69+O70+O71+O72</f>
        <v>55.429000000000002</v>
      </c>
      <c r="P67" s="151"/>
      <c r="Q67" s="150"/>
      <c r="R67" s="150"/>
      <c r="S67" s="150"/>
      <c r="T67" s="149"/>
      <c r="U67" s="149"/>
      <c r="V67" s="149"/>
      <c r="W67" s="149"/>
      <c r="X67" s="149"/>
      <c r="Y67" s="149"/>
      <c r="Z67" s="149"/>
      <c r="AA67" s="147">
        <f>AA68+AA69+AA70+AA71+AA72</f>
        <v>0</v>
      </c>
      <c r="AB67" s="147">
        <f>AB68+AB69+AB70+AB71+AB72</f>
        <v>0</v>
      </c>
      <c r="AC67" s="147">
        <f>AC68+AC69+AC70+AC71+AC72</f>
        <v>0.501</v>
      </c>
      <c r="AD67" s="147">
        <f>AD68+AD69+AD70+AD71+AD72</f>
        <v>0</v>
      </c>
      <c r="AE67" s="147">
        <f>AE68+AE69+AE70+AE71+AE72</f>
        <v>0.501</v>
      </c>
      <c r="AF67" s="147">
        <f>AF68+AF69+AF70+AF71+AF72</f>
        <v>22.125999999999998</v>
      </c>
      <c r="AG67" s="147">
        <f>AG68+AG69+AG70+AG71+AG72</f>
        <v>0</v>
      </c>
      <c r="AH67" s="147">
        <f>AH68+AH69+AH70+AH71+AH72</f>
        <v>32.802</v>
      </c>
      <c r="AI67" s="147">
        <f>AI68+AI69+AI70+AI71+AI72</f>
        <v>0</v>
      </c>
      <c r="AJ67" s="183">
        <f>AJ68+AJ69+AJ70+AJ71+AJ72</f>
        <v>55.429000000000002</v>
      </c>
    </row>
    <row r="68" spans="1:36" x14ac:dyDescent="0.25">
      <c r="A68" s="153" t="s">
        <v>92</v>
      </c>
      <c r="B68" s="36" t="s">
        <v>91</v>
      </c>
      <c r="C68" s="149"/>
      <c r="D68" s="149"/>
      <c r="E68" s="149"/>
      <c r="F68" s="149"/>
      <c r="G68" s="149"/>
      <c r="H68" s="149">
        <f>C68+D68+E68+F68+G68</f>
        <v>0</v>
      </c>
      <c r="I68" s="149"/>
      <c r="J68" s="149"/>
      <c r="K68" s="149"/>
      <c r="L68" s="149"/>
      <c r="M68" s="149"/>
      <c r="N68" s="149">
        <f>I68+J68+K68+L68+M68</f>
        <v>0</v>
      </c>
      <c r="O68" s="147">
        <f>AJ68</f>
        <v>13.321</v>
      </c>
      <c r="P68" s="151"/>
      <c r="Q68" s="150"/>
      <c r="R68" s="150"/>
      <c r="S68" s="150"/>
      <c r="T68" s="149"/>
      <c r="U68" s="149"/>
      <c r="V68" s="149"/>
      <c r="W68" s="149"/>
      <c r="X68" s="149"/>
      <c r="Y68" s="149"/>
      <c r="Z68" s="149">
        <f>U68+V68+W68+X68+Y68</f>
        <v>0</v>
      </c>
      <c r="AA68" s="147"/>
      <c r="AB68" s="147"/>
      <c r="AC68" s="147"/>
      <c r="AD68" s="147"/>
      <c r="AE68" s="147">
        <f>AA68+AB68+AC68+AD68</f>
        <v>0</v>
      </c>
      <c r="AF68" s="147">
        <v>13.321</v>
      </c>
      <c r="AG68" s="147"/>
      <c r="AH68" s="147"/>
      <c r="AI68" s="147"/>
      <c r="AJ68" s="183">
        <f>AE68+AF68+AG68+AH68+AI68</f>
        <v>13.321</v>
      </c>
    </row>
    <row r="69" spans="1:36" s="182" customFormat="1" ht="31.5" x14ac:dyDescent="0.25">
      <c r="A69" s="153" t="s">
        <v>90</v>
      </c>
      <c r="B69" s="25" t="s">
        <v>89</v>
      </c>
      <c r="C69" s="185"/>
      <c r="D69" s="185"/>
      <c r="E69" s="185"/>
      <c r="F69" s="185"/>
      <c r="G69" s="185"/>
      <c r="H69" s="149">
        <f>C69+D69+E69+F69+G69</f>
        <v>0</v>
      </c>
      <c r="I69" s="185"/>
      <c r="J69" s="185"/>
      <c r="K69" s="185"/>
      <c r="L69" s="185"/>
      <c r="M69" s="185"/>
      <c r="N69" s="149">
        <f>I69+J69+K69+L69+M69</f>
        <v>0</v>
      </c>
      <c r="O69" s="147">
        <f>AJ69</f>
        <v>7.9459999999999997</v>
      </c>
      <c r="P69" s="187"/>
      <c r="Q69" s="186"/>
      <c r="R69" s="186"/>
      <c r="S69" s="186"/>
      <c r="T69" s="185"/>
      <c r="U69" s="185"/>
      <c r="V69" s="185"/>
      <c r="W69" s="185"/>
      <c r="X69" s="185"/>
      <c r="Y69" s="185"/>
      <c r="Z69" s="149">
        <f>U69+V69+W69+X69+Y69</f>
        <v>0</v>
      </c>
      <c r="AA69" s="184"/>
      <c r="AB69" s="184"/>
      <c r="AC69" s="184"/>
      <c r="AD69" s="184"/>
      <c r="AE69" s="147">
        <f>AA69+AB69+AC69+AD69</f>
        <v>0</v>
      </c>
      <c r="AF69" s="147">
        <v>7.9459999999999997</v>
      </c>
      <c r="AG69" s="184"/>
      <c r="AH69" s="184"/>
      <c r="AI69" s="184"/>
      <c r="AJ69" s="183">
        <f>AE69+AF69+AG69+AH69+AI69</f>
        <v>7.9459999999999997</v>
      </c>
    </row>
    <row r="70" spans="1:36" ht="31.5" x14ac:dyDescent="0.25">
      <c r="A70" s="153" t="s">
        <v>88</v>
      </c>
      <c r="B70" s="86" t="s">
        <v>87</v>
      </c>
      <c r="C70" s="149"/>
      <c r="D70" s="149"/>
      <c r="E70" s="149"/>
      <c r="F70" s="149"/>
      <c r="G70" s="149"/>
      <c r="H70" s="149">
        <f>C70+D70+E70+F70+G70</f>
        <v>0</v>
      </c>
      <c r="I70" s="149"/>
      <c r="J70" s="149"/>
      <c r="K70" s="149"/>
      <c r="L70" s="149"/>
      <c r="M70" s="149"/>
      <c r="N70" s="149">
        <f>I70+J70+K70+L70+M70</f>
        <v>0</v>
      </c>
      <c r="O70" s="147">
        <f>AJ70</f>
        <v>0.85899999999999999</v>
      </c>
      <c r="P70" s="151"/>
      <c r="Q70" s="150"/>
      <c r="R70" s="150"/>
      <c r="S70" s="150"/>
      <c r="T70" s="149"/>
      <c r="U70" s="149"/>
      <c r="V70" s="149"/>
      <c r="W70" s="149"/>
      <c r="X70" s="149"/>
      <c r="Y70" s="149"/>
      <c r="Z70" s="149">
        <f>U70+V70+W70+X70+Y70</f>
        <v>0</v>
      </c>
      <c r="AA70" s="147"/>
      <c r="AB70" s="147"/>
      <c r="AC70" s="147"/>
      <c r="AD70" s="147"/>
      <c r="AE70" s="147">
        <f>AA70+AB70+AC70+AD70</f>
        <v>0</v>
      </c>
      <c r="AF70" s="147">
        <v>0.85899999999999999</v>
      </c>
      <c r="AG70" s="147"/>
      <c r="AH70" s="147"/>
      <c r="AI70" s="147"/>
      <c r="AJ70" s="183">
        <f>AE70+AF70+AG70+AH70+AI70</f>
        <v>0.85899999999999999</v>
      </c>
    </row>
    <row r="71" spans="1:36" ht="31.5" x14ac:dyDescent="0.25">
      <c r="A71" s="153" t="s">
        <v>86</v>
      </c>
      <c r="B71" s="86" t="s">
        <v>85</v>
      </c>
      <c r="C71" s="149"/>
      <c r="D71" s="149"/>
      <c r="E71" s="149"/>
      <c r="F71" s="149"/>
      <c r="G71" s="149"/>
      <c r="H71" s="149">
        <f>C71+D71+E71+F71+G71</f>
        <v>0</v>
      </c>
      <c r="I71" s="149"/>
      <c r="J71" s="149"/>
      <c r="K71" s="149"/>
      <c r="L71" s="149"/>
      <c r="M71" s="149"/>
      <c r="N71" s="149">
        <f>I71+J71+K71+L71+M71</f>
        <v>0</v>
      </c>
      <c r="O71" s="147">
        <f>AJ71</f>
        <v>0.501</v>
      </c>
      <c r="P71" s="151"/>
      <c r="Q71" s="150"/>
      <c r="R71" s="150"/>
      <c r="S71" s="150"/>
      <c r="T71" s="149"/>
      <c r="U71" s="149"/>
      <c r="V71" s="149"/>
      <c r="W71" s="149"/>
      <c r="X71" s="149"/>
      <c r="Y71" s="149"/>
      <c r="Z71" s="149">
        <f>U71+V71+W71+X71+Y71</f>
        <v>0</v>
      </c>
      <c r="AA71" s="147"/>
      <c r="AB71" s="147"/>
      <c r="AC71" s="21">
        <v>0.501</v>
      </c>
      <c r="AD71" s="147"/>
      <c r="AE71" s="147">
        <f>AA71+AB71+AC71+AD71</f>
        <v>0.501</v>
      </c>
      <c r="AF71" s="147"/>
      <c r="AG71" s="147"/>
      <c r="AH71" s="147"/>
      <c r="AI71" s="147"/>
      <c r="AJ71" s="183">
        <f>AE71+AF71+AG71+AH71+AI71</f>
        <v>0.501</v>
      </c>
    </row>
    <row r="72" spans="1:36" s="182" customFormat="1" x14ac:dyDescent="0.25">
      <c r="A72" s="153" t="s">
        <v>84</v>
      </c>
      <c r="B72" s="38" t="s">
        <v>83</v>
      </c>
      <c r="C72" s="185"/>
      <c r="D72" s="185"/>
      <c r="E72" s="185"/>
      <c r="F72" s="185"/>
      <c r="G72" s="185"/>
      <c r="H72" s="149">
        <f>C72+D72+E72+F72+G72</f>
        <v>0</v>
      </c>
      <c r="I72" s="185"/>
      <c r="J72" s="185"/>
      <c r="K72" s="185"/>
      <c r="L72" s="185"/>
      <c r="M72" s="185"/>
      <c r="N72" s="149">
        <f>I72+J72+K72+L72+M72</f>
        <v>0</v>
      </c>
      <c r="O72" s="147">
        <f>AJ72</f>
        <v>32.802</v>
      </c>
      <c r="P72" s="187"/>
      <c r="Q72" s="186"/>
      <c r="R72" s="186"/>
      <c r="S72" s="186"/>
      <c r="T72" s="185"/>
      <c r="U72" s="185"/>
      <c r="V72" s="185"/>
      <c r="W72" s="185"/>
      <c r="X72" s="185"/>
      <c r="Y72" s="185"/>
      <c r="Z72" s="149">
        <f>U72+V72+W72+X72+Y72</f>
        <v>0</v>
      </c>
      <c r="AA72" s="184"/>
      <c r="AB72" s="184"/>
      <c r="AC72" s="184"/>
      <c r="AD72" s="184"/>
      <c r="AE72" s="147">
        <f>AA72+AB72+AC72+AD72</f>
        <v>0</v>
      </c>
      <c r="AF72" s="184"/>
      <c r="AG72" s="184"/>
      <c r="AH72" s="147">
        <v>32.802</v>
      </c>
      <c r="AI72" s="184"/>
      <c r="AJ72" s="183">
        <f>AE72+AF72+AG72+AH72+AI72</f>
        <v>32.802</v>
      </c>
    </row>
    <row r="73" spans="1:36" x14ac:dyDescent="0.25">
      <c r="A73" s="153" t="s">
        <v>82</v>
      </c>
      <c r="B73" s="85" t="s">
        <v>81</v>
      </c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7">
        <f>O74+O75+O76</f>
        <v>115.74499999999999</v>
      </c>
      <c r="P73" s="151"/>
      <c r="Q73" s="181"/>
      <c r="R73" s="181"/>
      <c r="S73" s="181"/>
      <c r="T73" s="149"/>
      <c r="U73" s="149"/>
      <c r="V73" s="149"/>
      <c r="W73" s="149"/>
      <c r="X73" s="149"/>
      <c r="Y73" s="149"/>
      <c r="Z73" s="149"/>
      <c r="AA73" s="147">
        <f>AA74+AA75+AA76</f>
        <v>0</v>
      </c>
      <c r="AB73" s="147">
        <f>AB74+AB75+AB76</f>
        <v>0</v>
      </c>
      <c r="AC73" s="147">
        <f>AC74+AC75+AC76</f>
        <v>18.552999999999997</v>
      </c>
      <c r="AD73" s="147">
        <f>AD74+AD75+AD76</f>
        <v>0</v>
      </c>
      <c r="AE73" s="147">
        <f>AE74+AE75+AE76</f>
        <v>18.552999999999997</v>
      </c>
      <c r="AF73" s="147">
        <f>AF74+AF75+AF76</f>
        <v>15.5</v>
      </c>
      <c r="AG73" s="147">
        <f>AG74+AG75+AG76</f>
        <v>22.19</v>
      </c>
      <c r="AH73" s="147">
        <f>AH74+AH75+AH76</f>
        <v>28.814999999999998</v>
      </c>
      <c r="AI73" s="147">
        <f>AI74+AI75+AI76</f>
        <v>30.687000000000001</v>
      </c>
      <c r="AJ73" s="146">
        <f>AJ74+AJ75+AJ76</f>
        <v>115.74499999999999</v>
      </c>
    </row>
    <row r="74" spans="1:36" x14ac:dyDescent="0.25">
      <c r="A74" s="153" t="s">
        <v>80</v>
      </c>
      <c r="B74" s="84" t="s">
        <v>79</v>
      </c>
      <c r="C74" s="149"/>
      <c r="D74" s="149"/>
      <c r="E74" s="149"/>
      <c r="F74" s="149"/>
      <c r="G74" s="149"/>
      <c r="H74" s="149">
        <f>C74+D74+E74+F74+G74</f>
        <v>0</v>
      </c>
      <c r="I74" s="149"/>
      <c r="J74" s="149"/>
      <c r="K74" s="149"/>
      <c r="L74" s="149"/>
      <c r="M74" s="149"/>
      <c r="N74" s="149">
        <f>I74+J74+K74+L74+M74</f>
        <v>0</v>
      </c>
      <c r="O74" s="147">
        <f>AJ74</f>
        <v>14.641999999999999</v>
      </c>
      <c r="P74" s="151"/>
      <c r="Q74" s="181"/>
      <c r="R74" s="181"/>
      <c r="S74" s="181"/>
      <c r="T74" s="149"/>
      <c r="U74" s="149"/>
      <c r="V74" s="149"/>
      <c r="W74" s="149"/>
      <c r="X74" s="149"/>
      <c r="Y74" s="149"/>
      <c r="Z74" s="149">
        <f>U74+V74+W74+X74+Y74</f>
        <v>0</v>
      </c>
      <c r="AA74" s="147"/>
      <c r="AB74" s="147"/>
      <c r="AC74" s="21">
        <v>2.71</v>
      </c>
      <c r="AD74" s="147"/>
      <c r="AE74" s="147">
        <f>AA74+AB74+AC74+AD74</f>
        <v>2.71</v>
      </c>
      <c r="AF74" s="147">
        <v>2.8</v>
      </c>
      <c r="AG74" s="147">
        <v>2.91</v>
      </c>
      <c r="AH74" s="147">
        <v>3.0350000000000001</v>
      </c>
      <c r="AI74" s="147">
        <v>3.1869999999999998</v>
      </c>
      <c r="AJ74" s="146">
        <f>AE74+AF74+AG74+AH74+AI74</f>
        <v>14.641999999999999</v>
      </c>
    </row>
    <row r="75" spans="1:36" x14ac:dyDescent="0.25">
      <c r="A75" s="153" t="s">
        <v>78</v>
      </c>
      <c r="B75" s="84" t="s">
        <v>77</v>
      </c>
      <c r="C75" s="149"/>
      <c r="D75" s="149"/>
      <c r="E75" s="149"/>
      <c r="F75" s="149"/>
      <c r="G75" s="149"/>
      <c r="H75" s="149">
        <f>C75+D75+E75+F75+G75</f>
        <v>0</v>
      </c>
      <c r="I75" s="149"/>
      <c r="J75" s="149"/>
      <c r="K75" s="149"/>
      <c r="L75" s="149"/>
      <c r="M75" s="149"/>
      <c r="N75" s="149">
        <f>I75+J75+K75+L75+M75</f>
        <v>0</v>
      </c>
      <c r="O75" s="147">
        <f>AJ75</f>
        <v>94.47999999999999</v>
      </c>
      <c r="P75" s="151"/>
      <c r="Q75" s="181"/>
      <c r="R75" s="181"/>
      <c r="S75" s="181"/>
      <c r="T75" s="149"/>
      <c r="U75" s="149"/>
      <c r="V75" s="149"/>
      <c r="W75" s="149"/>
      <c r="X75" s="149"/>
      <c r="Y75" s="149"/>
      <c r="Z75" s="149">
        <f>U75+V75+W75+X75+Y75</f>
        <v>0</v>
      </c>
      <c r="AA75" s="147"/>
      <c r="AB75" s="147"/>
      <c r="AC75" s="21">
        <v>14.58</v>
      </c>
      <c r="AD75" s="147"/>
      <c r="AE75" s="147">
        <f>AA75+AB75+AC75+AD75</f>
        <v>14.58</v>
      </c>
      <c r="AF75" s="147">
        <v>11.5</v>
      </c>
      <c r="AG75" s="147">
        <v>18</v>
      </c>
      <c r="AH75" s="147">
        <v>24.4</v>
      </c>
      <c r="AI75" s="147">
        <v>26</v>
      </c>
      <c r="AJ75" s="146">
        <f>AE75+AF75+AG75+AH75+AI75</f>
        <v>94.47999999999999</v>
      </c>
    </row>
    <row r="76" spans="1:36" ht="31.5" customHeight="1" x14ac:dyDescent="0.25">
      <c r="A76" s="153" t="s">
        <v>76</v>
      </c>
      <c r="B76" s="84" t="s">
        <v>214</v>
      </c>
      <c r="C76" s="149"/>
      <c r="D76" s="149"/>
      <c r="E76" s="149"/>
      <c r="F76" s="149"/>
      <c r="G76" s="149"/>
      <c r="H76" s="149">
        <f>C76+D76+E76+F76+G76</f>
        <v>0</v>
      </c>
      <c r="I76" s="149"/>
      <c r="J76" s="149"/>
      <c r="K76" s="149"/>
      <c r="L76" s="149"/>
      <c r="M76" s="149"/>
      <c r="N76" s="149">
        <f>I76+J76+K76+L76+M76</f>
        <v>0</v>
      </c>
      <c r="O76" s="147">
        <f>AJ76</f>
        <v>6.6230000000000002</v>
      </c>
      <c r="P76" s="151"/>
      <c r="Q76" s="181"/>
      <c r="R76" s="181"/>
      <c r="S76" s="181"/>
      <c r="T76" s="149"/>
      <c r="U76" s="149"/>
      <c r="V76" s="149"/>
      <c r="W76" s="149"/>
      <c r="X76" s="149"/>
      <c r="Y76" s="149"/>
      <c r="Z76" s="149">
        <f>U76+V76+W76+X76+Y76</f>
        <v>0</v>
      </c>
      <c r="AA76" s="147"/>
      <c r="AB76" s="147"/>
      <c r="AC76" s="21">
        <v>1.2629999999999999</v>
      </c>
      <c r="AD76" s="147"/>
      <c r="AE76" s="147">
        <f>AA76+AB76+AC76+AD76</f>
        <v>1.2629999999999999</v>
      </c>
      <c r="AF76" s="147">
        <v>1.2</v>
      </c>
      <c r="AG76" s="147">
        <v>1.28</v>
      </c>
      <c r="AH76" s="147">
        <v>1.38</v>
      </c>
      <c r="AI76" s="147">
        <v>1.5</v>
      </c>
      <c r="AJ76" s="146">
        <f>AE76+AF76+AG76+AH76+AI76</f>
        <v>6.6230000000000002</v>
      </c>
    </row>
    <row r="77" spans="1:36" ht="31.5" x14ac:dyDescent="0.25">
      <c r="A77" s="153" t="s">
        <v>74</v>
      </c>
      <c r="B77" s="40" t="s">
        <v>20</v>
      </c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7">
        <f>O78+O79+O80+O81</f>
        <v>34.555999999999997</v>
      </c>
      <c r="P77" s="151"/>
      <c r="Q77" s="181"/>
      <c r="R77" s="181"/>
      <c r="S77" s="181"/>
      <c r="T77" s="149"/>
      <c r="U77" s="149"/>
      <c r="V77" s="149"/>
      <c r="W77" s="149"/>
      <c r="X77" s="149"/>
      <c r="Y77" s="149"/>
      <c r="Z77" s="149"/>
      <c r="AA77" s="147">
        <f>AA78+AA79+AA80+AA81</f>
        <v>0</v>
      </c>
      <c r="AB77" s="147">
        <f>AB78+AB79+AB80+AB81</f>
        <v>0</v>
      </c>
      <c r="AC77" s="147">
        <f>AC78+AC79+AC80+AC81</f>
        <v>0</v>
      </c>
      <c r="AD77" s="147">
        <f>AD78+AD79+AD80+AD81</f>
        <v>0</v>
      </c>
      <c r="AE77" s="147">
        <f>AE78+AE79+AE80+AE81</f>
        <v>0</v>
      </c>
      <c r="AF77" s="147">
        <f>AF78+AF79+AF80+AF81</f>
        <v>0</v>
      </c>
      <c r="AG77" s="147">
        <f>AG78+AG79+AG80+AG81</f>
        <v>0.61499999999999999</v>
      </c>
      <c r="AH77" s="147">
        <f>AH78+AH79+AH80+AH81</f>
        <v>3.5</v>
      </c>
      <c r="AI77" s="147">
        <f>AI78+AI79+AI80+AI81</f>
        <v>0</v>
      </c>
      <c r="AJ77" s="146">
        <f>AJ78+AJ79+AJ80+AJ81</f>
        <v>4.1150000000000002</v>
      </c>
    </row>
    <row r="78" spans="1:36" ht="31.5" x14ac:dyDescent="0.25">
      <c r="A78" s="153" t="s">
        <v>73</v>
      </c>
      <c r="B78" s="36" t="s">
        <v>72</v>
      </c>
      <c r="C78" s="149"/>
      <c r="D78" s="149"/>
      <c r="E78" s="149"/>
      <c r="F78" s="149"/>
      <c r="G78" s="149"/>
      <c r="H78" s="149">
        <f>C78+D78+E78+F78+G78</f>
        <v>0</v>
      </c>
      <c r="I78" s="149"/>
      <c r="J78" s="149"/>
      <c r="K78" s="149"/>
      <c r="L78" s="149"/>
      <c r="M78" s="149"/>
      <c r="N78" s="149">
        <f>I78+J78+K78+L78+M78</f>
        <v>0</v>
      </c>
      <c r="O78" s="147">
        <f>AJ78</f>
        <v>0.61499999999999999</v>
      </c>
      <c r="P78" s="151"/>
      <c r="Q78" s="150"/>
      <c r="R78" s="150"/>
      <c r="S78" s="150"/>
      <c r="T78" s="149"/>
      <c r="U78" s="149"/>
      <c r="V78" s="149"/>
      <c r="W78" s="149"/>
      <c r="X78" s="149"/>
      <c r="Y78" s="149"/>
      <c r="Z78" s="149">
        <f>U78+V78+W78+X78+Y78</f>
        <v>0</v>
      </c>
      <c r="AA78" s="147"/>
      <c r="AB78" s="147"/>
      <c r="AC78" s="147"/>
      <c r="AD78" s="147"/>
      <c r="AE78" s="147">
        <f>AA78+AB78+AC78+AD78</f>
        <v>0</v>
      </c>
      <c r="AF78" s="147"/>
      <c r="AG78" s="147">
        <v>0.61499999999999999</v>
      </c>
      <c r="AH78" s="147"/>
      <c r="AI78" s="147"/>
      <c r="AJ78" s="146">
        <f>AE78+AF78+AG78+AH78+AI78</f>
        <v>0.61499999999999999</v>
      </c>
    </row>
    <row r="79" spans="1:36" ht="31.5" x14ac:dyDescent="0.25">
      <c r="A79" s="153" t="s">
        <v>71</v>
      </c>
      <c r="B79" s="84" t="s">
        <v>70</v>
      </c>
      <c r="C79" s="149"/>
      <c r="D79" s="149"/>
      <c r="E79" s="149"/>
      <c r="F79" s="149"/>
      <c r="G79" s="149"/>
      <c r="H79" s="149">
        <f>C79+D79+E79+F79+G79</f>
        <v>0</v>
      </c>
      <c r="I79" s="149"/>
      <c r="J79" s="149"/>
      <c r="K79" s="149"/>
      <c r="L79" s="149"/>
      <c r="M79" s="149"/>
      <c r="N79" s="149">
        <f>I79+J79+K79+L79+M79</f>
        <v>0</v>
      </c>
      <c r="O79" s="147">
        <v>8.4849999999999994</v>
      </c>
      <c r="P79" s="151"/>
      <c r="Q79" s="150"/>
      <c r="R79" s="150"/>
      <c r="S79" s="150"/>
      <c r="T79" s="149"/>
      <c r="U79" s="149"/>
      <c r="V79" s="149"/>
      <c r="W79" s="149"/>
      <c r="X79" s="149"/>
      <c r="Y79" s="149"/>
      <c r="Z79" s="149">
        <f>U79+V79+W79+X79+Y79</f>
        <v>0</v>
      </c>
      <c r="AA79" s="147"/>
      <c r="AB79" s="147"/>
      <c r="AC79" s="147"/>
      <c r="AD79" s="147"/>
      <c r="AE79" s="147">
        <f>AA79+AB79+AC79+AD79</f>
        <v>0</v>
      </c>
      <c r="AF79" s="147"/>
      <c r="AG79" s="147"/>
      <c r="AH79" s="147"/>
      <c r="AI79" s="147"/>
      <c r="AJ79" s="146">
        <f>AE79+AF79+AG79+AH79+AI79</f>
        <v>0</v>
      </c>
    </row>
    <row r="80" spans="1:36" ht="31.5" x14ac:dyDescent="0.25">
      <c r="A80" s="153" t="s">
        <v>69</v>
      </c>
      <c r="B80" s="84" t="s">
        <v>68</v>
      </c>
      <c r="C80" s="178"/>
      <c r="D80" s="178"/>
      <c r="E80" s="178"/>
      <c r="F80" s="178"/>
      <c r="G80" s="178"/>
      <c r="H80" s="149">
        <f>C80+D80+E80+F80+G80</f>
        <v>0</v>
      </c>
      <c r="I80" s="178"/>
      <c r="J80" s="178"/>
      <c r="K80" s="178"/>
      <c r="L80" s="178"/>
      <c r="M80" s="178"/>
      <c r="N80" s="149">
        <f>I80+J80+K80+L80+M80</f>
        <v>0</v>
      </c>
      <c r="O80" s="147">
        <v>21.956</v>
      </c>
      <c r="P80" s="180"/>
      <c r="Q80" s="179"/>
      <c r="R80" s="179"/>
      <c r="S80" s="179"/>
      <c r="T80" s="178"/>
      <c r="U80" s="178"/>
      <c r="V80" s="178"/>
      <c r="W80" s="178"/>
      <c r="X80" s="178"/>
      <c r="Y80" s="178"/>
      <c r="Z80" s="149">
        <f>U80+V80+W80+X80+Y80</f>
        <v>0</v>
      </c>
      <c r="AA80" s="177"/>
      <c r="AB80" s="177"/>
      <c r="AC80" s="177"/>
      <c r="AD80" s="177"/>
      <c r="AE80" s="147">
        <f>AA80+AB80+AC80+AD80</f>
        <v>0</v>
      </c>
      <c r="AF80" s="177"/>
      <c r="AG80" s="177"/>
      <c r="AH80" s="177"/>
      <c r="AI80" s="177"/>
      <c r="AJ80" s="146">
        <f>AE80+AF80+AG80+AH80+AI80</f>
        <v>0</v>
      </c>
    </row>
    <row r="81" spans="1:36" x14ac:dyDescent="0.25">
      <c r="A81" s="169" t="s">
        <v>67</v>
      </c>
      <c r="B81" s="176" t="s">
        <v>66</v>
      </c>
      <c r="C81" s="149"/>
      <c r="D81" s="149"/>
      <c r="E81" s="149"/>
      <c r="F81" s="149"/>
      <c r="G81" s="149"/>
      <c r="H81" s="149">
        <f>C81+D81+E81+F81+G81</f>
        <v>0</v>
      </c>
      <c r="I81" s="149"/>
      <c r="J81" s="149"/>
      <c r="K81" s="149"/>
      <c r="L81" s="149"/>
      <c r="M81" s="149"/>
      <c r="N81" s="149">
        <f>I81+J81+K81+L81+M81</f>
        <v>0</v>
      </c>
      <c r="O81" s="147">
        <f>AJ81</f>
        <v>3.5</v>
      </c>
      <c r="P81" s="151"/>
      <c r="Q81" s="150"/>
      <c r="R81" s="150"/>
      <c r="S81" s="150"/>
      <c r="T81" s="149"/>
      <c r="U81" s="149"/>
      <c r="V81" s="149"/>
      <c r="W81" s="149"/>
      <c r="X81" s="149"/>
      <c r="Y81" s="149"/>
      <c r="Z81" s="149">
        <f>U81+V81+W81+X81+Y81</f>
        <v>0</v>
      </c>
      <c r="AA81" s="148"/>
      <c r="AB81" s="148"/>
      <c r="AC81" s="147"/>
      <c r="AD81" s="147"/>
      <c r="AE81" s="147">
        <f>AA81+AB81+AC81+AD81</f>
        <v>0</v>
      </c>
      <c r="AF81" s="147"/>
      <c r="AG81" s="147"/>
      <c r="AH81" s="147">
        <v>3.5</v>
      </c>
      <c r="AI81" s="147"/>
      <c r="AJ81" s="146">
        <f>AE81+AF81+AG81+AH81+AI81</f>
        <v>3.5</v>
      </c>
    </row>
    <row r="82" spans="1:36" x14ac:dyDescent="0.25">
      <c r="A82" s="175" t="s">
        <v>65</v>
      </c>
      <c r="B82" s="174" t="s">
        <v>64</v>
      </c>
      <c r="C82" s="149">
        <f>C84</f>
        <v>0</v>
      </c>
      <c r="D82" s="149">
        <f>D84</f>
        <v>0</v>
      </c>
      <c r="E82" s="149">
        <f>E84</f>
        <v>20</v>
      </c>
      <c r="F82" s="149">
        <f>F84</f>
        <v>0</v>
      </c>
      <c r="G82" s="149">
        <f>G84</f>
        <v>0</v>
      </c>
      <c r="H82" s="149">
        <f>H84</f>
        <v>20</v>
      </c>
      <c r="I82" s="149">
        <f>I84</f>
        <v>0</v>
      </c>
      <c r="J82" s="149">
        <f>J84</f>
        <v>0</v>
      </c>
      <c r="K82" s="149">
        <f>K84</f>
        <v>0</v>
      </c>
      <c r="L82" s="149">
        <f>L84</f>
        <v>0</v>
      </c>
      <c r="M82" s="149">
        <f>M84</f>
        <v>0</v>
      </c>
      <c r="N82" s="149">
        <f>N84</f>
        <v>0</v>
      </c>
      <c r="O82" s="164">
        <f>O84+O104+O115</f>
        <v>523.74399999999991</v>
      </c>
      <c r="P82" s="151" t="s">
        <v>36</v>
      </c>
      <c r="Q82" s="150">
        <f>Q84</f>
        <v>0</v>
      </c>
      <c r="R82" s="150">
        <f>R84</f>
        <v>0</v>
      </c>
      <c r="S82" s="150">
        <f>S84</f>
        <v>0</v>
      </c>
      <c r="T82" s="149">
        <f>T84</f>
        <v>0</v>
      </c>
      <c r="U82" s="149">
        <f>U84</f>
        <v>0</v>
      </c>
      <c r="V82" s="149">
        <f>V84</f>
        <v>0</v>
      </c>
      <c r="W82" s="149">
        <f>W84</f>
        <v>20</v>
      </c>
      <c r="X82" s="149">
        <f>X84</f>
        <v>0</v>
      </c>
      <c r="Y82" s="149">
        <f>Y84</f>
        <v>0</v>
      </c>
      <c r="Z82" s="149">
        <f>Z84</f>
        <v>20</v>
      </c>
      <c r="AA82" s="165">
        <f>AA84+AA104+AA115</f>
        <v>0</v>
      </c>
      <c r="AB82" s="165">
        <f>AB84+AB104+AB115</f>
        <v>0</v>
      </c>
      <c r="AC82" s="164">
        <f>AC84+AC104+AC115</f>
        <v>0</v>
      </c>
      <c r="AD82" s="164">
        <f>AD84+AD104+AD115</f>
        <v>61.556000000000004</v>
      </c>
      <c r="AE82" s="164">
        <f>AE84+AE104+AE115</f>
        <v>61.556000000000004</v>
      </c>
      <c r="AF82" s="164">
        <f>AF84+AF104+AF115</f>
        <v>37.980000000000004</v>
      </c>
      <c r="AG82" s="164">
        <f>AG84+AG104+AG115</f>
        <v>286.25300000000004</v>
      </c>
      <c r="AH82" s="164">
        <f>AH84+AH104+AH115</f>
        <v>26.8</v>
      </c>
      <c r="AI82" s="164">
        <f>AI84+AI104+AI115</f>
        <v>28.5</v>
      </c>
      <c r="AJ82" s="163">
        <f>AJ84+AJ104+AJ115</f>
        <v>441.08899999999994</v>
      </c>
    </row>
    <row r="83" spans="1:36" x14ac:dyDescent="0.25">
      <c r="A83" s="173"/>
      <c r="B83" s="172"/>
      <c r="C83" s="149">
        <f>C85+C104</f>
        <v>11.56</v>
      </c>
      <c r="D83" s="149">
        <f>D85+D104</f>
        <v>8.75</v>
      </c>
      <c r="E83" s="149">
        <f>E85+E104</f>
        <v>21.2</v>
      </c>
      <c r="F83" s="149">
        <f>F85+F104</f>
        <v>7.6</v>
      </c>
      <c r="G83" s="149">
        <f>G85+G104</f>
        <v>7.5</v>
      </c>
      <c r="H83" s="149">
        <f>H85+H104</f>
        <v>56.610000000000007</v>
      </c>
      <c r="I83" s="149">
        <f>I85+I104</f>
        <v>0</v>
      </c>
      <c r="J83" s="149">
        <f>J85+J104</f>
        <v>0</v>
      </c>
      <c r="K83" s="149">
        <f>K85+K104</f>
        <v>0</v>
      </c>
      <c r="L83" s="149">
        <f>L85+L104</f>
        <v>0</v>
      </c>
      <c r="M83" s="149">
        <f>M85+M104</f>
        <v>0</v>
      </c>
      <c r="N83" s="149">
        <f>N85+N104</f>
        <v>0</v>
      </c>
      <c r="O83" s="159"/>
      <c r="P83" s="151" t="s">
        <v>35</v>
      </c>
      <c r="Q83" s="150">
        <f>Q85+Q104</f>
        <v>0</v>
      </c>
      <c r="R83" s="150">
        <f>R85+R104</f>
        <v>0</v>
      </c>
      <c r="S83" s="150">
        <f>S85+S104</f>
        <v>0</v>
      </c>
      <c r="T83" s="149">
        <f>T85+T104</f>
        <v>11.56</v>
      </c>
      <c r="U83" s="149">
        <f>U85+U104</f>
        <v>11.56</v>
      </c>
      <c r="V83" s="149">
        <f>V85+V104</f>
        <v>8.75</v>
      </c>
      <c r="W83" s="149">
        <f>W85+W104</f>
        <v>21.2</v>
      </c>
      <c r="X83" s="149">
        <f>X85+X104</f>
        <v>7.6</v>
      </c>
      <c r="Y83" s="149">
        <f>Y85+Y104</f>
        <v>7.5</v>
      </c>
      <c r="Z83" s="149">
        <f>Z85+Z104</f>
        <v>56.610000000000007</v>
      </c>
      <c r="AA83" s="160"/>
      <c r="AB83" s="160"/>
      <c r="AC83" s="159"/>
      <c r="AD83" s="159"/>
      <c r="AE83" s="159"/>
      <c r="AF83" s="159"/>
      <c r="AG83" s="159"/>
      <c r="AH83" s="159"/>
      <c r="AI83" s="159"/>
      <c r="AJ83" s="158"/>
    </row>
    <row r="84" spans="1:36" x14ac:dyDescent="0.25">
      <c r="A84" s="153" t="s">
        <v>63</v>
      </c>
      <c r="B84" s="171" t="s">
        <v>62</v>
      </c>
      <c r="C84" s="149">
        <f>C98</f>
        <v>0</v>
      </c>
      <c r="D84" s="149">
        <f>D98</f>
        <v>0</v>
      </c>
      <c r="E84" s="149">
        <f>E98</f>
        <v>20</v>
      </c>
      <c r="F84" s="149">
        <f>F98</f>
        <v>0</v>
      </c>
      <c r="G84" s="149">
        <f>G98</f>
        <v>0</v>
      </c>
      <c r="H84" s="149">
        <f>H98</f>
        <v>20</v>
      </c>
      <c r="I84" s="149">
        <f>I98</f>
        <v>0</v>
      </c>
      <c r="J84" s="149">
        <f>J98</f>
        <v>0</v>
      </c>
      <c r="K84" s="149">
        <f>K98</f>
        <v>0</v>
      </c>
      <c r="L84" s="149">
        <f>L98</f>
        <v>0</v>
      </c>
      <c r="M84" s="149">
        <f>M98</f>
        <v>0</v>
      </c>
      <c r="N84" s="149">
        <f>N98</f>
        <v>0</v>
      </c>
      <c r="O84" s="147">
        <f>O86+O98</f>
        <v>345.82</v>
      </c>
      <c r="P84" s="151" t="s">
        <v>36</v>
      </c>
      <c r="Q84" s="150">
        <f>Q98</f>
        <v>0</v>
      </c>
      <c r="R84" s="150">
        <f>R98</f>
        <v>0</v>
      </c>
      <c r="S84" s="150">
        <f>S98</f>
        <v>0</v>
      </c>
      <c r="T84" s="149">
        <f>T98</f>
        <v>0</v>
      </c>
      <c r="U84" s="149">
        <f>U98</f>
        <v>0</v>
      </c>
      <c r="V84" s="149">
        <f>V98</f>
        <v>0</v>
      </c>
      <c r="W84" s="149">
        <f>W98</f>
        <v>20</v>
      </c>
      <c r="X84" s="149">
        <f>X98</f>
        <v>0</v>
      </c>
      <c r="Y84" s="149">
        <f>Y98</f>
        <v>0</v>
      </c>
      <c r="Z84" s="149">
        <f>Z98</f>
        <v>20</v>
      </c>
      <c r="AA84" s="148">
        <f>AA86+AA98</f>
        <v>0</v>
      </c>
      <c r="AB84" s="148">
        <f>AB86+AB98</f>
        <v>0</v>
      </c>
      <c r="AC84" s="147">
        <f>AC86+AC98</f>
        <v>0</v>
      </c>
      <c r="AD84" s="147">
        <f>AD86+AD98</f>
        <v>23.117000000000001</v>
      </c>
      <c r="AE84" s="147">
        <f>AE86+AE98</f>
        <v>23.117000000000001</v>
      </c>
      <c r="AF84" s="147">
        <f>AF86+AF98</f>
        <v>5.98</v>
      </c>
      <c r="AG84" s="147">
        <f>AG86+AG98</f>
        <v>240.16500000000002</v>
      </c>
      <c r="AH84" s="147">
        <f>AH86+AH98</f>
        <v>0</v>
      </c>
      <c r="AI84" s="147">
        <f>AI86+AI98</f>
        <v>0</v>
      </c>
      <c r="AJ84" s="146">
        <f>AJ86+AJ98</f>
        <v>269.262</v>
      </c>
    </row>
    <row r="85" spans="1:36" x14ac:dyDescent="0.25">
      <c r="A85" s="153"/>
      <c r="B85" s="171"/>
      <c r="C85" s="149">
        <f>C86</f>
        <v>2.06</v>
      </c>
      <c r="D85" s="149">
        <f>D86</f>
        <v>0.25</v>
      </c>
      <c r="E85" s="149">
        <f>E86</f>
        <v>12.899999999999999</v>
      </c>
      <c r="F85" s="149">
        <f>F86</f>
        <v>0</v>
      </c>
      <c r="G85" s="149">
        <f>G86</f>
        <v>0</v>
      </c>
      <c r="H85" s="149">
        <f>H86</f>
        <v>15.209999999999999</v>
      </c>
      <c r="I85" s="149">
        <f>I86</f>
        <v>0</v>
      </c>
      <c r="J85" s="149">
        <f>J86</f>
        <v>0</v>
      </c>
      <c r="K85" s="149">
        <f>K86</f>
        <v>0</v>
      </c>
      <c r="L85" s="149">
        <f>L86</f>
        <v>0</v>
      </c>
      <c r="M85" s="149">
        <f>M86</f>
        <v>0</v>
      </c>
      <c r="N85" s="149">
        <f>N86</f>
        <v>0</v>
      </c>
      <c r="O85" s="147"/>
      <c r="P85" s="151" t="s">
        <v>35</v>
      </c>
      <c r="Q85" s="150">
        <f>Q86</f>
        <v>0</v>
      </c>
      <c r="R85" s="150">
        <f>R86</f>
        <v>0</v>
      </c>
      <c r="S85" s="150">
        <f>S86</f>
        <v>0</v>
      </c>
      <c r="T85" s="149">
        <f>T86</f>
        <v>2.06</v>
      </c>
      <c r="U85" s="149">
        <f>U86</f>
        <v>2.06</v>
      </c>
      <c r="V85" s="149">
        <f>V86</f>
        <v>0.25</v>
      </c>
      <c r="W85" s="149">
        <f>W86</f>
        <v>12.899999999999999</v>
      </c>
      <c r="X85" s="149">
        <f>X86</f>
        <v>0</v>
      </c>
      <c r="Y85" s="149">
        <f>Y86</f>
        <v>0</v>
      </c>
      <c r="Z85" s="149">
        <f>Z86</f>
        <v>15.209999999999999</v>
      </c>
      <c r="AA85" s="148"/>
      <c r="AB85" s="148"/>
      <c r="AC85" s="147"/>
      <c r="AD85" s="147"/>
      <c r="AE85" s="147"/>
      <c r="AF85" s="147"/>
      <c r="AG85" s="147"/>
      <c r="AH85" s="147"/>
      <c r="AI85" s="147"/>
      <c r="AJ85" s="146"/>
    </row>
    <row r="86" spans="1:36" x14ac:dyDescent="0.25">
      <c r="A86" s="153"/>
      <c r="B86" s="77" t="s">
        <v>34</v>
      </c>
      <c r="C86" s="149">
        <f>C88</f>
        <v>2.06</v>
      </c>
      <c r="D86" s="149">
        <f>D88</f>
        <v>0.25</v>
      </c>
      <c r="E86" s="149">
        <f>E88</f>
        <v>12.899999999999999</v>
      </c>
      <c r="F86" s="149">
        <f>F88</f>
        <v>0</v>
      </c>
      <c r="G86" s="149">
        <f>G88</f>
        <v>0</v>
      </c>
      <c r="H86" s="149">
        <f>H88</f>
        <v>15.209999999999999</v>
      </c>
      <c r="I86" s="149">
        <f>I88</f>
        <v>0</v>
      </c>
      <c r="J86" s="149">
        <f>J88</f>
        <v>0</v>
      </c>
      <c r="K86" s="149">
        <f>K88</f>
        <v>0</v>
      </c>
      <c r="L86" s="149">
        <f>L88</f>
        <v>0</v>
      </c>
      <c r="M86" s="149">
        <f>M88</f>
        <v>0</v>
      </c>
      <c r="N86" s="149">
        <f>N88</f>
        <v>0</v>
      </c>
      <c r="O86" s="147">
        <f>O88</f>
        <v>224.268</v>
      </c>
      <c r="P86" s="151" t="s">
        <v>35</v>
      </c>
      <c r="Q86" s="150">
        <f>Q88</f>
        <v>0</v>
      </c>
      <c r="R86" s="150">
        <f>R88</f>
        <v>0</v>
      </c>
      <c r="S86" s="150">
        <f>S88</f>
        <v>0</v>
      </c>
      <c r="T86" s="149">
        <f>T88</f>
        <v>2.06</v>
      </c>
      <c r="U86" s="149">
        <f>U88</f>
        <v>2.06</v>
      </c>
      <c r="V86" s="149">
        <f>V88</f>
        <v>0.25</v>
      </c>
      <c r="W86" s="149">
        <f>W88</f>
        <v>12.899999999999999</v>
      </c>
      <c r="X86" s="149">
        <f>X88</f>
        <v>0</v>
      </c>
      <c r="Y86" s="149">
        <f>Y88</f>
        <v>0</v>
      </c>
      <c r="Z86" s="149">
        <f>Z88</f>
        <v>15.209999999999999</v>
      </c>
      <c r="AA86" s="148">
        <f>AA88</f>
        <v>0</v>
      </c>
      <c r="AB86" s="148">
        <f>AB88</f>
        <v>0</v>
      </c>
      <c r="AC86" s="147">
        <f>AC88</f>
        <v>0</v>
      </c>
      <c r="AD86" s="147">
        <f>AD88</f>
        <v>23.117000000000001</v>
      </c>
      <c r="AE86" s="147">
        <f>AE88</f>
        <v>23.117000000000001</v>
      </c>
      <c r="AF86" s="147">
        <f>AF88</f>
        <v>5.98</v>
      </c>
      <c r="AG86" s="147">
        <f>AG88</f>
        <v>118.613</v>
      </c>
      <c r="AH86" s="147">
        <f>AH88</f>
        <v>0</v>
      </c>
      <c r="AI86" s="147">
        <f>AI88</f>
        <v>0</v>
      </c>
      <c r="AJ86" s="146">
        <f>AJ88</f>
        <v>147.71</v>
      </c>
    </row>
    <row r="87" spans="1:36" x14ac:dyDescent="0.25">
      <c r="A87" s="153"/>
      <c r="B87" s="77"/>
      <c r="C87" s="149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7"/>
      <c r="P87" s="151"/>
      <c r="Q87" s="150"/>
      <c r="R87" s="150"/>
      <c r="S87" s="150"/>
      <c r="T87" s="149"/>
      <c r="U87" s="149"/>
      <c r="V87" s="149"/>
      <c r="W87" s="149"/>
      <c r="X87" s="149"/>
      <c r="Y87" s="149"/>
      <c r="Z87" s="149"/>
      <c r="AA87" s="148"/>
      <c r="AB87" s="148"/>
      <c r="AC87" s="147"/>
      <c r="AD87" s="147"/>
      <c r="AE87" s="147">
        <f>AA87+AB87+AC87+AD87</f>
        <v>0</v>
      </c>
      <c r="AF87" s="147"/>
      <c r="AG87" s="147"/>
      <c r="AH87" s="147"/>
      <c r="AI87" s="147"/>
      <c r="AJ87" s="146"/>
    </row>
    <row r="88" spans="1:36" x14ac:dyDescent="0.25">
      <c r="A88" s="153"/>
      <c r="B88" s="77" t="s">
        <v>33</v>
      </c>
      <c r="C88" s="149">
        <f>C91+C93+C94+C95+C96+C97</f>
        <v>2.06</v>
      </c>
      <c r="D88" s="149">
        <f>D91+D93+D94+D95+D96+D97</f>
        <v>0.25</v>
      </c>
      <c r="E88" s="149">
        <f>E91+E93+E94+E95+E96+E97</f>
        <v>12.899999999999999</v>
      </c>
      <c r="F88" s="149">
        <f>F91+F93+F94+F95+F96+F97</f>
        <v>0</v>
      </c>
      <c r="G88" s="149">
        <f>G91+G93+G94+G95+G96+G97</f>
        <v>0</v>
      </c>
      <c r="H88" s="149">
        <f>H91+H93+H94+H95+H96+H97</f>
        <v>15.209999999999999</v>
      </c>
      <c r="I88" s="149">
        <f>I91+I93+I94+I95+I96+I97</f>
        <v>0</v>
      </c>
      <c r="J88" s="149">
        <f>J91+J93+J94+J95+J96+J97</f>
        <v>0</v>
      </c>
      <c r="K88" s="149">
        <f>K91+K93+K94+K95+K96+K97</f>
        <v>0</v>
      </c>
      <c r="L88" s="149">
        <f>L91+L93+L94+L95+L96+L97</f>
        <v>0</v>
      </c>
      <c r="M88" s="149">
        <f>M91+M93+M94+M95+M96+M97</f>
        <v>0</v>
      </c>
      <c r="N88" s="149">
        <f>N91+N93+N94+N95+N96+N97</f>
        <v>0</v>
      </c>
      <c r="O88" s="147">
        <f>O90+O92</f>
        <v>224.268</v>
      </c>
      <c r="P88" s="151" t="s">
        <v>35</v>
      </c>
      <c r="Q88" s="150">
        <f>Q91+Q93+Q94+Q95+Q96+Q97</f>
        <v>0</v>
      </c>
      <c r="R88" s="150">
        <f>R91+R93+R94+R95+R96+R97</f>
        <v>0</v>
      </c>
      <c r="S88" s="150">
        <f>S91+S93+S94+S95+S96+S97</f>
        <v>0</v>
      </c>
      <c r="T88" s="149">
        <f>T91+T93+T94+T95+T96+T97</f>
        <v>2.06</v>
      </c>
      <c r="U88" s="149">
        <f>U91+U93+U94+U95+U96+U97</f>
        <v>2.06</v>
      </c>
      <c r="V88" s="149">
        <f>V91+V93+V94+V95+V96+V97</f>
        <v>0.25</v>
      </c>
      <c r="W88" s="149">
        <f>W91+W93+W94+W95+W96+W97</f>
        <v>12.899999999999999</v>
      </c>
      <c r="X88" s="149">
        <f>X91+X93+X94+X95+X96+X97</f>
        <v>0</v>
      </c>
      <c r="Y88" s="149">
        <f>Y91+Y93+Y94+Y95+Y96+Y97</f>
        <v>0</v>
      </c>
      <c r="Z88" s="149">
        <f>Z91+Z93+Z94+Z95+Z96+Z97</f>
        <v>15.209999999999999</v>
      </c>
      <c r="AA88" s="148">
        <f>AA90+AA92</f>
        <v>0</v>
      </c>
      <c r="AB88" s="148">
        <f>AB90+AB92</f>
        <v>0</v>
      </c>
      <c r="AC88" s="147">
        <f>AC90+AC92</f>
        <v>0</v>
      </c>
      <c r="AD88" s="147">
        <f>AD90+AD92</f>
        <v>23.117000000000001</v>
      </c>
      <c r="AE88" s="147">
        <f>AE90+AE92</f>
        <v>23.117000000000001</v>
      </c>
      <c r="AF88" s="147">
        <f>AF90+AF92</f>
        <v>5.98</v>
      </c>
      <c r="AG88" s="147">
        <f>AG90+AG92</f>
        <v>118.613</v>
      </c>
      <c r="AH88" s="147">
        <f>AH90+AH92</f>
        <v>0</v>
      </c>
      <c r="AI88" s="147">
        <f>AI90+AI92</f>
        <v>0</v>
      </c>
      <c r="AJ88" s="146">
        <f>AJ90+AJ92</f>
        <v>147.71</v>
      </c>
    </row>
    <row r="89" spans="1:36" x14ac:dyDescent="0.25">
      <c r="A89" s="153"/>
      <c r="B89" s="77"/>
      <c r="C89" s="149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7"/>
      <c r="P89" s="151"/>
      <c r="Q89" s="150"/>
      <c r="R89" s="150"/>
      <c r="S89" s="150"/>
      <c r="T89" s="149"/>
      <c r="U89" s="149"/>
      <c r="V89" s="149"/>
      <c r="W89" s="149"/>
      <c r="X89" s="149"/>
      <c r="Y89" s="149"/>
      <c r="Z89" s="149"/>
      <c r="AA89" s="148"/>
      <c r="AB89" s="148"/>
      <c r="AC89" s="147"/>
      <c r="AD89" s="147"/>
      <c r="AE89" s="147">
        <f>AA89+AB89+AC89+AD89</f>
        <v>0</v>
      </c>
      <c r="AF89" s="147"/>
      <c r="AG89" s="147"/>
      <c r="AH89" s="147"/>
      <c r="AI89" s="147"/>
      <c r="AJ89" s="146"/>
    </row>
    <row r="90" spans="1:36" x14ac:dyDescent="0.25">
      <c r="A90" s="153"/>
      <c r="B90" s="171" t="s">
        <v>61</v>
      </c>
      <c r="C90" s="149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7">
        <f>O91</f>
        <v>0.95799999999999996</v>
      </c>
      <c r="P90" s="151"/>
      <c r="Q90" s="150"/>
      <c r="R90" s="150"/>
      <c r="S90" s="150"/>
      <c r="T90" s="149"/>
      <c r="U90" s="149"/>
      <c r="V90" s="149"/>
      <c r="W90" s="149"/>
      <c r="X90" s="149"/>
      <c r="Y90" s="149"/>
      <c r="Z90" s="149"/>
      <c r="AA90" s="148">
        <f>AA91</f>
        <v>0</v>
      </c>
      <c r="AB90" s="148">
        <f>AB91</f>
        <v>0</v>
      </c>
      <c r="AC90" s="147">
        <f>AC91</f>
        <v>0</v>
      </c>
      <c r="AD90" s="147">
        <f>AD91</f>
        <v>0</v>
      </c>
      <c r="AE90" s="147">
        <f>AE91</f>
        <v>0</v>
      </c>
      <c r="AF90" s="147">
        <f>AF91</f>
        <v>0.95799999999999996</v>
      </c>
      <c r="AG90" s="147">
        <f>AG91</f>
        <v>0</v>
      </c>
      <c r="AH90" s="147">
        <f>AH91</f>
        <v>0</v>
      </c>
      <c r="AI90" s="147">
        <f>AI91</f>
        <v>0</v>
      </c>
      <c r="AJ90" s="146">
        <f>AJ91</f>
        <v>0.95799999999999996</v>
      </c>
    </row>
    <row r="91" spans="1:36" x14ac:dyDescent="0.25">
      <c r="A91" s="153" t="s">
        <v>60</v>
      </c>
      <c r="B91" s="154" t="s">
        <v>59</v>
      </c>
      <c r="C91" s="149"/>
      <c r="D91" s="149">
        <v>0.1</v>
      </c>
      <c r="E91" s="149"/>
      <c r="F91" s="149"/>
      <c r="G91" s="149"/>
      <c r="H91" s="149">
        <f>C91+D91+E91+F91+G91</f>
        <v>0.1</v>
      </c>
      <c r="I91" s="149"/>
      <c r="J91" s="149"/>
      <c r="K91" s="149"/>
      <c r="L91" s="149"/>
      <c r="M91" s="149"/>
      <c r="N91" s="149">
        <f>I91+J91+K91+L91+M91</f>
        <v>0</v>
      </c>
      <c r="O91" s="147">
        <f>AJ91</f>
        <v>0.95799999999999996</v>
      </c>
      <c r="P91" s="151" t="s">
        <v>35</v>
      </c>
      <c r="Q91" s="150"/>
      <c r="R91" s="150"/>
      <c r="S91" s="150"/>
      <c r="T91" s="149"/>
      <c r="U91" s="149"/>
      <c r="V91" s="149">
        <v>0.1</v>
      </c>
      <c r="W91" s="149"/>
      <c r="X91" s="149"/>
      <c r="Y91" s="149"/>
      <c r="Z91" s="149">
        <f>U91+V91+W91+X91+Y91</f>
        <v>0.1</v>
      </c>
      <c r="AA91" s="148"/>
      <c r="AB91" s="148"/>
      <c r="AC91" s="147"/>
      <c r="AD91" s="147"/>
      <c r="AE91" s="147">
        <f>AA91+AB91+AC91+AD91</f>
        <v>0</v>
      </c>
      <c r="AF91" s="147">
        <v>0.95799999999999996</v>
      </c>
      <c r="AG91" s="147"/>
      <c r="AH91" s="147"/>
      <c r="AI91" s="147"/>
      <c r="AJ91" s="146">
        <f>AE91+AF91+AG91+AH91+AI91</f>
        <v>0.95799999999999996</v>
      </c>
    </row>
    <row r="92" spans="1:36" x14ac:dyDescent="0.25">
      <c r="A92" s="153"/>
      <c r="B92" s="77" t="s">
        <v>58</v>
      </c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7">
        <f>O93+O94+O95+O96+O97</f>
        <v>223.31</v>
      </c>
      <c r="P92" s="151"/>
      <c r="Q92" s="150"/>
      <c r="R92" s="150"/>
      <c r="S92" s="150"/>
      <c r="T92" s="149"/>
      <c r="U92" s="149"/>
      <c r="V92" s="149"/>
      <c r="W92" s="149"/>
      <c r="X92" s="149"/>
      <c r="Y92" s="149"/>
      <c r="Z92" s="149"/>
      <c r="AA92" s="148">
        <f>AA93+AA94+AA95+AA96+AA97</f>
        <v>0</v>
      </c>
      <c r="AB92" s="148">
        <f>AB93+AB94+AB95+AB96+AB97</f>
        <v>0</v>
      </c>
      <c r="AC92" s="147">
        <f>AC93+AC94+AC95+AC96+AC97</f>
        <v>0</v>
      </c>
      <c r="AD92" s="147">
        <f>AD93+AD94+AD95+AD96+AD97</f>
        <v>23.117000000000001</v>
      </c>
      <c r="AE92" s="147">
        <f>AE93+AE94+AE95+AE96+AE97</f>
        <v>23.117000000000001</v>
      </c>
      <c r="AF92" s="147">
        <f>AF93+AF94+AF95+AF96+AF97</f>
        <v>5.0220000000000002</v>
      </c>
      <c r="AG92" s="147">
        <f>AG93+AG94+AG95+AG96+AG97</f>
        <v>118.613</v>
      </c>
      <c r="AH92" s="147">
        <f>AH93+AH94+AH95+AH96+AH97</f>
        <v>0</v>
      </c>
      <c r="AI92" s="147">
        <f>AI93+AI94+AI95+AI96+AI97</f>
        <v>0</v>
      </c>
      <c r="AJ92" s="146">
        <f>AJ93+AJ94+AJ95+AJ96+AJ97</f>
        <v>146.75200000000001</v>
      </c>
    </row>
    <row r="93" spans="1:36" x14ac:dyDescent="0.25">
      <c r="A93" s="153" t="s">
        <v>57</v>
      </c>
      <c r="B93" s="152" t="s">
        <v>56</v>
      </c>
      <c r="C93" s="149"/>
      <c r="D93" s="149"/>
      <c r="E93" s="149">
        <v>12.7</v>
      </c>
      <c r="F93" s="149"/>
      <c r="G93" s="149"/>
      <c r="H93" s="149">
        <f>C93+D93+E93+F93+G93</f>
        <v>12.7</v>
      </c>
      <c r="I93" s="149"/>
      <c r="J93" s="149"/>
      <c r="K93" s="149"/>
      <c r="L93" s="149"/>
      <c r="M93" s="149"/>
      <c r="N93" s="149">
        <f>I93+J93+K93+L93+M93</f>
        <v>0</v>
      </c>
      <c r="O93" s="147">
        <f>AJ93</f>
        <v>116.76</v>
      </c>
      <c r="P93" s="151" t="s">
        <v>35</v>
      </c>
      <c r="Q93" s="150"/>
      <c r="R93" s="150"/>
      <c r="S93" s="150"/>
      <c r="T93" s="149"/>
      <c r="U93" s="149">
        <f>T93+S93+R93+Q93</f>
        <v>0</v>
      </c>
      <c r="V93" s="149"/>
      <c r="W93" s="149">
        <v>12.7</v>
      </c>
      <c r="X93" s="149"/>
      <c r="Y93" s="149"/>
      <c r="Z93" s="149">
        <f>U93+V93+W93+X93+Y93</f>
        <v>12.7</v>
      </c>
      <c r="AA93" s="148"/>
      <c r="AB93" s="148"/>
      <c r="AC93" s="147"/>
      <c r="AD93" s="147"/>
      <c r="AE93" s="147">
        <f>AA93+AB93+AC93+AD93</f>
        <v>0</v>
      </c>
      <c r="AF93" s="147"/>
      <c r="AG93" s="147">
        <v>116.76</v>
      </c>
      <c r="AH93" s="147"/>
      <c r="AI93" s="147"/>
      <c r="AJ93" s="146">
        <f>AE93+AF93+AG93+AH93+AI93</f>
        <v>116.76</v>
      </c>
    </row>
    <row r="94" spans="1:36" x14ac:dyDescent="0.25">
      <c r="A94" s="153" t="s">
        <v>55</v>
      </c>
      <c r="B94" s="152" t="s">
        <v>54</v>
      </c>
      <c r="C94" s="149">
        <v>2.06</v>
      </c>
      <c r="D94" s="149"/>
      <c r="E94" s="149"/>
      <c r="F94" s="149"/>
      <c r="G94" s="149"/>
      <c r="H94" s="149">
        <f>C94+D94+E94+F94+G94</f>
        <v>2.06</v>
      </c>
      <c r="I94" s="149"/>
      <c r="J94" s="149"/>
      <c r="K94" s="149"/>
      <c r="L94" s="149"/>
      <c r="M94" s="149"/>
      <c r="N94" s="149">
        <f>I94+J94+K94+L94+M94</f>
        <v>0</v>
      </c>
      <c r="O94" s="147">
        <f>AJ94</f>
        <v>23.117000000000001</v>
      </c>
      <c r="P94" s="151" t="s">
        <v>35</v>
      </c>
      <c r="Q94" s="150"/>
      <c r="R94" s="150"/>
      <c r="S94" s="150"/>
      <c r="T94" s="149">
        <v>2.06</v>
      </c>
      <c r="U94" s="149">
        <f>T94+S94+R94+Q94</f>
        <v>2.06</v>
      </c>
      <c r="V94" s="149"/>
      <c r="W94" s="149"/>
      <c r="X94" s="149"/>
      <c r="Y94" s="149"/>
      <c r="Z94" s="149">
        <f>U94+V94+W94+X94+Y94</f>
        <v>2.06</v>
      </c>
      <c r="AA94" s="148"/>
      <c r="AB94" s="148"/>
      <c r="AC94" s="147"/>
      <c r="AD94" s="21">
        <v>23.117000000000001</v>
      </c>
      <c r="AE94" s="147">
        <f>AA94+AB94+AC94+AD94</f>
        <v>23.117000000000001</v>
      </c>
      <c r="AF94" s="147"/>
      <c r="AG94" s="147"/>
      <c r="AH94" s="147"/>
      <c r="AI94" s="147"/>
      <c r="AJ94" s="146">
        <f>AE94+AF94+AG94+AH94+AI94</f>
        <v>23.117000000000001</v>
      </c>
    </row>
    <row r="95" spans="1:36" ht="31.5" x14ac:dyDescent="0.25">
      <c r="A95" s="153" t="s">
        <v>53</v>
      </c>
      <c r="B95" s="154" t="s">
        <v>52</v>
      </c>
      <c r="C95" s="149"/>
      <c r="D95" s="149"/>
      <c r="E95" s="149"/>
      <c r="F95" s="149"/>
      <c r="G95" s="149"/>
      <c r="H95" s="149">
        <f>C95+D95+E95+F95+G95</f>
        <v>0</v>
      </c>
      <c r="I95" s="149"/>
      <c r="J95" s="149"/>
      <c r="K95" s="149"/>
      <c r="L95" s="149"/>
      <c r="M95" s="149"/>
      <c r="N95" s="149">
        <f>I95+J95+K95+L95+M95</f>
        <v>0</v>
      </c>
      <c r="O95" s="147">
        <v>76.558000000000007</v>
      </c>
      <c r="P95" s="151" t="s">
        <v>35</v>
      </c>
      <c r="Q95" s="150"/>
      <c r="R95" s="150"/>
      <c r="S95" s="150"/>
      <c r="T95" s="149"/>
      <c r="U95" s="149">
        <f>T95+S95+R95+Q95</f>
        <v>0</v>
      </c>
      <c r="V95" s="149"/>
      <c r="W95" s="149"/>
      <c r="X95" s="149"/>
      <c r="Y95" s="149"/>
      <c r="Z95" s="149">
        <f>U95+V95+W95+X95+Y95</f>
        <v>0</v>
      </c>
      <c r="AA95" s="148"/>
      <c r="AB95" s="148"/>
      <c r="AC95" s="147"/>
      <c r="AD95" s="147"/>
      <c r="AE95" s="147">
        <f>AA95+AB95+AC95+AD95</f>
        <v>0</v>
      </c>
      <c r="AF95" s="147"/>
      <c r="AG95" s="147"/>
      <c r="AH95" s="147"/>
      <c r="AI95" s="147"/>
      <c r="AJ95" s="146">
        <f>AE95+AF95+AG95+AH95+AI95</f>
        <v>0</v>
      </c>
    </row>
    <row r="96" spans="1:36" x14ac:dyDescent="0.25">
      <c r="A96" s="153" t="s">
        <v>51</v>
      </c>
      <c r="B96" s="154" t="s">
        <v>50</v>
      </c>
      <c r="C96" s="149"/>
      <c r="D96" s="149">
        <v>0.15</v>
      </c>
      <c r="E96" s="149"/>
      <c r="F96" s="149"/>
      <c r="G96" s="149"/>
      <c r="H96" s="149">
        <f>C96+D96+E96+F96+G96</f>
        <v>0.15</v>
      </c>
      <c r="I96" s="149"/>
      <c r="J96" s="149"/>
      <c r="K96" s="149"/>
      <c r="L96" s="149"/>
      <c r="M96" s="149"/>
      <c r="N96" s="149">
        <f>I96+J96+K96+L96+M96</f>
        <v>0</v>
      </c>
      <c r="O96" s="147">
        <f>AJ96</f>
        <v>5.0220000000000002</v>
      </c>
      <c r="P96" s="151" t="s">
        <v>35</v>
      </c>
      <c r="Q96" s="150"/>
      <c r="R96" s="150"/>
      <c r="S96" s="150"/>
      <c r="T96" s="149"/>
      <c r="U96" s="149">
        <f>T96+S96+R96+Q96</f>
        <v>0</v>
      </c>
      <c r="V96" s="149">
        <v>0.15</v>
      </c>
      <c r="W96" s="149"/>
      <c r="X96" s="149"/>
      <c r="Y96" s="149"/>
      <c r="Z96" s="149">
        <f>U96+V96+W96+X96+Y96</f>
        <v>0.15</v>
      </c>
      <c r="AA96" s="148"/>
      <c r="AB96" s="148"/>
      <c r="AC96" s="147"/>
      <c r="AD96" s="147"/>
      <c r="AE96" s="147">
        <f>AA96+AB96+AC96+AD96</f>
        <v>0</v>
      </c>
      <c r="AF96" s="147">
        <v>5.0220000000000002</v>
      </c>
      <c r="AG96" s="147"/>
      <c r="AH96" s="147"/>
      <c r="AI96" s="147"/>
      <c r="AJ96" s="146">
        <f>AE96+AF96+AG96+AH96+AI96</f>
        <v>5.0220000000000002</v>
      </c>
    </row>
    <row r="97" spans="1:36" ht="31.5" x14ac:dyDescent="0.25">
      <c r="A97" s="153" t="s">
        <v>49</v>
      </c>
      <c r="B97" s="154" t="s">
        <v>48</v>
      </c>
      <c r="C97" s="149"/>
      <c r="D97" s="149"/>
      <c r="E97" s="149">
        <v>0.2</v>
      </c>
      <c r="F97" s="149"/>
      <c r="G97" s="149"/>
      <c r="H97" s="149">
        <f>C97+D97+E97+F97+G97</f>
        <v>0.2</v>
      </c>
      <c r="I97" s="149"/>
      <c r="J97" s="149"/>
      <c r="K97" s="149"/>
      <c r="L97" s="149"/>
      <c r="M97" s="149"/>
      <c r="N97" s="149">
        <f>I97+J97+K97+L97+M97</f>
        <v>0</v>
      </c>
      <c r="O97" s="147">
        <f>AJ97</f>
        <v>1.853</v>
      </c>
      <c r="P97" s="151" t="s">
        <v>35</v>
      </c>
      <c r="Q97" s="150"/>
      <c r="R97" s="150"/>
      <c r="S97" s="150"/>
      <c r="T97" s="149"/>
      <c r="U97" s="149">
        <f>T97+S97+R97+Q97</f>
        <v>0</v>
      </c>
      <c r="V97" s="149"/>
      <c r="W97" s="149">
        <v>0.2</v>
      </c>
      <c r="X97" s="149"/>
      <c r="Y97" s="149"/>
      <c r="Z97" s="149">
        <f>U97+V97+W97+X97+Y97</f>
        <v>0.2</v>
      </c>
      <c r="AA97" s="148"/>
      <c r="AB97" s="148"/>
      <c r="AC97" s="147"/>
      <c r="AD97" s="147"/>
      <c r="AE97" s="147">
        <f>AA97+AB97+AC97+AD97</f>
        <v>0</v>
      </c>
      <c r="AF97" s="147"/>
      <c r="AG97" s="147">
        <v>1.853</v>
      </c>
      <c r="AH97" s="147"/>
      <c r="AI97" s="147"/>
      <c r="AJ97" s="146">
        <f>AE97+AF97+AG97+AH97+AI97</f>
        <v>1.853</v>
      </c>
    </row>
    <row r="98" spans="1:36" x14ac:dyDescent="0.25">
      <c r="A98" s="153"/>
      <c r="B98" s="170" t="s">
        <v>47</v>
      </c>
      <c r="C98" s="149"/>
      <c r="D98" s="149"/>
      <c r="E98" s="149">
        <f>E101</f>
        <v>20</v>
      </c>
      <c r="F98" s="149">
        <f>F101</f>
        <v>0</v>
      </c>
      <c r="G98" s="149">
        <f>G101</f>
        <v>0</v>
      </c>
      <c r="H98" s="149">
        <f>H101</f>
        <v>20</v>
      </c>
      <c r="I98" s="149">
        <f>I101</f>
        <v>0</v>
      </c>
      <c r="J98" s="149">
        <f>J101</f>
        <v>0</v>
      </c>
      <c r="K98" s="149">
        <f>K101</f>
        <v>0</v>
      </c>
      <c r="L98" s="149">
        <f>L101</f>
        <v>0</v>
      </c>
      <c r="M98" s="149">
        <f>M101</f>
        <v>0</v>
      </c>
      <c r="N98" s="149">
        <f>N101</f>
        <v>0</v>
      </c>
      <c r="O98" s="147">
        <f>O101</f>
        <v>121.55200000000001</v>
      </c>
      <c r="P98" s="151" t="s">
        <v>36</v>
      </c>
      <c r="Q98" s="150">
        <f>Q101</f>
        <v>0</v>
      </c>
      <c r="R98" s="150">
        <f>R101</f>
        <v>0</v>
      </c>
      <c r="S98" s="150">
        <f>S101</f>
        <v>0</v>
      </c>
      <c r="T98" s="149">
        <f>T101</f>
        <v>0</v>
      </c>
      <c r="U98" s="149">
        <f>U101</f>
        <v>0</v>
      </c>
      <c r="V98" s="149"/>
      <c r="W98" s="149">
        <f>W101</f>
        <v>20</v>
      </c>
      <c r="X98" s="149">
        <f>X101</f>
        <v>0</v>
      </c>
      <c r="Y98" s="149">
        <f>Y101</f>
        <v>0</v>
      </c>
      <c r="Z98" s="149">
        <f>Z101</f>
        <v>20</v>
      </c>
      <c r="AA98" s="148">
        <f>AA101</f>
        <v>0</v>
      </c>
      <c r="AB98" s="148">
        <f>AB101</f>
        <v>0</v>
      </c>
      <c r="AC98" s="147">
        <f>AC101</f>
        <v>0</v>
      </c>
      <c r="AD98" s="147">
        <f>AD101</f>
        <v>0</v>
      </c>
      <c r="AE98" s="147">
        <f>AE101</f>
        <v>0</v>
      </c>
      <c r="AF98" s="147">
        <f>AF101</f>
        <v>0</v>
      </c>
      <c r="AG98" s="147">
        <f>AG101</f>
        <v>121.55200000000001</v>
      </c>
      <c r="AH98" s="147">
        <f>AH101</f>
        <v>0</v>
      </c>
      <c r="AI98" s="147">
        <f>AI101</f>
        <v>0</v>
      </c>
      <c r="AJ98" s="146">
        <f>AJ101</f>
        <v>121.55200000000001</v>
      </c>
    </row>
    <row r="99" spans="1:36" x14ac:dyDescent="0.25">
      <c r="A99" s="153"/>
      <c r="B99" s="155" t="s">
        <v>46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7"/>
      <c r="P99" s="151"/>
      <c r="Q99" s="150"/>
      <c r="R99" s="150"/>
      <c r="S99" s="150"/>
      <c r="T99" s="149"/>
      <c r="U99" s="149"/>
      <c r="V99" s="149"/>
      <c r="W99" s="149"/>
      <c r="X99" s="149"/>
      <c r="Y99" s="149"/>
      <c r="Z99" s="149"/>
      <c r="AA99" s="148"/>
      <c r="AB99" s="148"/>
      <c r="AC99" s="147"/>
      <c r="AD99" s="147"/>
      <c r="AE99" s="147">
        <f>AA99+AB99+AC99+AD99</f>
        <v>0</v>
      </c>
      <c r="AF99" s="147"/>
      <c r="AG99" s="147"/>
      <c r="AH99" s="147"/>
      <c r="AI99" s="147"/>
      <c r="AJ99" s="146"/>
    </row>
    <row r="100" spans="1:36" x14ac:dyDescent="0.25">
      <c r="A100" s="153"/>
      <c r="B100" s="155" t="s">
        <v>45</v>
      </c>
      <c r="C100" s="149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7"/>
      <c r="P100" s="151"/>
      <c r="Q100" s="150"/>
      <c r="R100" s="150"/>
      <c r="S100" s="150"/>
      <c r="T100" s="149"/>
      <c r="U100" s="149"/>
      <c r="V100" s="149"/>
      <c r="W100" s="149"/>
      <c r="X100" s="149"/>
      <c r="Y100" s="149"/>
      <c r="Z100" s="149"/>
      <c r="AA100" s="148"/>
      <c r="AB100" s="148"/>
      <c r="AC100" s="147"/>
      <c r="AD100" s="147"/>
      <c r="AE100" s="147">
        <f>AA100+AB100+AC100+AD100</f>
        <v>0</v>
      </c>
      <c r="AF100" s="147"/>
      <c r="AG100" s="147"/>
      <c r="AH100" s="147"/>
      <c r="AI100" s="147"/>
      <c r="AJ100" s="146"/>
    </row>
    <row r="101" spans="1:36" x14ac:dyDescent="0.25">
      <c r="A101" s="153" t="s">
        <v>44</v>
      </c>
      <c r="B101" s="154" t="s">
        <v>43</v>
      </c>
      <c r="C101" s="149"/>
      <c r="D101" s="149"/>
      <c r="E101" s="149">
        <v>20</v>
      </c>
      <c r="F101" s="149"/>
      <c r="G101" s="149"/>
      <c r="H101" s="149">
        <f>C101+D101+E101+F101+G101</f>
        <v>20</v>
      </c>
      <c r="I101" s="149"/>
      <c r="J101" s="149"/>
      <c r="K101" s="149"/>
      <c r="L101" s="149"/>
      <c r="M101" s="149"/>
      <c r="N101" s="149">
        <f>I101+J101+K101+L101+M101</f>
        <v>0</v>
      </c>
      <c r="O101" s="147">
        <f>AJ101</f>
        <v>121.55200000000001</v>
      </c>
      <c r="P101" s="151" t="s">
        <v>36</v>
      </c>
      <c r="Q101" s="150"/>
      <c r="R101" s="150"/>
      <c r="S101" s="150"/>
      <c r="T101" s="149"/>
      <c r="U101" s="149">
        <f>T101+S101+R101+Q101</f>
        <v>0</v>
      </c>
      <c r="V101" s="149"/>
      <c r="W101" s="149">
        <v>20</v>
      </c>
      <c r="X101" s="149"/>
      <c r="Y101" s="149"/>
      <c r="Z101" s="149">
        <f>U101+V101+W101+X101+Y101</f>
        <v>20</v>
      </c>
      <c r="AA101" s="148"/>
      <c r="AB101" s="148"/>
      <c r="AC101" s="147"/>
      <c r="AD101" s="147"/>
      <c r="AE101" s="147">
        <f>AA101+AB101+AC101+AD101</f>
        <v>0</v>
      </c>
      <c r="AF101" s="147"/>
      <c r="AG101" s="147">
        <v>121.55200000000001</v>
      </c>
      <c r="AH101" s="147"/>
      <c r="AI101" s="147"/>
      <c r="AJ101" s="146">
        <f>AE101+AF101+AG101+AH101+AI101</f>
        <v>121.55200000000001</v>
      </c>
    </row>
    <row r="102" spans="1:36" ht="31.5" x14ac:dyDescent="0.25">
      <c r="A102" s="157" t="s">
        <v>42</v>
      </c>
      <c r="B102" s="156" t="s">
        <v>41</v>
      </c>
      <c r="C102" s="149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7"/>
      <c r="P102" s="151"/>
      <c r="Q102" s="150"/>
      <c r="R102" s="150"/>
      <c r="S102" s="150"/>
      <c r="T102" s="149"/>
      <c r="U102" s="149"/>
      <c r="V102" s="149"/>
      <c r="W102" s="149"/>
      <c r="X102" s="149"/>
      <c r="Y102" s="149"/>
      <c r="Z102" s="149"/>
      <c r="AA102" s="148"/>
      <c r="AB102" s="148"/>
      <c r="AC102" s="147"/>
      <c r="AD102" s="147"/>
      <c r="AE102" s="147">
        <f>AA102+AB102+AC102+AD102</f>
        <v>0</v>
      </c>
      <c r="AF102" s="147"/>
      <c r="AG102" s="147"/>
      <c r="AH102" s="147"/>
      <c r="AI102" s="147"/>
      <c r="AJ102" s="146"/>
    </row>
    <row r="103" spans="1:36" x14ac:dyDescent="0.25">
      <c r="A103" s="157" t="s">
        <v>40</v>
      </c>
      <c r="B103" s="156" t="s">
        <v>39</v>
      </c>
      <c r="C103" s="149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7"/>
      <c r="P103" s="151"/>
      <c r="Q103" s="150"/>
      <c r="R103" s="150"/>
      <c r="S103" s="150"/>
      <c r="T103" s="149"/>
      <c r="U103" s="149"/>
      <c r="V103" s="149"/>
      <c r="W103" s="149"/>
      <c r="X103" s="149"/>
      <c r="Y103" s="149"/>
      <c r="Z103" s="149"/>
      <c r="AA103" s="148"/>
      <c r="AB103" s="148"/>
      <c r="AC103" s="147"/>
      <c r="AD103" s="147"/>
      <c r="AE103" s="147">
        <f>AA103+AB103+AC103+AD103</f>
        <v>0</v>
      </c>
      <c r="AF103" s="147"/>
      <c r="AG103" s="147"/>
      <c r="AH103" s="147"/>
      <c r="AI103" s="147"/>
      <c r="AJ103" s="146"/>
    </row>
    <row r="104" spans="1:36" ht="31.5" x14ac:dyDescent="0.25">
      <c r="A104" s="157" t="s">
        <v>38</v>
      </c>
      <c r="B104" s="156" t="s">
        <v>37</v>
      </c>
      <c r="C104" s="149">
        <f>C109+C112</f>
        <v>9.5</v>
      </c>
      <c r="D104" s="149">
        <f>D109+D112</f>
        <v>8.5</v>
      </c>
      <c r="E104" s="149">
        <f>E109+E112</f>
        <v>8.3000000000000007</v>
      </c>
      <c r="F104" s="149">
        <f>F109+F112</f>
        <v>7.6</v>
      </c>
      <c r="G104" s="149">
        <f>G109+G112</f>
        <v>7.5</v>
      </c>
      <c r="H104" s="149">
        <f>H109+H112</f>
        <v>41.400000000000006</v>
      </c>
      <c r="I104" s="149">
        <f>I109+I112</f>
        <v>0</v>
      </c>
      <c r="J104" s="149">
        <f>J109+J112</f>
        <v>0</v>
      </c>
      <c r="K104" s="149">
        <f>K109+K112</f>
        <v>0</v>
      </c>
      <c r="L104" s="149">
        <f>L109+L112</f>
        <v>0</v>
      </c>
      <c r="M104" s="149">
        <f>M109+M112</f>
        <v>0</v>
      </c>
      <c r="N104" s="149"/>
      <c r="O104" s="147">
        <f>O105</f>
        <v>153.1</v>
      </c>
      <c r="P104" s="151" t="s">
        <v>35</v>
      </c>
      <c r="Q104" s="150">
        <f>Q109+Q112</f>
        <v>0</v>
      </c>
      <c r="R104" s="150">
        <f>R109+R112</f>
        <v>0</v>
      </c>
      <c r="S104" s="150">
        <f>S109+S112</f>
        <v>0</v>
      </c>
      <c r="T104" s="149">
        <f>T109+T112</f>
        <v>9.5</v>
      </c>
      <c r="U104" s="149">
        <f>U109+U112</f>
        <v>9.5</v>
      </c>
      <c r="V104" s="149">
        <f>V109+V112</f>
        <v>8.5</v>
      </c>
      <c r="W104" s="149">
        <f>W109+W112</f>
        <v>8.3000000000000007</v>
      </c>
      <c r="X104" s="149">
        <f>X109+X112</f>
        <v>7.6</v>
      </c>
      <c r="Y104" s="149">
        <f>Y109+Y112</f>
        <v>7.5</v>
      </c>
      <c r="Z104" s="149">
        <f>Z109+Z112</f>
        <v>41.400000000000006</v>
      </c>
      <c r="AA104" s="148">
        <f>AA105</f>
        <v>0</v>
      </c>
      <c r="AB104" s="148">
        <f>AB105</f>
        <v>0</v>
      </c>
      <c r="AC104" s="147">
        <f>AC105</f>
        <v>0</v>
      </c>
      <c r="AD104" s="147">
        <f>AD105</f>
        <v>35.5</v>
      </c>
      <c r="AE104" s="147">
        <f>AE105</f>
        <v>35.5</v>
      </c>
      <c r="AF104" s="147">
        <f>AF105</f>
        <v>32</v>
      </c>
      <c r="AG104" s="147">
        <f>AG105</f>
        <v>30.3</v>
      </c>
      <c r="AH104" s="147">
        <f>AH105</f>
        <v>26.8</v>
      </c>
      <c r="AI104" s="147">
        <f>AI105</f>
        <v>28.5</v>
      </c>
      <c r="AJ104" s="146">
        <f>AJ105</f>
        <v>153.1</v>
      </c>
    </row>
    <row r="105" spans="1:36" x14ac:dyDescent="0.25">
      <c r="A105" s="169"/>
      <c r="B105" s="77" t="s">
        <v>34</v>
      </c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7">
        <f>O106</f>
        <v>153.1</v>
      </c>
      <c r="P105" s="151"/>
      <c r="Q105" s="150"/>
      <c r="R105" s="150"/>
      <c r="S105" s="150"/>
      <c r="T105" s="149"/>
      <c r="U105" s="149"/>
      <c r="V105" s="149"/>
      <c r="W105" s="149"/>
      <c r="X105" s="149"/>
      <c r="Y105" s="149"/>
      <c r="Z105" s="149"/>
      <c r="AA105" s="148">
        <f>AA106</f>
        <v>0</v>
      </c>
      <c r="AB105" s="148">
        <f>AB106</f>
        <v>0</v>
      </c>
      <c r="AC105" s="147">
        <f>AC106</f>
        <v>0</v>
      </c>
      <c r="AD105" s="147">
        <f>AD106</f>
        <v>35.5</v>
      </c>
      <c r="AE105" s="147">
        <f>AE106</f>
        <v>35.5</v>
      </c>
      <c r="AF105" s="147">
        <f>AF106</f>
        <v>32</v>
      </c>
      <c r="AG105" s="147">
        <f>AG106</f>
        <v>30.3</v>
      </c>
      <c r="AH105" s="147">
        <f>AH106</f>
        <v>26.8</v>
      </c>
      <c r="AI105" s="147">
        <f>AI106</f>
        <v>28.5</v>
      </c>
      <c r="AJ105" s="146">
        <f>AJ106</f>
        <v>153.1</v>
      </c>
    </row>
    <row r="106" spans="1:36" x14ac:dyDescent="0.25">
      <c r="A106" s="169"/>
      <c r="B106" s="77" t="s">
        <v>33</v>
      </c>
      <c r="C106" s="149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7">
        <f>O107+O110</f>
        <v>153.1</v>
      </c>
      <c r="P106" s="151"/>
      <c r="Q106" s="150"/>
      <c r="R106" s="150"/>
      <c r="S106" s="150"/>
      <c r="T106" s="149"/>
      <c r="U106" s="149"/>
      <c r="V106" s="149"/>
      <c r="W106" s="149"/>
      <c r="X106" s="149"/>
      <c r="Y106" s="149"/>
      <c r="Z106" s="149"/>
      <c r="AA106" s="148">
        <f>AA107+AA110</f>
        <v>0</v>
      </c>
      <c r="AB106" s="148">
        <f>AB107+AB110</f>
        <v>0</v>
      </c>
      <c r="AC106" s="147">
        <f>AC107+AC110</f>
        <v>0</v>
      </c>
      <c r="AD106" s="147">
        <f>AD107+AD110</f>
        <v>35.5</v>
      </c>
      <c r="AE106" s="147">
        <f>AE107+AE110</f>
        <v>35.5</v>
      </c>
      <c r="AF106" s="147">
        <f>AF107+AF110</f>
        <v>32</v>
      </c>
      <c r="AG106" s="147">
        <f>AG107+AG110</f>
        <v>30.3</v>
      </c>
      <c r="AH106" s="147">
        <f>AH107+AH110</f>
        <v>26.8</v>
      </c>
      <c r="AI106" s="147">
        <f>AI107+AI110</f>
        <v>28.5</v>
      </c>
      <c r="AJ106" s="146">
        <f>AJ107+AJ110</f>
        <v>153.1</v>
      </c>
    </row>
    <row r="107" spans="1:36" x14ac:dyDescent="0.25">
      <c r="A107" s="169"/>
      <c r="B107" s="77" t="s">
        <v>32</v>
      </c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7">
        <f>O108</f>
        <v>35.1</v>
      </c>
      <c r="P107" s="151"/>
      <c r="Q107" s="150"/>
      <c r="R107" s="150"/>
      <c r="S107" s="150"/>
      <c r="T107" s="149"/>
      <c r="U107" s="149"/>
      <c r="V107" s="149"/>
      <c r="W107" s="149"/>
      <c r="X107" s="149"/>
      <c r="Y107" s="149"/>
      <c r="Z107" s="149"/>
      <c r="AA107" s="147">
        <f>AA108</f>
        <v>0</v>
      </c>
      <c r="AB107" s="147">
        <f>AB108</f>
        <v>0</v>
      </c>
      <c r="AC107" s="147">
        <f>AC108</f>
        <v>0</v>
      </c>
      <c r="AD107" s="147">
        <f>AD108</f>
        <v>7.5</v>
      </c>
      <c r="AE107" s="147">
        <f>AE108</f>
        <v>7.5</v>
      </c>
      <c r="AF107" s="147">
        <f>AF108</f>
        <v>7</v>
      </c>
      <c r="AG107" s="147">
        <f>AG108</f>
        <v>7.3</v>
      </c>
      <c r="AH107" s="147">
        <f>AH108</f>
        <v>6.8</v>
      </c>
      <c r="AI107" s="147">
        <f>AI108</f>
        <v>6.5</v>
      </c>
      <c r="AJ107" s="146">
        <f>AJ108</f>
        <v>35.1</v>
      </c>
    </row>
    <row r="108" spans="1:36" x14ac:dyDescent="0.25">
      <c r="A108" s="167" t="s">
        <v>31</v>
      </c>
      <c r="B108" s="166" t="s">
        <v>30</v>
      </c>
      <c r="C108" s="149"/>
      <c r="D108" s="149"/>
      <c r="E108" s="149"/>
      <c r="F108" s="149"/>
      <c r="G108" s="149"/>
      <c r="H108" s="149">
        <f>C108+D108+E108+F108+G108</f>
        <v>0</v>
      </c>
      <c r="I108" s="149"/>
      <c r="J108" s="149"/>
      <c r="K108" s="149"/>
      <c r="L108" s="149"/>
      <c r="M108" s="149"/>
      <c r="N108" s="149">
        <f>I108+J108+K108+L108+M108</f>
        <v>0</v>
      </c>
      <c r="O108" s="55">
        <f>AJ108</f>
        <v>35.1</v>
      </c>
      <c r="P108" s="151"/>
      <c r="Q108" s="150"/>
      <c r="R108" s="150"/>
      <c r="S108" s="150"/>
      <c r="T108" s="149"/>
      <c r="U108" s="149"/>
      <c r="V108" s="149"/>
      <c r="W108" s="149"/>
      <c r="X108" s="149"/>
      <c r="Y108" s="149"/>
      <c r="Z108" s="149">
        <f>U108+V108+W108+X108+Y108</f>
        <v>0</v>
      </c>
      <c r="AA108" s="55"/>
      <c r="AB108" s="55"/>
      <c r="AC108" s="55"/>
      <c r="AD108" s="55">
        <v>7.5</v>
      </c>
      <c r="AE108" s="164">
        <f>AD108+AC108+AB108+AA108</f>
        <v>7.5</v>
      </c>
      <c r="AF108" s="55">
        <v>7</v>
      </c>
      <c r="AG108" s="55">
        <v>7.3</v>
      </c>
      <c r="AH108" s="55">
        <v>6.8</v>
      </c>
      <c r="AI108" s="55">
        <v>6.5</v>
      </c>
      <c r="AJ108" s="163">
        <f>AE108+AF108+AG108+AH108+AI108</f>
        <v>35.1</v>
      </c>
    </row>
    <row r="109" spans="1:36" x14ac:dyDescent="0.25">
      <c r="A109" s="162"/>
      <c r="B109" s="161"/>
      <c r="C109" s="149">
        <v>4.5</v>
      </c>
      <c r="D109" s="149">
        <v>4</v>
      </c>
      <c r="E109" s="149">
        <v>4.3</v>
      </c>
      <c r="F109" s="149">
        <v>3.8</v>
      </c>
      <c r="G109" s="149">
        <v>3.5</v>
      </c>
      <c r="H109" s="149">
        <f>C109+D109+E109+F109+G109</f>
        <v>20.100000000000001</v>
      </c>
      <c r="I109" s="149"/>
      <c r="J109" s="149"/>
      <c r="K109" s="149"/>
      <c r="L109" s="149"/>
      <c r="M109" s="149"/>
      <c r="N109" s="149">
        <f>I109+J109+K109+L109+M109</f>
        <v>0</v>
      </c>
      <c r="O109" s="47"/>
      <c r="P109" s="151" t="s">
        <v>35</v>
      </c>
      <c r="Q109" s="150"/>
      <c r="R109" s="150"/>
      <c r="S109" s="150"/>
      <c r="T109" s="149">
        <v>4.5</v>
      </c>
      <c r="U109" s="149">
        <f>T109+S109+R109+Q109</f>
        <v>4.5</v>
      </c>
      <c r="V109" s="149">
        <v>4</v>
      </c>
      <c r="W109" s="149">
        <v>4.3</v>
      </c>
      <c r="X109" s="149">
        <v>3.8</v>
      </c>
      <c r="Y109" s="149">
        <v>3.5</v>
      </c>
      <c r="Z109" s="149">
        <f>U109+V109+W109+X109+Y109</f>
        <v>20.100000000000001</v>
      </c>
      <c r="AA109" s="47"/>
      <c r="AB109" s="47"/>
      <c r="AC109" s="47"/>
      <c r="AD109" s="47"/>
      <c r="AE109" s="159"/>
      <c r="AF109" s="47"/>
      <c r="AG109" s="47"/>
      <c r="AH109" s="47"/>
      <c r="AI109" s="47"/>
      <c r="AJ109" s="158"/>
    </row>
    <row r="110" spans="1:36" x14ac:dyDescent="0.25">
      <c r="A110" s="168"/>
      <c r="B110" s="77" t="s">
        <v>29</v>
      </c>
      <c r="C110" s="149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7">
        <f>O111</f>
        <v>118</v>
      </c>
      <c r="P110" s="151"/>
      <c r="Q110" s="150"/>
      <c r="R110" s="150"/>
      <c r="S110" s="150"/>
      <c r="T110" s="149"/>
      <c r="U110" s="149"/>
      <c r="V110" s="149"/>
      <c r="W110" s="149"/>
      <c r="X110" s="149"/>
      <c r="Y110" s="149"/>
      <c r="Z110" s="149"/>
      <c r="AA110" s="148">
        <f>AA111</f>
        <v>0</v>
      </c>
      <c r="AB110" s="148">
        <f>AB111</f>
        <v>0</v>
      </c>
      <c r="AC110" s="147">
        <f>AC111</f>
        <v>0</v>
      </c>
      <c r="AD110" s="147">
        <f>AD111</f>
        <v>28</v>
      </c>
      <c r="AE110" s="147">
        <f>AE111</f>
        <v>28</v>
      </c>
      <c r="AF110" s="147">
        <f>AF111</f>
        <v>25</v>
      </c>
      <c r="AG110" s="147">
        <f>AG111</f>
        <v>23</v>
      </c>
      <c r="AH110" s="147">
        <f>AH111</f>
        <v>20</v>
      </c>
      <c r="AI110" s="147">
        <f>AI111</f>
        <v>22</v>
      </c>
      <c r="AJ110" s="146">
        <f>AJ111</f>
        <v>118</v>
      </c>
    </row>
    <row r="111" spans="1:36" x14ac:dyDescent="0.25">
      <c r="A111" s="167" t="s">
        <v>28</v>
      </c>
      <c r="B111" s="166" t="s">
        <v>27</v>
      </c>
      <c r="C111" s="149"/>
      <c r="D111" s="149"/>
      <c r="E111" s="149"/>
      <c r="F111" s="149"/>
      <c r="G111" s="149"/>
      <c r="H111" s="149">
        <f>C111+D111+E111+F111+G111</f>
        <v>0</v>
      </c>
      <c r="I111" s="149"/>
      <c r="J111" s="149"/>
      <c r="K111" s="149"/>
      <c r="L111" s="149"/>
      <c r="M111" s="149"/>
      <c r="N111" s="149">
        <f>I111+J111+K111+L111+M111</f>
        <v>0</v>
      </c>
      <c r="O111" s="164">
        <f>AJ111</f>
        <v>118</v>
      </c>
      <c r="P111" s="151"/>
      <c r="Q111" s="150"/>
      <c r="R111" s="150"/>
      <c r="S111" s="150"/>
      <c r="T111" s="149"/>
      <c r="U111" s="149"/>
      <c r="V111" s="149"/>
      <c r="W111" s="149"/>
      <c r="X111" s="149"/>
      <c r="Y111" s="149"/>
      <c r="Z111" s="149">
        <f>U111+V111+W111+X111+Y111</f>
        <v>0</v>
      </c>
      <c r="AA111" s="165"/>
      <c r="AB111" s="165"/>
      <c r="AC111" s="164"/>
      <c r="AD111" s="55">
        <v>28</v>
      </c>
      <c r="AE111" s="164">
        <f>AD111+AC111+AB111+AA111</f>
        <v>28</v>
      </c>
      <c r="AF111" s="164">
        <v>25</v>
      </c>
      <c r="AG111" s="164">
        <v>23</v>
      </c>
      <c r="AH111" s="164">
        <v>20</v>
      </c>
      <c r="AI111" s="164">
        <v>22</v>
      </c>
      <c r="AJ111" s="163">
        <f>AE111+AF111+AG111+AH111+AI111</f>
        <v>118</v>
      </c>
    </row>
    <row r="112" spans="1:36" x14ac:dyDescent="0.25">
      <c r="A112" s="162"/>
      <c r="B112" s="161"/>
      <c r="C112" s="149">
        <v>5</v>
      </c>
      <c r="D112" s="149">
        <v>4.5</v>
      </c>
      <c r="E112" s="149">
        <v>4</v>
      </c>
      <c r="F112" s="149">
        <v>3.8</v>
      </c>
      <c r="G112" s="149">
        <v>4</v>
      </c>
      <c r="H112" s="149">
        <f>C112+D112+E112+F112+G112</f>
        <v>21.3</v>
      </c>
      <c r="I112" s="149"/>
      <c r="J112" s="149"/>
      <c r="K112" s="149"/>
      <c r="L112" s="149"/>
      <c r="M112" s="149"/>
      <c r="N112" s="149">
        <f>I112+J112+K112+L112+M112</f>
        <v>0</v>
      </c>
      <c r="O112" s="159"/>
      <c r="P112" s="151" t="s">
        <v>35</v>
      </c>
      <c r="Q112" s="150"/>
      <c r="R112" s="150"/>
      <c r="S112" s="150"/>
      <c r="T112" s="149">
        <v>5</v>
      </c>
      <c r="U112" s="149">
        <f>T112+S112+R112+Q112</f>
        <v>5</v>
      </c>
      <c r="V112" s="149">
        <v>4.5</v>
      </c>
      <c r="W112" s="149">
        <v>4</v>
      </c>
      <c r="X112" s="149">
        <v>3.8</v>
      </c>
      <c r="Y112" s="149">
        <v>4</v>
      </c>
      <c r="Z112" s="149">
        <f>U112+V112+W112+X112+Y112</f>
        <v>21.3</v>
      </c>
      <c r="AA112" s="160"/>
      <c r="AB112" s="160"/>
      <c r="AC112" s="159"/>
      <c r="AD112" s="47"/>
      <c r="AE112" s="159"/>
      <c r="AF112" s="159"/>
      <c r="AG112" s="159"/>
      <c r="AH112" s="159"/>
      <c r="AI112" s="159"/>
      <c r="AJ112" s="158"/>
    </row>
    <row r="113" spans="1:36" x14ac:dyDescent="0.25">
      <c r="A113" s="157" t="s">
        <v>25</v>
      </c>
      <c r="B113" s="156" t="s">
        <v>24</v>
      </c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7"/>
      <c r="P113" s="151"/>
      <c r="Q113" s="150"/>
      <c r="R113" s="150"/>
      <c r="S113" s="150"/>
      <c r="T113" s="149"/>
      <c r="U113" s="149"/>
      <c r="V113" s="149"/>
      <c r="W113" s="149"/>
      <c r="X113" s="149"/>
      <c r="Y113" s="149"/>
      <c r="Z113" s="149"/>
      <c r="AA113" s="148"/>
      <c r="AB113" s="148"/>
      <c r="AC113" s="147"/>
      <c r="AD113" s="147"/>
      <c r="AE113" s="147">
        <f>AA113+AB113+AC113+AD113</f>
        <v>0</v>
      </c>
      <c r="AF113" s="147"/>
      <c r="AG113" s="147"/>
      <c r="AH113" s="147"/>
      <c r="AI113" s="147"/>
      <c r="AJ113" s="146"/>
    </row>
    <row r="114" spans="1:36" x14ac:dyDescent="0.25">
      <c r="A114" s="157" t="s">
        <v>23</v>
      </c>
      <c r="B114" s="156" t="s">
        <v>22</v>
      </c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7"/>
      <c r="P114" s="151"/>
      <c r="Q114" s="150"/>
      <c r="R114" s="150"/>
      <c r="S114" s="150"/>
      <c r="T114" s="149"/>
      <c r="U114" s="149"/>
      <c r="V114" s="149"/>
      <c r="W114" s="149"/>
      <c r="X114" s="149"/>
      <c r="Y114" s="149"/>
      <c r="Z114" s="149"/>
      <c r="AA114" s="148"/>
      <c r="AB114" s="148"/>
      <c r="AC114" s="147"/>
      <c r="AD114" s="147"/>
      <c r="AE114" s="147">
        <f>AA114+AB114+AC114+AD114</f>
        <v>0</v>
      </c>
      <c r="AF114" s="147"/>
      <c r="AG114" s="147"/>
      <c r="AH114" s="147"/>
      <c r="AI114" s="147"/>
      <c r="AJ114" s="146"/>
    </row>
    <row r="115" spans="1:36" x14ac:dyDescent="0.25">
      <c r="A115" s="153" t="s">
        <v>21</v>
      </c>
      <c r="B115" s="155" t="s">
        <v>20</v>
      </c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7">
        <f>O116+O117+O118+O119</f>
        <v>24.824000000000002</v>
      </c>
      <c r="P115" s="151"/>
      <c r="Q115" s="150"/>
      <c r="R115" s="150"/>
      <c r="S115" s="150"/>
      <c r="T115" s="149"/>
      <c r="U115" s="149"/>
      <c r="V115" s="149"/>
      <c r="W115" s="149"/>
      <c r="X115" s="149"/>
      <c r="Y115" s="149"/>
      <c r="Z115" s="149"/>
      <c r="AA115" s="148">
        <f>AA116+AA117+AA118+AA119</f>
        <v>0</v>
      </c>
      <c r="AB115" s="148">
        <f>AB116+AB117+AB118+AB119</f>
        <v>0</v>
      </c>
      <c r="AC115" s="147">
        <f>AC116+AC117+AC118+AC119</f>
        <v>0</v>
      </c>
      <c r="AD115" s="147">
        <f>AD116+AD117+AD118+AD119</f>
        <v>2.9390000000000001</v>
      </c>
      <c r="AE115" s="147">
        <f>AE116+AE117+AE118+AE119</f>
        <v>2.9390000000000001</v>
      </c>
      <c r="AF115" s="147">
        <f>AF116+AF117+AF118+AF119</f>
        <v>0</v>
      </c>
      <c r="AG115" s="147">
        <f>AG116+AG117+AG118+AG119</f>
        <v>15.788</v>
      </c>
      <c r="AH115" s="147">
        <f>AH116+AH117+AH118+AH119</f>
        <v>0</v>
      </c>
      <c r="AI115" s="147">
        <f>AI116+AI117+AI118+AI119</f>
        <v>0</v>
      </c>
      <c r="AJ115" s="146">
        <f>AJ116+AJ117+AJ118+AJ119</f>
        <v>18.727</v>
      </c>
    </row>
    <row r="116" spans="1:36" ht="31.5" x14ac:dyDescent="0.25">
      <c r="A116" s="153" t="s">
        <v>19</v>
      </c>
      <c r="B116" s="36" t="s">
        <v>18</v>
      </c>
      <c r="C116" s="149"/>
      <c r="D116" s="149"/>
      <c r="E116" s="149"/>
      <c r="F116" s="149"/>
      <c r="G116" s="149"/>
      <c r="H116" s="149">
        <f>C116+D116+E116+F116+G116</f>
        <v>0</v>
      </c>
      <c r="I116" s="149"/>
      <c r="J116" s="149"/>
      <c r="K116" s="149"/>
      <c r="L116" s="149"/>
      <c r="M116" s="149"/>
      <c r="N116" s="149">
        <f>I116+J116+K116+L116+M116</f>
        <v>0</v>
      </c>
      <c r="O116" s="147">
        <f>AJ116</f>
        <v>9.6910000000000007</v>
      </c>
      <c r="P116" s="151"/>
      <c r="Q116" s="150"/>
      <c r="R116" s="150"/>
      <c r="S116" s="150"/>
      <c r="T116" s="149"/>
      <c r="U116" s="149">
        <f>T116+S116+R116+Q116</f>
        <v>0</v>
      </c>
      <c r="V116" s="149"/>
      <c r="W116" s="149"/>
      <c r="X116" s="149"/>
      <c r="Y116" s="149"/>
      <c r="Z116" s="149">
        <f>U116+V116+W116+X116+Y116</f>
        <v>0</v>
      </c>
      <c r="AA116" s="148"/>
      <c r="AB116" s="148"/>
      <c r="AC116" s="147"/>
      <c r="AD116" s="147"/>
      <c r="AE116" s="147">
        <f>AA116+AB116+AC116+AD116</f>
        <v>0</v>
      </c>
      <c r="AF116" s="147"/>
      <c r="AG116" s="147">
        <f>9.477+0.214</f>
        <v>9.6910000000000007</v>
      </c>
      <c r="AH116" s="147"/>
      <c r="AI116" s="147"/>
      <c r="AJ116" s="146">
        <f>AE116+AF116+AG116+AH116+AI116</f>
        <v>9.6910000000000007</v>
      </c>
    </row>
    <row r="117" spans="1:36" x14ac:dyDescent="0.25">
      <c r="A117" s="153" t="s">
        <v>17</v>
      </c>
      <c r="B117" s="152" t="s">
        <v>16</v>
      </c>
      <c r="C117" s="149"/>
      <c r="D117" s="149"/>
      <c r="E117" s="149"/>
      <c r="F117" s="149"/>
      <c r="G117" s="149"/>
      <c r="H117" s="149">
        <f>C117+D117+E117+F117+G117</f>
        <v>0</v>
      </c>
      <c r="I117" s="149"/>
      <c r="J117" s="149"/>
      <c r="K117" s="149"/>
      <c r="L117" s="149"/>
      <c r="M117" s="149"/>
      <c r="N117" s="149">
        <f>I117+J117+K117+L117+M117</f>
        <v>0</v>
      </c>
      <c r="O117" s="147">
        <f>AJ117</f>
        <v>2.9390000000000001</v>
      </c>
      <c r="P117" s="151"/>
      <c r="Q117" s="150"/>
      <c r="R117" s="150"/>
      <c r="S117" s="150"/>
      <c r="T117" s="149"/>
      <c r="U117" s="149">
        <f>T117+S117+R117+Q117</f>
        <v>0</v>
      </c>
      <c r="V117" s="149"/>
      <c r="W117" s="149"/>
      <c r="X117" s="149"/>
      <c r="Y117" s="149"/>
      <c r="Z117" s="149">
        <f>U117+V117+W117+X117+Y117</f>
        <v>0</v>
      </c>
      <c r="AA117" s="148"/>
      <c r="AB117" s="148"/>
      <c r="AC117" s="147"/>
      <c r="AD117" s="21">
        <f>2.177+0.762</f>
        <v>2.9390000000000001</v>
      </c>
      <c r="AE117" s="147">
        <f>AA117+AB117+AC117+AD117</f>
        <v>2.9390000000000001</v>
      </c>
      <c r="AF117" s="147"/>
      <c r="AG117" s="147"/>
      <c r="AH117" s="147"/>
      <c r="AI117" s="147"/>
      <c r="AJ117" s="146">
        <f>AE117+AF117+AG117+AH117+AI117</f>
        <v>2.9390000000000001</v>
      </c>
    </row>
    <row r="118" spans="1:36" x14ac:dyDescent="0.25">
      <c r="A118" s="153" t="s">
        <v>15</v>
      </c>
      <c r="B118" s="154" t="s">
        <v>14</v>
      </c>
      <c r="C118" s="149"/>
      <c r="D118" s="149"/>
      <c r="E118" s="149"/>
      <c r="F118" s="149"/>
      <c r="G118" s="149"/>
      <c r="H118" s="149">
        <f>C118+D118+E118+F118+G118</f>
        <v>0</v>
      </c>
      <c r="I118" s="149"/>
      <c r="J118" s="149"/>
      <c r="K118" s="149"/>
      <c r="L118" s="149"/>
      <c r="M118" s="149"/>
      <c r="N118" s="149">
        <f>I118+J118+K118+L118+M118</f>
        <v>0</v>
      </c>
      <c r="O118" s="147">
        <v>6.0970000000000004</v>
      </c>
      <c r="P118" s="151"/>
      <c r="Q118" s="150"/>
      <c r="R118" s="150"/>
      <c r="S118" s="150"/>
      <c r="T118" s="149"/>
      <c r="U118" s="149">
        <f>T118+S118+R118+Q118</f>
        <v>0</v>
      </c>
      <c r="V118" s="149"/>
      <c r="W118" s="149"/>
      <c r="X118" s="149"/>
      <c r="Y118" s="149"/>
      <c r="Z118" s="149">
        <f>U118+V118+W118+X118+Y118</f>
        <v>0</v>
      </c>
      <c r="AA118" s="148"/>
      <c r="AB118" s="148"/>
      <c r="AC118" s="147"/>
      <c r="AD118" s="147"/>
      <c r="AE118" s="147">
        <f>AA118+AB118+AC118+AD118</f>
        <v>0</v>
      </c>
      <c r="AF118" s="147"/>
      <c r="AG118" s="147"/>
      <c r="AH118" s="147"/>
      <c r="AI118" s="147"/>
      <c r="AJ118" s="146">
        <f>AE118+AF118+AG118+AH118+AI118</f>
        <v>0</v>
      </c>
    </row>
    <row r="119" spans="1:36" x14ac:dyDescent="0.25">
      <c r="A119" s="153" t="s">
        <v>13</v>
      </c>
      <c r="B119" s="152" t="s">
        <v>12</v>
      </c>
      <c r="C119" s="149"/>
      <c r="D119" s="149"/>
      <c r="E119" s="149"/>
      <c r="F119" s="149"/>
      <c r="G119" s="149"/>
      <c r="H119" s="149">
        <f>C119+D119+E119+F119+G119</f>
        <v>0</v>
      </c>
      <c r="I119" s="149"/>
      <c r="J119" s="149"/>
      <c r="K119" s="149"/>
      <c r="L119" s="149"/>
      <c r="M119" s="149"/>
      <c r="N119" s="149">
        <f>I119+J119+K119+L119+M119</f>
        <v>0</v>
      </c>
      <c r="O119" s="147">
        <f>AJ119</f>
        <v>6.0970000000000004</v>
      </c>
      <c r="P119" s="151"/>
      <c r="Q119" s="150"/>
      <c r="R119" s="150"/>
      <c r="S119" s="150"/>
      <c r="T119" s="149"/>
      <c r="U119" s="149">
        <f>T119+S119+R119+Q119</f>
        <v>0</v>
      </c>
      <c r="V119" s="149"/>
      <c r="W119" s="149"/>
      <c r="X119" s="149"/>
      <c r="Y119" s="149"/>
      <c r="Z119" s="149">
        <f>U119+V119+W119+X119+Y119</f>
        <v>0</v>
      </c>
      <c r="AA119" s="148"/>
      <c r="AB119" s="148"/>
      <c r="AC119" s="147"/>
      <c r="AD119" s="147"/>
      <c r="AE119" s="147">
        <f>AA119+AB119+AC119+AD119</f>
        <v>0</v>
      </c>
      <c r="AF119" s="147"/>
      <c r="AG119" s="147">
        <v>6.0970000000000004</v>
      </c>
      <c r="AH119" s="147"/>
      <c r="AI119" s="147"/>
      <c r="AJ119" s="146">
        <f>AE119+AF119+AG119+AH119+AI119</f>
        <v>6.0970000000000004</v>
      </c>
    </row>
    <row r="120" spans="1:36" ht="16.5" thickBot="1" x14ac:dyDescent="0.3">
      <c r="A120" s="145" t="s">
        <v>10</v>
      </c>
      <c r="B120" s="144" t="s">
        <v>9</v>
      </c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1"/>
      <c r="P120" s="142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0">
        <f>AE120+AF120+AG120+AH120+AI120</f>
        <v>0</v>
      </c>
    </row>
  </sheetData>
  <mergeCells count="162">
    <mergeCell ref="AI111:AI112"/>
    <mergeCell ref="AJ111:AJ112"/>
    <mergeCell ref="AC111:AC112"/>
    <mergeCell ref="AD111:AD112"/>
    <mergeCell ref="AE111:AE112"/>
    <mergeCell ref="AF111:AF112"/>
    <mergeCell ref="AG111:AG112"/>
    <mergeCell ref="AH111:AH112"/>
    <mergeCell ref="AF108:AF109"/>
    <mergeCell ref="AG108:AG109"/>
    <mergeCell ref="AH108:AH109"/>
    <mergeCell ref="AI108:AI109"/>
    <mergeCell ref="AJ108:AJ109"/>
    <mergeCell ref="A111:A112"/>
    <mergeCell ref="B111:B112"/>
    <mergeCell ref="O111:O112"/>
    <mergeCell ref="AA111:AA112"/>
    <mergeCell ref="AB111:AB112"/>
    <mergeCell ref="AI82:AI83"/>
    <mergeCell ref="AJ82:AJ83"/>
    <mergeCell ref="A108:A109"/>
    <mergeCell ref="B108:B109"/>
    <mergeCell ref="O108:O109"/>
    <mergeCell ref="AA108:AA109"/>
    <mergeCell ref="AB108:AB109"/>
    <mergeCell ref="AC108:AC109"/>
    <mergeCell ref="AD108:AD109"/>
    <mergeCell ref="AE108:AE109"/>
    <mergeCell ref="AC82:AC83"/>
    <mergeCell ref="AD82:AD83"/>
    <mergeCell ref="AE82:AE83"/>
    <mergeCell ref="AF82:AF83"/>
    <mergeCell ref="AG82:AG83"/>
    <mergeCell ref="AH82:AH83"/>
    <mergeCell ref="AF39:AF40"/>
    <mergeCell ref="AG39:AG40"/>
    <mergeCell ref="AH39:AH40"/>
    <mergeCell ref="AI39:AI40"/>
    <mergeCell ref="AJ39:AJ40"/>
    <mergeCell ref="A82:A83"/>
    <mergeCell ref="B82:B83"/>
    <mergeCell ref="O82:O83"/>
    <mergeCell ref="AA82:AA83"/>
    <mergeCell ref="AB82:AB83"/>
    <mergeCell ref="AI37:AI38"/>
    <mergeCell ref="AJ37:AJ38"/>
    <mergeCell ref="A39:A40"/>
    <mergeCell ref="B39:B40"/>
    <mergeCell ref="O39:O40"/>
    <mergeCell ref="AA39:AA40"/>
    <mergeCell ref="AB39:AB40"/>
    <mergeCell ref="AC39:AC40"/>
    <mergeCell ref="AD39:AD40"/>
    <mergeCell ref="AE39:AE40"/>
    <mergeCell ref="AC37:AC38"/>
    <mergeCell ref="AD37:AD38"/>
    <mergeCell ref="AE37:AE38"/>
    <mergeCell ref="AF37:AF38"/>
    <mergeCell ref="AG37:AG38"/>
    <mergeCell ref="AH37:AH38"/>
    <mergeCell ref="AF31:AF32"/>
    <mergeCell ref="AG31:AG32"/>
    <mergeCell ref="AH31:AH32"/>
    <mergeCell ref="AI31:AI32"/>
    <mergeCell ref="AJ31:AJ32"/>
    <mergeCell ref="A37:A38"/>
    <mergeCell ref="B37:B38"/>
    <mergeCell ref="O37:O38"/>
    <mergeCell ref="AA37:AA38"/>
    <mergeCell ref="AB37:AB38"/>
    <mergeCell ref="O31:O32"/>
    <mergeCell ref="AA31:AA32"/>
    <mergeCell ref="AB31:AB32"/>
    <mergeCell ref="AC31:AC32"/>
    <mergeCell ref="AD31:AD32"/>
    <mergeCell ref="AE31:AE32"/>
    <mergeCell ref="AE29:AE30"/>
    <mergeCell ref="AF29:AF30"/>
    <mergeCell ref="AG29:AG30"/>
    <mergeCell ref="AH29:AH30"/>
    <mergeCell ref="AI29:AI30"/>
    <mergeCell ref="AJ29:AJ30"/>
    <mergeCell ref="AF27:AF28"/>
    <mergeCell ref="AG27:AG28"/>
    <mergeCell ref="AH27:AH28"/>
    <mergeCell ref="AI27:AI28"/>
    <mergeCell ref="AJ27:AJ28"/>
    <mergeCell ref="O29:O30"/>
    <mergeCell ref="AA29:AA30"/>
    <mergeCell ref="AB29:AB30"/>
    <mergeCell ref="AC29:AC30"/>
    <mergeCell ref="AD29:AD30"/>
    <mergeCell ref="AI25:AI26"/>
    <mergeCell ref="AJ25:AJ26"/>
    <mergeCell ref="A27:A28"/>
    <mergeCell ref="B27:B28"/>
    <mergeCell ref="O27:O28"/>
    <mergeCell ref="AA27:AA28"/>
    <mergeCell ref="AB27:AB28"/>
    <mergeCell ref="AC27:AC28"/>
    <mergeCell ref="AD27:AD28"/>
    <mergeCell ref="AE27:AE28"/>
    <mergeCell ref="AC25:AC26"/>
    <mergeCell ref="AD25:AD26"/>
    <mergeCell ref="AE25:AE26"/>
    <mergeCell ref="AF25:AF26"/>
    <mergeCell ref="AG25:AG26"/>
    <mergeCell ref="AH25:AH26"/>
    <mergeCell ref="AF23:AF24"/>
    <mergeCell ref="AG23:AG24"/>
    <mergeCell ref="AH23:AH24"/>
    <mergeCell ref="AI23:AI24"/>
    <mergeCell ref="AJ23:AJ24"/>
    <mergeCell ref="A25:A26"/>
    <mergeCell ref="B25:B26"/>
    <mergeCell ref="O25:O26"/>
    <mergeCell ref="AA25:AA26"/>
    <mergeCell ref="AB25:AB26"/>
    <mergeCell ref="Q21:Z21"/>
    <mergeCell ref="AA21:AJ21"/>
    <mergeCell ref="A23:A24"/>
    <mergeCell ref="B23:B24"/>
    <mergeCell ref="O23:O24"/>
    <mergeCell ref="AA23:AA24"/>
    <mergeCell ref="AB23:AB24"/>
    <mergeCell ref="AC23:AC24"/>
    <mergeCell ref="AD23:AD24"/>
    <mergeCell ref="AE23:AE24"/>
    <mergeCell ref="I20:I21"/>
    <mergeCell ref="J20:J21"/>
    <mergeCell ref="K20:K21"/>
    <mergeCell ref="L20:L21"/>
    <mergeCell ref="M20:M21"/>
    <mergeCell ref="N20:N21"/>
    <mergeCell ref="C20:C21"/>
    <mergeCell ref="D20:D21"/>
    <mergeCell ref="E20:E21"/>
    <mergeCell ref="F20:F21"/>
    <mergeCell ref="G20:G21"/>
    <mergeCell ref="H20:H21"/>
    <mergeCell ref="AA19:AE19"/>
    <mergeCell ref="AF19:AF20"/>
    <mergeCell ref="AG19:AG20"/>
    <mergeCell ref="AH19:AH20"/>
    <mergeCell ref="AI19:AI20"/>
    <mergeCell ref="AJ19:AJ20"/>
    <mergeCell ref="Q19:U19"/>
    <mergeCell ref="V19:V20"/>
    <mergeCell ref="W19:W20"/>
    <mergeCell ref="X19:X20"/>
    <mergeCell ref="Y19:Y20"/>
    <mergeCell ref="Z19:Z20"/>
    <mergeCell ref="A15:AE15"/>
    <mergeCell ref="A18:A21"/>
    <mergeCell ref="B18:B21"/>
    <mergeCell ref="C18:H18"/>
    <mergeCell ref="I18:N18"/>
    <mergeCell ref="O18:O20"/>
    <mergeCell ref="P18:P21"/>
    <mergeCell ref="Q18:AJ18"/>
    <mergeCell ref="C19:H19"/>
    <mergeCell ref="I19:N1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5.1</vt:lpstr>
      <vt:lpstr>5.2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2013-11-07T03:44:08Z</dcterms:created>
  <dcterms:modified xsi:type="dcterms:W3CDTF">2013-11-07T03:44:21Z</dcterms:modified>
</cp:coreProperties>
</file>