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1.3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ESTATE">[1]Опции!$B$14</definedName>
    <definedName name="_PRJ_SHEET_">[1]Опции!$B$15</definedName>
    <definedName name="About_AI" localSheetId="0">#REF!</definedName>
    <definedName name="About_AI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EE" localSheetId="0">#REF!</definedName>
    <definedName name="EEE">#REF!</definedName>
    <definedName name="EEE_Summ">#REF!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d" hidden="1">[3]XLR_NoRangeSheet!$H$6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 localSheetId="0">[1]Проект!#REF!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vn" hidden="1">[4]XLR_NoRangeSheet!$G$6</definedName>
    <definedName name="XLRPARAMS_DK2" hidden="1">[5]XLR_NoRangeSheet!$E$6</definedName>
    <definedName name="XLRPARAMS_DT2" hidden="1">[5]XLR_NoRangeSheet!$G$6</definedName>
    <definedName name="XLRPARAMS_DT2X1" hidden="1">[6]XLR_NoRangeSheet!$H$6</definedName>
    <definedName name="XLRPARAMS_DT2X2" hidden="1">[6]XLR_NoRangeSheet!$I$6</definedName>
    <definedName name="XLRPARAMS_DT2X3" hidden="1">[5]XLR_NoRangeSheet!$J$6</definedName>
    <definedName name="XLRPARAMS_MYNAME" hidden="1">[6]XLR_NoRangeSheet!$C$6</definedName>
    <definedName name="XLRPARAMS_XDATE" hidden="1">[5]XLR_NoRangeSheet!$B$6</definedName>
    <definedName name="Z_C6DF3639_B6CE_4C2D_B65B_C19F6A5EEE9C_.wvu.Cols" localSheetId="0" hidden="1">'1.3.'!$H:$L,'1.3.'!$T:$X</definedName>
    <definedName name="Z_C6DF3639_B6CE_4C2D_B65B_C19F6A5EEE9C_.wvu.Rows" localSheetId="0" hidden="1">'1.3.'!#REF!,'1.3.'!#REF!</definedName>
    <definedName name="Z_F3F85D70_2482_43CC_B713_4D2751EE9827_.wvu.Cols" localSheetId="0" hidden="1">'1.3.'!$H:$L,'1.3.'!$T:$X</definedName>
    <definedName name="Z_F3F85D70_2482_43CC_B713_4D2751EE9827_.wvu.Rows" localSheetId="0" hidden="1">'1.3.'!#REF!,'1.3.'!#REF!</definedName>
    <definedName name="ааа" localSheetId="0">#REF!</definedName>
    <definedName name="ааа">#REF!</definedName>
    <definedName name="аааааа" localSheetId="0">[7]Проект!#REF!</definedName>
    <definedName name="аааааа">[7]Проект!#REF!</definedName>
    <definedName name="аааааааа" localSheetId="0">#REF!</definedName>
    <definedName name="аааааааа">#REF!</definedName>
    <definedName name="апрапр" hidden="1">[8]XLR_NoRangeSheet!$H$6</definedName>
    <definedName name="АЭС" localSheetId="0">#REF!</definedName>
    <definedName name="АЭС">#REF!</definedName>
    <definedName name="ввв">#REF!</definedName>
    <definedName name="ввввввввв" localSheetId="0">[9]Проект!#REF!</definedName>
    <definedName name="ввввввввв">[9]Проект!#REF!</definedName>
    <definedName name="ддд" localSheetId="0">#REF!</definedName>
    <definedName name="ддд">#REF!</definedName>
    <definedName name="доли1">'[10]эл ст'!$A$368:$IV$368</definedName>
    <definedName name="ё" localSheetId="0">#REF!</definedName>
    <definedName name="ё">#REF!</definedName>
    <definedName name="ж" hidden="1">[11]XLR_NoRangeSheet!$B$6</definedName>
    <definedName name="жжж" localSheetId="0">#REF!</definedName>
    <definedName name="жжж">#REF!</definedName>
    <definedName name="_xlnm.Print_Titles" localSheetId="0">'1.3.'!$12:$16</definedName>
    <definedName name="йц" hidden="1">[4]XLR_NoRangeSheet!$E$6</definedName>
    <definedName name="кирпичная" localSheetId="0">#REF!</definedName>
    <definedName name="кирпичная">#REF!</definedName>
    <definedName name="курс">[12]Исходные!$I$8</definedName>
    <definedName name="ллл" localSheetId="0">[7]Проект!#REF!</definedName>
    <definedName name="ллл">[7]Проект!#REF!</definedName>
    <definedName name="лшг">[7]Проект!$B$12</definedName>
    <definedName name="ммм">[7]Опции!$B$8</definedName>
    <definedName name="мммммммммммммммм" localSheetId="0">[7]Проект!#REF!</definedName>
    <definedName name="мммммммммммммммм">[7]Проект!#REF!</definedName>
    <definedName name="ната" hidden="1">[13]XLR_NoRangeSheet!$G$6</definedName>
    <definedName name="нголеноек">[14]Исходные!$I$7</definedName>
    <definedName name="НДС" localSheetId="0">#REF!</definedName>
    <definedName name="НДС">#REF!</definedName>
    <definedName name="НП">[15]Исходные!$I$7</definedName>
    <definedName name="ооо" localSheetId="0">#REF!</definedName>
    <definedName name="ооо">#REF!</definedName>
    <definedName name="ПАРК">#REF!</definedName>
    <definedName name="Пирл" localSheetId="0">[9]Проект!#REF!</definedName>
    <definedName name="Пирл">[9]Проект!#REF!</definedName>
    <definedName name="ппп" localSheetId="0">[1]Проект!#REF!</definedName>
    <definedName name="ппп">[1]Проект!#REF!</definedName>
    <definedName name="прил">[1]Компания!$AN$1:$AN$65536</definedName>
    <definedName name="прил31" hidden="1">[11]XLR_NoRangeSheet!$J$6</definedName>
    <definedName name="рнгоьлдд">[7]Проект!$E$445</definedName>
    <definedName name="ррр" localSheetId="0">#REF!</definedName>
    <definedName name="ррр">#REF!</definedName>
    <definedName name="Собст">'[10]эл ст'!$A$360:$IV$360</definedName>
    <definedName name="Собств">'[10]эл ст'!$A$369:$IV$369</definedName>
    <definedName name="СуммTable_10">[1]Сумм!$A$685:$AP$723</definedName>
    <definedName name="Т">[9]Проект!$D$20</definedName>
    <definedName name="э" hidden="1">[11]XLR_NoRangeSheet!$E$6</definedName>
    <definedName name="эээ" localSheetId="0">[9]Проект!#REF!</definedName>
    <definedName name="эээ">[9]Проект!#REF!</definedName>
  </definedNames>
  <calcPr calcId="144525"/>
</workbook>
</file>

<file path=xl/calcChain.xml><?xml version="1.0" encoding="utf-8"?>
<calcChain xmlns="http://schemas.openxmlformats.org/spreadsheetml/2006/main">
  <c r="B16" i="1" l="1"/>
  <c r="C16" i="1" s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M18" i="1"/>
  <c r="M17" i="1" s="1"/>
  <c r="P18" i="1"/>
  <c r="P17" i="1" s="1"/>
  <c r="M19" i="1"/>
  <c r="N19" i="1"/>
  <c r="N18" i="1" s="1"/>
  <c r="N17" i="1" s="1"/>
  <c r="O19" i="1"/>
  <c r="O18" i="1" s="1"/>
  <c r="O17" i="1" s="1"/>
  <c r="E20" i="1"/>
  <c r="E19" i="1" s="1"/>
  <c r="E18" i="1" s="1"/>
  <c r="E17" i="1" s="1"/>
  <c r="D21" i="1"/>
  <c r="D20" i="1" s="1"/>
  <c r="D19" i="1" s="1"/>
  <c r="D18" i="1" s="1"/>
  <c r="D17" i="1" s="1"/>
  <c r="E21" i="1"/>
  <c r="F21" i="1"/>
  <c r="F20" i="1" s="1"/>
  <c r="F19" i="1" s="1"/>
  <c r="F18" i="1" s="1"/>
  <c r="F17" i="1" s="1"/>
  <c r="G21" i="1"/>
  <c r="P21" i="1"/>
  <c r="P20" i="1" s="1"/>
  <c r="Q21" i="1"/>
  <c r="Q20" i="1" s="1"/>
  <c r="R21" i="1"/>
  <c r="W22" i="1"/>
  <c r="T23" i="1"/>
  <c r="T22" i="1" s="1"/>
  <c r="X23" i="1"/>
  <c r="X22" i="1" s="1"/>
  <c r="Z23" i="1"/>
  <c r="Z22" i="1" s="1"/>
  <c r="AB23" i="1"/>
  <c r="AB22" i="1" s="1"/>
  <c r="AB21" i="1" s="1"/>
  <c r="G24" i="1"/>
  <c r="G23" i="1" s="1"/>
  <c r="G22" i="1" s="1"/>
  <c r="T24" i="1"/>
  <c r="U24" i="1"/>
  <c r="U23" i="1" s="1"/>
  <c r="U22" i="1" s="1"/>
  <c r="U21" i="1" s="1"/>
  <c r="U20" i="1" s="1"/>
  <c r="V24" i="1"/>
  <c r="W24" i="1"/>
  <c r="W23" i="1" s="1"/>
  <c r="Y24" i="1"/>
  <c r="Y23" i="1" s="1"/>
  <c r="Y22" i="1" s="1"/>
  <c r="Y21" i="1" s="1"/>
  <c r="Z24" i="1"/>
  <c r="AA24" i="1"/>
  <c r="AA23" i="1" s="1"/>
  <c r="AA22" i="1" s="1"/>
  <c r="AB24" i="1"/>
  <c r="AC24" i="1"/>
  <c r="AD24" i="1"/>
  <c r="X25" i="1"/>
  <c r="X24" i="1" s="1"/>
  <c r="AE25" i="1"/>
  <c r="G26" i="1"/>
  <c r="T26" i="1"/>
  <c r="U26" i="1"/>
  <c r="V26" i="1"/>
  <c r="V23" i="1" s="1"/>
  <c r="V22" i="1" s="1"/>
  <c r="W26" i="1"/>
  <c r="X26" i="1"/>
  <c r="Y26" i="1"/>
  <c r="Z26" i="1"/>
  <c r="AA26" i="1"/>
  <c r="AB26" i="1"/>
  <c r="AD26" i="1"/>
  <c r="AD23" i="1" s="1"/>
  <c r="AD22" i="1" s="1"/>
  <c r="A27" i="1"/>
  <c r="X27" i="1"/>
  <c r="AC27" i="1"/>
  <c r="A28" i="1"/>
  <c r="A29" i="1" s="1"/>
  <c r="A32" i="1" s="1"/>
  <c r="X28" i="1"/>
  <c r="AC28" i="1"/>
  <c r="AE28" i="1" s="1"/>
  <c r="X29" i="1"/>
  <c r="AC29" i="1"/>
  <c r="AE29" i="1" s="1"/>
  <c r="G30" i="1"/>
  <c r="U30" i="1"/>
  <c r="W30" i="1"/>
  <c r="Y30" i="1"/>
  <c r="G31" i="1"/>
  <c r="T31" i="1"/>
  <c r="U31" i="1"/>
  <c r="V31" i="1"/>
  <c r="W31" i="1"/>
  <c r="Y31" i="1"/>
  <c r="Z31" i="1"/>
  <c r="AB31" i="1"/>
  <c r="AB30" i="1" s="1"/>
  <c r="AD31" i="1"/>
  <c r="AD30" i="1" s="1"/>
  <c r="X32" i="1"/>
  <c r="AC32" i="1"/>
  <c r="A33" i="1"/>
  <c r="A34" i="1" s="1"/>
  <c r="A35" i="1" s="1"/>
  <c r="A36" i="1" s="1"/>
  <c r="A37" i="1" s="1"/>
  <c r="A38" i="1" s="1"/>
  <c r="A39" i="1" s="1"/>
  <c r="A40" i="1" s="1"/>
  <c r="A42" i="1" s="1"/>
  <c r="A43" i="1" s="1"/>
  <c r="A45" i="1" s="1"/>
  <c r="A46" i="1" s="1"/>
  <c r="A48" i="1" s="1"/>
  <c r="A52" i="1" s="1"/>
  <c r="A53" i="1" s="1"/>
  <c r="A55" i="1" s="1"/>
  <c r="A56" i="1" s="1"/>
  <c r="A57" i="1" s="1"/>
  <c r="A63" i="1" s="1"/>
  <c r="A66" i="1" s="1"/>
  <c r="A67" i="1" s="1"/>
  <c r="A69" i="1" s="1"/>
  <c r="A71" i="1" s="1"/>
  <c r="A72" i="1" s="1"/>
  <c r="A73" i="1" s="1"/>
  <c r="A74" i="1" s="1"/>
  <c r="A75" i="1" s="1"/>
  <c r="A77" i="1" s="1"/>
  <c r="A78" i="1" s="1"/>
  <c r="A79" i="1" s="1"/>
  <c r="A80" i="1" s="1"/>
  <c r="A81" i="1" s="1"/>
  <c r="A83" i="1" s="1"/>
  <c r="A89" i="1" s="1"/>
  <c r="A91" i="1" s="1"/>
  <c r="A93" i="1" s="1"/>
  <c r="A95" i="1" s="1"/>
  <c r="A98" i="1" s="1"/>
  <c r="A99" i="1" s="1"/>
  <c r="A101" i="1" s="1"/>
  <c r="A104" i="1" s="1"/>
  <c r="A113" i="1" s="1"/>
  <c r="A114" i="1" s="1"/>
  <c r="A115" i="1" s="1"/>
  <c r="A116" i="1" s="1"/>
  <c r="A117" i="1" s="1"/>
  <c r="A118" i="1" s="1"/>
  <c r="A119" i="1" s="1"/>
  <c r="A120" i="1" s="1"/>
  <c r="A121" i="1" s="1"/>
  <c r="A124" i="1" s="1"/>
  <c r="A125" i="1" s="1"/>
  <c r="A126" i="1" s="1"/>
  <c r="A127" i="1" s="1"/>
  <c r="A129" i="1" s="1"/>
  <c r="A130" i="1" s="1"/>
  <c r="A135" i="1" s="1"/>
  <c r="A136" i="1" s="1"/>
  <c r="A140" i="1" s="1"/>
  <c r="A141" i="1" s="1"/>
  <c r="A142" i="1" s="1"/>
  <c r="A144" i="1" s="1"/>
  <c r="A145" i="1" s="1"/>
  <c r="A146" i="1" s="1"/>
  <c r="A147" i="1" s="1"/>
  <c r="X33" i="1"/>
  <c r="AC33" i="1"/>
  <c r="AE33" i="1" s="1"/>
  <c r="X34" i="1"/>
  <c r="AC34" i="1"/>
  <c r="AE34" i="1" s="1"/>
  <c r="X35" i="1"/>
  <c r="AC35" i="1"/>
  <c r="AE35" i="1" s="1"/>
  <c r="X36" i="1"/>
  <c r="AC36" i="1"/>
  <c r="AE36" i="1" s="1"/>
  <c r="X37" i="1"/>
  <c r="AC37" i="1"/>
  <c r="AE37" i="1" s="1"/>
  <c r="X38" i="1"/>
  <c r="AA38" i="1"/>
  <c r="X39" i="1"/>
  <c r="AC39" i="1"/>
  <c r="AE39" i="1"/>
  <c r="X40" i="1"/>
  <c r="X31" i="1" s="1"/>
  <c r="X30" i="1" s="1"/>
  <c r="AC40" i="1"/>
  <c r="AE40" i="1"/>
  <c r="G41" i="1"/>
  <c r="T41" i="1"/>
  <c r="U41" i="1"/>
  <c r="V41" i="1"/>
  <c r="W41" i="1"/>
  <c r="X41" i="1"/>
  <c r="Y41" i="1"/>
  <c r="Z41" i="1"/>
  <c r="AA41" i="1"/>
  <c r="AB41" i="1"/>
  <c r="AD41" i="1"/>
  <c r="X42" i="1"/>
  <c r="AC42" i="1"/>
  <c r="X43" i="1"/>
  <c r="AC43" i="1"/>
  <c r="AE43" i="1" s="1"/>
  <c r="G44" i="1"/>
  <c r="T44" i="1"/>
  <c r="U44" i="1"/>
  <c r="V44" i="1"/>
  <c r="W44" i="1"/>
  <c r="Y44" i="1"/>
  <c r="Z44" i="1"/>
  <c r="AA44" i="1"/>
  <c r="AB44" i="1"/>
  <c r="AC44" i="1"/>
  <c r="AE44" i="1" s="1"/>
  <c r="AD44" i="1"/>
  <c r="X45" i="1"/>
  <c r="X44" i="1" s="1"/>
  <c r="AC45" i="1"/>
  <c r="AE45" i="1"/>
  <c r="AC46" i="1"/>
  <c r="AE46" i="1" s="1"/>
  <c r="T47" i="1"/>
  <c r="U47" i="1"/>
  <c r="V47" i="1"/>
  <c r="W47" i="1"/>
  <c r="Y47" i="1"/>
  <c r="G48" i="1"/>
  <c r="G47" i="1" s="1"/>
  <c r="X48" i="1"/>
  <c r="X47" i="1" s="1"/>
  <c r="Y48" i="1"/>
  <c r="Z48" i="1"/>
  <c r="Z47" i="1" s="1"/>
  <c r="AA48" i="1"/>
  <c r="AA47" i="1" s="1"/>
  <c r="AB48" i="1"/>
  <c r="AB47" i="1" s="1"/>
  <c r="AC48" i="1"/>
  <c r="AC47" i="1" s="1"/>
  <c r="AD48" i="1"/>
  <c r="AD47" i="1" s="1"/>
  <c r="AE47" i="1" s="1"/>
  <c r="AE48" i="1"/>
  <c r="AC49" i="1"/>
  <c r="AE49" i="1"/>
  <c r="AE50" i="1"/>
  <c r="G51" i="1"/>
  <c r="T51" i="1"/>
  <c r="U51" i="1"/>
  <c r="V51" i="1"/>
  <c r="W51" i="1"/>
  <c r="Y51" i="1"/>
  <c r="Z51" i="1"/>
  <c r="AA51" i="1"/>
  <c r="AB51" i="1"/>
  <c r="AC51" i="1"/>
  <c r="AD51" i="1"/>
  <c r="AE51" i="1"/>
  <c r="X52" i="1"/>
  <c r="X51" i="1" s="1"/>
  <c r="AC52" i="1"/>
  <c r="AE52" i="1"/>
  <c r="X53" i="1"/>
  <c r="AC53" i="1"/>
  <c r="AE53" i="1"/>
  <c r="G54" i="1"/>
  <c r="T54" i="1"/>
  <c r="U54" i="1"/>
  <c r="V54" i="1"/>
  <c r="W54" i="1"/>
  <c r="X54" i="1"/>
  <c r="Y54" i="1"/>
  <c r="Z54" i="1"/>
  <c r="AA54" i="1"/>
  <c r="AB54" i="1"/>
  <c r="AD54" i="1"/>
  <c r="X55" i="1"/>
  <c r="AC55" i="1"/>
  <c r="X56" i="1"/>
  <c r="AC56" i="1"/>
  <c r="AE56" i="1" s="1"/>
  <c r="X57" i="1"/>
  <c r="AC57" i="1"/>
  <c r="AE57" i="1" s="1"/>
  <c r="AE58" i="1"/>
  <c r="V59" i="1"/>
  <c r="G60" i="1"/>
  <c r="G59" i="1" s="1"/>
  <c r="W60" i="1"/>
  <c r="T61" i="1"/>
  <c r="T60" i="1" s="1"/>
  <c r="T59" i="1" s="1"/>
  <c r="V61" i="1"/>
  <c r="V60" i="1" s="1"/>
  <c r="Z61" i="1"/>
  <c r="Z60" i="1" s="1"/>
  <c r="AB61" i="1"/>
  <c r="AB60" i="1" s="1"/>
  <c r="AB59" i="1" s="1"/>
  <c r="AD61" i="1"/>
  <c r="AD60" i="1" s="1"/>
  <c r="AD59" i="1" s="1"/>
  <c r="G62" i="1"/>
  <c r="G61" i="1" s="1"/>
  <c r="T62" i="1"/>
  <c r="U62" i="1"/>
  <c r="U61" i="1" s="1"/>
  <c r="U60" i="1" s="1"/>
  <c r="U59" i="1" s="1"/>
  <c r="V62" i="1"/>
  <c r="W62" i="1"/>
  <c r="W61" i="1" s="1"/>
  <c r="Y62" i="1"/>
  <c r="Y61" i="1" s="1"/>
  <c r="Y60" i="1" s="1"/>
  <c r="Y59" i="1" s="1"/>
  <c r="Z62" i="1"/>
  <c r="AA62" i="1"/>
  <c r="AA61" i="1" s="1"/>
  <c r="AA60" i="1" s="1"/>
  <c r="AA59" i="1" s="1"/>
  <c r="AB62" i="1"/>
  <c r="AC62" i="1"/>
  <c r="AC61" i="1" s="1"/>
  <c r="AD62" i="1"/>
  <c r="X63" i="1"/>
  <c r="X62" i="1" s="1"/>
  <c r="X61" i="1" s="1"/>
  <c r="X60" i="1" s="1"/>
  <c r="AC63" i="1"/>
  <c r="AE63" i="1"/>
  <c r="Z64" i="1"/>
  <c r="AB64" i="1"/>
  <c r="G65" i="1"/>
  <c r="G64" i="1" s="1"/>
  <c r="T65" i="1"/>
  <c r="U65" i="1"/>
  <c r="U64" i="1" s="1"/>
  <c r="V65" i="1"/>
  <c r="W65" i="1"/>
  <c r="W64" i="1" s="1"/>
  <c r="Y65" i="1"/>
  <c r="Y64" i="1" s="1"/>
  <c r="Z65" i="1"/>
  <c r="AA65" i="1"/>
  <c r="AA64" i="1" s="1"/>
  <c r="AB65" i="1"/>
  <c r="AC65" i="1"/>
  <c r="AD65" i="1"/>
  <c r="X66" i="1"/>
  <c r="X65" i="1" s="1"/>
  <c r="X64" i="1" s="1"/>
  <c r="X59" i="1" s="1"/>
  <c r="AC66" i="1"/>
  <c r="AE66" i="1"/>
  <c r="AE67" i="1"/>
  <c r="G68" i="1"/>
  <c r="T68" i="1"/>
  <c r="T64" i="1" s="1"/>
  <c r="U68" i="1"/>
  <c r="V68" i="1"/>
  <c r="V64" i="1" s="1"/>
  <c r="W68" i="1"/>
  <c r="X68" i="1"/>
  <c r="Y68" i="1"/>
  <c r="Z68" i="1"/>
  <c r="AA68" i="1"/>
  <c r="AB68" i="1"/>
  <c r="AD68" i="1"/>
  <c r="AD64" i="1" s="1"/>
  <c r="X69" i="1"/>
  <c r="AC69" i="1"/>
  <c r="G70" i="1"/>
  <c r="T70" i="1"/>
  <c r="U70" i="1"/>
  <c r="V70" i="1"/>
  <c r="W70" i="1"/>
  <c r="Y70" i="1"/>
  <c r="Z70" i="1"/>
  <c r="AA70" i="1"/>
  <c r="AB70" i="1"/>
  <c r="AD70" i="1"/>
  <c r="X71" i="1"/>
  <c r="X70" i="1" s="1"/>
  <c r="AC71" i="1"/>
  <c r="AE71" i="1"/>
  <c r="X72" i="1"/>
  <c r="AC72" i="1"/>
  <c r="AE72" i="1"/>
  <c r="X73" i="1"/>
  <c r="AC73" i="1"/>
  <c r="AE73" i="1"/>
  <c r="AC74" i="1"/>
  <c r="AE74" i="1" s="1"/>
  <c r="X75" i="1"/>
  <c r="AC75" i="1"/>
  <c r="AE75" i="1" s="1"/>
  <c r="G76" i="1"/>
  <c r="T76" i="1"/>
  <c r="U76" i="1"/>
  <c r="V76" i="1"/>
  <c r="W76" i="1"/>
  <c r="Y76" i="1"/>
  <c r="Z76" i="1"/>
  <c r="AA76" i="1"/>
  <c r="AB76" i="1"/>
  <c r="AD76" i="1"/>
  <c r="X77" i="1"/>
  <c r="AC77" i="1"/>
  <c r="AE77" i="1"/>
  <c r="X78" i="1"/>
  <c r="AC78" i="1"/>
  <c r="AE78" i="1"/>
  <c r="X80" i="1"/>
  <c r="AC80" i="1"/>
  <c r="AE80" i="1" s="1"/>
  <c r="X81" i="1"/>
  <c r="AC81" i="1"/>
  <c r="AE81" i="1" s="1"/>
  <c r="G82" i="1"/>
  <c r="T82" i="1"/>
  <c r="U82" i="1"/>
  <c r="V82" i="1"/>
  <c r="W82" i="1"/>
  <c r="Y82" i="1"/>
  <c r="Z82" i="1"/>
  <c r="AA82" i="1"/>
  <c r="AB82" i="1"/>
  <c r="AC82" i="1"/>
  <c r="AD82" i="1"/>
  <c r="AE82" i="1"/>
  <c r="X83" i="1"/>
  <c r="X82" i="1" s="1"/>
  <c r="AC83" i="1"/>
  <c r="AE83" i="1"/>
  <c r="N87" i="1"/>
  <c r="N86" i="1" s="1"/>
  <c r="N85" i="1" s="1"/>
  <c r="G88" i="1"/>
  <c r="T88" i="1"/>
  <c r="T87" i="1" s="1"/>
  <c r="T86" i="1" s="1"/>
  <c r="T85" i="1" s="1"/>
  <c r="U88" i="1"/>
  <c r="V88" i="1"/>
  <c r="W88" i="1"/>
  <c r="X88" i="1"/>
  <c r="Y88" i="1"/>
  <c r="Z88" i="1"/>
  <c r="AA88" i="1"/>
  <c r="AA87" i="1" s="1"/>
  <c r="AA86" i="1" s="1"/>
  <c r="AA85" i="1" s="1"/>
  <c r="AB88" i="1"/>
  <c r="AB87" i="1" s="1"/>
  <c r="AB86" i="1" s="1"/>
  <c r="AB85" i="1" s="1"/>
  <c r="AD88" i="1"/>
  <c r="X89" i="1"/>
  <c r="AC89" i="1"/>
  <c r="AC88" i="1" s="1"/>
  <c r="AE88" i="1" s="1"/>
  <c r="G90" i="1"/>
  <c r="T90" i="1"/>
  <c r="U90" i="1"/>
  <c r="U87" i="1" s="1"/>
  <c r="U86" i="1" s="1"/>
  <c r="U85" i="1" s="1"/>
  <c r="V90" i="1"/>
  <c r="W90" i="1"/>
  <c r="Y90" i="1"/>
  <c r="Y87" i="1" s="1"/>
  <c r="Y86" i="1" s="1"/>
  <c r="Y85" i="1" s="1"/>
  <c r="Z90" i="1"/>
  <c r="AA90" i="1"/>
  <c r="AB90" i="1"/>
  <c r="AD90" i="1"/>
  <c r="X91" i="1"/>
  <c r="X90" i="1" s="1"/>
  <c r="AC91" i="1"/>
  <c r="AC90" i="1" s="1"/>
  <c r="AE90" i="1" s="1"/>
  <c r="AE91" i="1"/>
  <c r="G92" i="1"/>
  <c r="T92" i="1"/>
  <c r="U92" i="1"/>
  <c r="V92" i="1"/>
  <c r="W92" i="1"/>
  <c r="Y92" i="1"/>
  <c r="Z92" i="1"/>
  <c r="AA92" i="1"/>
  <c r="AB92" i="1"/>
  <c r="AD92" i="1"/>
  <c r="X93" i="1"/>
  <c r="X92" i="1" s="1"/>
  <c r="X87" i="1" s="1"/>
  <c r="AC93" i="1"/>
  <c r="AE93" i="1" s="1"/>
  <c r="G94" i="1"/>
  <c r="G87" i="1" s="1"/>
  <c r="G86" i="1" s="1"/>
  <c r="G85" i="1" s="1"/>
  <c r="M94" i="1"/>
  <c r="M87" i="1" s="1"/>
  <c r="M86" i="1" s="1"/>
  <c r="M85" i="1" s="1"/>
  <c r="N94" i="1"/>
  <c r="O94" i="1"/>
  <c r="O87" i="1" s="1"/>
  <c r="O86" i="1" s="1"/>
  <c r="O85" i="1" s="1"/>
  <c r="P94" i="1"/>
  <c r="P87" i="1" s="1"/>
  <c r="P86" i="1" s="1"/>
  <c r="P85" i="1" s="1"/>
  <c r="T94" i="1"/>
  <c r="U94" i="1"/>
  <c r="V94" i="1"/>
  <c r="W94" i="1"/>
  <c r="W87" i="1" s="1"/>
  <c r="W86" i="1" s="1"/>
  <c r="W85" i="1" s="1"/>
  <c r="X94" i="1"/>
  <c r="Y94" i="1"/>
  <c r="Z94" i="1"/>
  <c r="AA94" i="1"/>
  <c r="AB94" i="1"/>
  <c r="AC94" i="1"/>
  <c r="AD94" i="1"/>
  <c r="AE94" i="1"/>
  <c r="X95" i="1"/>
  <c r="AC95" i="1"/>
  <c r="AE95" i="1"/>
  <c r="G96" i="1"/>
  <c r="W96" i="1"/>
  <c r="AA96" i="1"/>
  <c r="AB96" i="1"/>
  <c r="G97" i="1"/>
  <c r="T97" i="1"/>
  <c r="U97" i="1"/>
  <c r="U96" i="1" s="1"/>
  <c r="V97" i="1"/>
  <c r="W97" i="1"/>
  <c r="Y97" i="1"/>
  <c r="Y96" i="1" s="1"/>
  <c r="Z97" i="1"/>
  <c r="Z96" i="1" s="1"/>
  <c r="AA97" i="1"/>
  <c r="AB97" i="1"/>
  <c r="AD97" i="1"/>
  <c r="AD96" i="1" s="1"/>
  <c r="X98" i="1"/>
  <c r="X97" i="1" s="1"/>
  <c r="X96" i="1" s="1"/>
  <c r="AC98" i="1"/>
  <c r="AE98" i="1" s="1"/>
  <c r="X99" i="1"/>
  <c r="AC99" i="1"/>
  <c r="AE99" i="1"/>
  <c r="G100" i="1"/>
  <c r="T100" i="1"/>
  <c r="T96" i="1" s="1"/>
  <c r="U100" i="1"/>
  <c r="V100" i="1"/>
  <c r="V96" i="1" s="1"/>
  <c r="W100" i="1"/>
  <c r="Y100" i="1"/>
  <c r="Z100" i="1"/>
  <c r="AA100" i="1"/>
  <c r="AB100" i="1"/>
  <c r="AD100" i="1"/>
  <c r="X101" i="1"/>
  <c r="X100" i="1" s="1"/>
  <c r="AC101" i="1"/>
  <c r="AE101" i="1" s="1"/>
  <c r="G102" i="1"/>
  <c r="T102" i="1"/>
  <c r="U102" i="1"/>
  <c r="W102" i="1"/>
  <c r="X102" i="1"/>
  <c r="Y102" i="1"/>
  <c r="G103" i="1"/>
  <c r="T103" i="1"/>
  <c r="U103" i="1"/>
  <c r="V103" i="1"/>
  <c r="V102" i="1" s="1"/>
  <c r="W103" i="1"/>
  <c r="X103" i="1"/>
  <c r="Y103" i="1"/>
  <c r="Z103" i="1"/>
  <c r="Z102" i="1" s="1"/>
  <c r="AA103" i="1"/>
  <c r="AA102" i="1" s="1"/>
  <c r="AB103" i="1"/>
  <c r="AB102" i="1" s="1"/>
  <c r="AD103" i="1"/>
  <c r="AD102" i="1" s="1"/>
  <c r="X104" i="1"/>
  <c r="AC104" i="1"/>
  <c r="AC103" i="1" s="1"/>
  <c r="AE103" i="1" s="1"/>
  <c r="AE105" i="1"/>
  <c r="AE106" i="1"/>
  <c r="Q107" i="1"/>
  <c r="S108" i="1"/>
  <c r="S107" i="1" s="1"/>
  <c r="S109" i="1"/>
  <c r="U109" i="1"/>
  <c r="G110" i="1"/>
  <c r="T110" i="1"/>
  <c r="U110" i="1"/>
  <c r="V110" i="1"/>
  <c r="V109" i="1" s="1"/>
  <c r="V108" i="1" s="1"/>
  <c r="V107" i="1" s="1"/>
  <c r="W110" i="1"/>
  <c r="X110" i="1"/>
  <c r="Y110" i="1"/>
  <c r="Y109" i="1" s="1"/>
  <c r="Y108" i="1" s="1"/>
  <c r="Y107" i="1" s="1"/>
  <c r="Z110" i="1"/>
  <c r="Z109" i="1" s="1"/>
  <c r="AA110" i="1"/>
  <c r="AB110" i="1"/>
  <c r="AC110" i="1"/>
  <c r="AD110" i="1"/>
  <c r="AD109" i="1" s="1"/>
  <c r="AD108" i="1" s="1"/>
  <c r="AD107" i="1" s="1"/>
  <c r="G112" i="1"/>
  <c r="G109" i="1" s="1"/>
  <c r="T112" i="1"/>
  <c r="U112" i="1"/>
  <c r="V112" i="1"/>
  <c r="W112" i="1"/>
  <c r="W109" i="1" s="1"/>
  <c r="Y112" i="1"/>
  <c r="Z112" i="1"/>
  <c r="AA112" i="1"/>
  <c r="AA109" i="1" s="1"/>
  <c r="AA108" i="1" s="1"/>
  <c r="AA107" i="1" s="1"/>
  <c r="AB112" i="1"/>
  <c r="AC112" i="1"/>
  <c r="AD112" i="1"/>
  <c r="AE112" i="1"/>
  <c r="X113" i="1"/>
  <c r="X112" i="1" s="1"/>
  <c r="AC113" i="1"/>
  <c r="AE113" i="1"/>
  <c r="X114" i="1"/>
  <c r="AC114" i="1"/>
  <c r="AE114" i="1"/>
  <c r="X115" i="1"/>
  <c r="AC115" i="1"/>
  <c r="AE115" i="1"/>
  <c r="X116" i="1"/>
  <c r="AC116" i="1"/>
  <c r="AE116" i="1"/>
  <c r="X117" i="1"/>
  <c r="AC117" i="1"/>
  <c r="AE117" i="1"/>
  <c r="X118" i="1"/>
  <c r="AC118" i="1"/>
  <c r="AE118" i="1"/>
  <c r="X119" i="1"/>
  <c r="AC119" i="1"/>
  <c r="AE119" i="1"/>
  <c r="X120" i="1"/>
  <c r="AC120" i="1"/>
  <c r="AE120" i="1"/>
  <c r="X121" i="1"/>
  <c r="AC121" i="1"/>
  <c r="AE121" i="1"/>
  <c r="V122" i="1"/>
  <c r="G123" i="1"/>
  <c r="G122" i="1" s="1"/>
  <c r="T123" i="1"/>
  <c r="U123" i="1"/>
  <c r="V123" i="1"/>
  <c r="W123" i="1"/>
  <c r="W122" i="1" s="1"/>
  <c r="Y123" i="1"/>
  <c r="Y122" i="1" s="1"/>
  <c r="Z123" i="1"/>
  <c r="AA123" i="1"/>
  <c r="AD123" i="1"/>
  <c r="AD122" i="1" s="1"/>
  <c r="X124" i="1"/>
  <c r="AB124" i="1"/>
  <c r="AC124" i="1"/>
  <c r="AE124" i="1"/>
  <c r="X125" i="1"/>
  <c r="AB125" i="1"/>
  <c r="AC125" i="1"/>
  <c r="X126" i="1"/>
  <c r="AB126" i="1"/>
  <c r="AC126" i="1" s="1"/>
  <c r="AE126" i="1" s="1"/>
  <c r="X127" i="1"/>
  <c r="AB127" i="1"/>
  <c r="AC127" i="1" s="1"/>
  <c r="AE127" i="1" s="1"/>
  <c r="G128" i="1"/>
  <c r="T128" i="1"/>
  <c r="T122" i="1" s="1"/>
  <c r="U128" i="1"/>
  <c r="V128" i="1"/>
  <c r="W128" i="1"/>
  <c r="X128" i="1"/>
  <c r="Y128" i="1"/>
  <c r="Z128" i="1"/>
  <c r="Z122" i="1" s="1"/>
  <c r="AA128" i="1"/>
  <c r="AA122" i="1" s="1"/>
  <c r="AB128" i="1"/>
  <c r="AD128" i="1"/>
  <c r="X129" i="1"/>
  <c r="AC129" i="1"/>
  <c r="AC128" i="1" s="1"/>
  <c r="AE128" i="1" s="1"/>
  <c r="AE129" i="1"/>
  <c r="X130" i="1"/>
  <c r="AC130" i="1"/>
  <c r="AE130" i="1"/>
  <c r="G131" i="1"/>
  <c r="V131" i="1"/>
  <c r="W131" i="1"/>
  <c r="Z131" i="1"/>
  <c r="AA131" i="1"/>
  <c r="AD131" i="1"/>
  <c r="G132" i="1"/>
  <c r="T132" i="1"/>
  <c r="T131" i="1" s="1"/>
  <c r="U132" i="1"/>
  <c r="U131" i="1" s="1"/>
  <c r="V132" i="1"/>
  <c r="W132" i="1"/>
  <c r="X132" i="1"/>
  <c r="X131" i="1" s="1"/>
  <c r="Y132" i="1"/>
  <c r="Y131" i="1" s="1"/>
  <c r="Z132" i="1"/>
  <c r="AA132" i="1"/>
  <c r="AB132" i="1"/>
  <c r="AB131" i="1" s="1"/>
  <c r="AC132" i="1"/>
  <c r="AE132" i="1" s="1"/>
  <c r="AD132" i="1"/>
  <c r="G134" i="1"/>
  <c r="T134" i="1"/>
  <c r="U134" i="1"/>
  <c r="V134" i="1"/>
  <c r="W134" i="1"/>
  <c r="X134" i="1"/>
  <c r="Y134" i="1"/>
  <c r="Z134" i="1"/>
  <c r="AA134" i="1"/>
  <c r="AB134" i="1"/>
  <c r="AC134" i="1"/>
  <c r="AE134" i="1" s="1"/>
  <c r="AD134" i="1"/>
  <c r="X135" i="1"/>
  <c r="AC135" i="1"/>
  <c r="AE135" i="1"/>
  <c r="X136" i="1"/>
  <c r="AC136" i="1"/>
  <c r="AE136" i="1"/>
  <c r="AE137" i="1"/>
  <c r="AE138" i="1"/>
  <c r="G139" i="1"/>
  <c r="T139" i="1"/>
  <c r="U139" i="1"/>
  <c r="V139" i="1"/>
  <c r="W139" i="1"/>
  <c r="Y139" i="1"/>
  <c r="Z139" i="1"/>
  <c r="AA139" i="1"/>
  <c r="AB139" i="1"/>
  <c r="AC139" i="1"/>
  <c r="AE139" i="1" s="1"/>
  <c r="AD139" i="1"/>
  <c r="X140" i="1"/>
  <c r="X139" i="1" s="1"/>
  <c r="AC140" i="1"/>
  <c r="AE140" i="1" s="1"/>
  <c r="X141" i="1"/>
  <c r="AC141" i="1"/>
  <c r="AE141" i="1" s="1"/>
  <c r="X142" i="1"/>
  <c r="AC142" i="1"/>
  <c r="AE142" i="1" s="1"/>
  <c r="G143" i="1"/>
  <c r="T143" i="1"/>
  <c r="U143" i="1"/>
  <c r="V143" i="1"/>
  <c r="W143" i="1"/>
  <c r="X143" i="1"/>
  <c r="Y143" i="1"/>
  <c r="Z143" i="1"/>
  <c r="AA143" i="1"/>
  <c r="AB143" i="1"/>
  <c r="AC143" i="1"/>
  <c r="AE143" i="1" s="1"/>
  <c r="AD143" i="1"/>
  <c r="X144" i="1"/>
  <c r="AC144" i="1"/>
  <c r="AE144" i="1"/>
  <c r="X145" i="1"/>
  <c r="AC145" i="1"/>
  <c r="AE145" i="1"/>
  <c r="X146" i="1"/>
  <c r="AC146" i="1"/>
  <c r="AE146" i="1"/>
  <c r="X147" i="1"/>
  <c r="AC147" i="1"/>
  <c r="AE147" i="1"/>
  <c r="X86" i="1" l="1"/>
  <c r="X85" i="1" s="1"/>
  <c r="AA84" i="1"/>
  <c r="AB20" i="1"/>
  <c r="AC123" i="1"/>
  <c r="Z108" i="1"/>
  <c r="Z107" i="1" s="1"/>
  <c r="W108" i="1"/>
  <c r="W107" i="1" s="1"/>
  <c r="W84" i="1" s="1"/>
  <c r="G108" i="1"/>
  <c r="G107" i="1" s="1"/>
  <c r="G84" i="1" s="1"/>
  <c r="Y84" i="1"/>
  <c r="AB123" i="1"/>
  <c r="AB122" i="1" s="1"/>
  <c r="AC97" i="1"/>
  <c r="AD87" i="1"/>
  <c r="AD86" i="1" s="1"/>
  <c r="AD85" i="1" s="1"/>
  <c r="AD84" i="1" s="1"/>
  <c r="AC131" i="1"/>
  <c r="AE131" i="1" s="1"/>
  <c r="AE110" i="1"/>
  <c r="AC100" i="1"/>
  <c r="AE100" i="1" s="1"/>
  <c r="AC92" i="1"/>
  <c r="AE92" i="1" s="1"/>
  <c r="AE61" i="1"/>
  <c r="AC60" i="1"/>
  <c r="Z59" i="1"/>
  <c r="AC54" i="1"/>
  <c r="AE54" i="1" s="1"/>
  <c r="AE55" i="1"/>
  <c r="AE32" i="1"/>
  <c r="Z30" i="1"/>
  <c r="Z21" i="1" s="1"/>
  <c r="Z20" i="1" s="1"/>
  <c r="Z19" i="1" s="1"/>
  <c r="Z18" i="1" s="1"/>
  <c r="Z17" i="1" s="1"/>
  <c r="V30" i="1"/>
  <c r="V21" i="1" s="1"/>
  <c r="V20" i="1" s="1"/>
  <c r="V19" i="1" s="1"/>
  <c r="V18" i="1" s="1"/>
  <c r="V17" i="1" s="1"/>
  <c r="AE24" i="1"/>
  <c r="Y20" i="1"/>
  <c r="Y19" i="1" s="1"/>
  <c r="Y18" i="1" s="1"/>
  <c r="Y17" i="1" s="1"/>
  <c r="X21" i="1"/>
  <c r="W21" i="1"/>
  <c r="G20" i="1"/>
  <c r="U122" i="1"/>
  <c r="U108" i="1" s="1"/>
  <c r="U107" i="1" s="1"/>
  <c r="U84" i="1" s="1"/>
  <c r="U19" i="1" s="1"/>
  <c r="U18" i="1" s="1"/>
  <c r="U17" i="1" s="1"/>
  <c r="AB109" i="1"/>
  <c r="AB108" i="1" s="1"/>
  <c r="AB107" i="1" s="1"/>
  <c r="AB84" i="1" s="1"/>
  <c r="X109" i="1"/>
  <c r="T109" i="1"/>
  <c r="T108" i="1" s="1"/>
  <c r="T107" i="1" s="1"/>
  <c r="T84" i="1" s="1"/>
  <c r="AC109" i="1"/>
  <c r="AC76" i="1"/>
  <c r="AE76" i="1" s="1"/>
  <c r="AE65" i="1"/>
  <c r="AC102" i="1"/>
  <c r="AE102" i="1" s="1"/>
  <c r="AE69" i="1"/>
  <c r="AC68" i="1"/>
  <c r="AE68" i="1" s="1"/>
  <c r="AE125" i="1"/>
  <c r="X123" i="1"/>
  <c r="X122" i="1" s="1"/>
  <c r="AE104" i="1"/>
  <c r="AE89" i="1"/>
  <c r="Z87" i="1"/>
  <c r="Z86" i="1" s="1"/>
  <c r="Z85" i="1" s="1"/>
  <c r="Z84" i="1" s="1"/>
  <c r="V87" i="1"/>
  <c r="V86" i="1" s="1"/>
  <c r="V85" i="1" s="1"/>
  <c r="V84" i="1" s="1"/>
  <c r="AE62" i="1"/>
  <c r="W59" i="1"/>
  <c r="AC41" i="1"/>
  <c r="AE41" i="1" s="1"/>
  <c r="AE42" i="1"/>
  <c r="T30" i="1"/>
  <c r="T21" i="1" s="1"/>
  <c r="T20" i="1" s="1"/>
  <c r="AD21" i="1"/>
  <c r="AD20" i="1" s="1"/>
  <c r="AD19" i="1" s="1"/>
  <c r="AD18" i="1" s="1"/>
  <c r="AD17" i="1" s="1"/>
  <c r="AA21" i="1"/>
  <c r="AA20" i="1" s="1"/>
  <c r="AA19" i="1" s="1"/>
  <c r="AA18" i="1" s="1"/>
  <c r="AA17" i="1" s="1"/>
  <c r="X76" i="1"/>
  <c r="AC70" i="1"/>
  <c r="AE70" i="1" s="1"/>
  <c r="AA31" i="1"/>
  <c r="AA30" i="1" s="1"/>
  <c r="AC38" i="1"/>
  <c r="AE38" i="1" s="1"/>
  <c r="AC26" i="1"/>
  <c r="AE26" i="1" s="1"/>
  <c r="AE27" i="1"/>
  <c r="X20" i="1" l="1"/>
  <c r="AC122" i="1"/>
  <c r="AE122" i="1" s="1"/>
  <c r="AE123" i="1"/>
  <c r="AC108" i="1"/>
  <c r="AE109" i="1"/>
  <c r="AC87" i="1"/>
  <c r="G19" i="1"/>
  <c r="G18" i="1" s="1"/>
  <c r="G17" i="1" s="1"/>
  <c r="AC31" i="1"/>
  <c r="X84" i="1"/>
  <c r="T19" i="1"/>
  <c r="T18" i="1" s="1"/>
  <c r="T17" i="1" s="1"/>
  <c r="AC64" i="1"/>
  <c r="AE64" i="1" s="1"/>
  <c r="X108" i="1"/>
  <c r="X107" i="1" s="1"/>
  <c r="W20" i="1"/>
  <c r="W19" i="1" s="1"/>
  <c r="W18" i="1" s="1"/>
  <c r="W17" i="1" s="1"/>
  <c r="AC23" i="1"/>
  <c r="AC59" i="1"/>
  <c r="AE59" i="1" s="1"/>
  <c r="AE60" i="1"/>
  <c r="AC96" i="1"/>
  <c r="AE96" i="1" s="1"/>
  <c r="AE97" i="1"/>
  <c r="AB19" i="1"/>
  <c r="AB18" i="1" s="1"/>
  <c r="AB17" i="1" s="1"/>
  <c r="X19" i="1" l="1"/>
  <c r="X18" i="1" s="1"/>
  <c r="X17" i="1" s="1"/>
  <c r="AE31" i="1"/>
  <c r="AC30" i="1"/>
  <c r="AE30" i="1" s="1"/>
  <c r="AC107" i="1"/>
  <c r="AE107" i="1" s="1"/>
  <c r="AE108" i="1"/>
  <c r="AE23" i="1"/>
  <c r="AC22" i="1"/>
  <c r="AE87" i="1"/>
  <c r="AC86" i="1"/>
  <c r="AE86" i="1" l="1"/>
  <c r="AC85" i="1"/>
  <c r="AC21" i="1"/>
  <c r="AE22" i="1"/>
  <c r="AE21" i="1" l="1"/>
  <c r="AC20" i="1"/>
  <c r="AC84" i="1"/>
  <c r="AE84" i="1" s="1"/>
  <c r="AE85" i="1"/>
  <c r="AC19" i="1" l="1"/>
  <c r="AE20" i="1"/>
  <c r="AC18" i="1" l="1"/>
  <c r="AE19" i="1"/>
  <c r="AE18" i="1" l="1"/>
  <c r="AC17" i="1"/>
  <c r="AE17" i="1" s="1"/>
</calcChain>
</file>

<file path=xl/sharedStrings.xml><?xml version="1.0" encoding="utf-8"?>
<sst xmlns="http://schemas.openxmlformats.org/spreadsheetml/2006/main" count="432" uniqueCount="243">
  <si>
    <t>Приобретение земельного участка</t>
  </si>
  <si>
    <t>Приобретение электросетевого имущества у 
ООО "Энергетик"</t>
  </si>
  <si>
    <t>Приобретение электросетевого имущества в Ольгинском МР</t>
  </si>
  <si>
    <t>ПЭС Приобретение электросетевого имущества у ОАО "Коммунальная энергетика"</t>
  </si>
  <si>
    <t>Приобретение объектов основных средств</t>
  </si>
  <si>
    <t>1.2.</t>
  </si>
  <si>
    <t>ПС 110 кВ  "Терней" (строительство)</t>
  </si>
  <si>
    <t>ПС 110 кВ "Городская" (строительство)</t>
  </si>
  <si>
    <t>ВЛ 110 кВ "Пластун"- "Терней" строительство</t>
  </si>
  <si>
    <t>ПИР для строительства будущих лет, в т.ч.:</t>
  </si>
  <si>
    <t>1.1.2.7</t>
  </si>
  <si>
    <t>Оборудование, не входящее в сметы строек, в т.ч.:</t>
  </si>
  <si>
    <t>1.1.2.6</t>
  </si>
  <si>
    <t>Прочие объекты электроэнергетики, в т.ч.:</t>
  </si>
  <si>
    <t>1.1.2.5</t>
  </si>
  <si>
    <t>0,94 км</t>
  </si>
  <si>
    <t>РП 6 кВ «Городское» с ЛЭП 6 кВ для подключения заявителей  (строительство)</t>
  </si>
  <si>
    <t>2,50 км</t>
  </si>
  <si>
    <t>РП 6 кВ «Западное» с ЛЭП 6 кВ для подключения заявителей (строительство)</t>
  </si>
  <si>
    <t>3,44 км</t>
  </si>
  <si>
    <t>Уровень входящего напряжения 6 кВ (СН2)</t>
  </si>
  <si>
    <t>Уровень входящего напряжения 110 кВ (ВН)</t>
  </si>
  <si>
    <t>Подстанции, в т. ч.</t>
  </si>
  <si>
    <t>Строительство КЛ 10 кВ и КТПН 10/0,4 кВ возле с.Ляличи</t>
  </si>
  <si>
    <t>Строительство КЛ 10 кВ и КТП 10/0,4 кВ в 4 км. на Ю-В от ст.Партизан</t>
  </si>
  <si>
    <t>КЛЭП 6-10;0,4 кВ</t>
  </si>
  <si>
    <t>0,757 км</t>
  </si>
  <si>
    <t>Строительство КЛ 110 кВ «2Р-СИ-Зеленый угол» (опора № 9) - ТЭЦ Восточная»</t>
  </si>
  <si>
    <t>0,685 км</t>
  </si>
  <si>
    <t>Строительство КЛ 110 кВ ПС «СИ» - «ТЭЦ Восточная»</t>
  </si>
  <si>
    <t>4,741 км</t>
  </si>
  <si>
    <t>Строительство КЛ 110 кВ ПС «2Р» - «ТЭЦ Восточная»</t>
  </si>
  <si>
    <t>1,984 км</t>
  </si>
  <si>
    <t>Строительство КЛ 110 кВ ПС «1Р» - «ТЭЦ Восточная»</t>
  </si>
  <si>
    <t>8.167 км</t>
  </si>
  <si>
    <t xml:space="preserve">    КЛЭП 110-220 кВ (ВН)</t>
  </si>
  <si>
    <t xml:space="preserve"> кабельные линии, в т.ч.</t>
  </si>
  <si>
    <t>0,502 км</t>
  </si>
  <si>
    <t>Строительство ЛЭП от ячеек 6 кВ ПС 110 кВ "Орлиная" для подключения заявителей</t>
  </si>
  <si>
    <t>12,0 км</t>
  </si>
  <si>
    <t>Строительство ЛЭП 6 кВ в с. Вольно-Надеждинское</t>
  </si>
  <si>
    <t>Строительство ВЛ 10 кВ и КТП 10/0,4 кВ в с.Знаменка</t>
  </si>
  <si>
    <t>Строительство ВЛ 10 кВ и КТП 10/0,4 кВ в с.Сухановка</t>
  </si>
  <si>
    <t>Строительство ВЛ 10 кВ и КТП 10/0,4 кВ в с.Духовское</t>
  </si>
  <si>
    <t>Строительство ВЛ 6 кВ и КТП 6/0,4 кВ в с.Глуховка</t>
  </si>
  <si>
    <t>0,32 МВА / 6,12 км</t>
  </si>
  <si>
    <t>0,160 МВА/ 3,06 км</t>
  </si>
  <si>
    <t>0,04 МВА / 0,765 км</t>
  </si>
  <si>
    <t>1,52 МВА / 9,28 км</t>
  </si>
  <si>
    <t>0,56 МВА / 2,79 км</t>
  </si>
  <si>
    <t>0,55 МВА / 2,59 км</t>
  </si>
  <si>
    <t>0,41 МВА / 3,90 км</t>
  </si>
  <si>
    <t>Выполнение мероприятий по подключению заявителей по заключенным договорам ТП с мощностью от 15 кВт до 150 кВт</t>
  </si>
  <si>
    <t>0,8 МВА / 1,1 км</t>
  </si>
  <si>
    <t>0,4 МВА/ 0,55 км</t>
  </si>
  <si>
    <t>0,1 МВА/ 0,1375 км</t>
  </si>
  <si>
    <t>0,20 МВА / 3,61 км</t>
  </si>
  <si>
    <t>0,07 МВА / 1,00 км</t>
  </si>
  <si>
    <t>0,08 МВА / 1,00 км</t>
  </si>
  <si>
    <t>0,05 МВА / 1,61 км</t>
  </si>
  <si>
    <t>Выполнение мероприятий  по подключению заявителей по заключенным договорам ТП с мощностью до 15 кВт</t>
  </si>
  <si>
    <t>1,24 МВА / 10,52 км</t>
  </si>
  <si>
    <t>0,62 МВА/ 5,26 км</t>
  </si>
  <si>
    <t>0,155 МВА / 1,315 км</t>
  </si>
  <si>
    <t>0,62 МВА / 5,26 км</t>
  </si>
  <si>
    <t>Выполнение мероприятий по подключению заявителей по заключенным договорам ТП с мощностью от 150 кВт и выше</t>
  </si>
  <si>
    <t>2,36 МВА / 17,74 км</t>
  </si>
  <si>
    <t>1,18 МВА/ 8,87 км</t>
  </si>
  <si>
    <t>0,295 МВА / 2,2175 км</t>
  </si>
  <si>
    <t>2,34 МВА / 30,652 км</t>
  </si>
  <si>
    <t>1,25 МВА / 9,05 км</t>
  </si>
  <si>
    <t>0,63 МВА / 3,59 км</t>
  </si>
  <si>
    <t>0,46 МВА / 18,012 км</t>
  </si>
  <si>
    <t>ВЛЭП 1-20 кВ (СН2)</t>
  </si>
  <si>
    <t xml:space="preserve">      ВЛЭП 110-220 кВ (ВН)</t>
  </si>
  <si>
    <t>воздушные линии, в т.ч.</t>
  </si>
  <si>
    <t>1,18 МВА/ 17.037 км</t>
  </si>
  <si>
    <t>Электрические линии, в т.ч.</t>
  </si>
  <si>
    <t>2,34 МВА / 34,092 км</t>
  </si>
  <si>
    <t>1,25 МВА / 12,49 км</t>
  </si>
  <si>
    <t>Технологическое присоединение потребителей, в т.ч.:</t>
  </si>
  <si>
    <t>1.1.2.4</t>
  </si>
  <si>
    <t>Инновации и НИОКР, в.т.ч.:</t>
  </si>
  <si>
    <t>1.1.2.3</t>
  </si>
  <si>
    <t>Энергосбережение и повышение энергетической эффективности, в т.ч.</t>
  </si>
  <si>
    <t>1.1.2.2</t>
  </si>
  <si>
    <t>ПС 110/35/6 кВ "Орлиная" (строительство)</t>
  </si>
  <si>
    <t>Подстанции, в т.ч.:</t>
  </si>
  <si>
    <t>Заходы КЛ-35 кВ на ПС Инструментальный завод (строительство)</t>
  </si>
  <si>
    <t xml:space="preserve">       КЛЭП 20-35 кВ (СН1)</t>
  </si>
  <si>
    <t>КЛ-110 "Залив-Бурная"  (строительство)</t>
  </si>
  <si>
    <t>КЛ-110 кВ Чуркин-Голдобин (строительство)</t>
  </si>
  <si>
    <t xml:space="preserve">  КЛЭП 110-220 кВ (ВН)</t>
  </si>
  <si>
    <t>кабельные линии, в т.ч.</t>
  </si>
  <si>
    <t>25.2 МВА / 161.698 км</t>
  </si>
  <si>
    <t>12,6 МВА/ 93,148 км</t>
  </si>
  <si>
    <t>12.6 МВА/ 68,55 км</t>
  </si>
  <si>
    <t>3.15 МВА / 17,14 км</t>
  </si>
  <si>
    <t>3,80 МВА / 68,560 км</t>
  </si>
  <si>
    <t>1,267 МВА / 22,853 км</t>
  </si>
  <si>
    <t>1,266 МВА / 22,854 км</t>
  </si>
  <si>
    <t>Расширение и создание распределительных сетей 6/10/0,4 кВ</t>
  </si>
  <si>
    <t>2,43 МВА/ 43,724 км</t>
  </si>
  <si>
    <t xml:space="preserve">   ВЛЭП 0,4 кВ (НН)</t>
  </si>
  <si>
    <t>ЛЭП-10 кВ Сокольчи-Глазковка (строительство)</t>
  </si>
  <si>
    <t xml:space="preserve">      ВЛЭП 1-20 кВ (СН2)</t>
  </si>
  <si>
    <t>ЛЭП-35 кВ Эгершельд - Зеленая - КЭТ с заходами на ПС Русская (строительство)</t>
  </si>
  <si>
    <t xml:space="preserve">    ВЛЭП 35 кВ (СН1)</t>
  </si>
  <si>
    <t>ВЛ 110 кВ "ВТЭЦ-2 до оп.54" (строительство)</t>
  </si>
  <si>
    <t>Основные объекты всего, в т.ч.</t>
  </si>
  <si>
    <t>1.1.2.1</t>
  </si>
  <si>
    <t>27.56 МВА / 187.605.298 км</t>
  </si>
  <si>
    <t>13.78 МВА/ 102.018 км</t>
  </si>
  <si>
    <t>13.78 МВА/ 85.587 км</t>
  </si>
  <si>
    <t>3.305 МВА / 27.513 км</t>
  </si>
  <si>
    <t>3.305 МВА / 19,358 км</t>
  </si>
  <si>
    <t>6,14 МВА / 102,652 км</t>
  </si>
  <si>
    <t>2,517 МВА / 35,343 км</t>
  </si>
  <si>
    <t>1,897 МВА / 26,443 км</t>
  </si>
  <si>
    <t>1,726 МВА / 40,866 км</t>
  </si>
  <si>
    <t>Новое строительство и расширение</t>
  </si>
  <si>
    <t>1.1.2.</t>
  </si>
  <si>
    <t>ПИР Реконструкция ПС-110 кВ  Пластун</t>
  </si>
  <si>
    <t>1.1.1.10</t>
  </si>
  <si>
    <t>Приобретение измерительных приборов показателей качества электроэнергии и оборудование для обслуживания систем учета электроэнергии</t>
  </si>
  <si>
    <t>Приобретение оборудования и материалов для строительства будущих лет</t>
  </si>
  <si>
    <t xml:space="preserve">Приобретение источников бесперебойного питания </t>
  </si>
  <si>
    <t>Приобретение оборудования связи</t>
  </si>
  <si>
    <t>Приобретение автотранспортной техники</t>
  </si>
  <si>
    <t>1.1.1.9</t>
  </si>
  <si>
    <t>Монтаж автоматической противопожарной сигнализации</t>
  </si>
  <si>
    <t>Реконструкция внешнего ограждения на территории объекта</t>
  </si>
  <si>
    <t>Реконструкция административного здания ул. Командорская, 13а</t>
  </si>
  <si>
    <t>Создание инфраструктуры локальных вычислительных систем</t>
  </si>
  <si>
    <t>ПЭС Оснащение автотранспорта тахографами</t>
  </si>
  <si>
    <t>1.1.1.8</t>
  </si>
  <si>
    <t>Монтаж и наладка ячеек 6/10 кВ на ПС 35 кВ</t>
  </si>
  <si>
    <t>Уровень входящего напряжения 35 кВ (СН1)</t>
  </si>
  <si>
    <t>Реконструкция ПС 110/35/10 кВ Краскино (расширение ОРУ 110 кВ)</t>
  </si>
  <si>
    <t>Монтаж и наладка ячеек 6/10 кВ на ПС 110 кВ</t>
  </si>
  <si>
    <t>1,04 МВА</t>
  </si>
  <si>
    <t>0,39 МВА</t>
  </si>
  <si>
    <t>0,26 МВА</t>
  </si>
  <si>
    <t xml:space="preserve">Реконструкция сетей 6/10/0.4 кВ </t>
  </si>
  <si>
    <t xml:space="preserve">        ВЛЭП 6-10; 0,4 кВ (СН2)</t>
  </si>
  <si>
    <t>1.1.1.7</t>
  </si>
  <si>
    <t>Установка устройств регулирования напряжения и компенсации реактивной мощности, в т.ч.</t>
  </si>
  <si>
    <t>1.1.1.6</t>
  </si>
  <si>
    <t>Оснащение ПС и ДП источниками бесперебойного питания телемеханики и связи (ЦП 10)</t>
  </si>
  <si>
    <t>Организация каналов связи для передачи команд диспетчерского и технологического управления (ДТУ) (ЦП 9)</t>
  </si>
  <si>
    <t>Оснащение ПС  устройствами телемеханики и ДП оперативно-информационными комплексами (ОИК) (ВОЛС Шкотовский РЭС, ОИК Красноармейский РЭС) (ЦП 8)</t>
  </si>
  <si>
    <t>Создание систем телемеханики  и связи, в т.ч.</t>
  </si>
  <si>
    <t>1.1.1.5</t>
  </si>
  <si>
    <t xml:space="preserve">Оснащение быстродействующими защитами транзитов 110 кВ (ЦП 6) </t>
  </si>
  <si>
    <t>Оснащение дуговыми защитами (ЦП 4)</t>
  </si>
  <si>
    <t>Создание систем противоаварийной и режимной автоматики, в т.ч.</t>
  </si>
  <si>
    <t>1.1.1.4</t>
  </si>
  <si>
    <t>Создание ОДГ Шкотовского РЭС</t>
  </si>
  <si>
    <t>18.2.</t>
  </si>
  <si>
    <t>Создание ОДГ Владивостокского РЭС</t>
  </si>
  <si>
    <t>18.1.</t>
  </si>
  <si>
    <t>Программно-технический комплекс центра управления сетями</t>
  </si>
  <si>
    <t>Инновации и НИОКР, в т.ч.:</t>
  </si>
  <si>
    <t>1.1.1.3</t>
  </si>
  <si>
    <t>Модернизация ЦСОД АИИС КУЭ РРЭ</t>
  </si>
  <si>
    <t>АИИС КУЭ розничного рынка</t>
  </si>
  <si>
    <t>1.1.1.2</t>
  </si>
  <si>
    <t>107,8 МВА</t>
  </si>
  <si>
    <t>2*16 МВА
2*10 МВА
1*7,5 МВА
1*6,3 МВА
3*5,6 МВА</t>
  </si>
  <si>
    <t>Реконструкция ПС 35 кВ (ПС Рыбники, ПС Угловая, ПС Бархатная, ПС Сахарный комбинат, ПС УМЗ, ПС ЛДК, ПС Город) с увеличением трансформаторной мощности</t>
  </si>
  <si>
    <t>Замена измерительных трансформаторов тока и напряжения (ЦП 7)</t>
  </si>
  <si>
    <t>82,6 МВА</t>
  </si>
  <si>
    <t>Реконструкция ПС 110 кВ Голдобин (расширение ОРУ 110 кВ, в части установки двух трансформаторных ячеек)</t>
  </si>
  <si>
    <t>Оснащение ПС средствами ОМП и аварийными регистраторами (ЦП 5)</t>
  </si>
  <si>
    <t>Секционирование электрических сетей 
35-110 кВ (ЦП 1.7)</t>
  </si>
  <si>
    <t>Замена аккумуляторных батарей (ЦП 2)</t>
  </si>
  <si>
    <t>Реконструкция ПС 110 кВ 1Р (монтаж панелей защит)</t>
  </si>
  <si>
    <t>Реконструкция ПС 110 кВ СИ (реконструкция ОРУ 110 кВ с заменой ОД и КЗ на ВЭБ 110 кВ)</t>
  </si>
  <si>
    <t>Реконструкция ПС 110 кВ 2Р (реконструкция ОРУ 110 кВ с заменой масляных выключателей на ВЭБ 110 кВ)</t>
  </si>
  <si>
    <t>Реконструкция ПС 110 кВ А (реконструкция ОРУ 110 кВ с заменой маслянных выключателей на ВЭБ 110 кВ)</t>
  </si>
  <si>
    <t>106 МВА</t>
  </si>
  <si>
    <t>40 МВА
25 МВА</t>
  </si>
  <si>
    <t>25 МВА
1*16 МВА</t>
  </si>
  <si>
    <t>67 МВА</t>
  </si>
  <si>
    <t>1*25 МВА
1*16 МВА</t>
  </si>
  <si>
    <t>1*16 МВА
1*10 МВА</t>
  </si>
  <si>
    <t>Реконструкция ПС 110 кВ (Шахта-7, Загородная, Стройиндустрия) с заменой силовых трансформаторов</t>
  </si>
  <si>
    <t>106,0 МВА</t>
  </si>
  <si>
    <t>65 МВА</t>
  </si>
  <si>
    <t>41 МВА</t>
  </si>
  <si>
    <t>26 МВА</t>
  </si>
  <si>
    <t>213,8 МВА</t>
  </si>
  <si>
    <t>148,8 МВА</t>
  </si>
  <si>
    <t>149,6 МВА</t>
  </si>
  <si>
    <t>108,6 МВА</t>
  </si>
  <si>
    <t>Реконструкция ЗТП города Партизанск</t>
  </si>
  <si>
    <t>Реконструкция сетей 6 / 0,4 кВ города Партизанска и Партизанского Г.О.</t>
  </si>
  <si>
    <t>Реконструкция сетей 6 / 0,4 кВ с. Тигровое</t>
  </si>
  <si>
    <t xml:space="preserve">                        ВЛЭП 0,4 кВ (НН)</t>
  </si>
  <si>
    <t>Реконструкция ЛЭП-35 кВ Седанка-Ипподром (с переводом на напряжение 110 кВ)</t>
  </si>
  <si>
    <t xml:space="preserve">                        ВЛЭП 35 кВ (СН1)</t>
  </si>
  <si>
    <t>1.1.1.1</t>
  </si>
  <si>
    <t xml:space="preserve">Техническое перевооружение и реконструкция </t>
  </si>
  <si>
    <t>1.1.1.</t>
  </si>
  <si>
    <t>241,36 МВА / 187.605 км</t>
  </si>
  <si>
    <t>78.78 МВА/ 102.018 км</t>
  </si>
  <si>
    <t>162.58 МВА/ 85.587 км</t>
  </si>
  <si>
    <t>152,105 МВА / 30.206 км</t>
  </si>
  <si>
    <t>7,18 МВА / 102,652 км</t>
  </si>
  <si>
    <t>2,907 МВА / 35,343 км</t>
  </si>
  <si>
    <t>2,287 МВА / 26,443 км</t>
  </si>
  <si>
    <t>1,986 МВА / 40,866 км</t>
  </si>
  <si>
    <t xml:space="preserve">Инвестиции на производственное развитие, из них: </t>
  </si>
  <si>
    <t>1.1.</t>
  </si>
  <si>
    <t>Инвестиции в основной капитал, в т.ч.</t>
  </si>
  <si>
    <t>"Приморские ЭС"</t>
  </si>
  <si>
    <t>млн.руб.</t>
  </si>
  <si>
    <t>МВА / км</t>
  </si>
  <si>
    <t>МВА/км</t>
  </si>
  <si>
    <t>млн. руб.</t>
  </si>
  <si>
    <t>итого</t>
  </si>
  <si>
    <t>План года 2017</t>
  </si>
  <si>
    <t>План года 2016</t>
  </si>
  <si>
    <t>План года 2015</t>
  </si>
  <si>
    <t>Итого</t>
  </si>
  <si>
    <t>IV кв.</t>
  </si>
  <si>
    <t>III кв.</t>
  </si>
  <si>
    <t>II кв.</t>
  </si>
  <si>
    <t>I кв.</t>
  </si>
  <si>
    <t>км, МВА</t>
  </si>
  <si>
    <t>Итого 2016-2017</t>
  </si>
  <si>
    <t xml:space="preserve"> Сметная стоимость вводимых основных средств (без НДС)**</t>
  </si>
  <si>
    <t>Вывод мощностей</t>
  </si>
  <si>
    <t>Наименование объекта</t>
  </si>
  <si>
    <t xml:space="preserve">М.П. </t>
  </si>
  <si>
    <r>
      <t>«___» ______________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2015 год</t>
    </r>
  </si>
  <si>
    <t>_________________С.Н. Корчемагин</t>
  </si>
  <si>
    <t>И.о. директора филиала АО "ДРСК" "Приморские электрические сети"</t>
  </si>
  <si>
    <t>Утверждаю</t>
  </si>
  <si>
    <t>Прогноз ввода/вывода объектов  АО "ДРСК" на 2015-2017гг.</t>
  </si>
  <si>
    <t>от «24» марта 2010 г. № 114</t>
  </si>
  <si>
    <t>к приказу Минэнерго России</t>
  </si>
  <si>
    <t>Приложение  №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</si>
</sst>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#,##0.000"/>
    <numFmt numFmtId="165" formatCode="_-* #,##0.000_р_._-;\-* #,##0.000_р_._-;_-* &quot;-&quot;??_р_._-;_-@_-"/>
    <numFmt numFmtId="166" formatCode="#,##0.00000"/>
    <numFmt numFmtId="167" formatCode="0.000"/>
    <numFmt numFmtId="168" formatCode="#,##0.000_ ;\-#,##0.000\ "/>
    <numFmt numFmtId="169" formatCode="_-* #,##0.000\ _₽_-;\-* #,##0.000\ _₽_-;_-* &quot;-&quot;???\ _₽_-;_-@_-"/>
    <numFmt numFmtId="170" formatCode="_-* #,##0.00\ _₽_-;\-* #,##0.00\ _₽_-;_-* &quot;-&quot;??\ _₽_-;_-@_-"/>
    <numFmt numFmtId="171" formatCode="_-* #,##0.000\ _₽_-;\-* #,##0.000\ _₽_-;_-* &quot;-&quot;??\ _₽_-;_-@_-"/>
    <numFmt numFmtId="172" formatCode="#,##0_);[Red]\(#,##0\)"/>
    <numFmt numFmtId="173" formatCode="#,##0_);\(#,##0\)"/>
    <numFmt numFmtId="174" formatCode="[&lt;=9999999]###\-####;\+#_ \(###\)\ ###\-####"/>
  </numFmts>
  <fonts count="5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SimSun"/>
      <family val="2"/>
      <charset val="204"/>
    </font>
    <font>
      <b/>
      <sz val="11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Helv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0"/>
      <name val="Arial"/>
      <family val="2"/>
      <charset val="204"/>
    </font>
    <font>
      <sz val="11"/>
      <color rgb="FF00800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36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6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20">
    <xf numFmtId="0" fontId="0" fillId="0" borderId="0"/>
    <xf numFmtId="170" fontId="1" fillId="0" borderId="0" applyFont="0" applyFill="0" applyBorder="0" applyAlignment="0" applyProtection="0"/>
    <xf numFmtId="0" fontId="5" fillId="0" borderId="0"/>
    <xf numFmtId="0" fontId="7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172" fontId="22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172" fontId="22" fillId="0" borderId="0">
      <alignment vertical="top"/>
    </xf>
    <xf numFmtId="0" fontId="21" fillId="0" borderId="0"/>
    <xf numFmtId="172" fontId="22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172" fontId="22" fillId="0" borderId="0">
      <alignment vertical="top"/>
    </xf>
    <xf numFmtId="0" fontId="21" fillId="0" borderId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6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11" borderId="0" applyNumberFormat="0" applyBorder="0" applyAlignment="0" applyProtection="0"/>
    <xf numFmtId="0" fontId="24" fillId="21" borderId="0" applyNumberFormat="0" applyBorder="0" applyAlignment="0" applyProtection="0"/>
    <xf numFmtId="172" fontId="25" fillId="22" borderId="0">
      <alignment vertical="top"/>
    </xf>
    <xf numFmtId="14" fontId="26" fillId="0" borderId="0">
      <alignment vertical="top"/>
    </xf>
    <xf numFmtId="172" fontId="27" fillId="0" borderId="0">
      <alignment vertical="top"/>
    </xf>
    <xf numFmtId="0" fontId="28" fillId="0" borderId="0">
      <alignment vertical="top"/>
    </xf>
    <xf numFmtId="172" fontId="29" fillId="0" borderId="0">
      <alignment vertical="top"/>
    </xf>
    <xf numFmtId="173" fontId="25" fillId="0" borderId="0">
      <alignment vertical="top"/>
    </xf>
    <xf numFmtId="0" fontId="21" fillId="0" borderId="0"/>
    <xf numFmtId="172" fontId="30" fillId="23" borderId="0">
      <alignment horizontal="right" vertical="top"/>
    </xf>
    <xf numFmtId="0" fontId="31" fillId="0" borderId="0"/>
    <xf numFmtId="0" fontId="31" fillId="0" borderId="0"/>
    <xf numFmtId="0" fontId="32" fillId="24" borderId="0"/>
    <xf numFmtId="174" fontId="26" fillId="0" borderId="0">
      <alignment vertical="top"/>
    </xf>
    <xf numFmtId="0" fontId="24" fillId="25" borderId="0" applyNumberFormat="0" applyBorder="0" applyAlignment="0" applyProtection="0"/>
    <xf numFmtId="0" fontId="24" fillId="17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4" fillId="1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33" fillId="11" borderId="50" applyNumberFormat="0" applyAlignment="0" applyProtection="0"/>
    <xf numFmtId="0" fontId="33" fillId="11" borderId="50" applyNumberFormat="0" applyAlignment="0" applyProtection="0"/>
    <xf numFmtId="0" fontId="34" fillId="20" borderId="51" applyNumberFormat="0" applyAlignment="0" applyProtection="0"/>
    <xf numFmtId="0" fontId="34" fillId="30" borderId="51" applyNumberFormat="0" applyAlignment="0" applyProtection="0"/>
    <xf numFmtId="0" fontId="34" fillId="20" borderId="51" applyNumberFormat="0" applyAlignment="0" applyProtection="0"/>
    <xf numFmtId="0" fontId="35" fillId="20" borderId="50" applyNumberFormat="0" applyAlignment="0" applyProtection="0"/>
    <xf numFmtId="0" fontId="35" fillId="30" borderId="50" applyNumberFormat="0" applyAlignment="0" applyProtection="0"/>
    <xf numFmtId="0" fontId="35" fillId="20" borderId="50" applyNumberFormat="0" applyAlignment="0" applyProtection="0"/>
    <xf numFmtId="0" fontId="36" fillId="0" borderId="0" applyBorder="0">
      <alignment horizontal="center" vertical="center" wrapText="1"/>
    </xf>
    <xf numFmtId="0" fontId="37" fillId="0" borderId="52" applyNumberFormat="0" applyFill="0" applyAlignment="0" applyProtection="0"/>
    <xf numFmtId="0" fontId="38" fillId="0" borderId="53" applyNumberFormat="0" applyFill="0" applyAlignment="0" applyProtection="0"/>
    <xf numFmtId="0" fontId="37" fillId="0" borderId="52" applyNumberFormat="0" applyFill="0" applyAlignment="0" applyProtection="0"/>
    <xf numFmtId="0" fontId="39" fillId="0" borderId="54" applyNumberFormat="0" applyFill="0" applyAlignment="0" applyProtection="0"/>
    <xf numFmtId="0" fontId="40" fillId="0" borderId="54" applyNumberFormat="0" applyFill="0" applyAlignment="0" applyProtection="0"/>
    <xf numFmtId="0" fontId="39" fillId="0" borderId="54" applyNumberFormat="0" applyFill="0" applyAlignment="0" applyProtection="0"/>
    <xf numFmtId="0" fontId="41" fillId="0" borderId="55" applyNumberFormat="0" applyFill="0" applyAlignment="0" applyProtection="0"/>
    <xf numFmtId="0" fontId="42" fillId="0" borderId="56" applyNumberFormat="0" applyFill="0" applyAlignment="0" applyProtection="0"/>
    <xf numFmtId="0" fontId="41" fillId="0" borderId="55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7" applyBorder="0">
      <alignment horizontal="center" vertical="center" wrapText="1"/>
    </xf>
    <xf numFmtId="4" fontId="44" fillId="31" borderId="16" applyBorder="0">
      <alignment horizontal="right"/>
    </xf>
    <xf numFmtId="0" fontId="2" fillId="0" borderId="58" applyNumberFormat="0" applyFill="0" applyAlignment="0" applyProtection="0"/>
    <xf numFmtId="0" fontId="2" fillId="0" borderId="59" applyNumberFormat="0" applyFill="0" applyAlignment="0" applyProtection="0"/>
    <xf numFmtId="0" fontId="2" fillId="0" borderId="58" applyNumberFormat="0" applyFill="0" applyAlignment="0" applyProtection="0"/>
    <xf numFmtId="0" fontId="45" fillId="32" borderId="60" applyNumberFormat="0" applyAlignment="0" applyProtection="0"/>
    <xf numFmtId="0" fontId="45" fillId="32" borderId="60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31" fillId="0" borderId="0"/>
    <xf numFmtId="0" fontId="23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31" fillId="0" borderId="0"/>
    <xf numFmtId="0" fontId="5" fillId="0" borderId="0"/>
    <xf numFmtId="0" fontId="5" fillId="0" borderId="0"/>
    <xf numFmtId="0" fontId="31" fillId="0" borderId="0"/>
    <xf numFmtId="0" fontId="5" fillId="0" borderId="0"/>
    <xf numFmtId="0" fontId="31" fillId="0" borderId="0"/>
    <xf numFmtId="0" fontId="3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52" fillId="0" borderId="0"/>
    <xf numFmtId="0" fontId="5" fillId="0" borderId="0"/>
    <xf numFmtId="0" fontId="1" fillId="0" borderId="0"/>
    <xf numFmtId="0" fontId="7" fillId="0" borderId="0"/>
    <xf numFmtId="0" fontId="53" fillId="0" borderId="0"/>
    <xf numFmtId="0" fontId="31" fillId="0" borderId="0"/>
    <xf numFmtId="0" fontId="23" fillId="0" borderId="0"/>
    <xf numFmtId="0" fontId="5" fillId="0" borderId="0"/>
    <xf numFmtId="0" fontId="5" fillId="0" borderId="0"/>
    <xf numFmtId="0" fontId="1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31" fillId="0" borderId="0"/>
    <xf numFmtId="0" fontId="7" fillId="0" borderId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3" fillId="33" borderId="61" applyNumberFormat="0" applyFont="0" applyAlignment="0" applyProtection="0"/>
    <xf numFmtId="0" fontId="23" fillId="33" borderId="61" applyNumberFormat="0" applyFont="0" applyAlignment="0" applyProtection="0"/>
    <xf numFmtId="0" fontId="5" fillId="33" borderId="61" applyNumberFormat="0" applyFont="0" applyAlignment="0" applyProtection="0"/>
    <xf numFmtId="0" fontId="23" fillId="33" borderId="61" applyNumberFormat="0" applyFont="0" applyAlignment="0" applyProtection="0"/>
    <xf numFmtId="0" fontId="23" fillId="33" borderId="6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62" applyNumberFormat="0" applyFill="0" applyAlignment="0" applyProtection="0"/>
    <xf numFmtId="0" fontId="57" fillId="0" borderId="62" applyNumberFormat="0" applyFill="0" applyAlignment="0" applyProtection="0"/>
    <xf numFmtId="172" fontId="22" fillId="0" borderId="0">
      <alignment vertical="top"/>
    </xf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44" fillId="3" borderId="0" applyBorder="0">
      <alignment horizontal="right"/>
    </xf>
    <xf numFmtId="0" fontId="58" fillId="8" borderId="0" applyNumberFormat="0" applyBorder="0" applyAlignment="0" applyProtection="0"/>
    <xf numFmtId="0" fontId="58" fillId="8" borderId="0" applyNumberFormat="0" applyBorder="0" applyAlignment="0" applyProtection="0"/>
  </cellStyleXfs>
  <cellXfs count="419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2" fillId="0" borderId="0" xfId="0" applyFont="1" applyFill="1"/>
    <xf numFmtId="0" fontId="3" fillId="2" borderId="0" xfId="0" applyFont="1" applyFill="1"/>
    <xf numFmtId="165" fontId="4" fillId="0" borderId="1" xfId="0" applyNumberFormat="1" applyFont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 vertical="center" wrapText="1"/>
    </xf>
    <xf numFmtId="43" fontId="4" fillId="0" borderId="1" xfId="0" applyNumberFormat="1" applyFont="1" applyBorder="1"/>
    <xf numFmtId="164" fontId="5" fillId="2" borderId="3" xfId="2" applyNumberFormat="1" applyFont="1" applyFill="1" applyBorder="1" applyAlignment="1">
      <alignment horizontal="center" vertical="center" wrapText="1"/>
    </xf>
    <xf numFmtId="166" fontId="5" fillId="2" borderId="3" xfId="2" applyNumberFormat="1" applyFont="1" applyFill="1" applyBorder="1" applyAlignment="1">
      <alignment horizontal="center" vertical="center" wrapText="1"/>
    </xf>
    <xf numFmtId="166" fontId="5" fillId="2" borderId="4" xfId="2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7" fontId="5" fillId="2" borderId="1" xfId="2" applyNumberFormat="1" applyFont="1" applyFill="1" applyBorder="1" applyAlignment="1">
      <alignment horizontal="center" vertical="center" wrapText="1"/>
    </xf>
    <xf numFmtId="167" fontId="5" fillId="2" borderId="4" xfId="2" applyNumberFormat="1" applyFont="1" applyFill="1" applyBorder="1" applyAlignment="1">
      <alignment horizontal="center" vertical="center" wrapText="1"/>
    </xf>
    <xf numFmtId="167" fontId="5" fillId="2" borderId="3" xfId="2" applyNumberFormat="1" applyFont="1" applyFill="1" applyBorder="1" applyAlignment="1">
      <alignment horizontal="center" vertical="center" wrapText="1"/>
    </xf>
    <xf numFmtId="167" fontId="5" fillId="2" borderId="2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 wrapText="1"/>
    </xf>
    <xf numFmtId="164" fontId="5" fillId="0" borderId="6" xfId="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3" fontId="5" fillId="0" borderId="8" xfId="3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4" fillId="0" borderId="9" xfId="0" applyNumberFormat="1" applyFont="1" applyBorder="1" applyAlignment="1">
      <alignment horizontal="center" vertical="center"/>
    </xf>
    <xf numFmtId="164" fontId="5" fillId="0" borderId="10" xfId="2" applyNumberFormat="1" applyFont="1" applyFill="1" applyBorder="1" applyAlignment="1">
      <alignment horizontal="center" vertical="center" wrapText="1"/>
    </xf>
    <xf numFmtId="43" fontId="4" fillId="0" borderId="11" xfId="0" applyNumberFormat="1" applyFont="1" applyBorder="1"/>
    <xf numFmtId="164" fontId="5" fillId="0" borderId="12" xfId="2" applyNumberFormat="1" applyFont="1" applyFill="1" applyBorder="1" applyAlignment="1">
      <alignment horizontal="center" vertical="center" wrapText="1"/>
    </xf>
    <xf numFmtId="166" fontId="5" fillId="0" borderId="12" xfId="2" applyNumberFormat="1" applyFont="1" applyFill="1" applyBorder="1" applyAlignment="1">
      <alignment horizontal="center" vertical="center" wrapText="1"/>
    </xf>
    <xf numFmtId="166" fontId="5" fillId="0" borderId="13" xfId="2" applyNumberFormat="1" applyFont="1" applyFill="1" applyBorder="1" applyAlignment="1">
      <alignment horizontal="center" vertical="center" wrapText="1"/>
    </xf>
    <xf numFmtId="165" fontId="4" fillId="2" borderId="14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7" fontId="5" fillId="0" borderId="9" xfId="2" applyNumberFormat="1" applyFont="1" applyFill="1" applyBorder="1" applyAlignment="1">
      <alignment horizontal="center" vertical="center" wrapText="1"/>
    </xf>
    <xf numFmtId="167" fontId="5" fillId="0" borderId="13" xfId="2" applyNumberFormat="1" applyFont="1" applyFill="1" applyBorder="1" applyAlignment="1">
      <alignment horizontal="center" vertical="center" wrapText="1"/>
    </xf>
    <xf numFmtId="167" fontId="5" fillId="0" borderId="12" xfId="2" applyNumberFormat="1" applyFont="1" applyFill="1" applyBorder="1" applyAlignment="1">
      <alignment horizontal="center" vertical="center" wrapText="1"/>
    </xf>
    <xf numFmtId="167" fontId="5" fillId="0" borderId="10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64" fontId="5" fillId="0" borderId="15" xfId="2" applyNumberFormat="1" applyFont="1" applyFill="1" applyBorder="1" applyAlignment="1">
      <alignment horizontal="center" vertical="center" wrapText="1"/>
    </xf>
    <xf numFmtId="167" fontId="5" fillId="0" borderId="11" xfId="2" applyNumberFormat="1" applyFont="1" applyFill="1" applyBorder="1" applyAlignment="1">
      <alignment horizontal="center" vertical="center" wrapText="1"/>
    </xf>
    <xf numFmtId="167" fontId="5" fillId="0" borderId="16" xfId="2" applyNumberFormat="1" applyFont="1" applyFill="1" applyBorder="1" applyAlignment="1">
      <alignment horizontal="center" vertical="center" wrapText="1"/>
    </xf>
    <xf numFmtId="167" fontId="5" fillId="0" borderId="17" xfId="2" applyNumberFormat="1" applyFont="1" applyFill="1" applyBorder="1" applyAlignment="1">
      <alignment horizontal="center" vertical="center" wrapText="1"/>
    </xf>
    <xf numFmtId="167" fontId="5" fillId="0" borderId="18" xfId="2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3" fontId="5" fillId="0" borderId="19" xfId="3" applyNumberFormat="1" applyFont="1" applyFill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4" fontId="5" fillId="0" borderId="16" xfId="2" applyNumberFormat="1" applyFont="1" applyFill="1" applyBorder="1" applyAlignment="1">
      <alignment horizontal="center" vertical="center" wrapText="1"/>
    </xf>
    <xf numFmtId="166" fontId="5" fillId="0" borderId="16" xfId="2" applyNumberFormat="1" applyFont="1" applyFill="1" applyBorder="1" applyAlignment="1">
      <alignment horizontal="center" vertical="center" wrapText="1"/>
    </xf>
    <xf numFmtId="166" fontId="5" fillId="0" borderId="17" xfId="2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4" fontId="5" fillId="0" borderId="11" xfId="2" applyNumberFormat="1" applyFont="1" applyFill="1" applyBorder="1" applyAlignment="1">
      <alignment horizontal="center" vertical="center" wrapText="1"/>
    </xf>
    <xf numFmtId="164" fontId="5" fillId="0" borderId="18" xfId="2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8" fillId="3" borderId="11" xfId="4" applyNumberFormat="1" applyFont="1" applyFill="1" applyBorder="1" applyAlignment="1">
      <alignment horizontal="center" vertical="center" wrapText="1"/>
    </xf>
    <xf numFmtId="164" fontId="8" fillId="3" borderId="18" xfId="2" applyNumberFormat="1" applyFont="1" applyFill="1" applyBorder="1" applyAlignment="1">
      <alignment horizontal="center" vertical="center" wrapText="1"/>
    </xf>
    <xf numFmtId="164" fontId="8" fillId="3" borderId="11" xfId="2" applyNumberFormat="1" applyFont="1" applyFill="1" applyBorder="1" applyAlignment="1">
      <alignment horizontal="center" vertical="center" wrapText="1"/>
    </xf>
    <xf numFmtId="164" fontId="8" fillId="3" borderId="16" xfId="2" applyNumberFormat="1" applyFont="1" applyFill="1" applyBorder="1" applyAlignment="1">
      <alignment horizontal="center" vertical="center" wrapText="1"/>
    </xf>
    <xf numFmtId="164" fontId="8" fillId="3" borderId="17" xfId="2" applyNumberFormat="1" applyFont="1" applyFill="1" applyBorder="1" applyAlignment="1">
      <alignment horizontal="center" vertical="center" wrapText="1"/>
    </xf>
    <xf numFmtId="164" fontId="8" fillId="3" borderId="20" xfId="2" applyNumberFormat="1" applyFont="1" applyFill="1" applyBorder="1" applyAlignment="1">
      <alignment horizontal="center" vertical="center" wrapText="1"/>
    </xf>
    <xf numFmtId="167" fontId="5" fillId="3" borderId="11" xfId="2" applyNumberFormat="1" applyFont="1" applyFill="1" applyBorder="1" applyAlignment="1">
      <alignment horizontal="center" vertical="center" wrapText="1"/>
    </xf>
    <xf numFmtId="167" fontId="5" fillId="3" borderId="17" xfId="2" applyNumberFormat="1" applyFont="1" applyFill="1" applyBorder="1" applyAlignment="1">
      <alignment horizontal="center" vertical="center" wrapText="1"/>
    </xf>
    <xf numFmtId="167" fontId="8" fillId="3" borderId="11" xfId="2" applyNumberFormat="1" applyFont="1" applyFill="1" applyBorder="1" applyAlignment="1">
      <alignment horizontal="center" vertical="center" wrapText="1"/>
    </xf>
    <xf numFmtId="167" fontId="5" fillId="3" borderId="16" xfId="2" applyNumberFormat="1" applyFont="1" applyFill="1" applyBorder="1" applyAlignment="1">
      <alignment horizontal="center" vertical="center" wrapText="1"/>
    </xf>
    <xf numFmtId="167" fontId="5" fillId="3" borderId="18" xfId="2" applyNumberFormat="1" applyFont="1" applyFill="1" applyBorder="1" applyAlignment="1">
      <alignment horizontal="center" vertical="center" wrapText="1"/>
    </xf>
    <xf numFmtId="164" fontId="8" fillId="3" borderId="15" xfId="2" applyNumberFormat="1" applyFont="1" applyFill="1" applyBorder="1" applyAlignment="1">
      <alignment horizontal="center" vertical="center" wrapText="1"/>
    </xf>
    <xf numFmtId="0" fontId="8" fillId="3" borderId="15" xfId="2" applyFont="1" applyFill="1" applyBorder="1" applyAlignment="1" applyProtection="1">
      <alignment horizontal="left" vertical="top" wrapText="1"/>
      <protection locked="0"/>
    </xf>
    <xf numFmtId="3" fontId="8" fillId="3" borderId="19" xfId="3" applyNumberFormat="1" applyFont="1" applyFill="1" applyBorder="1" applyAlignment="1">
      <alignment horizontal="center" vertical="center" wrapText="1"/>
    </xf>
    <xf numFmtId="43" fontId="4" fillId="0" borderId="11" xfId="0" applyNumberFormat="1" applyFont="1" applyBorder="1" applyAlignment="1">
      <alignment horizontal="center"/>
    </xf>
    <xf numFmtId="43" fontId="4" fillId="0" borderId="18" xfId="0" applyNumberFormat="1" applyFont="1" applyBorder="1" applyAlignment="1">
      <alignment horizontal="center"/>
    </xf>
    <xf numFmtId="43" fontId="4" fillId="0" borderId="16" xfId="0" applyNumberFormat="1" applyFont="1" applyBorder="1"/>
    <xf numFmtId="43" fontId="4" fillId="0" borderId="17" xfId="0" applyNumberFormat="1" applyFont="1" applyBorder="1"/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/>
    <xf numFmtId="0" fontId="4" fillId="0" borderId="11" xfId="0" applyFont="1" applyBorder="1"/>
    <xf numFmtId="0" fontId="4" fillId="0" borderId="16" xfId="0" applyFont="1" applyBorder="1"/>
    <xf numFmtId="0" fontId="4" fillId="0" borderId="18" xfId="0" applyFont="1" applyBorder="1"/>
    <xf numFmtId="168" fontId="4" fillId="0" borderId="11" xfId="5" applyNumberFormat="1" applyFont="1" applyBorder="1" applyAlignment="1">
      <alignment horizontal="center"/>
    </xf>
    <xf numFmtId="168" fontId="4" fillId="0" borderId="16" xfId="5" applyNumberFormat="1" applyFont="1" applyBorder="1" applyAlignment="1">
      <alignment horizontal="center"/>
    </xf>
    <xf numFmtId="168" fontId="4" fillId="0" borderId="18" xfId="5" applyNumberFormat="1" applyFont="1" applyBorder="1" applyAlignment="1">
      <alignment horizontal="center"/>
    </xf>
    <xf numFmtId="168" fontId="4" fillId="0" borderId="15" xfId="5" applyNumberFormat="1" applyFont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/>
    </xf>
    <xf numFmtId="43" fontId="9" fillId="0" borderId="11" xfId="0" applyNumberFormat="1" applyFont="1" applyBorder="1" applyAlignment="1">
      <alignment horizontal="center"/>
    </xf>
    <xf numFmtId="43" fontId="9" fillId="0" borderId="18" xfId="0" applyNumberFormat="1" applyFont="1" applyBorder="1" applyAlignment="1">
      <alignment horizontal="center"/>
    </xf>
    <xf numFmtId="43" fontId="9" fillId="0" borderId="11" xfId="0" applyNumberFormat="1" applyFont="1" applyBorder="1"/>
    <xf numFmtId="43" fontId="9" fillId="0" borderId="16" xfId="0" applyNumberFormat="1" applyFont="1" applyBorder="1"/>
    <xf numFmtId="43" fontId="9" fillId="0" borderId="17" xfId="0" applyNumberFormat="1" applyFont="1" applyBorder="1"/>
    <xf numFmtId="0" fontId="9" fillId="0" borderId="1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/>
    <xf numFmtId="0" fontId="9" fillId="0" borderId="11" xfId="0" applyFont="1" applyBorder="1"/>
    <xf numFmtId="0" fontId="9" fillId="0" borderId="16" xfId="0" applyFont="1" applyBorder="1"/>
    <xf numFmtId="0" fontId="9" fillId="0" borderId="18" xfId="0" applyFont="1" applyBorder="1"/>
    <xf numFmtId="168" fontId="9" fillId="0" borderId="11" xfId="5" applyNumberFormat="1" applyFont="1" applyBorder="1" applyAlignment="1">
      <alignment horizontal="center"/>
    </xf>
    <xf numFmtId="168" fontId="9" fillId="0" borderId="16" xfId="5" applyNumberFormat="1" applyFont="1" applyBorder="1" applyAlignment="1">
      <alignment horizontal="center"/>
    </xf>
    <xf numFmtId="168" fontId="9" fillId="0" borderId="18" xfId="5" applyNumberFormat="1" applyFont="1" applyBorder="1" applyAlignment="1">
      <alignment horizontal="center"/>
    </xf>
    <xf numFmtId="168" fontId="9" fillId="0" borderId="15" xfId="5" applyNumberFormat="1" applyFont="1" applyBorder="1" applyAlignment="1">
      <alignment horizontal="center"/>
    </xf>
    <xf numFmtId="0" fontId="9" fillId="0" borderId="15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8" fontId="4" fillId="0" borderId="11" xfId="5" applyNumberFormat="1" applyFont="1" applyBorder="1" applyAlignment="1">
      <alignment horizontal="center" vertical="center" wrapText="1"/>
    </xf>
    <xf numFmtId="168" fontId="4" fillId="0" borderId="16" xfId="5" applyNumberFormat="1" applyFont="1" applyBorder="1" applyAlignment="1">
      <alignment horizontal="center" vertical="center" wrapText="1"/>
    </xf>
    <xf numFmtId="168" fontId="4" fillId="0" borderId="18" xfId="5" applyNumberFormat="1" applyFont="1" applyBorder="1" applyAlignment="1">
      <alignment horizontal="center" vertical="center" wrapText="1"/>
    </xf>
    <xf numFmtId="168" fontId="4" fillId="0" borderId="15" xfId="5" applyNumberFormat="1" applyFont="1" applyBorder="1" applyAlignment="1">
      <alignment horizontal="center" vertical="center" wrapText="1"/>
    </xf>
    <xf numFmtId="165" fontId="9" fillId="0" borderId="11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68" fontId="9" fillId="0" borderId="11" xfId="5" applyNumberFormat="1" applyFont="1" applyBorder="1" applyAlignment="1">
      <alignment horizontal="center" vertical="center" wrapText="1"/>
    </xf>
    <xf numFmtId="168" fontId="9" fillId="0" borderId="16" xfId="5" applyNumberFormat="1" applyFont="1" applyBorder="1" applyAlignment="1">
      <alignment horizontal="center" vertical="center" wrapText="1"/>
    </xf>
    <xf numFmtId="168" fontId="9" fillId="0" borderId="18" xfId="5" applyNumberFormat="1" applyFont="1" applyBorder="1" applyAlignment="1">
      <alignment horizontal="center" vertical="center" wrapText="1"/>
    </xf>
    <xf numFmtId="168" fontId="9" fillId="0" borderId="15" xfId="5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165" fontId="4" fillId="0" borderId="11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8" fontId="4" fillId="0" borderId="11" xfId="5" applyNumberFormat="1" applyFont="1" applyFill="1" applyBorder="1" applyAlignment="1">
      <alignment horizontal="center" vertical="center" wrapText="1"/>
    </xf>
    <xf numFmtId="168" fontId="4" fillId="0" borderId="16" xfId="5" applyNumberFormat="1" applyFont="1" applyFill="1" applyBorder="1" applyAlignment="1">
      <alignment horizontal="center" vertical="center" wrapText="1"/>
    </xf>
    <xf numFmtId="168" fontId="4" fillId="0" borderId="18" xfId="5" applyNumberFormat="1" applyFont="1" applyFill="1" applyBorder="1" applyAlignment="1">
      <alignment horizontal="center" vertical="center" wrapText="1"/>
    </xf>
    <xf numFmtId="168" fontId="4" fillId="0" borderId="15" xfId="5" applyNumberFormat="1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0" fontId="11" fillId="0" borderId="0" xfId="0" applyFont="1" applyFill="1"/>
    <xf numFmtId="165" fontId="9" fillId="0" borderId="11" xfId="0" applyNumberFormat="1" applyFont="1" applyFill="1" applyBorder="1" applyAlignment="1">
      <alignment horizontal="center" vertical="center"/>
    </xf>
    <xf numFmtId="165" fontId="9" fillId="0" borderId="18" xfId="0" applyNumberFormat="1" applyFont="1" applyFill="1" applyBorder="1" applyAlignment="1">
      <alignment horizontal="center" vertical="center"/>
    </xf>
    <xf numFmtId="165" fontId="9" fillId="0" borderId="16" xfId="0" applyNumberFormat="1" applyFont="1" applyFill="1" applyBorder="1" applyAlignment="1">
      <alignment horizontal="center" vertical="center"/>
    </xf>
    <xf numFmtId="165" fontId="9" fillId="0" borderId="17" xfId="0" applyNumberFormat="1" applyFont="1" applyFill="1" applyBorder="1" applyAlignment="1">
      <alignment horizontal="center" vertical="center"/>
    </xf>
    <xf numFmtId="165" fontId="9" fillId="0" borderId="20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68" fontId="9" fillId="0" borderId="18" xfId="5" applyNumberFormat="1" applyFont="1" applyFill="1" applyBorder="1" applyAlignment="1">
      <alignment horizontal="center" vertical="center"/>
    </xf>
    <xf numFmtId="168" fontId="9" fillId="0" borderId="15" xfId="5" applyNumberFormat="1" applyFont="1" applyFill="1" applyBorder="1" applyAlignment="1">
      <alignment horizontal="center" vertical="center"/>
    </xf>
    <xf numFmtId="0" fontId="9" fillId="0" borderId="11" xfId="0" applyFont="1" applyFill="1" applyBorder="1"/>
    <xf numFmtId="0" fontId="9" fillId="0" borderId="16" xfId="0" applyFont="1" applyFill="1" applyBorder="1"/>
    <xf numFmtId="0" fontId="9" fillId="0" borderId="17" xfId="0" applyFont="1" applyFill="1" applyBorder="1"/>
    <xf numFmtId="0" fontId="9" fillId="0" borderId="18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11" fillId="0" borderId="0" xfId="0" applyFont="1"/>
    <xf numFmtId="168" fontId="4" fillId="0" borderId="11" xfId="5" applyNumberFormat="1" applyFont="1" applyBorder="1" applyAlignment="1">
      <alignment horizontal="center" vertical="center"/>
    </xf>
    <xf numFmtId="168" fontId="4" fillId="0" borderId="16" xfId="5" applyNumberFormat="1" applyFont="1" applyBorder="1" applyAlignment="1">
      <alignment horizontal="center" vertical="center"/>
    </xf>
    <xf numFmtId="168" fontId="4" fillId="0" borderId="18" xfId="5" applyNumberFormat="1" applyFont="1" applyBorder="1" applyAlignment="1">
      <alignment horizontal="center" vertical="center"/>
    </xf>
    <xf numFmtId="168" fontId="4" fillId="0" borderId="15" xfId="5" applyNumberFormat="1" applyFont="1" applyBorder="1" applyAlignment="1">
      <alignment horizontal="center" vertical="center"/>
    </xf>
    <xf numFmtId="0" fontId="6" fillId="4" borderId="15" xfId="0" applyFont="1" applyFill="1" applyBorder="1" applyAlignment="1">
      <alignment horizontal="left" vertical="center" wrapText="1"/>
    </xf>
    <xf numFmtId="168" fontId="9" fillId="0" borderId="11" xfId="5" applyNumberFormat="1" applyFont="1" applyBorder="1" applyAlignment="1">
      <alignment horizontal="center" vertical="center"/>
    </xf>
    <xf numFmtId="168" fontId="9" fillId="0" borderId="16" xfId="5" applyNumberFormat="1" applyFont="1" applyBorder="1" applyAlignment="1">
      <alignment horizontal="center" vertical="center"/>
    </xf>
    <xf numFmtId="168" fontId="9" fillId="0" borderId="18" xfId="5" applyNumberFormat="1" applyFont="1" applyBorder="1" applyAlignment="1">
      <alignment horizontal="center" vertical="center"/>
    </xf>
    <xf numFmtId="168" fontId="9" fillId="0" borderId="15" xfId="5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165" fontId="9" fillId="2" borderId="20" xfId="0" applyNumberFormat="1" applyFont="1" applyFill="1" applyBorder="1" applyAlignment="1">
      <alignment horizontal="center" vertical="center"/>
    </xf>
    <xf numFmtId="165" fontId="9" fillId="2" borderId="17" xfId="0" applyNumberFormat="1" applyFont="1" applyFill="1" applyBorder="1" applyAlignment="1">
      <alignment horizontal="center" vertical="center"/>
    </xf>
    <xf numFmtId="165" fontId="9" fillId="2" borderId="18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9" fillId="3" borderId="11" xfId="0" applyNumberFormat="1" applyFont="1" applyFill="1" applyBorder="1" applyAlignment="1">
      <alignment horizontal="center" vertical="center"/>
    </xf>
    <xf numFmtId="165" fontId="9" fillId="3" borderId="18" xfId="0" applyNumberFormat="1" applyFont="1" applyFill="1" applyBorder="1" applyAlignment="1">
      <alignment horizontal="center" vertical="center"/>
    </xf>
    <xf numFmtId="165" fontId="9" fillId="3" borderId="16" xfId="0" applyNumberFormat="1" applyFont="1" applyFill="1" applyBorder="1" applyAlignment="1">
      <alignment horizontal="center" vertical="center"/>
    </xf>
    <xf numFmtId="165" fontId="9" fillId="3" borderId="17" xfId="0" applyNumberFormat="1" applyFont="1" applyFill="1" applyBorder="1" applyAlignment="1">
      <alignment horizontal="center" vertical="center"/>
    </xf>
    <xf numFmtId="165" fontId="9" fillId="3" borderId="2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168" fontId="9" fillId="3" borderId="11" xfId="5" applyNumberFormat="1" applyFont="1" applyFill="1" applyBorder="1" applyAlignment="1">
      <alignment horizontal="center" vertical="center" wrapText="1"/>
    </xf>
    <xf numFmtId="168" fontId="9" fillId="3" borderId="16" xfId="5" applyNumberFormat="1" applyFont="1" applyFill="1" applyBorder="1" applyAlignment="1">
      <alignment horizontal="center" vertical="center" wrapText="1"/>
    </xf>
    <xf numFmtId="168" fontId="9" fillId="3" borderId="18" xfId="5" applyNumberFormat="1" applyFont="1" applyFill="1" applyBorder="1" applyAlignment="1">
      <alignment horizontal="center" vertical="center" wrapText="1"/>
    </xf>
    <xf numFmtId="168" fontId="9" fillId="3" borderId="15" xfId="5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1" xfId="0" applyNumberFormat="1" applyFont="1" applyBorder="1"/>
    <xf numFmtId="165" fontId="4" fillId="0" borderId="16" xfId="0" applyNumberFormat="1" applyFont="1" applyBorder="1"/>
    <xf numFmtId="165" fontId="4" fillId="0" borderId="17" xfId="0" applyNumberFormat="1" applyFont="1" applyBorder="1"/>
    <xf numFmtId="165" fontId="4" fillId="2" borderId="16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165" fontId="4" fillId="2" borderId="19" xfId="0" applyNumberFormat="1" applyFont="1" applyFill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/>
    </xf>
    <xf numFmtId="165" fontId="9" fillId="0" borderId="18" xfId="0" applyNumberFormat="1" applyFont="1" applyBorder="1" applyAlignment="1">
      <alignment horizontal="center"/>
    </xf>
    <xf numFmtId="165" fontId="9" fillId="0" borderId="11" xfId="0" applyNumberFormat="1" applyFont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0" fontId="11" fillId="2" borderId="0" xfId="0" applyFont="1" applyFill="1"/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6" xfId="0" applyFont="1" applyFill="1" applyBorder="1"/>
    <xf numFmtId="0" fontId="4" fillId="2" borderId="18" xfId="0" applyFont="1" applyFill="1" applyBorder="1"/>
    <xf numFmtId="0" fontId="4" fillId="2" borderId="17" xfId="0" applyFont="1" applyFill="1" applyBorder="1"/>
    <xf numFmtId="0" fontId="4" fillId="2" borderId="15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8" fontId="9" fillId="0" borderId="11" xfId="5" applyNumberFormat="1" applyFont="1" applyFill="1" applyBorder="1" applyAlignment="1">
      <alignment horizontal="center" vertical="center" wrapText="1"/>
    </xf>
    <xf numFmtId="168" fontId="9" fillId="0" borderId="16" xfId="5" applyNumberFormat="1" applyFont="1" applyFill="1" applyBorder="1" applyAlignment="1">
      <alignment horizontal="center" vertical="center" wrapText="1"/>
    </xf>
    <xf numFmtId="168" fontId="9" fillId="0" borderId="18" xfId="5" applyNumberFormat="1" applyFont="1" applyFill="1" applyBorder="1" applyAlignment="1">
      <alignment horizontal="center" vertical="center" wrapText="1"/>
    </xf>
    <xf numFmtId="168" fontId="9" fillId="0" borderId="15" xfId="5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165" fontId="12" fillId="0" borderId="11" xfId="0" applyNumberFormat="1" applyFont="1" applyBorder="1" applyAlignment="1">
      <alignment horizontal="center" vertical="center"/>
    </xf>
    <xf numFmtId="165" fontId="12" fillId="0" borderId="18" xfId="0" applyNumberFormat="1" applyFont="1" applyBorder="1" applyAlignment="1">
      <alignment horizontal="center" vertical="center"/>
    </xf>
    <xf numFmtId="165" fontId="12" fillId="0" borderId="16" xfId="0" applyNumberFormat="1" applyFont="1" applyBorder="1" applyAlignment="1">
      <alignment horizontal="center" vertical="center"/>
    </xf>
    <xf numFmtId="165" fontId="12" fillId="0" borderId="17" xfId="0" applyNumberFormat="1" applyFont="1" applyBorder="1" applyAlignment="1">
      <alignment horizontal="center" vertical="center"/>
    </xf>
    <xf numFmtId="165" fontId="12" fillId="2" borderId="20" xfId="0" applyNumberFormat="1" applyFont="1" applyFill="1" applyBorder="1" applyAlignment="1">
      <alignment horizontal="center" vertical="center"/>
    </xf>
    <xf numFmtId="165" fontId="12" fillId="2" borderId="17" xfId="0" applyNumberFormat="1" applyFont="1" applyFill="1" applyBorder="1" applyAlignment="1">
      <alignment horizontal="center" vertical="center"/>
    </xf>
    <xf numFmtId="165" fontId="12" fillId="2" borderId="18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1" xfId="0" applyFont="1" applyBorder="1"/>
    <xf numFmtId="0" fontId="12" fillId="0" borderId="16" xfId="0" applyFont="1" applyBorder="1"/>
    <xf numFmtId="0" fontId="12" fillId="0" borderId="18" xfId="0" applyFont="1" applyBorder="1"/>
    <xf numFmtId="168" fontId="12" fillId="0" borderId="11" xfId="5" applyNumberFormat="1" applyFont="1" applyBorder="1" applyAlignment="1">
      <alignment horizontal="center" vertical="center" wrapText="1"/>
    </xf>
    <xf numFmtId="168" fontId="12" fillId="0" borderId="16" xfId="5" applyNumberFormat="1" applyFont="1" applyBorder="1" applyAlignment="1">
      <alignment horizontal="center" vertical="center" wrapText="1"/>
    </xf>
    <xf numFmtId="168" fontId="12" fillId="0" borderId="18" xfId="5" applyNumberFormat="1" applyFont="1" applyBorder="1" applyAlignment="1">
      <alignment horizontal="center" vertical="center" wrapText="1"/>
    </xf>
    <xf numFmtId="168" fontId="12" fillId="0" borderId="15" xfId="5" applyNumberFormat="1" applyFont="1" applyBorder="1" applyAlignment="1">
      <alignment horizontal="center" vertical="center" wrapText="1"/>
    </xf>
    <xf numFmtId="0" fontId="12" fillId="0" borderId="17" xfId="0" applyFont="1" applyBorder="1"/>
    <xf numFmtId="0" fontId="12" fillId="0" borderId="15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4" borderId="0" xfId="0" applyFont="1" applyFill="1"/>
    <xf numFmtId="165" fontId="4" fillId="4" borderId="11" xfId="0" applyNumberFormat="1" applyFont="1" applyFill="1" applyBorder="1" applyAlignment="1">
      <alignment horizontal="center" vertical="center"/>
    </xf>
    <xf numFmtId="165" fontId="4" fillId="4" borderId="18" xfId="0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165" fontId="4" fillId="4" borderId="17" xfId="0" applyNumberFormat="1" applyFont="1" applyFill="1" applyBorder="1" applyAlignment="1">
      <alignment horizontal="center" vertical="center"/>
    </xf>
    <xf numFmtId="165" fontId="4" fillId="4" borderId="20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6" xfId="0" applyFont="1" applyFill="1" applyBorder="1"/>
    <xf numFmtId="0" fontId="4" fillId="4" borderId="18" xfId="0" applyFont="1" applyFill="1" applyBorder="1"/>
    <xf numFmtId="168" fontId="4" fillId="4" borderId="11" xfId="5" applyNumberFormat="1" applyFont="1" applyFill="1" applyBorder="1" applyAlignment="1">
      <alignment horizontal="center" vertical="center" wrapText="1"/>
    </xf>
    <xf numFmtId="168" fontId="4" fillId="4" borderId="16" xfId="5" applyNumberFormat="1" applyFont="1" applyFill="1" applyBorder="1" applyAlignment="1">
      <alignment horizontal="center" vertical="center" wrapText="1"/>
    </xf>
    <xf numFmtId="168" fontId="4" fillId="4" borderId="18" xfId="5" applyNumberFormat="1" applyFont="1" applyFill="1" applyBorder="1" applyAlignment="1">
      <alignment horizontal="center" vertical="center" wrapText="1"/>
    </xf>
    <xf numFmtId="168" fontId="4" fillId="4" borderId="15" xfId="5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" fillId="2" borderId="0" xfId="0" applyFont="1" applyFill="1" applyAlignment="1">
      <alignment vertical="center"/>
    </xf>
    <xf numFmtId="165" fontId="9" fillId="5" borderId="11" xfId="0" applyNumberFormat="1" applyFont="1" applyFill="1" applyBorder="1" applyAlignment="1">
      <alignment horizontal="center" vertical="center"/>
    </xf>
    <xf numFmtId="165" fontId="9" fillId="5" borderId="18" xfId="0" applyNumberFormat="1" applyFont="1" applyFill="1" applyBorder="1" applyAlignment="1">
      <alignment horizontal="center" vertical="center"/>
    </xf>
    <xf numFmtId="165" fontId="9" fillId="5" borderId="16" xfId="0" applyNumberFormat="1" applyFont="1" applyFill="1" applyBorder="1" applyAlignment="1">
      <alignment horizontal="center" vertical="center"/>
    </xf>
    <xf numFmtId="165" fontId="9" fillId="5" borderId="17" xfId="0" applyNumberFormat="1" applyFont="1" applyFill="1" applyBorder="1" applyAlignment="1">
      <alignment horizontal="center" vertical="center"/>
    </xf>
    <xf numFmtId="165" fontId="9" fillId="5" borderId="20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168" fontId="9" fillId="5" borderId="11" xfId="5" applyNumberFormat="1" applyFont="1" applyFill="1" applyBorder="1" applyAlignment="1">
      <alignment horizontal="center" vertical="center" wrapText="1"/>
    </xf>
    <xf numFmtId="168" fontId="9" fillId="5" borderId="16" xfId="5" applyNumberFormat="1" applyFont="1" applyFill="1" applyBorder="1" applyAlignment="1">
      <alignment horizontal="center" vertical="center" wrapText="1"/>
    </xf>
    <xf numFmtId="168" fontId="9" fillId="5" borderId="18" xfId="5" applyNumberFormat="1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center" vertical="center"/>
    </xf>
    <xf numFmtId="1" fontId="9" fillId="0" borderId="9" xfId="6" applyNumberFormat="1" applyFont="1" applyFill="1" applyBorder="1" applyAlignment="1">
      <alignment horizontal="center" vertical="center" wrapText="1"/>
    </xf>
    <xf numFmtId="1" fontId="9" fillId="0" borderId="13" xfId="6" applyNumberFormat="1" applyFont="1" applyFill="1" applyBorder="1" applyAlignment="1">
      <alignment horizontal="center" vertical="center" wrapText="1"/>
    </xf>
    <xf numFmtId="3" fontId="9" fillId="0" borderId="12" xfId="6" applyNumberFormat="1" applyFont="1" applyFill="1" applyBorder="1" applyAlignment="1">
      <alignment horizontal="center" vertical="center" wrapText="1"/>
    </xf>
    <xf numFmtId="1" fontId="9" fillId="0" borderId="12" xfId="6" applyNumberFormat="1" applyFont="1" applyFill="1" applyBorder="1" applyAlignment="1">
      <alignment horizontal="center" vertical="center" wrapText="1"/>
    </xf>
    <xf numFmtId="1" fontId="9" fillId="0" borderId="22" xfId="6" applyNumberFormat="1" applyFont="1" applyFill="1" applyBorder="1" applyAlignment="1">
      <alignment horizontal="center" vertical="center" wrapText="1"/>
    </xf>
    <xf numFmtId="1" fontId="9" fillId="0" borderId="23" xfId="6" applyNumberFormat="1" applyFont="1" applyFill="1" applyBorder="1" applyAlignment="1">
      <alignment horizontal="center" vertical="center" wrapText="1"/>
    </xf>
    <xf numFmtId="1" fontId="9" fillId="0" borderId="24" xfId="6" applyNumberFormat="1" applyFont="1" applyFill="1" applyBorder="1" applyAlignment="1">
      <alignment horizontal="center" vertical="center" wrapText="1"/>
    </xf>
    <xf numFmtId="1" fontId="9" fillId="0" borderId="25" xfId="6" applyNumberFormat="1" applyFont="1" applyFill="1" applyBorder="1" applyAlignment="1">
      <alignment horizontal="center" vertical="center" wrapText="1"/>
    </xf>
    <xf numFmtId="1" fontId="9" fillId="0" borderId="26" xfId="6" applyNumberFormat="1" applyFont="1" applyFill="1" applyBorder="1" applyAlignment="1">
      <alignment horizontal="center" vertical="center" wrapText="1"/>
    </xf>
    <xf numFmtId="1" fontId="9" fillId="0" borderId="27" xfId="6" applyNumberFormat="1" applyFont="1" applyFill="1" applyBorder="1" applyAlignment="1">
      <alignment horizontal="center" vertical="center" wrapText="1"/>
    </xf>
    <xf numFmtId="1" fontId="9" fillId="0" borderId="28" xfId="6" applyNumberFormat="1" applyFont="1" applyFill="1" applyBorder="1" applyAlignment="1">
      <alignment horizontal="center" vertical="center" wrapText="1"/>
    </xf>
    <xf numFmtId="1" fontId="9" fillId="0" borderId="29" xfId="6" applyNumberFormat="1" applyFont="1" applyFill="1" applyBorder="1" applyAlignment="1">
      <alignment horizontal="center" vertical="center" wrapText="1"/>
    </xf>
    <xf numFmtId="1" fontId="9" fillId="0" borderId="10" xfId="6" applyNumberFormat="1" applyFont="1" applyFill="1" applyBorder="1" applyAlignment="1">
      <alignment horizontal="center" vertical="center" wrapText="1"/>
    </xf>
    <xf numFmtId="1" fontId="9" fillId="0" borderId="30" xfId="6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7" fontId="8" fillId="4" borderId="0" xfId="2" applyNumberFormat="1" applyFont="1" applyFill="1" applyBorder="1" applyAlignment="1">
      <alignment horizontal="center" vertical="center" wrapText="1"/>
    </xf>
    <xf numFmtId="0" fontId="8" fillId="0" borderId="33" xfId="2" applyFont="1" applyFill="1" applyBorder="1" applyAlignment="1">
      <alignment horizontal="center" vertical="center" wrapText="1"/>
    </xf>
    <xf numFmtId="0" fontId="8" fillId="0" borderId="32" xfId="2" applyFont="1" applyFill="1" applyBorder="1" applyAlignment="1">
      <alignment horizontal="center" vertical="center" wrapText="1"/>
    </xf>
    <xf numFmtId="0" fontId="8" fillId="0" borderId="34" xfId="2" applyFont="1" applyFill="1" applyBorder="1" applyAlignment="1">
      <alignment horizontal="center" vertical="center" wrapText="1"/>
    </xf>
    <xf numFmtId="0" fontId="8" fillId="0" borderId="35" xfId="2" applyFont="1" applyFill="1" applyBorder="1" applyAlignment="1">
      <alignment horizontal="center" vertical="center" wrapText="1"/>
    </xf>
    <xf numFmtId="0" fontId="8" fillId="0" borderId="36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center" vertical="center" wrapText="1"/>
    </xf>
    <xf numFmtId="0" fontId="8" fillId="0" borderId="18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167" fontId="8" fillId="0" borderId="1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37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38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 wrapText="1"/>
    </xf>
    <xf numFmtId="0" fontId="9" fillId="0" borderId="39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/>
    </xf>
    <xf numFmtId="0" fontId="9" fillId="0" borderId="23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0" fontId="9" fillId="0" borderId="40" xfId="2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horizontal="center" vertical="center"/>
    </xf>
    <xf numFmtId="0" fontId="9" fillId="0" borderId="42" xfId="2" applyFont="1" applyFill="1" applyBorder="1" applyAlignment="1">
      <alignment horizontal="center" vertical="center"/>
    </xf>
    <xf numFmtId="0" fontId="9" fillId="0" borderId="43" xfId="2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8" fillId="0" borderId="45" xfId="2" applyFont="1" applyFill="1" applyBorder="1" applyAlignment="1">
      <alignment vertical="center" wrapText="1"/>
    </xf>
    <xf numFmtId="0" fontId="8" fillId="0" borderId="35" xfId="2" applyFont="1" applyFill="1" applyBorder="1" applyAlignment="1">
      <alignment vertical="center" wrapText="1"/>
    </xf>
    <xf numFmtId="0" fontId="14" fillId="0" borderId="46" xfId="2" applyFont="1" applyFill="1" applyBorder="1" applyAlignment="1">
      <alignment horizontal="center" vertical="center" wrapText="1"/>
    </xf>
    <xf numFmtId="0" fontId="14" fillId="0" borderId="47" xfId="2" applyFont="1" applyFill="1" applyBorder="1" applyAlignment="1">
      <alignment horizontal="center" vertical="center" wrapText="1"/>
    </xf>
    <xf numFmtId="0" fontId="14" fillId="0" borderId="48" xfId="2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8" fillId="0" borderId="47" xfId="2" applyFont="1" applyFill="1" applyBorder="1" applyAlignment="1">
      <alignment horizontal="center" vertical="center" wrapText="1"/>
    </xf>
    <xf numFmtId="0" fontId="8" fillId="0" borderId="48" xfId="2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0" fontId="15" fillId="0" borderId="0" xfId="0" applyFont="1" applyFill="1"/>
    <xf numFmtId="164" fontId="4" fillId="0" borderId="0" xfId="2" applyNumberFormat="1" applyFont="1" applyFill="1" applyAlignment="1">
      <alignment horizontal="right"/>
    </xf>
    <xf numFmtId="164" fontId="16" fillId="0" borderId="0" xfId="2" applyNumberFormat="1" applyFont="1" applyFill="1"/>
    <xf numFmtId="164" fontId="17" fillId="0" borderId="0" xfId="2" applyNumberFormat="1" applyFont="1" applyFill="1"/>
    <xf numFmtId="0" fontId="17" fillId="0" borderId="0" xfId="2" applyFont="1" applyFill="1" applyAlignment="1">
      <alignment horizontal="center"/>
    </xf>
    <xf numFmtId="0" fontId="16" fillId="0" borderId="0" xfId="2" applyFont="1" applyFill="1"/>
    <xf numFmtId="0" fontId="5" fillId="0" borderId="0" xfId="7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9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5" fillId="0" borderId="0" xfId="0" applyFont="1" applyFill="1"/>
    <xf numFmtId="0" fontId="8" fillId="0" borderId="0" xfId="0" applyFont="1" applyFill="1"/>
    <xf numFmtId="171" fontId="5" fillId="0" borderId="0" xfId="1" applyNumberFormat="1" applyFont="1" applyAlignment="1">
      <alignment horizontal="right"/>
    </xf>
    <xf numFmtId="2" fontId="19" fillId="0" borderId="0" xfId="0" applyNumberFormat="1" applyFont="1" applyFill="1" applyAlignment="1">
      <alignment horizontal="right" vertical="center" wrapText="1"/>
    </xf>
    <xf numFmtId="2" fontId="20" fillId="0" borderId="0" xfId="0" applyNumberFormat="1" applyFont="1" applyFill="1" applyAlignment="1">
      <alignment horizontal="right" vertical="center" wrapText="1"/>
    </xf>
    <xf numFmtId="164" fontId="19" fillId="0" borderId="0" xfId="0" applyNumberFormat="1" applyFont="1" applyFill="1" applyAlignment="1">
      <alignment horizontal="right" vertical="center" wrapText="1"/>
    </xf>
    <xf numFmtId="2" fontId="19" fillId="0" borderId="0" xfId="0" applyNumberFormat="1" applyFont="1" applyFill="1" applyAlignment="1">
      <alignment horizontal="right" vertical="top" wrapText="1"/>
    </xf>
    <xf numFmtId="0" fontId="8" fillId="0" borderId="0" xfId="0" applyFont="1" applyFill="1" applyAlignment="1"/>
    <xf numFmtId="0" fontId="5" fillId="0" borderId="0" xfId="0" applyFont="1" applyFill="1" applyAlignment="1"/>
    <xf numFmtId="171" fontId="5" fillId="0" borderId="0" xfId="1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5" fillId="0" borderId="0" xfId="7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171" fontId="5" fillId="0" borderId="0" xfId="1" applyNumberFormat="1" applyFont="1" applyFill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8" applyFont="1" applyFill="1" applyAlignment="1">
      <alignment horizontal="right" vertical="center"/>
    </xf>
    <xf numFmtId="0" fontId="8" fillId="0" borderId="0" xfId="8" applyFont="1" applyFill="1" applyAlignment="1">
      <alignment horizontal="right" vertical="center"/>
    </xf>
    <xf numFmtId="164" fontId="5" fillId="0" borderId="0" xfId="8" applyNumberFormat="1" applyFont="1" applyFill="1" applyAlignment="1">
      <alignment horizontal="right" vertical="center"/>
    </xf>
    <xf numFmtId="0" fontId="5" fillId="0" borderId="0" xfId="8" applyFont="1" applyFill="1" applyAlignment="1">
      <alignment horizontal="right"/>
    </xf>
    <xf numFmtId="0" fontId="8" fillId="0" borderId="0" xfId="8" applyFont="1" applyFill="1" applyAlignment="1">
      <alignment horizontal="right"/>
    </xf>
    <xf numFmtId="164" fontId="8" fillId="0" borderId="0" xfId="8" applyNumberFormat="1" applyFont="1" applyFill="1" applyAlignment="1">
      <alignment horizontal="right" vertical="center"/>
    </xf>
  </cellXfs>
  <cellStyles count="320">
    <cellStyle name=" 1" xfId="9"/>
    <cellStyle name=" 1 2" xfId="10"/>
    <cellStyle name=" 1 3" xfId="11"/>
    <cellStyle name="_2010 СТРУКТУРА СВОД" xfId="12"/>
    <cellStyle name="_2010 СТРУКТУРА-с зарпл." xfId="13"/>
    <cellStyle name="_4.1 и 5 Финпланы" xfId="14"/>
    <cellStyle name="_4.1 и 5 Финпланы (1)" xfId="15"/>
    <cellStyle name="_Copy of ДРСК_1" xfId="16"/>
    <cellStyle name="_ДРСК, ИПР 2010 Приложение 1свод" xfId="17"/>
    <cellStyle name="_Инвест-структура 2011 26.10.10" xfId="18"/>
    <cellStyle name="_Инвест-структура_ХЭС_22.10.2010" xfId="19"/>
    <cellStyle name="_Инвест-структура_ХЭС_29.10.2010" xfId="20"/>
    <cellStyle name="_ИПР 2011-2017  ХЭС  от 21.02.12" xfId="21"/>
    <cellStyle name="_ИПР 2011-2017 ХЭС  10.01.12 ПРАВИЛЬНЫЙ" xfId="22"/>
    <cellStyle name="_ИПР 2011-2017 ХЭС 16.12.11 на РАО" xfId="23"/>
    <cellStyle name="_ИПР 2012 ХЭС  12.01.12" xfId="24"/>
    <cellStyle name="_ИПР 2014-2018 ХЭС 06.12.12" xfId="25"/>
    <cellStyle name="_Книга2" xfId="26"/>
    <cellStyle name="_Книга4" xfId="27"/>
    <cellStyle name="_Лист1" xfId="28"/>
    <cellStyle name="_Лист2" xfId="29"/>
    <cellStyle name="_Модель Стратегия Ленэнерго_3" xfId="30"/>
    <cellStyle name="_Прил 14 ( 29 ноября)" xfId="31"/>
    <cellStyle name="_Прил 25а_ЕАО_25.12.2009" xfId="32"/>
    <cellStyle name="_Прил 25а_свод_02.11.2009" xfId="33"/>
    <cellStyle name="_Прил 4.1, 4.3 ИПР 2013-2017 24.01.12 СЕМЫКИН" xfId="34"/>
    <cellStyle name="_Прил 4_21.04.2009_СВОД" xfId="35"/>
    <cellStyle name="_Прил. 1.2, 2.2" xfId="36"/>
    <cellStyle name="_прил. 1.4" xfId="37"/>
    <cellStyle name="_Прил.1 Финансирование ИПР 2011-2013" xfId="38"/>
    <cellStyle name="_Прил.10 Отчет об исполнении  финплана 2009-2010" xfId="39"/>
    <cellStyle name="_Прил.4 Отчет об источниках финансирования ИПР 2009-2010 ХЭС" xfId="40"/>
    <cellStyle name="_Прил.9 Финплан 2011-2013" xfId="41"/>
    <cellStyle name="_Прилож. Л к регл. РАО ХЭС 28.11.11 1" xfId="42"/>
    <cellStyle name="_Приложение  2.2; 2.3 ИПР 2013 25.12.12" xfId="43"/>
    <cellStyle name="_Приложение 1 - ЮЯ 2010-2012 гг." xfId="44"/>
    <cellStyle name="_Приложение 1.2_ЮЯ" xfId="45"/>
    <cellStyle name="_Приложение 1.4 ИПР 2013г. ХЭС 21.12.12" xfId="46"/>
    <cellStyle name="_Приложение 14" xfId="47"/>
    <cellStyle name="_Приложение 14 ИПР 2013г. ХЭС 24.12.12" xfId="48"/>
    <cellStyle name="_Приложение 2 (3 вариант)" xfId="49"/>
    <cellStyle name="_Приложение 2 в формате Приложения 8" xfId="50"/>
    <cellStyle name="_Приложение 2 фин. модель ДРСК 01.03.2011 г." xfId="51"/>
    <cellStyle name="_Приложение 4 от 11.01.10" xfId="52"/>
    <cellStyle name="_Приложение 5 ИПР 2013-2017" xfId="53"/>
    <cellStyle name="_Приложение 6" xfId="54"/>
    <cellStyle name="_Приложение 6.1_ЕАО от Артура" xfId="55"/>
    <cellStyle name="_Приложение 7.1" xfId="56"/>
    <cellStyle name="_Приложение 8а" xfId="57"/>
    <cellStyle name="_Приложение №1" xfId="58"/>
    <cellStyle name="_Приложение Ж (инвест.стр-ра)" xfId="59"/>
    <cellStyle name="_Приложения  4.1 ОАО ДРСК,4.2 ХЭС" xfId="60"/>
    <cellStyle name="_Приложения 11 г. ХЭС 28.03.11 утв. Чудовым" xfId="61"/>
    <cellStyle name="_Приложения на Прав-во ХЭС 12.01.12" xfId="62"/>
    <cellStyle name="_таблица 14 ЕАО." xfId="63"/>
    <cellStyle name="_таблица 14 Перечень ИПР и план финансирования 2010г ЕАО." xfId="64"/>
    <cellStyle name="_Финплан ДРСК 2011-2013 17.02.10 Семыкин" xfId="65"/>
    <cellStyle name="_ЮЯ_РАО ЭСВ (1)" xfId="66"/>
    <cellStyle name="20% - Акцент1 2" xfId="67"/>
    <cellStyle name="20% - Акцент1 2 2" xfId="68"/>
    <cellStyle name="20% - Акцент1 3" xfId="69"/>
    <cellStyle name="20% - Акцент1 3 2" xfId="70"/>
    <cellStyle name="20% - Акцент2 2" xfId="71"/>
    <cellStyle name="20% - Акцент2 2 2" xfId="72"/>
    <cellStyle name="20% - Акцент2 3" xfId="73"/>
    <cellStyle name="20% - Акцент2 3 2" xfId="74"/>
    <cellStyle name="20% - Акцент3 2" xfId="75"/>
    <cellStyle name="20% - Акцент3 2 2" xfId="76"/>
    <cellStyle name="20% - Акцент3 3" xfId="77"/>
    <cellStyle name="20% - Акцент3 3 2" xfId="78"/>
    <cellStyle name="20% - Акцент4 2" xfId="79"/>
    <cellStyle name="20% - Акцент4 2 2" xfId="80"/>
    <cellStyle name="20% - Акцент4 3" xfId="81"/>
    <cellStyle name="20% - Акцент4 3 2" xfId="82"/>
    <cellStyle name="20% - Акцент5 2" xfId="83"/>
    <cellStyle name="20% - Акцент5 2 2" xfId="84"/>
    <cellStyle name="20% - Акцент6 2" xfId="85"/>
    <cellStyle name="20% - Акцент6 2 2" xfId="86"/>
    <cellStyle name="40% - Акцент1 2" xfId="87"/>
    <cellStyle name="40% - Акцент1 2 2" xfId="88"/>
    <cellStyle name="40% - Акцент1 3" xfId="89"/>
    <cellStyle name="40% - Акцент1 3 2" xfId="90"/>
    <cellStyle name="40% - Акцент2 2" xfId="91"/>
    <cellStyle name="40% - Акцент2 2 2" xfId="92"/>
    <cellStyle name="40% - Акцент3 2" xfId="93"/>
    <cellStyle name="40% - Акцент3 2 2" xfId="94"/>
    <cellStyle name="40% - Акцент3 3" xfId="95"/>
    <cellStyle name="40% - Акцент3 3 2" xfId="96"/>
    <cellStyle name="40% - Акцент4 2" xfId="97"/>
    <cellStyle name="40% - Акцент4 2 2" xfId="98"/>
    <cellStyle name="40% - Акцент4 3" xfId="99"/>
    <cellStyle name="40% - Акцент4 3 2" xfId="100"/>
    <cellStyle name="40% - Акцент5 2" xfId="101"/>
    <cellStyle name="40% - Акцент5 2 2" xfId="102"/>
    <cellStyle name="40% - Акцент6 2" xfId="103"/>
    <cellStyle name="40% - Акцент6 2 2" xfId="104"/>
    <cellStyle name="40% - Акцент6 3" xfId="105"/>
    <cellStyle name="40% - Акцент6 3 2" xfId="106"/>
    <cellStyle name="60% - Акцент1 2" xfId="107"/>
    <cellStyle name="60% - Акцент1 2 2" xfId="108"/>
    <cellStyle name="60% - Акцент1 3" xfId="109"/>
    <cellStyle name="60% - Акцент2 2" xfId="110"/>
    <cellStyle name="60% - Акцент2 2 2" xfId="111"/>
    <cellStyle name="60% - Акцент3 2" xfId="112"/>
    <cellStyle name="60% - Акцент3 2 2" xfId="113"/>
    <cellStyle name="60% - Акцент3 3" xfId="114"/>
    <cellStyle name="60% - Акцент4 2" xfId="115"/>
    <cellStyle name="60% - Акцент4 2 2" xfId="116"/>
    <cellStyle name="60% - Акцент4 3" xfId="117"/>
    <cellStyle name="60% - Акцент5 2" xfId="118"/>
    <cellStyle name="60% - Акцент5 2 2" xfId="119"/>
    <cellStyle name="60% - Акцент6 2" xfId="120"/>
    <cellStyle name="60% - Акцент6 2 2" xfId="121"/>
    <cellStyle name="60% - Акцент6 3" xfId="122"/>
    <cellStyle name="Assumption" xfId="123"/>
    <cellStyle name="Dates" xfId="124"/>
    <cellStyle name="E-mail" xfId="125"/>
    <cellStyle name="Heading" xfId="126"/>
    <cellStyle name="Heading2" xfId="127"/>
    <cellStyle name="Inputs" xfId="128"/>
    <cellStyle name="Normal_Copy of IP_Kamhatskenergo_v_formate_RAO" xfId="129"/>
    <cellStyle name="Table Heading" xfId="130"/>
    <cellStyle name="TableStyleLight1" xfId="131"/>
    <cellStyle name="TableStyleLight1 2" xfId="132"/>
    <cellStyle name="TableStyleLight1 3" xfId="133"/>
    <cellStyle name="Telephone number" xfId="134"/>
    <cellStyle name="Акцент1 2" xfId="135"/>
    <cellStyle name="Акцент1 2 2" xfId="136"/>
    <cellStyle name="Акцент1 3" xfId="137"/>
    <cellStyle name="Акцент2 2" xfId="138"/>
    <cellStyle name="Акцент2 2 2" xfId="139"/>
    <cellStyle name="Акцент3 2" xfId="140"/>
    <cellStyle name="Акцент3 2 2" xfId="141"/>
    <cellStyle name="Акцент4 2" xfId="142"/>
    <cellStyle name="Акцент4 2 2" xfId="143"/>
    <cellStyle name="Акцент4 3" xfId="144"/>
    <cellStyle name="Акцент5 2" xfId="145"/>
    <cellStyle name="Акцент5 2 2" xfId="146"/>
    <cellStyle name="Акцент6 2" xfId="147"/>
    <cellStyle name="Акцент6 2 2" xfId="148"/>
    <cellStyle name="Ввод  2" xfId="149"/>
    <cellStyle name="Ввод  2 2" xfId="150"/>
    <cellStyle name="Вывод 2" xfId="151"/>
    <cellStyle name="Вывод 2 2" xfId="152"/>
    <cellStyle name="Вывод 3" xfId="153"/>
    <cellStyle name="Вычисление 2" xfId="154"/>
    <cellStyle name="Вычисление 2 2" xfId="155"/>
    <cellStyle name="Вычисление 3" xfId="156"/>
    <cellStyle name="Заголовок" xfId="157"/>
    <cellStyle name="Заголовок 1 2" xfId="158"/>
    <cellStyle name="Заголовок 1 2 2" xfId="159"/>
    <cellStyle name="Заголовок 1 3" xfId="160"/>
    <cellStyle name="Заголовок 2 2" xfId="161"/>
    <cellStyle name="Заголовок 2 2 2" xfId="162"/>
    <cellStyle name="Заголовок 2 3" xfId="163"/>
    <cellStyle name="Заголовок 3 2" xfId="164"/>
    <cellStyle name="Заголовок 3 2 2" xfId="165"/>
    <cellStyle name="Заголовок 3 3" xfId="166"/>
    <cellStyle name="Заголовок 4 2" xfId="167"/>
    <cellStyle name="Заголовок 4 2 2" xfId="168"/>
    <cellStyle name="Заголовок 4 3" xfId="169"/>
    <cellStyle name="ЗаголовокСтолбца" xfId="170"/>
    <cellStyle name="Значение" xfId="171"/>
    <cellStyle name="Итог 2" xfId="172"/>
    <cellStyle name="Итог 2 2" xfId="173"/>
    <cellStyle name="Итог 3" xfId="174"/>
    <cellStyle name="Контрольная ячейка 2" xfId="175"/>
    <cellStyle name="Контрольная ячейка 2 2" xfId="176"/>
    <cellStyle name="Название 2" xfId="177"/>
    <cellStyle name="Название 2 2" xfId="178"/>
    <cellStyle name="Название 3" xfId="179"/>
    <cellStyle name="Нейтральный 2" xfId="180"/>
    <cellStyle name="Нейтральный 2 2" xfId="181"/>
    <cellStyle name="Обычный" xfId="0" builtinId="0"/>
    <cellStyle name="Обычный 10" xfId="182"/>
    <cellStyle name="Обычный 10 2" xfId="183"/>
    <cellStyle name="Обычный 10 2 2" xfId="184"/>
    <cellStyle name="Обычный 10 2 2 2" xfId="185"/>
    <cellStyle name="Обычный 10 2 3" xfId="186"/>
    <cellStyle name="Обычный 10 3" xfId="187"/>
    <cellStyle name="Обычный 10 3 2" xfId="188"/>
    <cellStyle name="Обычный 10 4" xfId="189"/>
    <cellStyle name="Обычный 11" xfId="190"/>
    <cellStyle name="Обычный 11 2" xfId="191"/>
    <cellStyle name="Обычный 11 3" xfId="192"/>
    <cellStyle name="Обычный 11 4" xfId="193"/>
    <cellStyle name="Обычный 11 4 2" xfId="194"/>
    <cellStyle name="Обычный 12" xfId="195"/>
    <cellStyle name="Обычный 12 2" xfId="196"/>
    <cellStyle name="Обычный 12 3" xfId="197"/>
    <cellStyle name="Обычный 12 4" xfId="198"/>
    <cellStyle name="Обычный 13" xfId="199"/>
    <cellStyle name="Обычный 13 2" xfId="200"/>
    <cellStyle name="Обычный 14" xfId="201"/>
    <cellStyle name="Обычный 15" xfId="202"/>
    <cellStyle name="Обычный 16" xfId="203"/>
    <cellStyle name="Обычный 17" xfId="204"/>
    <cellStyle name="Обычный 17 2" xfId="2"/>
    <cellStyle name="Обычный 18" xfId="205"/>
    <cellStyle name="Обычный 18 2" xfId="206"/>
    <cellStyle name="Обычный 18 3" xfId="207"/>
    <cellStyle name="Обычный 19" xfId="208"/>
    <cellStyle name="Обычный 19 2" xfId="209"/>
    <cellStyle name="Обычный 2" xfId="3"/>
    <cellStyle name="Обычный 2 10" xfId="210"/>
    <cellStyle name="Обычный 2 2" xfId="211"/>
    <cellStyle name="Обычный 2 2 2" xfId="212"/>
    <cellStyle name="Обычный 2 3" xfId="213"/>
    <cellStyle name="Обычный 2 5" xfId="214"/>
    <cellStyle name="Обычный 20" xfId="215"/>
    <cellStyle name="Обычный 20 2" xfId="216"/>
    <cellStyle name="Обычный 21" xfId="217"/>
    <cellStyle name="Обычный 22" xfId="218"/>
    <cellStyle name="Обычный 23" xfId="219"/>
    <cellStyle name="Обычный 23 2" xfId="220"/>
    <cellStyle name="Обычный 24" xfId="221"/>
    <cellStyle name="Обычный 24 2" xfId="222"/>
    <cellStyle name="Обычный 3" xfId="223"/>
    <cellStyle name="Обычный 3 2" xfId="224"/>
    <cellStyle name="Обычный 3 2 2" xfId="225"/>
    <cellStyle name="Обычный 3 3" xfId="226"/>
    <cellStyle name="Обычный 3 3 2" xfId="227"/>
    <cellStyle name="Обычный 3 4" xfId="228"/>
    <cellStyle name="Обычный 3_Книга4" xfId="229"/>
    <cellStyle name="Обычный 4" xfId="230"/>
    <cellStyle name="Обычный 4 2" xfId="231"/>
    <cellStyle name="Обычный 4 3" xfId="232"/>
    <cellStyle name="Обычный 4 3 2" xfId="233"/>
    <cellStyle name="Обычный 4 3 2 2" xfId="234"/>
    <cellStyle name="Обычный 4 3 2 2 2" xfId="235"/>
    <cellStyle name="Обычный 4 3 2 3" xfId="236"/>
    <cellStyle name="Обычный 4 3 3" xfId="237"/>
    <cellStyle name="Обычный 4 3 3 2" xfId="238"/>
    <cellStyle name="Обычный 4 3 4" xfId="239"/>
    <cellStyle name="Обычный 4 4" xfId="240"/>
    <cellStyle name="Обычный 4 5" xfId="241"/>
    <cellStyle name="Обычный 4 6" xfId="242"/>
    <cellStyle name="Обычный 5" xfId="243"/>
    <cellStyle name="Обычный 5 2" xfId="244"/>
    <cellStyle name="Обычный 5 2 2" xfId="245"/>
    <cellStyle name="Обычный 5 3" xfId="246"/>
    <cellStyle name="Обычный 5 4" xfId="247"/>
    <cellStyle name="Обычный 5_Все прил 2012-2017 (коррект ПР) ЕАО" xfId="248"/>
    <cellStyle name="Обычный 6" xfId="249"/>
    <cellStyle name="Обычный 6 2" xfId="250"/>
    <cellStyle name="Обычный 6 3" xfId="251"/>
    <cellStyle name="Обычный 7" xfId="252"/>
    <cellStyle name="Обычный 7 2" xfId="253"/>
    <cellStyle name="Обычный 7 2 2" xfId="254"/>
    <cellStyle name="Обычный 7 3" xfId="255"/>
    <cellStyle name="Обычный 7 4" xfId="256"/>
    <cellStyle name="Обычный 8" xfId="257"/>
    <cellStyle name="Обычный 8 2" xfId="258"/>
    <cellStyle name="Обычный 8 28" xfId="259"/>
    <cellStyle name="Обычный 8 28 2" xfId="260"/>
    <cellStyle name="Обычный 8_Прил 6.1, 6,2, 6,3 факт ЕИ" xfId="261"/>
    <cellStyle name="Обычный 9" xfId="262"/>
    <cellStyle name="Обычный 9 2" xfId="263"/>
    <cellStyle name="Обычный_ДРСК 1.3 новая" xfId="6"/>
    <cellStyle name="Обычный_Приложение 2_2 ДРСК" xfId="7"/>
    <cellStyle name="Плохой 2" xfId="264"/>
    <cellStyle name="Плохой 2 2" xfId="265"/>
    <cellStyle name="Пояснение 2" xfId="266"/>
    <cellStyle name="Пояснение 2 2" xfId="267"/>
    <cellStyle name="Примечание 2" xfId="268"/>
    <cellStyle name="Примечание 2 2" xfId="269"/>
    <cellStyle name="Примечание 2 2 2" xfId="270"/>
    <cellStyle name="Примечание 3" xfId="271"/>
    <cellStyle name="Примечание 3 2" xfId="272"/>
    <cellStyle name="Процентный 2" xfId="273"/>
    <cellStyle name="Процентный 2 2" xfId="274"/>
    <cellStyle name="Процентный 2 2 2" xfId="275"/>
    <cellStyle name="Процентный 2 3" xfId="276"/>
    <cellStyle name="Процентный 3" xfId="277"/>
    <cellStyle name="Процентный 3 2" xfId="278"/>
    <cellStyle name="Процентный 4" xfId="279"/>
    <cellStyle name="Процентный 4 2" xfId="280"/>
    <cellStyle name="Процентный 5" xfId="281"/>
    <cellStyle name="Связанная ячейка 2" xfId="282"/>
    <cellStyle name="Связанная ячейка 2 2" xfId="283"/>
    <cellStyle name="Стиль 1" xfId="8"/>
    <cellStyle name="Стиль 1 2" xfId="284"/>
    <cellStyle name="Стиль 1 2 2" xfId="285"/>
    <cellStyle name="Стиль 1 3" xfId="286"/>
    <cellStyle name="Стиль 1 3 2" xfId="287"/>
    <cellStyle name="Стиль 1 4" xfId="288"/>
    <cellStyle name="Стиль 1 5" xfId="289"/>
    <cellStyle name="Стиль 1_1.2 ХЭС" xfId="290"/>
    <cellStyle name="Текст предупреждения 2" xfId="291"/>
    <cellStyle name="Текст предупреждения 2 2" xfId="292"/>
    <cellStyle name="Финансовый" xfId="1" builtinId="3"/>
    <cellStyle name="Финансовый 2" xfId="4"/>
    <cellStyle name="Финансовый 2 2" xfId="293"/>
    <cellStyle name="Финансовый 2 2 2" xfId="294"/>
    <cellStyle name="Финансовый 2 3" xfId="295"/>
    <cellStyle name="Финансовый 2 3 2" xfId="296"/>
    <cellStyle name="Финансовый 2 4" xfId="297"/>
    <cellStyle name="Финансовый 2 5" xfId="298"/>
    <cellStyle name="Финансовый 3" xfId="299"/>
    <cellStyle name="Финансовый 3 2" xfId="300"/>
    <cellStyle name="Финансовый 3 2 2" xfId="301"/>
    <cellStyle name="Финансовый 3 2 2 2" xfId="302"/>
    <cellStyle name="Финансовый 3 2 3" xfId="303"/>
    <cellStyle name="Финансовый 3 3" xfId="304"/>
    <cellStyle name="Финансовый 3 3 2" xfId="305"/>
    <cellStyle name="Финансовый 3 4" xfId="306"/>
    <cellStyle name="Финансовый 4" xfId="307"/>
    <cellStyle name="Финансовый 4 2" xfId="308"/>
    <cellStyle name="Финансовый 4 3" xfId="309"/>
    <cellStyle name="Финансовый 4 4" xfId="310"/>
    <cellStyle name="Финансовый 4 4 2" xfId="311"/>
    <cellStyle name="Финансовый 5" xfId="312"/>
    <cellStyle name="Финансовый 6" xfId="5"/>
    <cellStyle name="Финансовый 7" xfId="313"/>
    <cellStyle name="Финансовый 7 2" xfId="314"/>
    <cellStyle name="Финансовый 7 3" xfId="315"/>
    <cellStyle name="Финансовый 9" xfId="316"/>
    <cellStyle name="Формула" xfId="317"/>
    <cellStyle name="Хороший 2" xfId="318"/>
    <cellStyle name="Хороший 2 2" xfId="3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ozdova-mv/AppData/Local/Microsoft/Windows/Temporary%20Internet%20Files/Content.Outlook/JL6FPKM0/&#1055;&#1069;&#1057;%20&#1091;&#1090;&#1074;%20&#1048;&#1055;&#10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>
        <row r="5">
          <cell r="B5" t="str">
            <v>5.12</v>
          </cell>
        </row>
      </sheetData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  <sheetName val="Прил_9"/>
      <sheetName val="SHPZ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t_Настройки"/>
      <sheetName val="Ввод параметров"/>
      <sheetName val="УФ-28"/>
      <sheetName val="УЗ-10"/>
      <sheetName val="Баланс"/>
      <sheetName val="ОПиУ"/>
      <sheetName val="Лизинг"/>
      <sheetName val="общие сведения"/>
      <sheetName val="Пер-Вл"/>
      <sheetName val="РБП"/>
      <sheetName val="Source"/>
      <sheetName val="Месяцы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J6" t="str">
            <v>2011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G6" t="str">
            <v>2008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12">
          <cell r="B12" t="str">
            <v>$</v>
          </cell>
        </row>
        <row r="445">
          <cell r="E445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  <row r="8">
          <cell r="B8" t="b">
            <v>0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20">
          <cell r="D20" t="b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47"/>
  <sheetViews>
    <sheetView tabSelected="1" topLeftCell="A13" zoomScale="85" zoomScaleNormal="85" workbookViewId="0">
      <pane xSplit="2" ySplit="4" topLeftCell="C138" activePane="bottomRight" state="frozen"/>
      <selection activeCell="A13" sqref="A13"/>
      <selection pane="topRight" activeCell="C13" sqref="C13"/>
      <selection pane="bottomLeft" activeCell="A250" sqref="A250"/>
      <selection pane="bottomRight" activeCell="B158" sqref="B158:B159"/>
    </sheetView>
  </sheetViews>
  <sheetFormatPr defaultColWidth="9.140625" defaultRowHeight="15" outlineLevelCol="1" x14ac:dyDescent="0.25"/>
  <cols>
    <col min="1" max="1" width="10.5703125" style="1" customWidth="1"/>
    <col min="2" max="2" width="63.5703125" style="1" customWidth="1"/>
    <col min="3" max="4" width="13.42578125" style="1" customWidth="1"/>
    <col min="5" max="5" width="13.28515625" style="1" customWidth="1"/>
    <col min="6" max="6" width="13" style="1" customWidth="1"/>
    <col min="7" max="7" width="17.140625" style="1" customWidth="1"/>
    <col min="8" max="8" width="11.7109375" style="1" hidden="1" customWidth="1" outlineLevel="1"/>
    <col min="9" max="11" width="13.28515625" style="1" hidden="1" customWidth="1" outlineLevel="1"/>
    <col min="12" max="12" width="14.7109375" style="1" hidden="1" customWidth="1" outlineLevel="1"/>
    <col min="13" max="13" width="14.140625" style="1" customWidth="1" collapsed="1"/>
    <col min="14" max="14" width="14.42578125" style="1" customWidth="1"/>
    <col min="15" max="15" width="14.140625" style="1" customWidth="1"/>
    <col min="16" max="16" width="16" style="1" customWidth="1"/>
    <col min="17" max="17" width="16.7109375" style="5" customWidth="1"/>
    <col min="18" max="18" width="15" style="1" customWidth="1"/>
    <col min="19" max="19" width="17" style="2" customWidth="1"/>
    <col min="20" max="20" width="11.5703125" style="2" hidden="1" customWidth="1" outlineLevel="1"/>
    <col min="21" max="21" width="17.28515625" style="2" hidden="1" customWidth="1" outlineLevel="1"/>
    <col min="22" max="23" width="15" style="2" hidden="1" customWidth="1" outlineLevel="1"/>
    <col min="24" max="24" width="17" style="2" hidden="1" customWidth="1" outlineLevel="1"/>
    <col min="25" max="25" width="15.7109375" style="2" customWidth="1" collapsed="1"/>
    <col min="26" max="26" width="15.5703125" style="2" customWidth="1"/>
    <col min="27" max="27" width="15.28515625" style="2" customWidth="1"/>
    <col min="28" max="28" width="15.140625" style="4" customWidth="1"/>
    <col min="29" max="29" width="13.42578125" style="3" customWidth="1"/>
    <col min="30" max="30" width="14.85546875" style="2" customWidth="1"/>
    <col min="31" max="31" width="15.85546875" style="2" customWidth="1"/>
    <col min="32" max="16384" width="9.140625" style="1"/>
  </cols>
  <sheetData>
    <row r="1" spans="1:31" ht="15.75" x14ac:dyDescent="0.25">
      <c r="A1" s="397"/>
      <c r="B1" s="396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4"/>
      <c r="T1" s="414"/>
      <c r="U1" s="414"/>
      <c r="V1" s="414"/>
      <c r="W1" s="414"/>
      <c r="X1" s="414"/>
      <c r="Y1" s="414"/>
      <c r="Z1" s="414"/>
      <c r="AA1" s="414"/>
      <c r="AB1" s="418"/>
      <c r="AC1" s="414"/>
      <c r="AD1" s="414"/>
      <c r="AE1" s="414" t="s">
        <v>242</v>
      </c>
    </row>
    <row r="2" spans="1:31" ht="15.75" x14ac:dyDescent="0.25">
      <c r="A2" s="397"/>
      <c r="B2" s="39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7"/>
      <c r="R2" s="416"/>
      <c r="S2" s="413"/>
      <c r="T2" s="413"/>
      <c r="U2" s="413"/>
      <c r="V2" s="413"/>
      <c r="W2" s="413"/>
      <c r="X2" s="413"/>
      <c r="Y2" s="413"/>
      <c r="Z2" s="413"/>
      <c r="AA2" s="413"/>
      <c r="AB2" s="415"/>
      <c r="AC2" s="414"/>
      <c r="AD2" s="413"/>
      <c r="AE2" s="413" t="s">
        <v>241</v>
      </c>
    </row>
    <row r="3" spans="1:31" ht="15.75" x14ac:dyDescent="0.25">
      <c r="A3" s="397"/>
      <c r="B3" s="39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7"/>
      <c r="R3" s="416"/>
      <c r="S3" s="413"/>
      <c r="T3" s="413"/>
      <c r="U3" s="413"/>
      <c r="V3" s="413"/>
      <c r="W3" s="413"/>
      <c r="X3" s="413"/>
      <c r="Y3" s="413"/>
      <c r="Z3" s="413"/>
      <c r="AA3" s="413"/>
      <c r="AB3" s="415"/>
      <c r="AC3" s="414"/>
      <c r="AD3" s="413"/>
      <c r="AE3" s="413" t="s">
        <v>240</v>
      </c>
    </row>
    <row r="4" spans="1:31" ht="15.75" x14ac:dyDescent="0.25">
      <c r="A4" s="412" t="s">
        <v>239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</row>
    <row r="5" spans="1:31" ht="15.75" x14ac:dyDescent="0.25">
      <c r="A5" s="397"/>
      <c r="B5" s="396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5"/>
      <c r="R5" s="394"/>
      <c r="S5" s="391"/>
      <c r="T5" s="391"/>
      <c r="U5" s="391"/>
      <c r="V5" s="391"/>
      <c r="W5" s="391"/>
      <c r="X5" s="391"/>
      <c r="Y5" s="391"/>
      <c r="Z5" s="391"/>
      <c r="AA5" s="391"/>
      <c r="AB5" s="406"/>
      <c r="AC5" s="392"/>
      <c r="AD5" s="391"/>
      <c r="AE5" s="411" t="s">
        <v>238</v>
      </c>
    </row>
    <row r="6" spans="1:31" ht="15.75" x14ac:dyDescent="0.25">
      <c r="A6" s="397"/>
      <c r="B6" s="396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3"/>
      <c r="R6" s="404"/>
      <c r="S6" s="408"/>
      <c r="T6" s="408"/>
      <c r="U6" s="408"/>
      <c r="V6" s="408"/>
      <c r="W6" s="408"/>
      <c r="X6" s="408"/>
      <c r="Y6" s="408"/>
      <c r="Z6" s="408"/>
      <c r="AA6" s="408"/>
      <c r="AB6" s="410"/>
      <c r="AC6" s="409"/>
      <c r="AD6" s="408"/>
      <c r="AE6" s="405" t="s">
        <v>237</v>
      </c>
    </row>
    <row r="7" spans="1:31" ht="15.75" x14ac:dyDescent="0.25">
      <c r="A7" s="397"/>
      <c r="B7" s="396"/>
      <c r="C7" s="394"/>
      <c r="D7" s="394"/>
      <c r="E7" s="394"/>
      <c r="F7" s="39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3"/>
      <c r="R7" s="394"/>
      <c r="S7" s="391"/>
      <c r="T7" s="391"/>
      <c r="U7" s="391"/>
      <c r="V7" s="391"/>
      <c r="W7" s="391"/>
      <c r="X7" s="391"/>
      <c r="Y7" s="391"/>
      <c r="Z7" s="391"/>
      <c r="AA7" s="391"/>
      <c r="AB7" s="406"/>
      <c r="AC7" s="392"/>
      <c r="AD7" s="407"/>
      <c r="AE7" s="405"/>
    </row>
    <row r="8" spans="1:31" ht="15.75" x14ac:dyDescent="0.25">
      <c r="A8" s="397"/>
      <c r="B8" s="396"/>
      <c r="C8" s="394"/>
      <c r="D8" s="394"/>
      <c r="E8" s="394"/>
      <c r="F8" s="39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3"/>
      <c r="R8" s="394"/>
      <c r="S8" s="391"/>
      <c r="T8" s="391"/>
      <c r="U8" s="391"/>
      <c r="V8" s="391"/>
      <c r="W8" s="391"/>
      <c r="X8" s="391"/>
      <c r="Y8" s="391"/>
      <c r="Z8" s="391"/>
      <c r="AA8" s="391"/>
      <c r="AB8" s="406"/>
      <c r="AC8" s="392"/>
      <c r="AD8" s="391"/>
      <c r="AE8" s="405" t="s">
        <v>236</v>
      </c>
    </row>
    <row r="9" spans="1:31" ht="15.75" x14ac:dyDescent="0.25">
      <c r="A9" s="397"/>
      <c r="B9" s="396"/>
      <c r="C9" s="402"/>
      <c r="D9" s="402"/>
      <c r="E9" s="402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3"/>
      <c r="R9" s="402"/>
      <c r="S9" s="399"/>
      <c r="T9" s="399"/>
      <c r="U9" s="399"/>
      <c r="V9" s="399"/>
      <c r="W9" s="399"/>
      <c r="X9" s="399"/>
      <c r="Y9" s="399"/>
      <c r="Z9" s="399"/>
      <c r="AA9" s="399"/>
      <c r="AB9" s="401"/>
      <c r="AC9" s="400"/>
      <c r="AD9" s="399"/>
      <c r="AE9" s="398" t="s">
        <v>235</v>
      </c>
    </row>
    <row r="10" spans="1:31" ht="15.75" x14ac:dyDescent="0.25">
      <c r="A10" s="397"/>
      <c r="B10" s="396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5"/>
      <c r="R10" s="394"/>
      <c r="S10" s="391"/>
      <c r="T10" s="391"/>
      <c r="U10" s="391"/>
      <c r="V10" s="391"/>
      <c r="W10" s="391"/>
      <c r="X10" s="391"/>
      <c r="Y10" s="393"/>
      <c r="Z10" s="393"/>
      <c r="AA10" s="393"/>
      <c r="AB10" s="393"/>
      <c r="AC10" s="392"/>
      <c r="AD10" s="391"/>
      <c r="AE10" s="390"/>
    </row>
    <row r="11" spans="1:31" s="384" customFormat="1" ht="16.5" thickBot="1" x14ac:dyDescent="0.3">
      <c r="A11" s="389"/>
      <c r="B11" s="388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7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7"/>
      <c r="AD11" s="386"/>
      <c r="AE11" s="385" t="s">
        <v>234</v>
      </c>
    </row>
    <row r="12" spans="1:31" ht="16.5" customHeight="1" thickBot="1" x14ac:dyDescent="0.3">
      <c r="A12" s="383"/>
      <c r="B12" s="382" t="s">
        <v>233</v>
      </c>
      <c r="C12" s="381" t="s">
        <v>232</v>
      </c>
      <c r="D12" s="380"/>
      <c r="E12" s="380"/>
      <c r="F12" s="379"/>
      <c r="G12" s="378" t="s">
        <v>231</v>
      </c>
      <c r="H12" s="377"/>
      <c r="I12" s="376"/>
      <c r="J12" s="376"/>
      <c r="K12" s="376"/>
      <c r="L12" s="376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4"/>
    </row>
    <row r="13" spans="1:31" ht="21" customHeight="1" x14ac:dyDescent="0.25">
      <c r="A13" s="350"/>
      <c r="B13" s="349"/>
      <c r="C13" s="373"/>
      <c r="D13" s="336"/>
      <c r="E13" s="336"/>
      <c r="F13" s="335"/>
      <c r="G13" s="360"/>
      <c r="H13" s="372" t="s">
        <v>223</v>
      </c>
      <c r="I13" s="371"/>
      <c r="J13" s="371"/>
      <c r="K13" s="371"/>
      <c r="L13" s="371"/>
      <c r="M13" s="372" t="s">
        <v>222</v>
      </c>
      <c r="N13" s="371"/>
      <c r="O13" s="371"/>
      <c r="P13" s="371"/>
      <c r="Q13" s="370"/>
      <c r="R13" s="365" t="s">
        <v>221</v>
      </c>
      <c r="S13" s="369" t="s">
        <v>230</v>
      </c>
      <c r="T13" s="368" t="s">
        <v>223</v>
      </c>
      <c r="U13" s="367"/>
      <c r="V13" s="367"/>
      <c r="W13" s="367"/>
      <c r="X13" s="366"/>
      <c r="Y13" s="368" t="s">
        <v>222</v>
      </c>
      <c r="Z13" s="367"/>
      <c r="AA13" s="367"/>
      <c r="AB13" s="367"/>
      <c r="AC13" s="366"/>
      <c r="AD13" s="365" t="s">
        <v>221</v>
      </c>
      <c r="AE13" s="364" t="s">
        <v>230</v>
      </c>
    </row>
    <row r="14" spans="1:31" ht="40.5" customHeight="1" thickBot="1" x14ac:dyDescent="0.3">
      <c r="A14" s="350"/>
      <c r="B14" s="349"/>
      <c r="C14" s="363" t="s">
        <v>229</v>
      </c>
      <c r="D14" s="362"/>
      <c r="E14" s="362"/>
      <c r="F14" s="361"/>
      <c r="G14" s="360"/>
      <c r="H14" s="356" t="s">
        <v>228</v>
      </c>
      <c r="I14" s="355" t="s">
        <v>227</v>
      </c>
      <c r="J14" s="355" t="s">
        <v>226</v>
      </c>
      <c r="K14" s="355" t="s">
        <v>225</v>
      </c>
      <c r="L14" s="359" t="s">
        <v>224</v>
      </c>
      <c r="M14" s="356" t="s">
        <v>228</v>
      </c>
      <c r="N14" s="355" t="s">
        <v>227</v>
      </c>
      <c r="O14" s="355" t="s">
        <v>226</v>
      </c>
      <c r="P14" s="355" t="s">
        <v>225</v>
      </c>
      <c r="Q14" s="358" t="s">
        <v>224</v>
      </c>
      <c r="R14" s="352"/>
      <c r="S14" s="357"/>
      <c r="T14" s="356" t="s">
        <v>228</v>
      </c>
      <c r="U14" s="355" t="s">
        <v>227</v>
      </c>
      <c r="V14" s="355" t="s">
        <v>226</v>
      </c>
      <c r="W14" s="354" t="s">
        <v>225</v>
      </c>
      <c r="X14" s="353" t="s">
        <v>224</v>
      </c>
      <c r="Y14" s="356" t="s">
        <v>228</v>
      </c>
      <c r="Z14" s="355" t="s">
        <v>227</v>
      </c>
      <c r="AA14" s="355" t="s">
        <v>226</v>
      </c>
      <c r="AB14" s="354" t="s">
        <v>225</v>
      </c>
      <c r="AC14" s="353" t="s">
        <v>224</v>
      </c>
      <c r="AD14" s="352"/>
      <c r="AE14" s="351"/>
    </row>
    <row r="15" spans="1:31" ht="30" customHeight="1" thickBot="1" x14ac:dyDescent="0.3">
      <c r="A15" s="350"/>
      <c r="B15" s="349"/>
      <c r="C15" s="348" t="s">
        <v>223</v>
      </c>
      <c r="D15" s="347" t="s">
        <v>222</v>
      </c>
      <c r="E15" s="346" t="s">
        <v>221</v>
      </c>
      <c r="F15" s="345" t="s">
        <v>220</v>
      </c>
      <c r="G15" s="344" t="s">
        <v>219</v>
      </c>
      <c r="H15" s="343" t="s">
        <v>218</v>
      </c>
      <c r="I15" s="342"/>
      <c r="J15" s="342"/>
      <c r="K15" s="342"/>
      <c r="L15" s="342"/>
      <c r="M15" s="341" t="s">
        <v>217</v>
      </c>
      <c r="N15" s="340"/>
      <c r="O15" s="340"/>
      <c r="P15" s="340"/>
      <c r="Q15" s="340"/>
      <c r="R15" s="340"/>
      <c r="S15" s="339"/>
      <c r="T15" s="338" t="s">
        <v>216</v>
      </c>
      <c r="U15" s="337"/>
      <c r="V15" s="337"/>
      <c r="W15" s="337"/>
      <c r="X15" s="337"/>
      <c r="Y15" s="336"/>
      <c r="Z15" s="336"/>
      <c r="AA15" s="336"/>
      <c r="AB15" s="336"/>
      <c r="AC15" s="336"/>
      <c r="AD15" s="336"/>
      <c r="AE15" s="335"/>
    </row>
    <row r="16" spans="1:31" ht="15.75" x14ac:dyDescent="0.25">
      <c r="A16" s="334">
        <v>1</v>
      </c>
      <c r="B16" s="332">
        <f>A16+1</f>
        <v>2</v>
      </c>
      <c r="C16" s="333">
        <f>B16+1</f>
        <v>3</v>
      </c>
      <c r="D16" s="322">
        <f>C16+1</f>
        <v>4</v>
      </c>
      <c r="E16" s="324">
        <f>D16+1</f>
        <v>5</v>
      </c>
      <c r="F16" s="321">
        <f>E16+1</f>
        <v>6</v>
      </c>
      <c r="G16" s="332">
        <f>F16+1</f>
        <v>7</v>
      </c>
      <c r="H16" s="327">
        <f>G16+1</f>
        <v>8</v>
      </c>
      <c r="I16" s="326">
        <f>H16+1</f>
        <v>9</v>
      </c>
      <c r="J16" s="326">
        <f>I16+1</f>
        <v>10</v>
      </c>
      <c r="K16" s="326">
        <f>J16+1</f>
        <v>11</v>
      </c>
      <c r="L16" s="325">
        <f>K16+1</f>
        <v>12</v>
      </c>
      <c r="M16" s="331">
        <f>L16+1</f>
        <v>13</v>
      </c>
      <c r="N16" s="330">
        <f>M16+1</f>
        <v>14</v>
      </c>
      <c r="O16" s="330">
        <f>N16+1</f>
        <v>15</v>
      </c>
      <c r="P16" s="330">
        <f>O16+1</f>
        <v>16</v>
      </c>
      <c r="Q16" s="328">
        <f>P16+1</f>
        <v>17</v>
      </c>
      <c r="R16" s="329">
        <f>Q16+1</f>
        <v>18</v>
      </c>
      <c r="S16" s="328">
        <f>R16+1</f>
        <v>19</v>
      </c>
      <c r="T16" s="327">
        <f>S16+1</f>
        <v>20</v>
      </c>
      <c r="U16" s="326">
        <f>T16+1</f>
        <v>21</v>
      </c>
      <c r="V16" s="326">
        <f>U16+1</f>
        <v>22</v>
      </c>
      <c r="W16" s="326">
        <f>V16+1</f>
        <v>23</v>
      </c>
      <c r="X16" s="325">
        <f>W16+1</f>
        <v>24</v>
      </c>
      <c r="Y16" s="322">
        <f>X16+1</f>
        <v>25</v>
      </c>
      <c r="Z16" s="324">
        <f>Y16+1</f>
        <v>26</v>
      </c>
      <c r="AA16" s="324">
        <f>Z16+1</f>
        <v>27</v>
      </c>
      <c r="AB16" s="323">
        <f>AA16+1</f>
        <v>28</v>
      </c>
      <c r="AC16" s="321">
        <f>AB16+1</f>
        <v>29</v>
      </c>
      <c r="AD16" s="322">
        <f>AC16+1</f>
        <v>30</v>
      </c>
      <c r="AE16" s="321">
        <f>AD16+1</f>
        <v>31</v>
      </c>
    </row>
    <row r="17" spans="1:31" s="175" customFormat="1" ht="31.5" x14ac:dyDescent="0.25">
      <c r="A17" s="320">
        <v>2</v>
      </c>
      <c r="B17" s="319" t="s">
        <v>215</v>
      </c>
      <c r="C17" s="315"/>
      <c r="D17" s="313" t="str">
        <f>D18</f>
        <v>108,6 МВА</v>
      </c>
      <c r="E17" s="314" t="str">
        <f>E18</f>
        <v>41 МВА</v>
      </c>
      <c r="F17" s="312" t="str">
        <f>F18</f>
        <v>149,6 МВА</v>
      </c>
      <c r="G17" s="318">
        <f>G18</f>
        <v>4697.6931482365217</v>
      </c>
      <c r="H17" s="318"/>
      <c r="I17" s="317" t="s">
        <v>211</v>
      </c>
      <c r="J17" s="317" t="s">
        <v>210</v>
      </c>
      <c r="K17" s="317" t="s">
        <v>209</v>
      </c>
      <c r="L17" s="316" t="s">
        <v>208</v>
      </c>
      <c r="M17" s="315" t="str">
        <f>M18</f>
        <v>3.305 МВА / 19,358 км</v>
      </c>
      <c r="N17" s="314" t="str">
        <f>N18</f>
        <v>3.305 МВА / 19,358 км</v>
      </c>
      <c r="O17" s="314" t="str">
        <f>O18</f>
        <v>3.305 МВА / 19,358 км</v>
      </c>
      <c r="P17" s="314" t="str">
        <f>P18</f>
        <v>152,105 МВА / 30.206 км</v>
      </c>
      <c r="Q17" s="312" t="s">
        <v>206</v>
      </c>
      <c r="R17" s="313" t="s">
        <v>205</v>
      </c>
      <c r="S17" s="312" t="s">
        <v>204</v>
      </c>
      <c r="T17" s="308">
        <f>T18</f>
        <v>8.6281930000000013</v>
      </c>
      <c r="U17" s="310">
        <f>U18</f>
        <v>827.83513299999993</v>
      </c>
      <c r="V17" s="310">
        <f>V18</f>
        <v>103.032392</v>
      </c>
      <c r="W17" s="310">
        <f>W18</f>
        <v>178.71377700000002</v>
      </c>
      <c r="X17" s="311">
        <f>X18</f>
        <v>1118.2094950000003</v>
      </c>
      <c r="Y17" s="310">
        <f>Y18</f>
        <v>61.558762000000002</v>
      </c>
      <c r="Z17" s="309">
        <f>Z18</f>
        <v>91.120175000000003</v>
      </c>
      <c r="AA17" s="309">
        <f>AA18</f>
        <v>98.014375000000001</v>
      </c>
      <c r="AB17" s="309">
        <f>AB18</f>
        <v>714.5403480847458</v>
      </c>
      <c r="AC17" s="307">
        <f>AC18</f>
        <v>965.23366008474579</v>
      </c>
      <c r="AD17" s="308">
        <f>AD18</f>
        <v>653.08590273220329</v>
      </c>
      <c r="AE17" s="307">
        <f>AC17+AD17</f>
        <v>1618.3195628169492</v>
      </c>
    </row>
    <row r="18" spans="1:31" s="175" customFormat="1" ht="31.5" x14ac:dyDescent="0.25">
      <c r="A18" s="105">
        <v>1</v>
      </c>
      <c r="B18" s="104" t="s">
        <v>214</v>
      </c>
      <c r="C18" s="129"/>
      <c r="D18" s="127" t="str">
        <f>D19</f>
        <v>108,6 МВА</v>
      </c>
      <c r="E18" s="128" t="str">
        <f>E19</f>
        <v>41 МВА</v>
      </c>
      <c r="F18" s="126" t="str">
        <f>F19</f>
        <v>149,6 МВА</v>
      </c>
      <c r="G18" s="244">
        <f>G19+G143</f>
        <v>4697.6931482365217</v>
      </c>
      <c r="H18" s="122"/>
      <c r="I18" s="127" t="s">
        <v>211</v>
      </c>
      <c r="J18" s="127" t="s">
        <v>210</v>
      </c>
      <c r="K18" s="127" t="s">
        <v>209</v>
      </c>
      <c r="L18" s="185" t="s">
        <v>208</v>
      </c>
      <c r="M18" s="129" t="str">
        <f>M19</f>
        <v>3.305 МВА / 19,358 км</v>
      </c>
      <c r="N18" s="128" t="str">
        <f>N19</f>
        <v>3.305 МВА / 19,358 км</v>
      </c>
      <c r="O18" s="128" t="str">
        <f>O19</f>
        <v>3.305 МВА / 19,358 км</v>
      </c>
      <c r="P18" s="128" t="str">
        <f>P19</f>
        <v>152,105 МВА / 30.206 км</v>
      </c>
      <c r="Q18" s="126" t="s">
        <v>206</v>
      </c>
      <c r="R18" s="127" t="s">
        <v>205</v>
      </c>
      <c r="S18" s="126" t="s">
        <v>204</v>
      </c>
      <c r="T18" s="122">
        <f>T19+T143</f>
        <v>8.6281930000000013</v>
      </c>
      <c r="U18" s="124">
        <f>U19+U143</f>
        <v>827.83513299999993</v>
      </c>
      <c r="V18" s="124">
        <f>V19+V143</f>
        <v>103.032392</v>
      </c>
      <c r="W18" s="124">
        <f>W19+W143</f>
        <v>178.71377700000002</v>
      </c>
      <c r="X18" s="125">
        <f>X19+X143</f>
        <v>1118.2094950000003</v>
      </c>
      <c r="Y18" s="124">
        <f>Y19+Y143</f>
        <v>61.558762000000002</v>
      </c>
      <c r="Z18" s="123">
        <f>Z19+Z143</f>
        <v>91.120175000000003</v>
      </c>
      <c r="AA18" s="123">
        <f>AA19+AA143</f>
        <v>98.014375000000001</v>
      </c>
      <c r="AB18" s="123">
        <f>AB19+AB143</f>
        <v>714.5403480847458</v>
      </c>
      <c r="AC18" s="121">
        <f>AC19+AC143</f>
        <v>965.23366008474579</v>
      </c>
      <c r="AD18" s="122">
        <f>AD19+AD143</f>
        <v>653.08590273220329</v>
      </c>
      <c r="AE18" s="121">
        <f>AC18+AD18</f>
        <v>1618.3195628169492</v>
      </c>
    </row>
    <row r="19" spans="1:31" s="175" customFormat="1" ht="31.5" x14ac:dyDescent="0.25">
      <c r="A19" s="105" t="s">
        <v>213</v>
      </c>
      <c r="B19" s="104" t="s">
        <v>212</v>
      </c>
      <c r="C19" s="129"/>
      <c r="D19" s="127" t="str">
        <f>D20</f>
        <v>108,6 МВА</v>
      </c>
      <c r="E19" s="128" t="str">
        <f>E20</f>
        <v>41 МВА</v>
      </c>
      <c r="F19" s="126" t="str">
        <f>F20</f>
        <v>149,6 МВА</v>
      </c>
      <c r="G19" s="244">
        <f>G20+G84</f>
        <v>4482.1219423043185</v>
      </c>
      <c r="H19" s="122"/>
      <c r="I19" s="127" t="s">
        <v>211</v>
      </c>
      <c r="J19" s="127" t="s">
        <v>210</v>
      </c>
      <c r="K19" s="127" t="s">
        <v>209</v>
      </c>
      <c r="L19" s="185" t="s">
        <v>208</v>
      </c>
      <c r="M19" s="129" t="str">
        <f>M84</f>
        <v>3.305 МВА / 19,358 км</v>
      </c>
      <c r="N19" s="128" t="str">
        <f>N84</f>
        <v>3.305 МВА / 19,358 км</v>
      </c>
      <c r="O19" s="128" t="str">
        <f>O84</f>
        <v>3.305 МВА / 19,358 км</v>
      </c>
      <c r="P19" s="128" t="s">
        <v>207</v>
      </c>
      <c r="Q19" s="126" t="s">
        <v>206</v>
      </c>
      <c r="R19" s="127" t="s">
        <v>205</v>
      </c>
      <c r="S19" s="126" t="s">
        <v>204</v>
      </c>
      <c r="T19" s="122">
        <f>T20+T84</f>
        <v>8.6281930000000013</v>
      </c>
      <c r="U19" s="124">
        <f>U20+U84</f>
        <v>827.83323799999994</v>
      </c>
      <c r="V19" s="124">
        <f>V20+V84</f>
        <v>103.032392</v>
      </c>
      <c r="W19" s="124">
        <f>W20+W84</f>
        <v>178.71377700000002</v>
      </c>
      <c r="X19" s="125">
        <f>X20+X84</f>
        <v>1118.2076000000002</v>
      </c>
      <c r="Y19" s="124">
        <f>Y20+Y84</f>
        <v>61.558762000000002</v>
      </c>
      <c r="Z19" s="123">
        <f>Z20+Z84</f>
        <v>91.120175000000003</v>
      </c>
      <c r="AA19" s="123">
        <f>AA20+AA84</f>
        <v>98.014375000000001</v>
      </c>
      <c r="AB19" s="123">
        <f>AB20+AB84</f>
        <v>714.5403480847458</v>
      </c>
      <c r="AC19" s="121">
        <f>AC20+AC84</f>
        <v>965.23366008474579</v>
      </c>
      <c r="AD19" s="122">
        <f>AD20+AD84</f>
        <v>653.08590273220329</v>
      </c>
      <c r="AE19" s="121">
        <f>AC19+AD19</f>
        <v>1618.3195628169492</v>
      </c>
    </row>
    <row r="20" spans="1:31" s="306" customFormat="1" ht="15.75" x14ac:dyDescent="0.25">
      <c r="A20" s="214" t="s">
        <v>203</v>
      </c>
      <c r="B20" s="213" t="s">
        <v>202</v>
      </c>
      <c r="C20" s="204"/>
      <c r="D20" s="202" t="str">
        <f>D21</f>
        <v>108,6 МВА</v>
      </c>
      <c r="E20" s="203" t="str">
        <f>E21</f>
        <v>41 МВА</v>
      </c>
      <c r="F20" s="201" t="str">
        <f>F21</f>
        <v>149,6 МВА</v>
      </c>
      <c r="G20" s="208">
        <f>G21+G44+G47+G51+G54+G58+G59+G70+G76+G82</f>
        <v>1593.6975803706323</v>
      </c>
      <c r="H20" s="207"/>
      <c r="I20" s="206" t="s">
        <v>142</v>
      </c>
      <c r="J20" s="206" t="s">
        <v>141</v>
      </c>
      <c r="K20" s="206" t="s">
        <v>141</v>
      </c>
      <c r="L20" s="205" t="s">
        <v>140</v>
      </c>
      <c r="M20" s="204"/>
      <c r="N20" s="203"/>
      <c r="O20" s="203"/>
      <c r="P20" s="203" t="str">
        <f>P21</f>
        <v>148,8 МВА</v>
      </c>
      <c r="Q20" s="201" t="str">
        <f>Q21</f>
        <v>148,8 МВА</v>
      </c>
      <c r="R20" s="202" t="s">
        <v>188</v>
      </c>
      <c r="S20" s="201" t="s">
        <v>191</v>
      </c>
      <c r="T20" s="197">
        <f>T21+T44+T47+T51+T54+T58+T59+T70+T76+T82</f>
        <v>8.6281930000000013</v>
      </c>
      <c r="U20" s="199">
        <f>U21+U44+U47+U51+U54+U58+U59+U70+U76+U82</f>
        <v>317.75199199999997</v>
      </c>
      <c r="V20" s="199">
        <f>V21+V44+V47+V51+V54+V58+V59+V70+V76+V82</f>
        <v>18.223922999999999</v>
      </c>
      <c r="W20" s="199">
        <f>W21+W44+W47+W51+W54+W58+W59+W70+W76+W82</f>
        <v>10.80376</v>
      </c>
      <c r="X20" s="200">
        <f>X21+X44+X47+X51+X54+X58+X59+X70+X76+X82</f>
        <v>355.40786800000001</v>
      </c>
      <c r="Y20" s="199">
        <f>Y21+Y44+Y47+Y51+Y54+Y58+Y59+Y70+Y76+Y82</f>
        <v>11.365203000000001</v>
      </c>
      <c r="Z20" s="198">
        <f>Z21+Z44+Z47+Z51+Z54+Z58+Z59+Z70+Z76+Z82</f>
        <v>31.533684000000001</v>
      </c>
      <c r="AA20" s="198">
        <f>AA21+AA44+AA47+AA51+AA54+AA58+AA59+AA70+AA76+AA82</f>
        <v>36.545629000000005</v>
      </c>
      <c r="AB20" s="198">
        <f>AB21+AB44+AB47+AB51+AB54+AB58+AB59+AB70+AB76+AB82</f>
        <v>260.44436300000001</v>
      </c>
      <c r="AC20" s="196">
        <f>AC21+AC44+AC47+AC51+AC54+AC58+AC59+AC70+AC76+AC82</f>
        <v>339.88887899999997</v>
      </c>
      <c r="AD20" s="197">
        <f>AD21+AD44+AD47+AD51+AD54+AD58+AD59+AD70+AD76+AD82</f>
        <v>409.12319073220334</v>
      </c>
      <c r="AE20" s="196">
        <f>AC20+AD20</f>
        <v>749.01206973220337</v>
      </c>
    </row>
    <row r="21" spans="1:31" s="57" customFormat="1" ht="15.75" x14ac:dyDescent="0.25">
      <c r="A21" s="105" t="s">
        <v>201</v>
      </c>
      <c r="B21" s="104" t="s">
        <v>109</v>
      </c>
      <c r="C21" s="257"/>
      <c r="D21" s="258" t="str">
        <f>D30</f>
        <v>108,6 МВА</v>
      </c>
      <c r="E21" s="256" t="str">
        <f>E30</f>
        <v>41 МВА</v>
      </c>
      <c r="F21" s="255" t="str">
        <f>F30</f>
        <v>149,6 МВА</v>
      </c>
      <c r="G21" s="133">
        <f>G22+G30</f>
        <v>597.69818033293654</v>
      </c>
      <c r="H21" s="132"/>
      <c r="I21" s="131"/>
      <c r="J21" s="131"/>
      <c r="K21" s="131"/>
      <c r="L21" s="130"/>
      <c r="M21" s="257"/>
      <c r="N21" s="256"/>
      <c r="O21" s="256"/>
      <c r="P21" s="256" t="str">
        <f>P30</f>
        <v>148,8 МВА</v>
      </c>
      <c r="Q21" s="255" t="str">
        <f>Q30</f>
        <v>148,8 МВА</v>
      </c>
      <c r="R21" s="127" t="str">
        <f>R30</f>
        <v>65 МВА</v>
      </c>
      <c r="S21" s="126" t="s">
        <v>191</v>
      </c>
      <c r="T21" s="122">
        <f>T22+T30</f>
        <v>2.9688479999999999</v>
      </c>
      <c r="U21" s="124">
        <f>U22+U30</f>
        <v>307.47382199999998</v>
      </c>
      <c r="V21" s="124">
        <f>V22+V30</f>
        <v>0</v>
      </c>
      <c r="W21" s="124">
        <f>W22+W30</f>
        <v>0</v>
      </c>
      <c r="X21" s="125">
        <f>X22+X30</f>
        <v>310.44266999999996</v>
      </c>
      <c r="Y21" s="124">
        <f>Y22+Y30</f>
        <v>0</v>
      </c>
      <c r="Z21" s="123">
        <f>Z22+Z30</f>
        <v>0.48</v>
      </c>
      <c r="AA21" s="123">
        <f>AA22+AA30</f>
        <v>10.164861</v>
      </c>
      <c r="AB21" s="123">
        <f>AB22+AB30</f>
        <v>98.880181999999991</v>
      </c>
      <c r="AC21" s="121">
        <f>AC22+AC30</f>
        <v>109.52504300000001</v>
      </c>
      <c r="AD21" s="122">
        <f>AD22+AD30</f>
        <v>85.453108999999998</v>
      </c>
      <c r="AE21" s="121">
        <f>AC21+AD21</f>
        <v>194.97815200000002</v>
      </c>
    </row>
    <row r="22" spans="1:31" s="175" customFormat="1" ht="15.75" x14ac:dyDescent="0.25">
      <c r="A22" s="105"/>
      <c r="B22" s="104" t="s">
        <v>77</v>
      </c>
      <c r="C22" s="257"/>
      <c r="D22" s="258"/>
      <c r="E22" s="256"/>
      <c r="F22" s="255"/>
      <c r="G22" s="133">
        <f>G23</f>
        <v>143.57057796610169</v>
      </c>
      <c r="H22" s="132"/>
      <c r="I22" s="131"/>
      <c r="J22" s="131"/>
      <c r="K22" s="131"/>
      <c r="L22" s="130"/>
      <c r="M22" s="257"/>
      <c r="N22" s="256"/>
      <c r="O22" s="256"/>
      <c r="P22" s="256"/>
      <c r="Q22" s="255"/>
      <c r="R22" s="127"/>
      <c r="S22" s="126"/>
      <c r="T22" s="122">
        <f>T23</f>
        <v>0</v>
      </c>
      <c r="U22" s="124">
        <f>U23</f>
        <v>10.016213</v>
      </c>
      <c r="V22" s="124">
        <f>V23</f>
        <v>0</v>
      </c>
      <c r="W22" s="124">
        <f>W23</f>
        <v>0</v>
      </c>
      <c r="X22" s="125">
        <f>X23</f>
        <v>10.016213</v>
      </c>
      <c r="Y22" s="124">
        <f>Y23</f>
        <v>0</v>
      </c>
      <c r="Z22" s="123">
        <f>Z23</f>
        <v>0</v>
      </c>
      <c r="AA22" s="123">
        <f>AA23</f>
        <v>0</v>
      </c>
      <c r="AB22" s="123">
        <f>AB23</f>
        <v>0</v>
      </c>
      <c r="AC22" s="121">
        <f>AC23</f>
        <v>0</v>
      </c>
      <c r="AD22" s="122">
        <f>AD23</f>
        <v>0</v>
      </c>
      <c r="AE22" s="121">
        <f>AC22+AD22</f>
        <v>0</v>
      </c>
    </row>
    <row r="23" spans="1:31" s="175" customFormat="1" ht="15.75" x14ac:dyDescent="0.25">
      <c r="A23" s="105"/>
      <c r="B23" s="186" t="s">
        <v>75</v>
      </c>
      <c r="C23" s="257"/>
      <c r="D23" s="258"/>
      <c r="E23" s="256"/>
      <c r="F23" s="255"/>
      <c r="G23" s="133">
        <f>G24+G26</f>
        <v>143.57057796610169</v>
      </c>
      <c r="H23" s="132"/>
      <c r="I23" s="131"/>
      <c r="J23" s="131"/>
      <c r="K23" s="131"/>
      <c r="L23" s="130"/>
      <c r="M23" s="257"/>
      <c r="N23" s="256"/>
      <c r="O23" s="256"/>
      <c r="P23" s="256"/>
      <c r="Q23" s="255"/>
      <c r="R23" s="127"/>
      <c r="S23" s="126"/>
      <c r="T23" s="122">
        <f>T24+T26</f>
        <v>0</v>
      </c>
      <c r="U23" s="124">
        <f>U24+U26</f>
        <v>10.016213</v>
      </c>
      <c r="V23" s="124">
        <f>V24+V26</f>
        <v>0</v>
      </c>
      <c r="W23" s="124">
        <f>W24+W26</f>
        <v>0</v>
      </c>
      <c r="X23" s="125">
        <f>X24+X26</f>
        <v>10.016213</v>
      </c>
      <c r="Y23" s="124">
        <f>Y24+Y26</f>
        <v>0</v>
      </c>
      <c r="Z23" s="123">
        <f>Z24+Z26</f>
        <v>0</v>
      </c>
      <c r="AA23" s="123">
        <f>AA24+AA26</f>
        <v>0</v>
      </c>
      <c r="AB23" s="123">
        <f>AB24+AB26</f>
        <v>0</v>
      </c>
      <c r="AC23" s="121">
        <f>AC24+AC26</f>
        <v>0</v>
      </c>
      <c r="AD23" s="122">
        <f>AD24+AD26</f>
        <v>0</v>
      </c>
      <c r="AE23" s="121">
        <f>AC23+AD23</f>
        <v>0</v>
      </c>
    </row>
    <row r="24" spans="1:31" s="175" customFormat="1" ht="15.75" x14ac:dyDescent="0.25">
      <c r="A24" s="105"/>
      <c r="B24" s="186" t="s">
        <v>200</v>
      </c>
      <c r="C24" s="257"/>
      <c r="D24" s="258"/>
      <c r="E24" s="256"/>
      <c r="F24" s="255"/>
      <c r="G24" s="133">
        <f>G25</f>
        <v>100.44947711864407</v>
      </c>
      <c r="H24" s="132"/>
      <c r="I24" s="131"/>
      <c r="J24" s="131"/>
      <c r="K24" s="131"/>
      <c r="L24" s="130"/>
      <c r="M24" s="257"/>
      <c r="N24" s="256"/>
      <c r="O24" s="256"/>
      <c r="P24" s="256"/>
      <c r="Q24" s="255"/>
      <c r="R24" s="127"/>
      <c r="S24" s="126"/>
      <c r="T24" s="122">
        <f>T25</f>
        <v>0</v>
      </c>
      <c r="U24" s="124">
        <f>U25</f>
        <v>0</v>
      </c>
      <c r="V24" s="124">
        <f>V25</f>
        <v>0</v>
      </c>
      <c r="W24" s="124">
        <f>W25</f>
        <v>0</v>
      </c>
      <c r="X24" s="125">
        <f>X25</f>
        <v>0</v>
      </c>
      <c r="Y24" s="124">
        <f>Y25</f>
        <v>0</v>
      </c>
      <c r="Z24" s="123">
        <f>Z25</f>
        <v>0</v>
      </c>
      <c r="AA24" s="123">
        <f>AA25</f>
        <v>0</v>
      </c>
      <c r="AB24" s="123">
        <f>AB25</f>
        <v>0</v>
      </c>
      <c r="AC24" s="121">
        <f>AC25</f>
        <v>0</v>
      </c>
      <c r="AD24" s="122">
        <f>AD25</f>
        <v>0</v>
      </c>
      <c r="AE24" s="121">
        <f>AC24+AD24</f>
        <v>0</v>
      </c>
    </row>
    <row r="25" spans="1:31" s="175" customFormat="1" ht="31.5" x14ac:dyDescent="0.25">
      <c r="A25" s="136">
        <v>1</v>
      </c>
      <c r="B25" s="235" t="s">
        <v>199</v>
      </c>
      <c r="C25" s="257"/>
      <c r="D25" s="258"/>
      <c r="E25" s="256"/>
      <c r="F25" s="255"/>
      <c r="G25" s="120">
        <v>100.44947711864407</v>
      </c>
      <c r="H25" s="119"/>
      <c r="I25" s="118"/>
      <c r="J25" s="118"/>
      <c r="K25" s="118"/>
      <c r="L25" s="117"/>
      <c r="M25" s="305"/>
      <c r="N25" s="304"/>
      <c r="O25" s="304"/>
      <c r="P25" s="304"/>
      <c r="Q25" s="255"/>
      <c r="R25" s="114"/>
      <c r="S25" s="113"/>
      <c r="T25" s="54">
        <v>0</v>
      </c>
      <c r="U25" s="53">
        <v>0</v>
      </c>
      <c r="V25" s="53">
        <v>0</v>
      </c>
      <c r="W25" s="53">
        <v>0</v>
      </c>
      <c r="X25" s="303">
        <f>SUM(T25:W25)</f>
        <v>0</v>
      </c>
      <c r="Y25" s="124"/>
      <c r="Z25" s="123"/>
      <c r="AA25" s="123"/>
      <c r="AB25" s="123"/>
      <c r="AC25" s="121"/>
      <c r="AD25" s="110">
        <v>0</v>
      </c>
      <c r="AE25" s="47">
        <f>AC25+AD25</f>
        <v>0</v>
      </c>
    </row>
    <row r="26" spans="1:31" s="57" customFormat="1" ht="15.75" x14ac:dyDescent="0.25">
      <c r="A26" s="105"/>
      <c r="B26" s="186" t="s">
        <v>198</v>
      </c>
      <c r="C26" s="257"/>
      <c r="D26" s="258"/>
      <c r="E26" s="256"/>
      <c r="F26" s="255"/>
      <c r="G26" s="133">
        <f>SUM(G27:G29)</f>
        <v>43.121100847457626</v>
      </c>
      <c r="H26" s="132"/>
      <c r="I26" s="131"/>
      <c r="J26" s="131"/>
      <c r="K26" s="131"/>
      <c r="L26" s="130"/>
      <c r="M26" s="257"/>
      <c r="N26" s="256"/>
      <c r="O26" s="256"/>
      <c r="P26" s="256"/>
      <c r="Q26" s="255"/>
      <c r="R26" s="127"/>
      <c r="S26" s="126"/>
      <c r="T26" s="122">
        <f>SUM(T27:T29)</f>
        <v>0</v>
      </c>
      <c r="U26" s="124">
        <f>SUM(U27:U29)</f>
        <v>10.016213</v>
      </c>
      <c r="V26" s="124">
        <f>SUM(V27:V29)</f>
        <v>0</v>
      </c>
      <c r="W26" s="124">
        <f>SUM(W27:W29)</f>
        <v>0</v>
      </c>
      <c r="X26" s="125">
        <f>SUM(X27:X29)</f>
        <v>10.016213</v>
      </c>
      <c r="Y26" s="124">
        <f>SUM(Y27:Y29)</f>
        <v>0</v>
      </c>
      <c r="Z26" s="123">
        <f>SUM(Z27:Z29)</f>
        <v>0</v>
      </c>
      <c r="AA26" s="123">
        <f>SUM(AA27:AA29)</f>
        <v>0</v>
      </c>
      <c r="AB26" s="123">
        <f>SUM(AB27:AB29)</f>
        <v>0</v>
      </c>
      <c r="AC26" s="121">
        <f>SUM(AC27:AC29)</f>
        <v>0</v>
      </c>
      <c r="AD26" s="122">
        <f>SUM(AD27:AD29)</f>
        <v>0</v>
      </c>
      <c r="AE26" s="121">
        <f>AC26+AD26</f>
        <v>0</v>
      </c>
    </row>
    <row r="27" spans="1:31" s="57" customFormat="1" ht="15.75" x14ac:dyDescent="0.25">
      <c r="A27" s="87">
        <f>A25+1</f>
        <v>2</v>
      </c>
      <c r="B27" s="235" t="s">
        <v>197</v>
      </c>
      <c r="C27" s="253"/>
      <c r="D27" s="254"/>
      <c r="E27" s="252"/>
      <c r="F27" s="251"/>
      <c r="G27" s="120">
        <v>8.4883161016949167</v>
      </c>
      <c r="H27" s="119"/>
      <c r="I27" s="118"/>
      <c r="J27" s="118"/>
      <c r="K27" s="118"/>
      <c r="L27" s="117"/>
      <c r="M27" s="253"/>
      <c r="N27" s="252"/>
      <c r="O27" s="252"/>
      <c r="P27" s="252"/>
      <c r="Q27" s="251"/>
      <c r="R27" s="230"/>
      <c r="S27" s="229"/>
      <c r="T27" s="54">
        <v>0</v>
      </c>
      <c r="U27" s="53">
        <v>10.016213</v>
      </c>
      <c r="V27" s="53">
        <v>0</v>
      </c>
      <c r="W27" s="53">
        <v>0</v>
      </c>
      <c r="X27" s="52">
        <f>SUM(T27:W27)</f>
        <v>10.016213</v>
      </c>
      <c r="Y27" s="53"/>
      <c r="Z27" s="220"/>
      <c r="AA27" s="220"/>
      <c r="AB27" s="220"/>
      <c r="AC27" s="47">
        <f>SUM(Y27:AB27)</f>
        <v>0</v>
      </c>
      <c r="AD27" s="110"/>
      <c r="AE27" s="47">
        <f>AC27+AD27</f>
        <v>0</v>
      </c>
    </row>
    <row r="28" spans="1:31" s="57" customFormat="1" ht="31.5" x14ac:dyDescent="0.25">
      <c r="A28" s="87">
        <f>A27+1</f>
        <v>3</v>
      </c>
      <c r="B28" s="235" t="s">
        <v>196</v>
      </c>
      <c r="C28" s="253"/>
      <c r="D28" s="254"/>
      <c r="E28" s="252"/>
      <c r="F28" s="251"/>
      <c r="G28" s="120">
        <v>11.933136440677966</v>
      </c>
      <c r="H28" s="119"/>
      <c r="I28" s="118"/>
      <c r="J28" s="118"/>
      <c r="K28" s="118"/>
      <c r="L28" s="117"/>
      <c r="M28" s="253"/>
      <c r="N28" s="252"/>
      <c r="O28" s="252"/>
      <c r="P28" s="252"/>
      <c r="Q28" s="251"/>
      <c r="R28" s="230"/>
      <c r="S28" s="229"/>
      <c r="T28" s="54">
        <v>0</v>
      </c>
      <c r="U28" s="53">
        <v>0</v>
      </c>
      <c r="V28" s="53">
        <v>0</v>
      </c>
      <c r="W28" s="53">
        <v>0</v>
      </c>
      <c r="X28" s="52">
        <f>SUM(T28:W28)</f>
        <v>0</v>
      </c>
      <c r="Y28" s="53"/>
      <c r="Z28" s="220"/>
      <c r="AA28" s="220"/>
      <c r="AB28" s="220"/>
      <c r="AC28" s="47">
        <f>SUM(Y28:AB28)</f>
        <v>0</v>
      </c>
      <c r="AD28" s="110"/>
      <c r="AE28" s="47">
        <f>AC28+AD28</f>
        <v>0</v>
      </c>
    </row>
    <row r="29" spans="1:31" s="57" customFormat="1" ht="15.75" x14ac:dyDescent="0.25">
      <c r="A29" s="87">
        <f>A28+1</f>
        <v>4</v>
      </c>
      <c r="B29" s="235" t="s">
        <v>195</v>
      </c>
      <c r="C29" s="253"/>
      <c r="D29" s="254"/>
      <c r="E29" s="252"/>
      <c r="F29" s="251"/>
      <c r="G29" s="120">
        <v>22.699648305084747</v>
      </c>
      <c r="H29" s="119"/>
      <c r="I29" s="118"/>
      <c r="J29" s="118"/>
      <c r="K29" s="118"/>
      <c r="L29" s="117"/>
      <c r="M29" s="253"/>
      <c r="N29" s="252"/>
      <c r="O29" s="252"/>
      <c r="P29" s="252"/>
      <c r="Q29" s="251"/>
      <c r="R29" s="230"/>
      <c r="S29" s="229"/>
      <c r="T29" s="54">
        <v>0</v>
      </c>
      <c r="U29" s="53">
        <v>0</v>
      </c>
      <c r="V29" s="53">
        <v>0</v>
      </c>
      <c r="W29" s="53">
        <v>0</v>
      </c>
      <c r="X29" s="52">
        <f>SUM(T29:W29)</f>
        <v>0</v>
      </c>
      <c r="Y29" s="53"/>
      <c r="Z29" s="220"/>
      <c r="AA29" s="220"/>
      <c r="AB29" s="220"/>
      <c r="AC29" s="47">
        <f>SUM(Y29:AB29)</f>
        <v>0</v>
      </c>
      <c r="AD29" s="110"/>
      <c r="AE29" s="47">
        <f>AC29+AD29</f>
        <v>0</v>
      </c>
    </row>
    <row r="30" spans="1:31" s="57" customFormat="1" ht="15.75" x14ac:dyDescent="0.25">
      <c r="A30" s="105"/>
      <c r="B30" s="104" t="s">
        <v>22</v>
      </c>
      <c r="C30" s="108"/>
      <c r="D30" s="109" t="s">
        <v>194</v>
      </c>
      <c r="E30" s="107" t="s">
        <v>189</v>
      </c>
      <c r="F30" s="106" t="s">
        <v>193</v>
      </c>
      <c r="G30" s="133">
        <f>G31+G41</f>
        <v>454.12760236683488</v>
      </c>
      <c r="H30" s="132"/>
      <c r="I30" s="131"/>
      <c r="J30" s="131"/>
      <c r="K30" s="131"/>
      <c r="L30" s="130"/>
      <c r="M30" s="99"/>
      <c r="N30" s="98"/>
      <c r="O30" s="98"/>
      <c r="P30" s="107" t="s">
        <v>192</v>
      </c>
      <c r="Q30" s="106" t="s">
        <v>192</v>
      </c>
      <c r="R30" s="127" t="s">
        <v>188</v>
      </c>
      <c r="S30" s="126" t="s">
        <v>191</v>
      </c>
      <c r="T30" s="122">
        <f>T31+T41</f>
        <v>2.9688479999999999</v>
      </c>
      <c r="U30" s="124">
        <f>U31+U41</f>
        <v>297.45760899999999</v>
      </c>
      <c r="V30" s="124">
        <f>V31+V41</f>
        <v>0</v>
      </c>
      <c r="W30" s="124">
        <f>W31+W41</f>
        <v>0</v>
      </c>
      <c r="X30" s="125">
        <f>X31+X41</f>
        <v>300.42645699999997</v>
      </c>
      <c r="Y30" s="124">
        <f>Y31+Y41</f>
        <v>0</v>
      </c>
      <c r="Z30" s="123">
        <f>Z31+Z41</f>
        <v>0.48</v>
      </c>
      <c r="AA30" s="123">
        <f>AA31+AA41</f>
        <v>10.164861</v>
      </c>
      <c r="AB30" s="123">
        <f>AB31+AB41</f>
        <v>98.880181999999991</v>
      </c>
      <c r="AC30" s="121">
        <f>AC31+AC41</f>
        <v>109.52504300000001</v>
      </c>
      <c r="AD30" s="122">
        <f>AD31+AD41</f>
        <v>85.453108999999998</v>
      </c>
      <c r="AE30" s="121">
        <f>AC30+AD30</f>
        <v>194.97815200000002</v>
      </c>
    </row>
    <row r="31" spans="1:31" s="25" customFormat="1" ht="15.75" x14ac:dyDescent="0.25">
      <c r="A31" s="174"/>
      <c r="B31" s="173" t="s">
        <v>21</v>
      </c>
      <c r="C31" s="248"/>
      <c r="D31" s="247" t="s">
        <v>190</v>
      </c>
      <c r="E31" s="249" t="s">
        <v>189</v>
      </c>
      <c r="F31" s="245" t="s">
        <v>183</v>
      </c>
      <c r="G31" s="244">
        <f>SUM(G32:G40)</f>
        <v>420.40824253632638</v>
      </c>
      <c r="H31" s="243"/>
      <c r="I31" s="242"/>
      <c r="J31" s="242"/>
      <c r="K31" s="242"/>
      <c r="L31" s="241"/>
      <c r="M31" s="172"/>
      <c r="N31" s="170"/>
      <c r="O31" s="170"/>
      <c r="P31" s="249" t="s">
        <v>189</v>
      </c>
      <c r="Q31" s="245" t="s">
        <v>189</v>
      </c>
      <c r="R31" s="163" t="s">
        <v>188</v>
      </c>
      <c r="S31" s="162" t="s">
        <v>187</v>
      </c>
      <c r="T31" s="158">
        <f>SUM(T32:T40)</f>
        <v>2.9688479999999999</v>
      </c>
      <c r="U31" s="160">
        <f>SUM(U32:U40)</f>
        <v>297.45760899999999</v>
      </c>
      <c r="V31" s="160">
        <f>SUM(V32:V40)</f>
        <v>0</v>
      </c>
      <c r="W31" s="160">
        <f>SUM(W32:W40)</f>
        <v>0</v>
      </c>
      <c r="X31" s="161">
        <f>SUM(X32:X40)</f>
        <v>300.42645699999997</v>
      </c>
      <c r="Y31" s="160">
        <f>SUM(Y32:Y40)</f>
        <v>0</v>
      </c>
      <c r="Z31" s="159">
        <f>SUM(Z32:Z40)</f>
        <v>0</v>
      </c>
      <c r="AA31" s="159">
        <f>SUM(AA32:AA40)</f>
        <v>8.7248610000000006</v>
      </c>
      <c r="AB31" s="159">
        <f>SUM(AB32:AB40)</f>
        <v>67.628817999999995</v>
      </c>
      <c r="AC31" s="157">
        <f>SUM(AC32:AC40)</f>
        <v>76.353679</v>
      </c>
      <c r="AD31" s="158">
        <f>SUM(AD32:AD40)</f>
        <v>83.053108999999992</v>
      </c>
      <c r="AE31" s="157">
        <f>AC31+AD31</f>
        <v>159.40678800000001</v>
      </c>
    </row>
    <row r="32" spans="1:31" s="25" customFormat="1" ht="31.5" x14ac:dyDescent="0.25">
      <c r="A32" s="87">
        <f>A29+1</f>
        <v>5</v>
      </c>
      <c r="B32" s="155" t="s">
        <v>186</v>
      </c>
      <c r="C32" s="280"/>
      <c r="D32" s="144" t="s">
        <v>185</v>
      </c>
      <c r="E32" s="145" t="s">
        <v>184</v>
      </c>
      <c r="F32" s="279" t="s">
        <v>183</v>
      </c>
      <c r="G32" s="150">
        <v>54.387087615397256</v>
      </c>
      <c r="H32" s="149"/>
      <c r="I32" s="148"/>
      <c r="J32" s="148"/>
      <c r="K32" s="148"/>
      <c r="L32" s="147"/>
      <c r="M32" s="154"/>
      <c r="N32" s="152"/>
      <c r="O32" s="152"/>
      <c r="P32" s="145" t="s">
        <v>182</v>
      </c>
      <c r="Q32" s="143" t="s">
        <v>182</v>
      </c>
      <c r="R32" s="144" t="s">
        <v>181</v>
      </c>
      <c r="S32" s="143" t="s">
        <v>180</v>
      </c>
      <c r="T32" s="146"/>
      <c r="U32" s="145"/>
      <c r="V32" s="145"/>
      <c r="W32" s="145"/>
      <c r="X32" s="142">
        <f>SUM(T32:W32)</f>
        <v>0</v>
      </c>
      <c r="Y32" s="141">
        <v>0</v>
      </c>
      <c r="Z32" s="48">
        <v>0</v>
      </c>
      <c r="AA32" s="48">
        <v>0</v>
      </c>
      <c r="AB32" s="48">
        <v>9.8182050000000007</v>
      </c>
      <c r="AC32" s="139">
        <f>SUM(Y32:AB32)</f>
        <v>9.8182050000000007</v>
      </c>
      <c r="AD32" s="140">
        <v>47.413288999999999</v>
      </c>
      <c r="AE32" s="139">
        <f>AC32+AD32</f>
        <v>57.231493999999998</v>
      </c>
    </row>
    <row r="33" spans="1:31" s="57" customFormat="1" ht="31.5" x14ac:dyDescent="0.25">
      <c r="A33" s="87">
        <f>A32+1</f>
        <v>6</v>
      </c>
      <c r="B33" s="138" t="s">
        <v>179</v>
      </c>
      <c r="C33" s="240"/>
      <c r="D33" s="239"/>
      <c r="E33" s="238"/>
      <c r="F33" s="237"/>
      <c r="G33" s="120">
        <v>145.4673059322034</v>
      </c>
      <c r="H33" s="119"/>
      <c r="I33" s="118"/>
      <c r="J33" s="118"/>
      <c r="K33" s="118"/>
      <c r="L33" s="117"/>
      <c r="M33" s="81"/>
      <c r="N33" s="80"/>
      <c r="O33" s="80"/>
      <c r="P33" s="115"/>
      <c r="Q33" s="113"/>
      <c r="R33" s="114"/>
      <c r="S33" s="113"/>
      <c r="T33" s="54">
        <v>0</v>
      </c>
      <c r="U33" s="53">
        <v>171.651421</v>
      </c>
      <c r="V33" s="53">
        <v>0</v>
      </c>
      <c r="W33" s="53">
        <v>0</v>
      </c>
      <c r="X33" s="52">
        <f>SUM(T33:W33)</f>
        <v>171.651421</v>
      </c>
      <c r="Y33" s="112"/>
      <c r="Z33" s="111"/>
      <c r="AA33" s="111"/>
      <c r="AB33" s="111"/>
      <c r="AC33" s="47">
        <f>SUM(Y33:AB33)</f>
        <v>0</v>
      </c>
      <c r="AD33" s="110"/>
      <c r="AE33" s="47">
        <f>AC33+AD33</f>
        <v>0</v>
      </c>
    </row>
    <row r="34" spans="1:31" s="57" customFormat="1" ht="31.5" x14ac:dyDescent="0.25">
      <c r="A34" s="87">
        <f>A33+1</f>
        <v>7</v>
      </c>
      <c r="B34" s="302" t="s">
        <v>178</v>
      </c>
      <c r="C34" s="240"/>
      <c r="D34" s="239"/>
      <c r="E34" s="238"/>
      <c r="F34" s="237"/>
      <c r="G34" s="120">
        <v>83.950864406779672</v>
      </c>
      <c r="H34" s="119"/>
      <c r="I34" s="118"/>
      <c r="J34" s="118"/>
      <c r="K34" s="118"/>
      <c r="L34" s="117"/>
      <c r="M34" s="81"/>
      <c r="N34" s="80"/>
      <c r="O34" s="80"/>
      <c r="P34" s="115"/>
      <c r="Q34" s="113"/>
      <c r="R34" s="114"/>
      <c r="S34" s="113"/>
      <c r="T34" s="54">
        <v>0</v>
      </c>
      <c r="U34" s="53">
        <v>99.062020000000004</v>
      </c>
      <c r="V34" s="53">
        <v>0</v>
      </c>
      <c r="W34" s="53">
        <v>0</v>
      </c>
      <c r="X34" s="52">
        <f>SUM(T34:W34)</f>
        <v>99.062020000000004</v>
      </c>
      <c r="Y34" s="112"/>
      <c r="Z34" s="111"/>
      <c r="AA34" s="111"/>
      <c r="AB34" s="111"/>
      <c r="AC34" s="47">
        <f>SUM(Y34:AB34)</f>
        <v>0</v>
      </c>
      <c r="AD34" s="110"/>
      <c r="AE34" s="47">
        <f>AC34+AD34</f>
        <v>0</v>
      </c>
    </row>
    <row r="35" spans="1:31" s="57" customFormat="1" ht="31.5" x14ac:dyDescent="0.25">
      <c r="A35" s="87">
        <f>A34+1</f>
        <v>8</v>
      </c>
      <c r="B35" s="302" t="s">
        <v>177</v>
      </c>
      <c r="C35" s="240"/>
      <c r="D35" s="239"/>
      <c r="E35" s="238"/>
      <c r="F35" s="237"/>
      <c r="G35" s="120">
        <v>22.664549152542374</v>
      </c>
      <c r="H35" s="119"/>
      <c r="I35" s="118"/>
      <c r="J35" s="118"/>
      <c r="K35" s="118"/>
      <c r="L35" s="117"/>
      <c r="M35" s="81"/>
      <c r="N35" s="80"/>
      <c r="O35" s="80"/>
      <c r="P35" s="115"/>
      <c r="Q35" s="113"/>
      <c r="R35" s="114"/>
      <c r="S35" s="113"/>
      <c r="T35" s="54">
        <v>0</v>
      </c>
      <c r="U35" s="53">
        <v>26.744168000000002</v>
      </c>
      <c r="V35" s="53">
        <v>0</v>
      </c>
      <c r="W35" s="53">
        <v>0</v>
      </c>
      <c r="X35" s="52">
        <f>SUM(T35:W35)</f>
        <v>26.744168000000002</v>
      </c>
      <c r="Y35" s="141"/>
      <c r="Z35" s="48"/>
      <c r="AA35" s="48"/>
      <c r="AB35" s="48"/>
      <c r="AC35" s="139">
        <f>SUM(Y35:AB35)</f>
        <v>0</v>
      </c>
      <c r="AD35" s="110"/>
      <c r="AE35" s="47">
        <f>AC35+AD35</f>
        <v>0</v>
      </c>
    </row>
    <row r="36" spans="1:31" s="57" customFormat="1" ht="15.75" x14ac:dyDescent="0.25">
      <c r="A36" s="87">
        <f>A35+1</f>
        <v>9</v>
      </c>
      <c r="B36" s="180" t="s">
        <v>176</v>
      </c>
      <c r="C36" s="240"/>
      <c r="D36" s="239"/>
      <c r="E36" s="238"/>
      <c r="F36" s="237"/>
      <c r="G36" s="120">
        <v>2.5159728813559323</v>
      </c>
      <c r="H36" s="119"/>
      <c r="I36" s="118"/>
      <c r="J36" s="118"/>
      <c r="K36" s="118"/>
      <c r="L36" s="117"/>
      <c r="M36" s="81"/>
      <c r="N36" s="80"/>
      <c r="O36" s="80"/>
      <c r="P36" s="115"/>
      <c r="Q36" s="113"/>
      <c r="R36" s="114"/>
      <c r="S36" s="113"/>
      <c r="T36" s="54">
        <v>2.9688479999999999</v>
      </c>
      <c r="U36" s="53">
        <v>0</v>
      </c>
      <c r="V36" s="53">
        <v>0</v>
      </c>
      <c r="W36" s="53">
        <v>0</v>
      </c>
      <c r="X36" s="52">
        <f>SUM(T36:W36)</f>
        <v>2.9688479999999999</v>
      </c>
      <c r="Y36" s="141"/>
      <c r="Z36" s="48"/>
      <c r="AA36" s="48"/>
      <c r="AB36" s="48"/>
      <c r="AC36" s="139">
        <f>SUM(Y36:AB36)</f>
        <v>0</v>
      </c>
      <c r="AD36" s="110"/>
      <c r="AE36" s="47">
        <f>AC36+AD36</f>
        <v>0</v>
      </c>
    </row>
    <row r="37" spans="1:31" s="282" customFormat="1" ht="15.75" x14ac:dyDescent="0.25">
      <c r="A37" s="301">
        <f>A36+1</f>
        <v>10</v>
      </c>
      <c r="B37" s="236" t="s">
        <v>175</v>
      </c>
      <c r="C37" s="300"/>
      <c r="D37" s="299"/>
      <c r="E37" s="298"/>
      <c r="F37" s="297"/>
      <c r="G37" s="296">
        <v>55.547603958746748</v>
      </c>
      <c r="H37" s="295"/>
      <c r="I37" s="294"/>
      <c r="J37" s="294"/>
      <c r="K37" s="294"/>
      <c r="L37" s="293"/>
      <c r="M37" s="292"/>
      <c r="N37" s="291"/>
      <c r="O37" s="291"/>
      <c r="P37" s="290"/>
      <c r="Q37" s="288"/>
      <c r="R37" s="289"/>
      <c r="S37" s="288"/>
      <c r="T37" s="284">
        <v>0</v>
      </c>
      <c r="U37" s="286">
        <v>0</v>
      </c>
      <c r="V37" s="286">
        <v>0</v>
      </c>
      <c r="W37" s="286">
        <v>0</v>
      </c>
      <c r="X37" s="287">
        <f>SUM(T37:W37)</f>
        <v>0</v>
      </c>
      <c r="Y37" s="286">
        <v>0</v>
      </c>
      <c r="Z37" s="285">
        <v>0</v>
      </c>
      <c r="AA37" s="285">
        <v>0</v>
      </c>
      <c r="AB37" s="285">
        <v>24.515173000000001</v>
      </c>
      <c r="AC37" s="283">
        <f>SUM(Y37:AB37)</f>
        <v>24.515173000000001</v>
      </c>
      <c r="AD37" s="284">
        <v>26.43</v>
      </c>
      <c r="AE37" s="283">
        <f>AC37+AD37</f>
        <v>50.945172999999997</v>
      </c>
    </row>
    <row r="38" spans="1:31" s="282" customFormat="1" ht="31.5" x14ac:dyDescent="0.25">
      <c r="A38" s="301">
        <f>A37+1</f>
        <v>11</v>
      </c>
      <c r="B38" s="236" t="s">
        <v>174</v>
      </c>
      <c r="C38" s="300"/>
      <c r="D38" s="299"/>
      <c r="E38" s="298"/>
      <c r="F38" s="297"/>
      <c r="G38" s="296">
        <v>22.453844745762716</v>
      </c>
      <c r="H38" s="295"/>
      <c r="I38" s="294"/>
      <c r="J38" s="294"/>
      <c r="K38" s="294"/>
      <c r="L38" s="293"/>
      <c r="M38" s="292"/>
      <c r="N38" s="291"/>
      <c r="O38" s="291"/>
      <c r="P38" s="290"/>
      <c r="Q38" s="288"/>
      <c r="R38" s="289"/>
      <c r="S38" s="288"/>
      <c r="T38" s="284">
        <v>0</v>
      </c>
      <c r="U38" s="286">
        <v>0</v>
      </c>
      <c r="V38" s="286">
        <v>0</v>
      </c>
      <c r="W38" s="286">
        <v>0</v>
      </c>
      <c r="X38" s="287">
        <f>SUM(T38:W38)</f>
        <v>0</v>
      </c>
      <c r="Y38" s="286"/>
      <c r="Z38" s="285">
        <v>0</v>
      </c>
      <c r="AA38" s="285">
        <f>8.427861</f>
        <v>8.427861</v>
      </c>
      <c r="AB38" s="285">
        <v>0</v>
      </c>
      <c r="AC38" s="283">
        <f>SUM(Y38:AB38)</f>
        <v>8.427861</v>
      </c>
      <c r="AD38" s="284">
        <v>7.5058199999999999</v>
      </c>
      <c r="AE38" s="283">
        <f>AC38+AD38</f>
        <v>15.933681</v>
      </c>
    </row>
    <row r="39" spans="1:31" s="282" customFormat="1" ht="31.5" x14ac:dyDescent="0.25">
      <c r="A39" s="301">
        <f>A38+1</f>
        <v>12</v>
      </c>
      <c r="B39" s="236" t="s">
        <v>173</v>
      </c>
      <c r="C39" s="300"/>
      <c r="D39" s="299"/>
      <c r="E39" s="298"/>
      <c r="F39" s="297"/>
      <c r="G39" s="296">
        <v>1.6905457627118645</v>
      </c>
      <c r="H39" s="295"/>
      <c r="I39" s="294"/>
      <c r="J39" s="294"/>
      <c r="K39" s="294"/>
      <c r="L39" s="293"/>
      <c r="M39" s="292"/>
      <c r="N39" s="291"/>
      <c r="O39" s="291"/>
      <c r="P39" s="290"/>
      <c r="Q39" s="288"/>
      <c r="R39" s="289"/>
      <c r="S39" s="288"/>
      <c r="T39" s="284">
        <v>0</v>
      </c>
      <c r="U39" s="286">
        <v>0</v>
      </c>
      <c r="V39" s="286">
        <v>0</v>
      </c>
      <c r="W39" s="286">
        <v>0</v>
      </c>
      <c r="X39" s="287">
        <f>SUM(T39:W39)</f>
        <v>0</v>
      </c>
      <c r="Y39" s="286">
        <v>0</v>
      </c>
      <c r="Z39" s="285">
        <v>0</v>
      </c>
      <c r="AA39" s="285">
        <v>0.29699999999999999</v>
      </c>
      <c r="AB39" s="285">
        <v>1.2869999999999999</v>
      </c>
      <c r="AC39" s="283">
        <f>SUM(Y39:AB39)</f>
        <v>1.5839999999999999</v>
      </c>
      <c r="AD39" s="284">
        <v>1.704</v>
      </c>
      <c r="AE39" s="283">
        <f>AC39+AD39</f>
        <v>3.2879999999999998</v>
      </c>
    </row>
    <row r="40" spans="1:31" s="25" customFormat="1" ht="31.5" x14ac:dyDescent="0.25">
      <c r="A40" s="87">
        <f>A39+1</f>
        <v>13</v>
      </c>
      <c r="B40" s="45" t="s">
        <v>172</v>
      </c>
      <c r="C40" s="280"/>
      <c r="D40" s="281"/>
      <c r="E40" s="246"/>
      <c r="F40" s="279"/>
      <c r="G40" s="150">
        <v>31.730468080826434</v>
      </c>
      <c r="H40" s="149"/>
      <c r="I40" s="148"/>
      <c r="J40" s="148"/>
      <c r="K40" s="148"/>
      <c r="L40" s="147"/>
      <c r="M40" s="154"/>
      <c r="N40" s="152"/>
      <c r="O40" s="152"/>
      <c r="P40" s="145"/>
      <c r="Q40" s="143"/>
      <c r="R40" s="144"/>
      <c r="S40" s="143"/>
      <c r="T40" s="140">
        <v>0</v>
      </c>
      <c r="U40" s="141">
        <v>0</v>
      </c>
      <c r="V40" s="141">
        <v>0</v>
      </c>
      <c r="W40" s="141">
        <v>0</v>
      </c>
      <c r="X40" s="142">
        <f>SUM(T40:W40)</f>
        <v>0</v>
      </c>
      <c r="Y40" s="141">
        <v>0</v>
      </c>
      <c r="Z40" s="48">
        <v>0</v>
      </c>
      <c r="AA40" s="48">
        <v>0</v>
      </c>
      <c r="AB40" s="48">
        <v>32.00844</v>
      </c>
      <c r="AC40" s="139">
        <f>SUM(Y40:AB40)</f>
        <v>32.00844</v>
      </c>
      <c r="AD40" s="140">
        <v>0</v>
      </c>
      <c r="AE40" s="139">
        <f>AC40+AD40</f>
        <v>32.00844</v>
      </c>
    </row>
    <row r="41" spans="1:31" s="156" customFormat="1" ht="15.75" x14ac:dyDescent="0.25">
      <c r="A41" s="174"/>
      <c r="B41" s="173" t="s">
        <v>137</v>
      </c>
      <c r="C41" s="248"/>
      <c r="D41" s="247" t="s">
        <v>171</v>
      </c>
      <c r="E41" s="246"/>
      <c r="F41" s="245" t="s">
        <v>171</v>
      </c>
      <c r="G41" s="244">
        <f>SUM(G42:G43)</f>
        <v>33.719359830508473</v>
      </c>
      <c r="H41" s="243"/>
      <c r="I41" s="242"/>
      <c r="J41" s="242"/>
      <c r="K41" s="242"/>
      <c r="L41" s="241"/>
      <c r="M41" s="154"/>
      <c r="N41" s="152"/>
      <c r="O41" s="152"/>
      <c r="P41" s="164" t="s">
        <v>167</v>
      </c>
      <c r="Q41" s="162" t="s">
        <v>167</v>
      </c>
      <c r="R41" s="144"/>
      <c r="S41" s="162" t="s">
        <v>167</v>
      </c>
      <c r="T41" s="158">
        <f>SUM(T42:T43)</f>
        <v>0</v>
      </c>
      <c r="U41" s="160">
        <f>SUM(U42:U43)</f>
        <v>0</v>
      </c>
      <c r="V41" s="160">
        <f>SUM(V42:V43)</f>
        <v>0</v>
      </c>
      <c r="W41" s="160">
        <f>SUM(W42:W43)</f>
        <v>0</v>
      </c>
      <c r="X41" s="161">
        <f>SUM(X42:X43)</f>
        <v>0</v>
      </c>
      <c r="Y41" s="160">
        <f>SUM(Y42:Y43)</f>
        <v>0</v>
      </c>
      <c r="Z41" s="48">
        <f>SUM(Z42:Z43)</f>
        <v>0.48</v>
      </c>
      <c r="AA41" s="159">
        <f>SUM(AA42:AA43)</f>
        <v>1.44</v>
      </c>
      <c r="AB41" s="159">
        <f>SUM(AB42:AB43)</f>
        <v>31.251364000000002</v>
      </c>
      <c r="AC41" s="157">
        <f>SUM(AC42:AC43)</f>
        <v>33.171364000000004</v>
      </c>
      <c r="AD41" s="158">
        <f>SUM(AD42:AD43)</f>
        <v>2.4</v>
      </c>
      <c r="AE41" s="157">
        <f>AC41+AD41</f>
        <v>35.571364000000003</v>
      </c>
    </row>
    <row r="42" spans="1:31" s="57" customFormat="1" ht="31.5" x14ac:dyDescent="0.25">
      <c r="A42" s="87">
        <f>A40+1</f>
        <v>14</v>
      </c>
      <c r="B42" s="138" t="s">
        <v>170</v>
      </c>
      <c r="C42" s="240"/>
      <c r="D42" s="239"/>
      <c r="E42" s="238"/>
      <c r="F42" s="237"/>
      <c r="G42" s="150">
        <v>2.9479957627118649</v>
      </c>
      <c r="H42" s="119"/>
      <c r="I42" s="118"/>
      <c r="J42" s="118"/>
      <c r="K42" s="118"/>
      <c r="L42" s="117"/>
      <c r="M42" s="81"/>
      <c r="N42" s="80"/>
      <c r="O42" s="80"/>
      <c r="P42" s="115"/>
      <c r="Q42" s="113"/>
      <c r="R42" s="114"/>
      <c r="S42" s="113"/>
      <c r="T42" s="54">
        <v>0</v>
      </c>
      <c r="U42" s="53">
        <v>0</v>
      </c>
      <c r="V42" s="53">
        <v>0</v>
      </c>
      <c r="W42" s="53">
        <v>0</v>
      </c>
      <c r="X42" s="52">
        <f>SUM(T42:W42)</f>
        <v>0</v>
      </c>
      <c r="Y42" s="141">
        <v>0</v>
      </c>
      <c r="Z42" s="48">
        <v>0.48</v>
      </c>
      <c r="AA42" s="48">
        <v>1.44</v>
      </c>
      <c r="AB42" s="48">
        <v>0.48</v>
      </c>
      <c r="AC42" s="139">
        <f>SUM(Y42:AB42)</f>
        <v>2.4</v>
      </c>
      <c r="AD42" s="110">
        <v>2.4</v>
      </c>
      <c r="AE42" s="47">
        <f>AC42+AD42</f>
        <v>4.8</v>
      </c>
    </row>
    <row r="43" spans="1:31" s="25" customFormat="1" ht="78.75" x14ac:dyDescent="0.25">
      <c r="A43" s="87">
        <f>A42+1</f>
        <v>15</v>
      </c>
      <c r="B43" s="155" t="s">
        <v>169</v>
      </c>
      <c r="C43" s="280"/>
      <c r="D43" s="144" t="s">
        <v>168</v>
      </c>
      <c r="E43" s="246"/>
      <c r="F43" s="143" t="s">
        <v>168</v>
      </c>
      <c r="G43" s="150">
        <v>30.771364067796608</v>
      </c>
      <c r="H43" s="149"/>
      <c r="I43" s="148"/>
      <c r="J43" s="148"/>
      <c r="K43" s="148"/>
      <c r="L43" s="147"/>
      <c r="M43" s="154"/>
      <c r="N43" s="246"/>
      <c r="O43" s="246"/>
      <c r="P43" s="246" t="s">
        <v>167</v>
      </c>
      <c r="Q43" s="279" t="s">
        <v>167</v>
      </c>
      <c r="R43" s="144"/>
      <c r="S43" s="143" t="s">
        <v>167</v>
      </c>
      <c r="T43" s="146"/>
      <c r="U43" s="145"/>
      <c r="V43" s="145"/>
      <c r="W43" s="145"/>
      <c r="X43" s="142">
        <f>SUM(T43:W43)</f>
        <v>0</v>
      </c>
      <c r="Y43" s="141">
        <v>0</v>
      </c>
      <c r="Z43" s="48">
        <v>0</v>
      </c>
      <c r="AA43" s="48">
        <v>0</v>
      </c>
      <c r="AB43" s="48">
        <v>30.771364000000002</v>
      </c>
      <c r="AC43" s="139">
        <f>SUM(Y43:AB43)</f>
        <v>30.771364000000002</v>
      </c>
      <c r="AD43" s="140">
        <v>0</v>
      </c>
      <c r="AE43" s="139">
        <f>AC43+AD43</f>
        <v>30.771364000000002</v>
      </c>
    </row>
    <row r="44" spans="1:31" s="175" customFormat="1" ht="31.5" x14ac:dyDescent="0.25">
      <c r="A44" s="105" t="s">
        <v>166</v>
      </c>
      <c r="B44" s="104" t="s">
        <v>84</v>
      </c>
      <c r="C44" s="99"/>
      <c r="D44" s="96"/>
      <c r="E44" s="98"/>
      <c r="F44" s="93"/>
      <c r="G44" s="244">
        <f>SUM(G45:G46)</f>
        <v>539.75677966101694</v>
      </c>
      <c r="H44" s="132"/>
      <c r="I44" s="131"/>
      <c r="J44" s="131"/>
      <c r="K44" s="131"/>
      <c r="L44" s="130"/>
      <c r="M44" s="99"/>
      <c r="N44" s="98"/>
      <c r="O44" s="98"/>
      <c r="P44" s="98"/>
      <c r="Q44" s="97"/>
      <c r="R44" s="127"/>
      <c r="S44" s="126"/>
      <c r="T44" s="122">
        <f>SUM(T45:T45)</f>
        <v>0</v>
      </c>
      <c r="U44" s="124">
        <f>SUM(U45:U45)</f>
        <v>0</v>
      </c>
      <c r="V44" s="124">
        <f>SUM(V45:V45)</f>
        <v>0</v>
      </c>
      <c r="W44" s="124">
        <f>SUM(W45:W45)</f>
        <v>0</v>
      </c>
      <c r="X44" s="125">
        <f>SUM(X45:X45)</f>
        <v>0</v>
      </c>
      <c r="Y44" s="124">
        <f>SUM(Y45:Y46)</f>
        <v>0</v>
      </c>
      <c r="Z44" s="123">
        <f>SUM(Z45:Z46)</f>
        <v>0</v>
      </c>
      <c r="AA44" s="123">
        <f>SUM(AA45:AA46)</f>
        <v>0</v>
      </c>
      <c r="AB44" s="123">
        <f>SUM(AB45:AB46)</f>
        <v>124.341381</v>
      </c>
      <c r="AC44" s="121">
        <f>SUM(AC45:AC46)</f>
        <v>124.341381</v>
      </c>
      <c r="AD44" s="122">
        <f>SUM(AD45:AD46)</f>
        <v>133.98197399999998</v>
      </c>
      <c r="AE44" s="121">
        <f>AC44+AD44</f>
        <v>258.32335499999999</v>
      </c>
    </row>
    <row r="45" spans="1:31" s="57" customFormat="1" ht="15.75" x14ac:dyDescent="0.25">
      <c r="A45" s="87">
        <f>A43+1</f>
        <v>16</v>
      </c>
      <c r="B45" s="155" t="s">
        <v>165</v>
      </c>
      <c r="C45" s="81"/>
      <c r="D45" s="78"/>
      <c r="E45" s="80"/>
      <c r="F45" s="79"/>
      <c r="G45" s="120">
        <v>532.61977966101699</v>
      </c>
      <c r="H45" s="119"/>
      <c r="I45" s="118"/>
      <c r="J45" s="118"/>
      <c r="K45" s="118"/>
      <c r="L45" s="117"/>
      <c r="M45" s="81"/>
      <c r="N45" s="80"/>
      <c r="O45" s="80"/>
      <c r="P45" s="80"/>
      <c r="Q45" s="79"/>
      <c r="R45" s="114"/>
      <c r="S45" s="113"/>
      <c r="T45" s="54">
        <v>0</v>
      </c>
      <c r="U45" s="53">
        <v>0</v>
      </c>
      <c r="V45" s="53">
        <v>0</v>
      </c>
      <c r="W45" s="53">
        <v>0</v>
      </c>
      <c r="X45" s="52">
        <f>SUM(T45:W45)</f>
        <v>0</v>
      </c>
      <c r="Y45" s="112">
        <v>0</v>
      </c>
      <c r="Z45" s="111">
        <v>0</v>
      </c>
      <c r="AA45" s="111">
        <v>0</v>
      </c>
      <c r="AB45" s="111">
        <v>123.30438099999999</v>
      </c>
      <c r="AC45" s="47">
        <f>SUM(Y45:AB45)</f>
        <v>123.30438099999999</v>
      </c>
      <c r="AD45" s="110">
        <v>127.88197399999999</v>
      </c>
      <c r="AE45" s="47">
        <f>AC45+AD45</f>
        <v>251.18635499999999</v>
      </c>
    </row>
    <row r="46" spans="1:31" s="57" customFormat="1" ht="15.75" x14ac:dyDescent="0.25">
      <c r="A46" s="87">
        <f>A45+1</f>
        <v>17</v>
      </c>
      <c r="B46" s="155" t="s">
        <v>164</v>
      </c>
      <c r="C46" s="81"/>
      <c r="D46" s="78"/>
      <c r="E46" s="80"/>
      <c r="F46" s="79"/>
      <c r="G46" s="120">
        <v>7.1369999999999996</v>
      </c>
      <c r="H46" s="119"/>
      <c r="I46" s="118"/>
      <c r="J46" s="118"/>
      <c r="K46" s="118"/>
      <c r="L46" s="117"/>
      <c r="M46" s="81"/>
      <c r="N46" s="80"/>
      <c r="O46" s="80"/>
      <c r="P46" s="80"/>
      <c r="Q46" s="79"/>
      <c r="R46" s="114"/>
      <c r="S46" s="113"/>
      <c r="T46" s="54"/>
      <c r="U46" s="53"/>
      <c r="V46" s="53"/>
      <c r="W46" s="53"/>
      <c r="X46" s="52"/>
      <c r="Y46" s="112">
        <v>0</v>
      </c>
      <c r="Z46" s="111">
        <v>0</v>
      </c>
      <c r="AA46" s="111">
        <v>0</v>
      </c>
      <c r="AB46" s="111">
        <v>1.0369999999999999</v>
      </c>
      <c r="AC46" s="47">
        <f>SUM(Y46:AB46)</f>
        <v>1.0369999999999999</v>
      </c>
      <c r="AD46" s="110">
        <v>6.1</v>
      </c>
      <c r="AE46" s="47">
        <f>AC46+AD46</f>
        <v>7.1369999999999996</v>
      </c>
    </row>
    <row r="47" spans="1:31" s="175" customFormat="1" ht="15.75" x14ac:dyDescent="0.25">
      <c r="A47" s="105" t="s">
        <v>163</v>
      </c>
      <c r="B47" s="104" t="s">
        <v>162</v>
      </c>
      <c r="C47" s="99"/>
      <c r="D47" s="96"/>
      <c r="E47" s="98"/>
      <c r="F47" s="97"/>
      <c r="G47" s="184">
        <f>G48</f>
        <v>21.75</v>
      </c>
      <c r="H47" s="183"/>
      <c r="I47" s="182"/>
      <c r="J47" s="182"/>
      <c r="K47" s="182"/>
      <c r="L47" s="181"/>
      <c r="M47" s="99"/>
      <c r="N47" s="98"/>
      <c r="O47" s="98"/>
      <c r="P47" s="98"/>
      <c r="Q47" s="97"/>
      <c r="R47" s="127"/>
      <c r="S47" s="126"/>
      <c r="T47" s="122">
        <f>T48</f>
        <v>0</v>
      </c>
      <c r="U47" s="124">
        <f>U48</f>
        <v>0</v>
      </c>
      <c r="V47" s="124">
        <f>V48</f>
        <v>0</v>
      </c>
      <c r="W47" s="124">
        <f>W48</f>
        <v>0</v>
      </c>
      <c r="X47" s="125">
        <f>X48</f>
        <v>0</v>
      </c>
      <c r="Y47" s="124">
        <f>Y48</f>
        <v>0</v>
      </c>
      <c r="Z47" s="123">
        <f>Z48</f>
        <v>0</v>
      </c>
      <c r="AA47" s="123">
        <f>AA48</f>
        <v>0</v>
      </c>
      <c r="AB47" s="123">
        <f>AB48</f>
        <v>6.5</v>
      </c>
      <c r="AC47" s="121">
        <f>AC48</f>
        <v>6.5</v>
      </c>
      <c r="AD47" s="122">
        <f>AD48</f>
        <v>15.25</v>
      </c>
      <c r="AE47" s="121">
        <f>AC47+AD47</f>
        <v>21.75</v>
      </c>
    </row>
    <row r="48" spans="1:31" s="57" customFormat="1" ht="31.5" x14ac:dyDescent="0.25">
      <c r="A48" s="136">
        <f>A46+1</f>
        <v>18</v>
      </c>
      <c r="B48" s="138" t="s">
        <v>161</v>
      </c>
      <c r="C48" s="81"/>
      <c r="D48" s="78"/>
      <c r="E48" s="80"/>
      <c r="F48" s="79"/>
      <c r="G48" s="150">
        <f>SUM(G49:G50)</f>
        <v>21.75</v>
      </c>
      <c r="H48" s="119"/>
      <c r="I48" s="118"/>
      <c r="J48" s="118"/>
      <c r="K48" s="118"/>
      <c r="L48" s="117"/>
      <c r="M48" s="81"/>
      <c r="N48" s="80"/>
      <c r="O48" s="80"/>
      <c r="P48" s="80"/>
      <c r="Q48" s="79"/>
      <c r="R48" s="114"/>
      <c r="S48" s="113"/>
      <c r="T48" s="54">
        <v>0</v>
      </c>
      <c r="U48" s="53">
        <v>0</v>
      </c>
      <c r="V48" s="53">
        <v>0</v>
      </c>
      <c r="W48" s="53">
        <v>0</v>
      </c>
      <c r="X48" s="52">
        <f>SUM(T48:W48)</f>
        <v>0</v>
      </c>
      <c r="Y48" s="112">
        <f>Y49+Y50</f>
        <v>0</v>
      </c>
      <c r="Z48" s="111">
        <f>Z49+Z50</f>
        <v>0</v>
      </c>
      <c r="AA48" s="111">
        <f>AA49+AA50</f>
        <v>0</v>
      </c>
      <c r="AB48" s="111">
        <f>AB49+AB50</f>
        <v>6.5</v>
      </c>
      <c r="AC48" s="47">
        <f>AC49+AC50</f>
        <v>6.5</v>
      </c>
      <c r="AD48" s="110">
        <f>AD49+AD50</f>
        <v>15.25</v>
      </c>
      <c r="AE48" s="47">
        <f>AC48+AD48</f>
        <v>21.75</v>
      </c>
    </row>
    <row r="49" spans="1:31" s="57" customFormat="1" ht="15.75" x14ac:dyDescent="0.25">
      <c r="A49" s="278" t="s">
        <v>160</v>
      </c>
      <c r="B49" s="277" t="s">
        <v>159</v>
      </c>
      <c r="C49" s="271"/>
      <c r="D49" s="276"/>
      <c r="E49" s="270"/>
      <c r="F49" s="269"/>
      <c r="G49" s="275">
        <v>18.3</v>
      </c>
      <c r="H49" s="274"/>
      <c r="I49" s="273"/>
      <c r="J49" s="273"/>
      <c r="K49" s="273"/>
      <c r="L49" s="272"/>
      <c r="M49" s="271"/>
      <c r="N49" s="270"/>
      <c r="O49" s="270"/>
      <c r="P49" s="270"/>
      <c r="Q49" s="269"/>
      <c r="R49" s="268"/>
      <c r="S49" s="267"/>
      <c r="T49" s="266"/>
      <c r="U49" s="265"/>
      <c r="V49" s="265"/>
      <c r="W49" s="265"/>
      <c r="X49" s="264"/>
      <c r="Y49" s="263"/>
      <c r="Z49" s="262"/>
      <c r="AA49" s="262"/>
      <c r="AB49" s="262">
        <v>6.5</v>
      </c>
      <c r="AC49" s="47">
        <f>SUM(Y49:AB49)</f>
        <v>6.5</v>
      </c>
      <c r="AD49" s="261">
        <v>11.8</v>
      </c>
      <c r="AE49" s="260">
        <f>AC49+AD49</f>
        <v>18.3</v>
      </c>
    </row>
    <row r="50" spans="1:31" s="57" customFormat="1" ht="15.75" x14ac:dyDescent="0.25">
      <c r="A50" s="278" t="s">
        <v>158</v>
      </c>
      <c r="B50" s="277" t="s">
        <v>157</v>
      </c>
      <c r="C50" s="271"/>
      <c r="D50" s="276"/>
      <c r="E50" s="270"/>
      <c r="F50" s="269"/>
      <c r="G50" s="275">
        <v>3.4499999999999997</v>
      </c>
      <c r="H50" s="274"/>
      <c r="I50" s="273"/>
      <c r="J50" s="273"/>
      <c r="K50" s="273"/>
      <c r="L50" s="272"/>
      <c r="M50" s="271"/>
      <c r="N50" s="270"/>
      <c r="O50" s="270"/>
      <c r="P50" s="270"/>
      <c r="Q50" s="269"/>
      <c r="R50" s="268"/>
      <c r="S50" s="267"/>
      <c r="T50" s="266"/>
      <c r="U50" s="265"/>
      <c r="V50" s="265"/>
      <c r="W50" s="265"/>
      <c r="X50" s="264"/>
      <c r="Y50" s="263"/>
      <c r="Z50" s="262"/>
      <c r="AA50" s="262"/>
      <c r="AB50" s="262"/>
      <c r="AC50" s="260"/>
      <c r="AD50" s="261">
        <v>3.45</v>
      </c>
      <c r="AE50" s="260">
        <f>AC50+AD50</f>
        <v>3.45</v>
      </c>
    </row>
    <row r="51" spans="1:31" s="57" customFormat="1" ht="31.5" x14ac:dyDescent="0.25">
      <c r="A51" s="105" t="s">
        <v>156</v>
      </c>
      <c r="B51" s="104" t="s">
        <v>155</v>
      </c>
      <c r="C51" s="99"/>
      <c r="D51" s="96"/>
      <c r="E51" s="98"/>
      <c r="F51" s="97"/>
      <c r="G51" s="133">
        <f>SUM(G52:G53)</f>
        <v>9.7098744491525419</v>
      </c>
      <c r="H51" s="132"/>
      <c r="I51" s="131"/>
      <c r="J51" s="131"/>
      <c r="K51" s="131"/>
      <c r="L51" s="130"/>
      <c r="M51" s="99"/>
      <c r="N51" s="98"/>
      <c r="O51" s="98"/>
      <c r="P51" s="98"/>
      <c r="Q51" s="97"/>
      <c r="R51" s="127"/>
      <c r="S51" s="126"/>
      <c r="T51" s="122">
        <f>SUM(T52:T53)</f>
        <v>0.23911500000000002</v>
      </c>
      <c r="U51" s="124">
        <f>SUM(U52:U53)</f>
        <v>0</v>
      </c>
      <c r="V51" s="124">
        <f>SUM(V52:V53)</f>
        <v>0</v>
      </c>
      <c r="W51" s="124">
        <f>SUM(W52:W53)</f>
        <v>0</v>
      </c>
      <c r="X51" s="125">
        <f>SUM(X52:X53)</f>
        <v>0.23911500000000002</v>
      </c>
      <c r="Y51" s="124">
        <f>SUM(Y52:Y53)</f>
        <v>0</v>
      </c>
      <c r="Z51" s="123">
        <f>SUM(Z52:Z53)</f>
        <v>0</v>
      </c>
      <c r="AA51" s="123">
        <f>SUM(AA52:AA53)</f>
        <v>1.7757409999999998</v>
      </c>
      <c r="AB51" s="123">
        <f>SUM(AB52:AB53)</f>
        <v>3.5809759999999997</v>
      </c>
      <c r="AC51" s="121">
        <f>SUM(AC52:AC53)</f>
        <v>5.3567169999999997</v>
      </c>
      <c r="AD51" s="122">
        <f>SUM(AD52:AD53)</f>
        <v>7.5601470000000006</v>
      </c>
      <c r="AE51" s="121">
        <f>AC51+AD51</f>
        <v>12.916864</v>
      </c>
    </row>
    <row r="52" spans="1:31" s="57" customFormat="1" ht="15.75" x14ac:dyDescent="0.25">
      <c r="A52" s="136">
        <f>A48+1</f>
        <v>19</v>
      </c>
      <c r="B52" s="138" t="s">
        <v>154</v>
      </c>
      <c r="C52" s="81"/>
      <c r="D52" s="78"/>
      <c r="E52" s="80"/>
      <c r="F52" s="79"/>
      <c r="G52" s="120">
        <v>2.9135593220338984</v>
      </c>
      <c r="H52" s="119"/>
      <c r="I52" s="118"/>
      <c r="J52" s="118"/>
      <c r="K52" s="118"/>
      <c r="L52" s="117"/>
      <c r="M52" s="81"/>
      <c r="N52" s="80"/>
      <c r="O52" s="80"/>
      <c r="P52" s="80"/>
      <c r="Q52" s="79"/>
      <c r="R52" s="114"/>
      <c r="S52" s="113"/>
      <c r="T52" s="54">
        <v>0</v>
      </c>
      <c r="U52" s="53">
        <v>0</v>
      </c>
      <c r="V52" s="53">
        <v>0</v>
      </c>
      <c r="W52" s="53">
        <v>0</v>
      </c>
      <c r="X52" s="52">
        <f>SUM(T52:W52)</f>
        <v>0</v>
      </c>
      <c r="Y52" s="112">
        <v>0</v>
      </c>
      <c r="Z52" s="111">
        <v>0</v>
      </c>
      <c r="AA52" s="111">
        <v>0.52582299999999993</v>
      </c>
      <c r="AB52" s="111">
        <v>0.86945799999999995</v>
      </c>
      <c r="AC52" s="47">
        <f>SUM(Y52:AB52)</f>
        <v>1.3952809999999998</v>
      </c>
      <c r="AD52" s="110">
        <v>2.6709999999999998</v>
      </c>
      <c r="AE52" s="47">
        <f>AC52+AD52</f>
        <v>4.066281</v>
      </c>
    </row>
    <row r="53" spans="1:31" s="175" customFormat="1" ht="31.5" x14ac:dyDescent="0.25">
      <c r="A53" s="136">
        <f>A52+1</f>
        <v>20</v>
      </c>
      <c r="B53" s="138" t="s">
        <v>153</v>
      </c>
      <c r="C53" s="81"/>
      <c r="D53" s="78"/>
      <c r="E53" s="80"/>
      <c r="F53" s="79"/>
      <c r="G53" s="120">
        <v>6.7963151271186435</v>
      </c>
      <c r="H53" s="119"/>
      <c r="I53" s="118"/>
      <c r="J53" s="118"/>
      <c r="K53" s="118"/>
      <c r="L53" s="117"/>
      <c r="M53" s="81"/>
      <c r="N53" s="80"/>
      <c r="O53" s="80"/>
      <c r="P53" s="80"/>
      <c r="Q53" s="79"/>
      <c r="R53" s="114"/>
      <c r="S53" s="113"/>
      <c r="T53" s="54">
        <v>0.23911500000000002</v>
      </c>
      <c r="U53" s="53">
        <v>0</v>
      </c>
      <c r="V53" s="53">
        <v>0</v>
      </c>
      <c r="W53" s="53">
        <v>0</v>
      </c>
      <c r="X53" s="52">
        <f>SUM(T53:W53)</f>
        <v>0.23911500000000002</v>
      </c>
      <c r="Y53" s="112">
        <v>0</v>
      </c>
      <c r="Z53" s="111">
        <v>0</v>
      </c>
      <c r="AA53" s="111">
        <v>1.2499179999999999</v>
      </c>
      <c r="AB53" s="111">
        <v>2.7115179999999999</v>
      </c>
      <c r="AC53" s="47">
        <f>SUM(Y53:AB53)</f>
        <v>3.961436</v>
      </c>
      <c r="AD53" s="110">
        <v>4.8891470000000004</v>
      </c>
      <c r="AE53" s="47">
        <f>AC53+AD53</f>
        <v>8.8505830000000003</v>
      </c>
    </row>
    <row r="54" spans="1:31" s="175" customFormat="1" ht="15.75" x14ac:dyDescent="0.25">
      <c r="A54" s="105" t="s">
        <v>152</v>
      </c>
      <c r="B54" s="104" t="s">
        <v>151</v>
      </c>
      <c r="C54" s="99"/>
      <c r="D54" s="96"/>
      <c r="E54" s="98"/>
      <c r="F54" s="97"/>
      <c r="G54" s="133">
        <f>SUM(G55:G57)</f>
        <v>19.877802542372908</v>
      </c>
      <c r="H54" s="132"/>
      <c r="I54" s="131"/>
      <c r="J54" s="131"/>
      <c r="K54" s="131"/>
      <c r="L54" s="130"/>
      <c r="M54" s="99"/>
      <c r="N54" s="98"/>
      <c r="O54" s="98"/>
      <c r="P54" s="98"/>
      <c r="Q54" s="97"/>
      <c r="R54" s="127"/>
      <c r="S54" s="126"/>
      <c r="T54" s="122">
        <f>SUM(T55:T57)</f>
        <v>0</v>
      </c>
      <c r="U54" s="124">
        <f>SUM(U55:U57)</f>
        <v>0</v>
      </c>
      <c r="V54" s="124">
        <f>SUM(V55:V57)</f>
        <v>0</v>
      </c>
      <c r="W54" s="124">
        <f>SUM(W55:W57)</f>
        <v>0</v>
      </c>
      <c r="X54" s="125">
        <f>SUM(X55:X57)</f>
        <v>0</v>
      </c>
      <c r="Y54" s="124">
        <f>SUM(Y55:Y57)</f>
        <v>0</v>
      </c>
      <c r="Z54" s="123">
        <f>SUM(Z55:Z57)</f>
        <v>1.02</v>
      </c>
      <c r="AA54" s="123">
        <f>SUM(AA55:AA57)</f>
        <v>1.0286500000000001</v>
      </c>
      <c r="AB54" s="123">
        <f>SUM(AB55:AB57)</f>
        <v>9</v>
      </c>
      <c r="AC54" s="121">
        <f>SUM(AC55:AC57)</f>
        <v>11.04865</v>
      </c>
      <c r="AD54" s="122">
        <f>SUM(AD55:AD57)</f>
        <v>8.879999999999999</v>
      </c>
      <c r="AE54" s="121">
        <f>AC54+AD54</f>
        <v>19.928649999999998</v>
      </c>
    </row>
    <row r="55" spans="1:31" s="175" customFormat="1" ht="47.25" x14ac:dyDescent="0.25">
      <c r="A55" s="136">
        <f>A53+1</f>
        <v>21</v>
      </c>
      <c r="B55" s="138" t="s">
        <v>150</v>
      </c>
      <c r="C55" s="81"/>
      <c r="D55" s="78"/>
      <c r="E55" s="80"/>
      <c r="F55" s="79"/>
      <c r="G55" s="120">
        <v>15.600000000000026</v>
      </c>
      <c r="H55" s="119"/>
      <c r="I55" s="118"/>
      <c r="J55" s="118"/>
      <c r="K55" s="118"/>
      <c r="L55" s="117"/>
      <c r="M55" s="81"/>
      <c r="N55" s="80"/>
      <c r="O55" s="80"/>
      <c r="P55" s="80"/>
      <c r="Q55" s="79"/>
      <c r="R55" s="114"/>
      <c r="S55" s="113"/>
      <c r="T55" s="54">
        <v>0</v>
      </c>
      <c r="U55" s="53">
        <v>0</v>
      </c>
      <c r="V55" s="53">
        <v>0</v>
      </c>
      <c r="W55" s="53">
        <v>0</v>
      </c>
      <c r="X55" s="52">
        <f>SUM(T55:W55)</f>
        <v>0</v>
      </c>
      <c r="Y55" s="112">
        <v>0</v>
      </c>
      <c r="Z55" s="111">
        <v>0</v>
      </c>
      <c r="AA55" s="111">
        <v>0</v>
      </c>
      <c r="AB55" s="111">
        <v>9</v>
      </c>
      <c r="AC55" s="47">
        <f>SUM(Y55:AB55)</f>
        <v>9</v>
      </c>
      <c r="AD55" s="110">
        <v>6.6</v>
      </c>
      <c r="AE55" s="139">
        <f>AC55+AD55</f>
        <v>15.6</v>
      </c>
    </row>
    <row r="56" spans="1:31" s="57" customFormat="1" ht="31.5" x14ac:dyDescent="0.25">
      <c r="A56" s="136">
        <f>A55+1</f>
        <v>22</v>
      </c>
      <c r="B56" s="138" t="s">
        <v>149</v>
      </c>
      <c r="C56" s="81"/>
      <c r="D56" s="78"/>
      <c r="E56" s="80"/>
      <c r="F56" s="79"/>
      <c r="G56" s="120">
        <v>2.4184805084745764</v>
      </c>
      <c r="H56" s="119"/>
      <c r="I56" s="118"/>
      <c r="J56" s="118"/>
      <c r="K56" s="118"/>
      <c r="L56" s="117"/>
      <c r="M56" s="81"/>
      <c r="N56" s="80"/>
      <c r="O56" s="80"/>
      <c r="P56" s="80"/>
      <c r="Q56" s="79"/>
      <c r="R56" s="114"/>
      <c r="S56" s="113"/>
      <c r="T56" s="54">
        <v>0</v>
      </c>
      <c r="U56" s="53">
        <v>0</v>
      </c>
      <c r="V56" s="53">
        <v>0</v>
      </c>
      <c r="W56" s="53">
        <v>0</v>
      </c>
      <c r="X56" s="52">
        <f>SUM(T56:W56)</f>
        <v>0</v>
      </c>
      <c r="Y56" s="112">
        <v>0</v>
      </c>
      <c r="Z56" s="111">
        <v>0</v>
      </c>
      <c r="AA56" s="111">
        <v>1.0286500000000001</v>
      </c>
      <c r="AB56" s="111">
        <v>0</v>
      </c>
      <c r="AC56" s="47">
        <f>SUM(Y56:AB56)</f>
        <v>1.0286500000000001</v>
      </c>
      <c r="AD56" s="110">
        <v>1.44</v>
      </c>
      <c r="AE56" s="139">
        <f>AC56+AD56</f>
        <v>2.4686500000000002</v>
      </c>
    </row>
    <row r="57" spans="1:31" s="57" customFormat="1" ht="31.5" x14ac:dyDescent="0.25">
      <c r="A57" s="136">
        <f>A56+1</f>
        <v>23</v>
      </c>
      <c r="B57" s="138" t="s">
        <v>148</v>
      </c>
      <c r="C57" s="81"/>
      <c r="D57" s="78"/>
      <c r="E57" s="80"/>
      <c r="F57" s="79"/>
      <c r="G57" s="120">
        <v>1.8593220338983052</v>
      </c>
      <c r="H57" s="119"/>
      <c r="I57" s="118"/>
      <c r="J57" s="118"/>
      <c r="K57" s="118"/>
      <c r="L57" s="117"/>
      <c r="M57" s="81"/>
      <c r="N57" s="80"/>
      <c r="O57" s="80"/>
      <c r="P57" s="80"/>
      <c r="Q57" s="79"/>
      <c r="R57" s="114"/>
      <c r="S57" s="113"/>
      <c r="T57" s="54">
        <v>0</v>
      </c>
      <c r="U57" s="53">
        <v>0</v>
      </c>
      <c r="V57" s="53">
        <v>0</v>
      </c>
      <c r="W57" s="53">
        <v>0</v>
      </c>
      <c r="X57" s="52">
        <f>SUM(T57:W57)</f>
        <v>0</v>
      </c>
      <c r="Y57" s="112">
        <v>0</v>
      </c>
      <c r="Z57" s="111">
        <v>1.02</v>
      </c>
      <c r="AA57" s="111">
        <v>0</v>
      </c>
      <c r="AB57" s="111">
        <v>0</v>
      </c>
      <c r="AC57" s="47">
        <f>SUM(Y57:AB57)</f>
        <v>1.02</v>
      </c>
      <c r="AD57" s="110">
        <v>0.84</v>
      </c>
      <c r="AE57" s="139">
        <f>AC57+AD57</f>
        <v>1.8599999999999999</v>
      </c>
    </row>
    <row r="58" spans="1:31" s="57" customFormat="1" ht="31.5" x14ac:dyDescent="0.25">
      <c r="A58" s="105" t="s">
        <v>147</v>
      </c>
      <c r="B58" s="104" t="s">
        <v>146</v>
      </c>
      <c r="C58" s="99"/>
      <c r="D58" s="96"/>
      <c r="E58" s="98"/>
      <c r="F58" s="97"/>
      <c r="G58" s="133"/>
      <c r="H58" s="132"/>
      <c r="I58" s="131"/>
      <c r="J58" s="131"/>
      <c r="K58" s="131"/>
      <c r="L58" s="130"/>
      <c r="M58" s="99"/>
      <c r="N58" s="98"/>
      <c r="O58" s="98"/>
      <c r="P58" s="98"/>
      <c r="Q58" s="97"/>
      <c r="R58" s="127"/>
      <c r="S58" s="126"/>
      <c r="T58" s="129"/>
      <c r="U58" s="128"/>
      <c r="V58" s="128"/>
      <c r="W58" s="128"/>
      <c r="X58" s="126"/>
      <c r="Y58" s="124"/>
      <c r="Z58" s="123"/>
      <c r="AA58" s="123"/>
      <c r="AB58" s="123"/>
      <c r="AC58" s="121"/>
      <c r="AD58" s="122"/>
      <c r="AE58" s="121">
        <f>AC58+AD58</f>
        <v>0</v>
      </c>
    </row>
    <row r="59" spans="1:31" s="175" customFormat="1" ht="15.75" x14ac:dyDescent="0.25">
      <c r="A59" s="105" t="s">
        <v>145</v>
      </c>
      <c r="B59" s="104" t="s">
        <v>80</v>
      </c>
      <c r="C59" s="99"/>
      <c r="D59" s="96"/>
      <c r="E59" s="98"/>
      <c r="F59" s="97"/>
      <c r="G59" s="133">
        <f>G60+G64</f>
        <v>226.93378998684835</v>
      </c>
      <c r="H59" s="132"/>
      <c r="I59" s="131" t="s">
        <v>142</v>
      </c>
      <c r="J59" s="131" t="s">
        <v>141</v>
      </c>
      <c r="K59" s="131" t="s">
        <v>141</v>
      </c>
      <c r="L59" s="130" t="s">
        <v>140</v>
      </c>
      <c r="M59" s="99"/>
      <c r="N59" s="98"/>
      <c r="O59" s="98"/>
      <c r="P59" s="98"/>
      <c r="Q59" s="97"/>
      <c r="R59" s="127"/>
      <c r="S59" s="126"/>
      <c r="T59" s="122">
        <f>T60+T64</f>
        <v>4.0405430000000004</v>
      </c>
      <c r="U59" s="124">
        <f>U60+U64</f>
        <v>8.7781699999999994</v>
      </c>
      <c r="V59" s="124">
        <f>V60+V64</f>
        <v>13.206974000000001</v>
      </c>
      <c r="W59" s="124">
        <f>W60+W64</f>
        <v>10.80376</v>
      </c>
      <c r="X59" s="125">
        <f>X60+X64</f>
        <v>36.829446999999995</v>
      </c>
      <c r="Y59" s="124">
        <f>Y60+Y64</f>
        <v>8.2149999999999999</v>
      </c>
      <c r="Z59" s="123">
        <f>Z60+Z64</f>
        <v>15.757823999999999</v>
      </c>
      <c r="AA59" s="123">
        <f>AA60+AA64</f>
        <v>8.7690000000000001</v>
      </c>
      <c r="AB59" s="123">
        <f>AB60+AB64</f>
        <v>15.581824000000001</v>
      </c>
      <c r="AC59" s="121">
        <f>AC60+AC64</f>
        <v>48.323647999999999</v>
      </c>
      <c r="AD59" s="122">
        <f>AD60+AD64</f>
        <v>124.06096073220338</v>
      </c>
      <c r="AE59" s="121">
        <f>AC59+AD59</f>
        <v>172.38460873220339</v>
      </c>
    </row>
    <row r="60" spans="1:31" s="175" customFormat="1" ht="15.75" x14ac:dyDescent="0.25">
      <c r="A60" s="105"/>
      <c r="B60" s="104" t="s">
        <v>77</v>
      </c>
      <c r="C60" s="257"/>
      <c r="D60" s="258"/>
      <c r="E60" s="256"/>
      <c r="F60" s="255"/>
      <c r="G60" s="133">
        <f>G61</f>
        <v>128.78862381803481</v>
      </c>
      <c r="H60" s="132"/>
      <c r="I60" s="131" t="s">
        <v>142</v>
      </c>
      <c r="J60" s="131" t="s">
        <v>141</v>
      </c>
      <c r="K60" s="131" t="s">
        <v>141</v>
      </c>
      <c r="L60" s="130" t="s">
        <v>140</v>
      </c>
      <c r="M60" s="257"/>
      <c r="N60" s="256"/>
      <c r="O60" s="256"/>
      <c r="P60" s="256"/>
      <c r="Q60" s="255"/>
      <c r="R60" s="127"/>
      <c r="S60" s="126"/>
      <c r="T60" s="122">
        <f>T61</f>
        <v>4.0405430000000004</v>
      </c>
      <c r="U60" s="124">
        <f>U61</f>
        <v>8.7781699999999994</v>
      </c>
      <c r="V60" s="124">
        <f>V61</f>
        <v>10.80376</v>
      </c>
      <c r="W60" s="124">
        <f>W61</f>
        <v>10.80376</v>
      </c>
      <c r="X60" s="125">
        <f>X61</f>
        <v>34.426232999999996</v>
      </c>
      <c r="Y60" s="124">
        <f>Y61</f>
        <v>8.2149999999999999</v>
      </c>
      <c r="Z60" s="123">
        <f>Z61</f>
        <v>9.6329999999999991</v>
      </c>
      <c r="AA60" s="123">
        <f>AA61</f>
        <v>8.7690000000000001</v>
      </c>
      <c r="AB60" s="123">
        <f>AB61</f>
        <v>9.4570000000000007</v>
      </c>
      <c r="AC60" s="121">
        <f>AC61</f>
        <v>36.073999999999998</v>
      </c>
      <c r="AD60" s="122">
        <f>AD61</f>
        <v>38.131265732203389</v>
      </c>
      <c r="AE60" s="121">
        <f>AC60+AD60</f>
        <v>74.205265732203387</v>
      </c>
    </row>
    <row r="61" spans="1:31" s="175" customFormat="1" ht="15.75" x14ac:dyDescent="0.25">
      <c r="A61" s="174"/>
      <c r="B61" s="186" t="s">
        <v>75</v>
      </c>
      <c r="C61" s="257"/>
      <c r="D61" s="258"/>
      <c r="E61" s="256"/>
      <c r="F61" s="255"/>
      <c r="G61" s="133">
        <f>G62</f>
        <v>128.78862381803481</v>
      </c>
      <c r="H61" s="132"/>
      <c r="I61" s="131" t="s">
        <v>142</v>
      </c>
      <c r="J61" s="131" t="s">
        <v>141</v>
      </c>
      <c r="K61" s="131" t="s">
        <v>141</v>
      </c>
      <c r="L61" s="130" t="s">
        <v>140</v>
      </c>
      <c r="M61" s="257"/>
      <c r="N61" s="256"/>
      <c r="O61" s="256"/>
      <c r="P61" s="256"/>
      <c r="Q61" s="255"/>
      <c r="R61" s="127"/>
      <c r="S61" s="126"/>
      <c r="T61" s="122">
        <f>T62</f>
        <v>4.0405430000000004</v>
      </c>
      <c r="U61" s="124">
        <f>U62</f>
        <v>8.7781699999999994</v>
      </c>
      <c r="V61" s="124">
        <f>V62</f>
        <v>10.80376</v>
      </c>
      <c r="W61" s="124">
        <f>W62</f>
        <v>10.80376</v>
      </c>
      <c r="X61" s="125">
        <f>X62</f>
        <v>34.426232999999996</v>
      </c>
      <c r="Y61" s="124">
        <f>Y62</f>
        <v>8.2149999999999999</v>
      </c>
      <c r="Z61" s="123">
        <f>Z62</f>
        <v>9.6329999999999991</v>
      </c>
      <c r="AA61" s="123">
        <f>AA62</f>
        <v>8.7690000000000001</v>
      </c>
      <c r="AB61" s="123">
        <f>AB62</f>
        <v>9.4570000000000007</v>
      </c>
      <c r="AC61" s="121">
        <f>AC62</f>
        <v>36.073999999999998</v>
      </c>
      <c r="AD61" s="122">
        <f>AD62</f>
        <v>38.131265732203389</v>
      </c>
      <c r="AE61" s="121">
        <f>AC61+AD61</f>
        <v>74.205265732203387</v>
      </c>
    </row>
    <row r="62" spans="1:31" s="57" customFormat="1" ht="15.75" x14ac:dyDescent="0.25">
      <c r="A62" s="174"/>
      <c r="B62" s="259" t="s">
        <v>144</v>
      </c>
      <c r="C62" s="257"/>
      <c r="D62" s="258"/>
      <c r="E62" s="256"/>
      <c r="F62" s="255"/>
      <c r="G62" s="133">
        <f>SUM(G63)</f>
        <v>128.78862381803481</v>
      </c>
      <c r="H62" s="132"/>
      <c r="I62" s="131" t="s">
        <v>142</v>
      </c>
      <c r="J62" s="131" t="s">
        <v>141</v>
      </c>
      <c r="K62" s="131" t="s">
        <v>141</v>
      </c>
      <c r="L62" s="130" t="s">
        <v>140</v>
      </c>
      <c r="M62" s="257"/>
      <c r="N62" s="256"/>
      <c r="O62" s="256"/>
      <c r="P62" s="256"/>
      <c r="Q62" s="255"/>
      <c r="R62" s="127"/>
      <c r="S62" s="126"/>
      <c r="T62" s="122">
        <f>SUM(T63)</f>
        <v>4.0405430000000004</v>
      </c>
      <c r="U62" s="124">
        <f>SUM(U63)</f>
        <v>8.7781699999999994</v>
      </c>
      <c r="V62" s="124">
        <f>SUM(V63)</f>
        <v>10.80376</v>
      </c>
      <c r="W62" s="124">
        <f>SUM(W63)</f>
        <v>10.80376</v>
      </c>
      <c r="X62" s="125">
        <f>SUM(X63)</f>
        <v>34.426232999999996</v>
      </c>
      <c r="Y62" s="124">
        <f>SUM(Y63)</f>
        <v>8.2149999999999999</v>
      </c>
      <c r="Z62" s="123">
        <f>SUM(Z63)</f>
        <v>9.6329999999999991</v>
      </c>
      <c r="AA62" s="123">
        <f>SUM(AA63)</f>
        <v>8.7690000000000001</v>
      </c>
      <c r="AB62" s="123">
        <f>SUM(AB63)</f>
        <v>9.4570000000000007</v>
      </c>
      <c r="AC62" s="121">
        <f>SUM(AC63)</f>
        <v>36.073999999999998</v>
      </c>
      <c r="AD62" s="122">
        <f>SUM(AD63)</f>
        <v>38.131265732203389</v>
      </c>
      <c r="AE62" s="121">
        <f>AC62+AD62</f>
        <v>74.205265732203387</v>
      </c>
    </row>
    <row r="63" spans="1:31" s="57" customFormat="1" ht="15.75" x14ac:dyDescent="0.25">
      <c r="A63" s="87">
        <f>A57+1</f>
        <v>24</v>
      </c>
      <c r="B63" s="236" t="s">
        <v>143</v>
      </c>
      <c r="C63" s="253"/>
      <c r="D63" s="254"/>
      <c r="E63" s="252"/>
      <c r="F63" s="251"/>
      <c r="G63" s="120">
        <v>128.78862381803481</v>
      </c>
      <c r="H63" s="119"/>
      <c r="I63" s="118" t="s">
        <v>142</v>
      </c>
      <c r="J63" s="118" t="s">
        <v>141</v>
      </c>
      <c r="K63" s="118" t="s">
        <v>141</v>
      </c>
      <c r="L63" s="117" t="s">
        <v>140</v>
      </c>
      <c r="M63" s="253"/>
      <c r="N63" s="252"/>
      <c r="O63" s="252"/>
      <c r="P63" s="252"/>
      <c r="Q63" s="251"/>
      <c r="R63" s="230"/>
      <c r="S63" s="229"/>
      <c r="T63" s="54">
        <v>4.0405430000000004</v>
      </c>
      <c r="U63" s="53">
        <v>8.7781699999999994</v>
      </c>
      <c r="V63" s="53">
        <v>10.80376</v>
      </c>
      <c r="W63" s="221">
        <v>10.80376</v>
      </c>
      <c r="X63" s="250">
        <f>SUM(T63:W63)</f>
        <v>34.426232999999996</v>
      </c>
      <c r="Y63" s="53">
        <v>8.2149999999999999</v>
      </c>
      <c r="Z63" s="220">
        <v>9.6329999999999991</v>
      </c>
      <c r="AA63" s="220">
        <v>8.7690000000000001</v>
      </c>
      <c r="AB63" s="220">
        <v>9.4570000000000007</v>
      </c>
      <c r="AC63" s="47">
        <f>SUM(Y63:AB63)</f>
        <v>36.073999999999998</v>
      </c>
      <c r="AD63" s="110">
        <v>38.131265732203389</v>
      </c>
      <c r="AE63" s="47">
        <f>AC63+AD63</f>
        <v>74.205265732203387</v>
      </c>
    </row>
    <row r="64" spans="1:31" s="57" customFormat="1" ht="15.75" x14ac:dyDescent="0.25">
      <c r="A64" s="174"/>
      <c r="B64" s="104" t="s">
        <v>22</v>
      </c>
      <c r="C64" s="108"/>
      <c r="D64" s="109"/>
      <c r="E64" s="107"/>
      <c r="F64" s="106"/>
      <c r="G64" s="133">
        <f>G65+G68</f>
        <v>98.145166168813546</v>
      </c>
      <c r="H64" s="132"/>
      <c r="I64" s="131"/>
      <c r="J64" s="131"/>
      <c r="K64" s="131"/>
      <c r="L64" s="130"/>
      <c r="M64" s="99"/>
      <c r="N64" s="98"/>
      <c r="O64" s="98"/>
      <c r="P64" s="107"/>
      <c r="Q64" s="106"/>
      <c r="R64" s="127"/>
      <c r="S64" s="126"/>
      <c r="T64" s="122">
        <f>T65+T68</f>
        <v>0</v>
      </c>
      <c r="U64" s="124">
        <f>U65+U68</f>
        <v>0</v>
      </c>
      <c r="V64" s="124">
        <f>V65+V68</f>
        <v>2.4032140000000002</v>
      </c>
      <c r="W64" s="124">
        <f>W65+W68</f>
        <v>0</v>
      </c>
      <c r="X64" s="125">
        <f>X65+X68</f>
        <v>2.4032140000000002</v>
      </c>
      <c r="Y64" s="124">
        <f>Y65+Y68</f>
        <v>0</v>
      </c>
      <c r="Z64" s="123">
        <f>Z65+Z68</f>
        <v>6.1248240000000003</v>
      </c>
      <c r="AA64" s="123">
        <f>AA65+AA68</f>
        <v>0</v>
      </c>
      <c r="AB64" s="123">
        <f>AB65+AB68</f>
        <v>6.1248240000000003</v>
      </c>
      <c r="AC64" s="121">
        <f>AC65+AC68</f>
        <v>12.249648000000001</v>
      </c>
      <c r="AD64" s="122">
        <f>AD65+AD68</f>
        <v>85.929694999999995</v>
      </c>
      <c r="AE64" s="121">
        <f>AC64+AD64</f>
        <v>98.179342999999989</v>
      </c>
    </row>
    <row r="65" spans="1:31" s="25" customFormat="1" ht="15.75" x14ac:dyDescent="0.25">
      <c r="A65" s="174"/>
      <c r="B65" s="173" t="s">
        <v>21</v>
      </c>
      <c r="C65" s="248"/>
      <c r="D65" s="247"/>
      <c r="E65" s="249"/>
      <c r="F65" s="245"/>
      <c r="G65" s="244">
        <f>SUM(G66:G67)</f>
        <v>89.914222406101686</v>
      </c>
      <c r="H65" s="243"/>
      <c r="I65" s="242"/>
      <c r="J65" s="242"/>
      <c r="K65" s="242"/>
      <c r="L65" s="241"/>
      <c r="M65" s="172"/>
      <c r="N65" s="170"/>
      <c r="O65" s="170"/>
      <c r="P65" s="249"/>
      <c r="Q65" s="245"/>
      <c r="R65" s="163"/>
      <c r="S65" s="162"/>
      <c r="T65" s="158">
        <f>SUM(T66:T66)</f>
        <v>0</v>
      </c>
      <c r="U65" s="160">
        <f>SUM(U66:U66)</f>
        <v>0</v>
      </c>
      <c r="V65" s="160">
        <f>SUM(V66:V66)</f>
        <v>1.844465</v>
      </c>
      <c r="W65" s="160">
        <f>SUM(W66:W66)</f>
        <v>0</v>
      </c>
      <c r="X65" s="161">
        <f>SUM(X66:X66)</f>
        <v>1.844465</v>
      </c>
      <c r="Y65" s="160">
        <f>SUM(Y66:Y66)</f>
        <v>0</v>
      </c>
      <c r="Z65" s="159">
        <f>SUM(Z66:Z66)</f>
        <v>3.8349090000000001</v>
      </c>
      <c r="AA65" s="159">
        <f>SUM(AA66:AA66)</f>
        <v>0</v>
      </c>
      <c r="AB65" s="159">
        <f>SUM(AB66:AB66)</f>
        <v>3.8349090000000001</v>
      </c>
      <c r="AC65" s="157">
        <f>SUM(AC66:AC66)</f>
        <v>7.6698180000000002</v>
      </c>
      <c r="AD65" s="158">
        <f>SUM(AD66:AD67)</f>
        <v>81.902575999999996</v>
      </c>
      <c r="AE65" s="157">
        <f>AC65+AD65</f>
        <v>89.572394000000003</v>
      </c>
    </row>
    <row r="66" spans="1:31" s="57" customFormat="1" ht="15.75" x14ac:dyDescent="0.25">
      <c r="A66" s="87">
        <f>A63+1</f>
        <v>25</v>
      </c>
      <c r="B66" s="138" t="s">
        <v>139</v>
      </c>
      <c r="C66" s="240"/>
      <c r="D66" s="239"/>
      <c r="E66" s="238"/>
      <c r="F66" s="237"/>
      <c r="G66" s="120">
        <v>16.419777966101687</v>
      </c>
      <c r="H66" s="119"/>
      <c r="I66" s="118"/>
      <c r="J66" s="118"/>
      <c r="K66" s="118"/>
      <c r="L66" s="117"/>
      <c r="M66" s="81"/>
      <c r="N66" s="80"/>
      <c r="O66" s="80"/>
      <c r="P66" s="115"/>
      <c r="Q66" s="113"/>
      <c r="R66" s="114"/>
      <c r="S66" s="113"/>
      <c r="T66" s="54">
        <v>0</v>
      </c>
      <c r="U66" s="53">
        <v>0</v>
      </c>
      <c r="V66" s="53">
        <v>1.844465</v>
      </c>
      <c r="W66" s="53">
        <v>0</v>
      </c>
      <c r="X66" s="52">
        <f>SUM(T66:W66)</f>
        <v>1.844465</v>
      </c>
      <c r="Y66" s="112">
        <v>0</v>
      </c>
      <c r="Z66" s="111">
        <v>3.8349090000000001</v>
      </c>
      <c r="AA66" s="111">
        <v>0</v>
      </c>
      <c r="AB66" s="111">
        <v>3.8349090000000001</v>
      </c>
      <c r="AC66" s="139">
        <f>SUM(Y66:AB66)</f>
        <v>7.6698180000000002</v>
      </c>
      <c r="AD66" s="110">
        <v>7.4745759999999999</v>
      </c>
      <c r="AE66" s="47">
        <f>AC66+AD66</f>
        <v>15.144394</v>
      </c>
    </row>
    <row r="67" spans="1:31" s="57" customFormat="1" ht="31.5" x14ac:dyDescent="0.25">
      <c r="A67" s="87">
        <f>A66+1</f>
        <v>26</v>
      </c>
      <c r="B67" s="138" t="s">
        <v>138</v>
      </c>
      <c r="C67" s="240"/>
      <c r="D67" s="239"/>
      <c r="E67" s="238"/>
      <c r="F67" s="237"/>
      <c r="G67" s="120">
        <v>73.494444439999995</v>
      </c>
      <c r="H67" s="119"/>
      <c r="I67" s="118"/>
      <c r="J67" s="118"/>
      <c r="K67" s="118"/>
      <c r="L67" s="117"/>
      <c r="M67" s="81"/>
      <c r="N67" s="80"/>
      <c r="O67" s="80"/>
      <c r="P67" s="115"/>
      <c r="Q67" s="113"/>
      <c r="R67" s="114"/>
      <c r="S67" s="113"/>
      <c r="T67" s="54"/>
      <c r="U67" s="53"/>
      <c r="V67" s="53"/>
      <c r="W67" s="53"/>
      <c r="X67" s="52"/>
      <c r="Y67" s="112"/>
      <c r="Z67" s="111"/>
      <c r="AA67" s="111"/>
      <c r="AB67" s="111"/>
      <c r="AC67" s="139"/>
      <c r="AD67" s="110">
        <v>74.427999999999997</v>
      </c>
      <c r="AE67" s="47">
        <f>AC67+AD67</f>
        <v>74.427999999999997</v>
      </c>
    </row>
    <row r="68" spans="1:31" s="156" customFormat="1" ht="15.75" x14ac:dyDescent="0.25">
      <c r="A68" s="174"/>
      <c r="B68" s="173" t="s">
        <v>137</v>
      </c>
      <c r="C68" s="248"/>
      <c r="D68" s="247"/>
      <c r="E68" s="246"/>
      <c r="F68" s="245"/>
      <c r="G68" s="244">
        <f>SUM(G69)</f>
        <v>8.2309437627118651</v>
      </c>
      <c r="H68" s="243"/>
      <c r="I68" s="242"/>
      <c r="J68" s="242"/>
      <c r="K68" s="242"/>
      <c r="L68" s="241"/>
      <c r="M68" s="154"/>
      <c r="N68" s="152"/>
      <c r="O68" s="152"/>
      <c r="P68" s="164"/>
      <c r="Q68" s="162"/>
      <c r="R68" s="144"/>
      <c r="S68" s="162"/>
      <c r="T68" s="158">
        <f>SUM(T69)</f>
        <v>0</v>
      </c>
      <c r="U68" s="160">
        <f>SUM(U69)</f>
        <v>0</v>
      </c>
      <c r="V68" s="160">
        <f>SUM(V69)</f>
        <v>0.55874900000000005</v>
      </c>
      <c r="W68" s="160">
        <f>SUM(W69)</f>
        <v>0</v>
      </c>
      <c r="X68" s="161">
        <f>SUM(X69)</f>
        <v>0.55874900000000005</v>
      </c>
      <c r="Y68" s="160">
        <f>SUM(Y69)</f>
        <v>0</v>
      </c>
      <c r="Z68" s="159">
        <f>SUM(Z69)</f>
        <v>2.2899150000000001</v>
      </c>
      <c r="AA68" s="159">
        <f>SUM(AA69)</f>
        <v>0</v>
      </c>
      <c r="AB68" s="159">
        <f>SUM(AB69)</f>
        <v>2.2899150000000001</v>
      </c>
      <c r="AC68" s="157">
        <f>SUM(AC69)</f>
        <v>4.5798300000000003</v>
      </c>
      <c r="AD68" s="158">
        <f>SUM(AD69)</f>
        <v>4.0271189999999999</v>
      </c>
      <c r="AE68" s="157">
        <f>AC68+AD68</f>
        <v>8.6069490000000002</v>
      </c>
    </row>
    <row r="69" spans="1:31" s="57" customFormat="1" ht="15.75" x14ac:dyDescent="0.25">
      <c r="A69" s="87">
        <f>A67+1</f>
        <v>27</v>
      </c>
      <c r="B69" s="138" t="s">
        <v>136</v>
      </c>
      <c r="C69" s="240"/>
      <c r="D69" s="239"/>
      <c r="E69" s="238"/>
      <c r="F69" s="237"/>
      <c r="G69" s="120">
        <v>8.2309437627118651</v>
      </c>
      <c r="H69" s="119"/>
      <c r="I69" s="118"/>
      <c r="J69" s="118"/>
      <c r="K69" s="118"/>
      <c r="L69" s="117"/>
      <c r="M69" s="81"/>
      <c r="N69" s="80"/>
      <c r="O69" s="80"/>
      <c r="P69" s="115"/>
      <c r="Q69" s="113"/>
      <c r="R69" s="114"/>
      <c r="S69" s="113"/>
      <c r="T69" s="54">
        <v>0</v>
      </c>
      <c r="U69" s="53">
        <v>0</v>
      </c>
      <c r="V69" s="53">
        <v>0.55874900000000005</v>
      </c>
      <c r="W69" s="53">
        <v>0</v>
      </c>
      <c r="X69" s="52">
        <f>SUM(T69:W69)</f>
        <v>0.55874900000000005</v>
      </c>
      <c r="Y69" s="112">
        <v>0</v>
      </c>
      <c r="Z69" s="111">
        <v>2.2899150000000001</v>
      </c>
      <c r="AA69" s="111">
        <v>0</v>
      </c>
      <c r="AB69" s="111">
        <v>2.2899150000000001</v>
      </c>
      <c r="AC69" s="139">
        <f>SUM(Y69:AB69)</f>
        <v>4.5798300000000003</v>
      </c>
      <c r="AD69" s="110">
        <v>4.0271189999999999</v>
      </c>
      <c r="AE69" s="47">
        <f>AC69+AD69</f>
        <v>8.6069490000000002</v>
      </c>
    </row>
    <row r="70" spans="1:31" s="57" customFormat="1" ht="15.75" x14ac:dyDescent="0.25">
      <c r="A70" s="174" t="s">
        <v>135</v>
      </c>
      <c r="B70" s="104" t="s">
        <v>13</v>
      </c>
      <c r="C70" s="99"/>
      <c r="D70" s="96"/>
      <c r="E70" s="98"/>
      <c r="F70" s="97"/>
      <c r="G70" s="133">
        <f>SUM(G71:G75)</f>
        <v>22.768831355932207</v>
      </c>
      <c r="H70" s="132"/>
      <c r="I70" s="131"/>
      <c r="J70" s="131"/>
      <c r="K70" s="131"/>
      <c r="L70" s="130"/>
      <c r="M70" s="99"/>
      <c r="N70" s="98"/>
      <c r="O70" s="98"/>
      <c r="P70" s="98"/>
      <c r="Q70" s="97"/>
      <c r="R70" s="127"/>
      <c r="S70" s="126"/>
      <c r="T70" s="122">
        <f>SUM(T71:T75)</f>
        <v>0</v>
      </c>
      <c r="U70" s="124">
        <f>SUM(U71:U75)</f>
        <v>1.5</v>
      </c>
      <c r="V70" s="124">
        <f>SUM(V71:V75)</f>
        <v>5.0169489999999994</v>
      </c>
      <c r="W70" s="124">
        <f>SUM(W71:W75)</f>
        <v>0</v>
      </c>
      <c r="X70" s="125">
        <f>SUM(X71:X75)</f>
        <v>6.5169489999999994</v>
      </c>
      <c r="Y70" s="124">
        <f>SUM(Y71:Y75)</f>
        <v>0</v>
      </c>
      <c r="Z70" s="123">
        <f>SUM(Z71:Z75)</f>
        <v>0</v>
      </c>
      <c r="AA70" s="123">
        <f>SUM(AA71:AA75)</f>
        <v>0</v>
      </c>
      <c r="AB70" s="123">
        <f>SUM(AB71:AB75)</f>
        <v>2.56</v>
      </c>
      <c r="AC70" s="157">
        <f>SUM(AC71:AC75)</f>
        <v>2.56</v>
      </c>
      <c r="AD70" s="122">
        <f>SUM(AD71:AD75)</f>
        <v>10.622</v>
      </c>
      <c r="AE70" s="121">
        <f>AC70+AD70</f>
        <v>13.182</v>
      </c>
    </row>
    <row r="71" spans="1:31" s="57" customFormat="1" ht="15.75" x14ac:dyDescent="0.25">
      <c r="A71" s="87">
        <f>A69+1</f>
        <v>28</v>
      </c>
      <c r="B71" s="155" t="s">
        <v>134</v>
      </c>
      <c r="C71" s="81"/>
      <c r="D71" s="78"/>
      <c r="E71" s="80"/>
      <c r="F71" s="79"/>
      <c r="G71" s="120">
        <v>5.8036440677966104</v>
      </c>
      <c r="H71" s="119"/>
      <c r="I71" s="118"/>
      <c r="J71" s="118"/>
      <c r="K71" s="118"/>
      <c r="L71" s="117"/>
      <c r="M71" s="81"/>
      <c r="N71" s="80"/>
      <c r="O71" s="80"/>
      <c r="P71" s="80"/>
      <c r="Q71" s="79"/>
      <c r="R71" s="114"/>
      <c r="S71" s="113"/>
      <c r="T71" s="54">
        <v>0</v>
      </c>
      <c r="U71" s="53">
        <v>0</v>
      </c>
      <c r="V71" s="53">
        <v>5.0169489999999994</v>
      </c>
      <c r="W71" s="53">
        <v>0</v>
      </c>
      <c r="X71" s="52">
        <f>SUM(T71:W71)</f>
        <v>5.0169489999999994</v>
      </c>
      <c r="Y71" s="112"/>
      <c r="Z71" s="111"/>
      <c r="AA71" s="111"/>
      <c r="AB71" s="111">
        <v>0</v>
      </c>
      <c r="AC71" s="139">
        <f>SUM(Y71:AB71)</f>
        <v>0</v>
      </c>
      <c r="AD71" s="110">
        <v>0</v>
      </c>
      <c r="AE71" s="47">
        <f>AC71+AD71</f>
        <v>0</v>
      </c>
    </row>
    <row r="72" spans="1:31" s="57" customFormat="1" ht="31.5" x14ac:dyDescent="0.25">
      <c r="A72" s="87">
        <f>A71+1</f>
        <v>29</v>
      </c>
      <c r="B72" s="155" t="s">
        <v>133</v>
      </c>
      <c r="C72" s="81"/>
      <c r="D72" s="78"/>
      <c r="E72" s="80"/>
      <c r="F72" s="79"/>
      <c r="G72" s="120">
        <v>5</v>
      </c>
      <c r="H72" s="119"/>
      <c r="I72" s="118"/>
      <c r="J72" s="118"/>
      <c r="K72" s="118"/>
      <c r="L72" s="117"/>
      <c r="M72" s="81"/>
      <c r="N72" s="80"/>
      <c r="O72" s="80"/>
      <c r="P72" s="80"/>
      <c r="Q72" s="79"/>
      <c r="R72" s="114"/>
      <c r="S72" s="113"/>
      <c r="T72" s="54"/>
      <c r="U72" s="53"/>
      <c r="V72" s="53"/>
      <c r="W72" s="53"/>
      <c r="X72" s="52">
        <f>SUM(T72:W72)</f>
        <v>0</v>
      </c>
      <c r="Y72" s="112"/>
      <c r="Z72" s="111"/>
      <c r="AA72" s="111"/>
      <c r="AB72" s="111"/>
      <c r="AC72" s="139">
        <f>SUM(Y72:AB72)</f>
        <v>0</v>
      </c>
      <c r="AD72" s="110">
        <v>5</v>
      </c>
      <c r="AE72" s="47">
        <f>AC72+AD72</f>
        <v>5</v>
      </c>
    </row>
    <row r="73" spans="1:31" s="57" customFormat="1" ht="31.5" x14ac:dyDescent="0.25">
      <c r="A73" s="87">
        <f>A72+1</f>
        <v>30</v>
      </c>
      <c r="B73" s="155" t="s">
        <v>132</v>
      </c>
      <c r="C73" s="81"/>
      <c r="D73" s="78"/>
      <c r="E73" s="80"/>
      <c r="F73" s="79"/>
      <c r="G73" s="120">
        <v>1.9441872881355935</v>
      </c>
      <c r="H73" s="119"/>
      <c r="I73" s="118"/>
      <c r="J73" s="118"/>
      <c r="K73" s="118"/>
      <c r="L73" s="117"/>
      <c r="M73" s="81"/>
      <c r="N73" s="80"/>
      <c r="O73" s="80"/>
      <c r="P73" s="80"/>
      <c r="Q73" s="79"/>
      <c r="R73" s="114"/>
      <c r="S73" s="113"/>
      <c r="T73" s="54">
        <v>0</v>
      </c>
      <c r="U73" s="53">
        <v>0</v>
      </c>
      <c r="V73" s="53">
        <v>0</v>
      </c>
      <c r="W73" s="53">
        <v>0</v>
      </c>
      <c r="X73" s="52">
        <f>SUM(T73:W73)</f>
        <v>0</v>
      </c>
      <c r="Y73" s="112"/>
      <c r="Z73" s="111"/>
      <c r="AA73" s="111"/>
      <c r="AB73" s="111"/>
      <c r="AC73" s="47">
        <f>SUM(Y73:AB73)</f>
        <v>0</v>
      </c>
      <c r="AD73" s="110"/>
      <c r="AE73" s="47">
        <f>AC73+AD73</f>
        <v>0</v>
      </c>
    </row>
    <row r="74" spans="1:31" s="57" customFormat="1" ht="15.75" x14ac:dyDescent="0.25">
      <c r="A74" s="136">
        <f>A73+1</f>
        <v>31</v>
      </c>
      <c r="B74" s="236" t="s">
        <v>131</v>
      </c>
      <c r="C74" s="81"/>
      <c r="D74" s="78"/>
      <c r="E74" s="80"/>
      <c r="F74" s="79"/>
      <c r="G74" s="120"/>
      <c r="H74" s="119"/>
      <c r="I74" s="118"/>
      <c r="J74" s="118"/>
      <c r="K74" s="118"/>
      <c r="L74" s="117"/>
      <c r="M74" s="81"/>
      <c r="N74" s="80"/>
      <c r="O74" s="80"/>
      <c r="P74" s="80"/>
      <c r="Q74" s="79"/>
      <c r="R74" s="114"/>
      <c r="S74" s="113"/>
      <c r="T74" s="54"/>
      <c r="U74" s="53"/>
      <c r="V74" s="53"/>
      <c r="W74" s="53"/>
      <c r="X74" s="52"/>
      <c r="Y74" s="112"/>
      <c r="Z74" s="111"/>
      <c r="AA74" s="111"/>
      <c r="AB74" s="111">
        <v>1</v>
      </c>
      <c r="AC74" s="139">
        <f>SUM(Y74:AB74)</f>
        <v>1</v>
      </c>
      <c r="AD74" s="110">
        <v>4</v>
      </c>
      <c r="AE74" s="47">
        <f>AC74+AD74</f>
        <v>5</v>
      </c>
    </row>
    <row r="75" spans="1:31" s="57" customFormat="1" ht="15.75" x14ac:dyDescent="0.25">
      <c r="A75" s="136">
        <f>A74+1</f>
        <v>32</v>
      </c>
      <c r="B75" s="138" t="s">
        <v>130</v>
      </c>
      <c r="C75" s="81"/>
      <c r="D75" s="78"/>
      <c r="E75" s="80"/>
      <c r="F75" s="79"/>
      <c r="G75" s="120">
        <v>10.021000000000001</v>
      </c>
      <c r="H75" s="119"/>
      <c r="I75" s="118"/>
      <c r="J75" s="118"/>
      <c r="K75" s="118"/>
      <c r="L75" s="117"/>
      <c r="M75" s="81"/>
      <c r="N75" s="80"/>
      <c r="O75" s="80"/>
      <c r="P75" s="80"/>
      <c r="Q75" s="79"/>
      <c r="R75" s="114"/>
      <c r="S75" s="113"/>
      <c r="T75" s="54">
        <v>0</v>
      </c>
      <c r="U75" s="53">
        <v>1.5</v>
      </c>
      <c r="V75" s="53">
        <v>0</v>
      </c>
      <c r="W75" s="53">
        <v>0</v>
      </c>
      <c r="X75" s="52">
        <f>SUM(T75:W75)</f>
        <v>1.5</v>
      </c>
      <c r="Y75" s="112">
        <v>0</v>
      </c>
      <c r="Z75" s="111">
        <v>0</v>
      </c>
      <c r="AA75" s="111">
        <v>0</v>
      </c>
      <c r="AB75" s="111">
        <v>1.56</v>
      </c>
      <c r="AC75" s="47">
        <f>SUM(Y75:AB75)</f>
        <v>1.56</v>
      </c>
      <c r="AD75" s="110">
        <v>1.6220000000000001</v>
      </c>
      <c r="AE75" s="139">
        <f>AC75+AD75</f>
        <v>3.1820000000000004</v>
      </c>
    </row>
    <row r="76" spans="1:31" s="57" customFormat="1" ht="15.75" x14ac:dyDescent="0.25">
      <c r="A76" s="105" t="s">
        <v>129</v>
      </c>
      <c r="B76" s="104" t="s">
        <v>11</v>
      </c>
      <c r="C76" s="99"/>
      <c r="D76" s="96"/>
      <c r="E76" s="98"/>
      <c r="F76" s="97"/>
      <c r="G76" s="133">
        <f>SUM(G77:G81)</f>
        <v>152.06082966949154</v>
      </c>
      <c r="H76" s="132"/>
      <c r="I76" s="131"/>
      <c r="J76" s="131"/>
      <c r="K76" s="131"/>
      <c r="L76" s="130"/>
      <c r="M76" s="99"/>
      <c r="N76" s="98"/>
      <c r="O76" s="98"/>
      <c r="P76" s="98"/>
      <c r="Q76" s="97"/>
      <c r="R76" s="127"/>
      <c r="S76" s="126"/>
      <c r="T76" s="122">
        <f>SUM(T77:T81)</f>
        <v>1.3796869999999999</v>
      </c>
      <c r="U76" s="124">
        <f>SUM(U77:U81)</f>
        <v>0</v>
      </c>
      <c r="V76" s="124">
        <f>SUM(V77:V81)</f>
        <v>0</v>
      </c>
      <c r="W76" s="124">
        <f>SUM(W77:W81)</f>
        <v>0</v>
      </c>
      <c r="X76" s="125">
        <f>SUM(X77:X81)</f>
        <v>1.3796869999999999</v>
      </c>
      <c r="Y76" s="124">
        <f>SUM(Y77:Y81)</f>
        <v>3.1502030000000003</v>
      </c>
      <c r="Z76" s="123">
        <f>SUM(Z77:Z81)</f>
        <v>14.27586</v>
      </c>
      <c r="AA76" s="123">
        <f>SUM(AA77:AA81)</f>
        <v>14.807377000000001</v>
      </c>
      <c r="AB76" s="123">
        <f>SUM(AB77:AB81)</f>
        <v>0</v>
      </c>
      <c r="AC76" s="121">
        <f>SUM(AC77:AC81)</f>
        <v>32.233440000000002</v>
      </c>
      <c r="AD76" s="122">
        <f>SUM(AD77:AD81)</f>
        <v>23.314999999999998</v>
      </c>
      <c r="AE76" s="121">
        <f>AC76+AD76</f>
        <v>55.548439999999999</v>
      </c>
    </row>
    <row r="77" spans="1:31" s="57" customFormat="1" ht="15.75" x14ac:dyDescent="0.25">
      <c r="A77" s="136">
        <f>A75+1</f>
        <v>33</v>
      </c>
      <c r="B77" s="138" t="s">
        <v>128</v>
      </c>
      <c r="C77" s="81"/>
      <c r="D77" s="78"/>
      <c r="E77" s="80"/>
      <c r="F77" s="79"/>
      <c r="G77" s="120">
        <v>109.31610169491526</v>
      </c>
      <c r="H77" s="119"/>
      <c r="I77" s="118"/>
      <c r="J77" s="118"/>
      <c r="K77" s="118"/>
      <c r="L77" s="117"/>
      <c r="M77" s="81"/>
      <c r="N77" s="80"/>
      <c r="O77" s="80"/>
      <c r="P77" s="80"/>
      <c r="Q77" s="79"/>
      <c r="R77" s="114"/>
      <c r="S77" s="113"/>
      <c r="T77" s="54">
        <v>0</v>
      </c>
      <c r="U77" s="53">
        <v>0</v>
      </c>
      <c r="V77" s="53">
        <v>0</v>
      </c>
      <c r="W77" s="53">
        <v>0</v>
      </c>
      <c r="X77" s="52">
        <f>SUM(T77:W77)</f>
        <v>0</v>
      </c>
      <c r="Y77" s="112">
        <v>0</v>
      </c>
      <c r="Z77" s="111">
        <v>14.27586</v>
      </c>
      <c r="AA77" s="111">
        <v>14.807377000000001</v>
      </c>
      <c r="AB77" s="111">
        <v>0</v>
      </c>
      <c r="AC77" s="139">
        <f>SUM(Y77:AB77)</f>
        <v>29.083237</v>
      </c>
      <c r="AD77" s="110">
        <v>20.053999999999998</v>
      </c>
      <c r="AE77" s="47">
        <f>AC77+AD77</f>
        <v>49.137236999999999</v>
      </c>
    </row>
    <row r="78" spans="1:31" s="228" customFormat="1" ht="15.75" x14ac:dyDescent="0.25">
      <c r="A78" s="136">
        <f>A77+1</f>
        <v>34</v>
      </c>
      <c r="B78" s="235" t="s">
        <v>127</v>
      </c>
      <c r="C78" s="233"/>
      <c r="D78" s="234"/>
      <c r="E78" s="232"/>
      <c r="F78" s="231"/>
      <c r="G78" s="120">
        <v>9.8177966101694913</v>
      </c>
      <c r="H78" s="119"/>
      <c r="I78" s="118"/>
      <c r="J78" s="118"/>
      <c r="K78" s="118"/>
      <c r="L78" s="117"/>
      <c r="M78" s="233"/>
      <c r="N78" s="232"/>
      <c r="O78" s="232"/>
      <c r="P78" s="232"/>
      <c r="Q78" s="231"/>
      <c r="R78" s="230"/>
      <c r="S78" s="229"/>
      <c r="T78" s="54">
        <v>1.3796869999999999</v>
      </c>
      <c r="U78" s="53">
        <v>0</v>
      </c>
      <c r="V78" s="53">
        <v>0</v>
      </c>
      <c r="W78" s="53">
        <v>0</v>
      </c>
      <c r="X78" s="52">
        <f>SUM(T78:W78)</f>
        <v>1.3796869999999999</v>
      </c>
      <c r="Y78" s="53">
        <v>1.7970170000000001</v>
      </c>
      <c r="Z78" s="220">
        <v>0</v>
      </c>
      <c r="AA78" s="220">
        <v>0</v>
      </c>
      <c r="AB78" s="220">
        <v>0</v>
      </c>
      <c r="AC78" s="139">
        <f>SUM(Y78:AB78)</f>
        <v>1.7970170000000001</v>
      </c>
      <c r="AD78" s="110">
        <v>1.869</v>
      </c>
      <c r="AE78" s="47">
        <f>AC78+AD78</f>
        <v>3.6660170000000001</v>
      </c>
    </row>
    <row r="79" spans="1:31" s="228" customFormat="1" ht="15.75" x14ac:dyDescent="0.25">
      <c r="A79" s="136">
        <f>A78+1</f>
        <v>35</v>
      </c>
      <c r="B79" s="235" t="s">
        <v>126</v>
      </c>
      <c r="C79" s="233"/>
      <c r="D79" s="234"/>
      <c r="E79" s="232"/>
      <c r="F79" s="231"/>
      <c r="G79" s="120">
        <v>6.1493711864406784</v>
      </c>
      <c r="H79" s="119"/>
      <c r="I79" s="118"/>
      <c r="J79" s="118"/>
      <c r="K79" s="118"/>
      <c r="L79" s="117"/>
      <c r="M79" s="233"/>
      <c r="N79" s="232"/>
      <c r="O79" s="232"/>
      <c r="P79" s="232"/>
      <c r="Q79" s="231"/>
      <c r="R79" s="230"/>
      <c r="S79" s="229"/>
      <c r="T79" s="54"/>
      <c r="U79" s="53"/>
      <c r="V79" s="53"/>
      <c r="W79" s="53"/>
      <c r="X79" s="52"/>
      <c r="Y79" s="53"/>
      <c r="Z79" s="220"/>
      <c r="AA79" s="220"/>
      <c r="AB79" s="220"/>
      <c r="AC79" s="139"/>
      <c r="AD79" s="110"/>
      <c r="AE79" s="47"/>
    </row>
    <row r="80" spans="1:31" s="175" customFormat="1" ht="31.5" x14ac:dyDescent="0.25">
      <c r="A80" s="136">
        <f>A79+1</f>
        <v>36</v>
      </c>
      <c r="B80" s="138" t="s">
        <v>125</v>
      </c>
      <c r="C80" s="81"/>
      <c r="D80" s="78"/>
      <c r="E80" s="80"/>
      <c r="F80" s="79"/>
      <c r="G80" s="120">
        <v>24.032000847457628</v>
      </c>
      <c r="H80" s="119"/>
      <c r="I80" s="118"/>
      <c r="J80" s="118"/>
      <c r="K80" s="118"/>
      <c r="L80" s="117"/>
      <c r="M80" s="81"/>
      <c r="N80" s="80"/>
      <c r="O80" s="80"/>
      <c r="P80" s="80"/>
      <c r="Q80" s="79"/>
      <c r="R80" s="114"/>
      <c r="S80" s="113"/>
      <c r="T80" s="54">
        <v>0</v>
      </c>
      <c r="U80" s="53">
        <v>0</v>
      </c>
      <c r="V80" s="53">
        <v>0</v>
      </c>
      <c r="W80" s="53">
        <v>0</v>
      </c>
      <c r="X80" s="52">
        <f>SUM(T80:W80)</f>
        <v>0</v>
      </c>
      <c r="Y80" s="112"/>
      <c r="Z80" s="111"/>
      <c r="AA80" s="111"/>
      <c r="AB80" s="111"/>
      <c r="AC80" s="139">
        <f>SUM(Y80:AB80)</f>
        <v>0</v>
      </c>
      <c r="AD80" s="110"/>
      <c r="AE80" s="47">
        <f>AC80+AD80</f>
        <v>0</v>
      </c>
    </row>
    <row r="81" spans="1:31" s="175" customFormat="1" ht="47.25" x14ac:dyDescent="0.25">
      <c r="A81" s="136">
        <f>A80+1</f>
        <v>37</v>
      </c>
      <c r="B81" s="138" t="s">
        <v>124</v>
      </c>
      <c r="C81" s="81"/>
      <c r="D81" s="78"/>
      <c r="E81" s="80"/>
      <c r="F81" s="79"/>
      <c r="G81" s="120">
        <v>2.7455593305084744</v>
      </c>
      <c r="H81" s="119"/>
      <c r="I81" s="118"/>
      <c r="J81" s="118"/>
      <c r="K81" s="118"/>
      <c r="L81" s="117"/>
      <c r="M81" s="81"/>
      <c r="N81" s="80"/>
      <c r="O81" s="80"/>
      <c r="P81" s="80"/>
      <c r="Q81" s="79"/>
      <c r="R81" s="114"/>
      <c r="S81" s="113"/>
      <c r="T81" s="54">
        <v>0</v>
      </c>
      <c r="U81" s="53">
        <v>0</v>
      </c>
      <c r="V81" s="53">
        <v>0</v>
      </c>
      <c r="W81" s="53">
        <v>0</v>
      </c>
      <c r="X81" s="52">
        <f>SUM(T81:W81)</f>
        <v>0</v>
      </c>
      <c r="Y81" s="112">
        <v>1.353186</v>
      </c>
      <c r="Z81" s="111">
        <v>0</v>
      </c>
      <c r="AA81" s="111">
        <v>0</v>
      </c>
      <c r="AB81" s="111">
        <v>0</v>
      </c>
      <c r="AC81" s="139">
        <f>SUM(Y81:AB81)</f>
        <v>1.353186</v>
      </c>
      <c r="AD81" s="110">
        <v>1.3919999999999999</v>
      </c>
      <c r="AE81" s="47">
        <f>AC81+AD81</f>
        <v>2.7451859999999999</v>
      </c>
    </row>
    <row r="82" spans="1:31" s="175" customFormat="1" ht="15.75" x14ac:dyDescent="0.25">
      <c r="A82" s="105" t="s">
        <v>123</v>
      </c>
      <c r="B82" s="104" t="s">
        <v>9</v>
      </c>
      <c r="C82" s="99"/>
      <c r="D82" s="96"/>
      <c r="E82" s="98"/>
      <c r="F82" s="97"/>
      <c r="G82" s="103">
        <f>G83</f>
        <v>3.141492372881356</v>
      </c>
      <c r="H82" s="102"/>
      <c r="I82" s="101"/>
      <c r="J82" s="101"/>
      <c r="K82" s="101"/>
      <c r="L82" s="100"/>
      <c r="M82" s="99"/>
      <c r="N82" s="98"/>
      <c r="O82" s="98"/>
      <c r="P82" s="98"/>
      <c r="Q82" s="97"/>
      <c r="R82" s="127"/>
      <c r="S82" s="126"/>
      <c r="T82" s="129">
        <f>T83</f>
        <v>0</v>
      </c>
      <c r="U82" s="128">
        <f>U83</f>
        <v>0</v>
      </c>
      <c r="V82" s="128">
        <f>V83</f>
        <v>0</v>
      </c>
      <c r="W82" s="128">
        <f>W83</f>
        <v>0</v>
      </c>
      <c r="X82" s="126">
        <f>X83</f>
        <v>0</v>
      </c>
      <c r="Y82" s="227">
        <f>Y83</f>
        <v>0</v>
      </c>
      <c r="Z82" s="226">
        <f>Z83</f>
        <v>0</v>
      </c>
      <c r="AA82" s="226">
        <f>AA83</f>
        <v>0</v>
      </c>
      <c r="AB82" s="226">
        <f>AB83</f>
        <v>0</v>
      </c>
      <c r="AC82" s="225">
        <f>AC83</f>
        <v>0</v>
      </c>
      <c r="AD82" s="224">
        <f>AD83</f>
        <v>0</v>
      </c>
      <c r="AE82" s="223">
        <f>AC82+AD82</f>
        <v>0</v>
      </c>
    </row>
    <row r="83" spans="1:31" s="175" customFormat="1" ht="15.75" x14ac:dyDescent="0.25">
      <c r="A83" s="87">
        <f>A81+1</f>
        <v>38</v>
      </c>
      <c r="B83" s="138" t="s">
        <v>122</v>
      </c>
      <c r="C83" s="81"/>
      <c r="D83" s="78"/>
      <c r="E83" s="80"/>
      <c r="F83" s="79"/>
      <c r="G83" s="85">
        <v>3.141492372881356</v>
      </c>
      <c r="H83" s="84"/>
      <c r="I83" s="83"/>
      <c r="J83" s="83"/>
      <c r="K83" s="83"/>
      <c r="L83" s="82"/>
      <c r="M83" s="81"/>
      <c r="N83" s="80"/>
      <c r="O83" s="80"/>
      <c r="P83" s="80"/>
      <c r="Q83" s="79"/>
      <c r="R83" s="114"/>
      <c r="S83" s="113"/>
      <c r="T83" s="222">
        <v>0</v>
      </c>
      <c r="U83" s="220">
        <v>0</v>
      </c>
      <c r="V83" s="221">
        <v>0</v>
      </c>
      <c r="W83" s="220">
        <v>0</v>
      </c>
      <c r="X83" s="52">
        <f>SUM(T83:W83)</f>
        <v>0</v>
      </c>
      <c r="Y83" s="219"/>
      <c r="Z83" s="218"/>
      <c r="AA83" s="218"/>
      <c r="AB83" s="218"/>
      <c r="AC83" s="217">
        <f>SUM(Y83:AB83)</f>
        <v>0</v>
      </c>
      <c r="AD83" s="216"/>
      <c r="AE83" s="215">
        <f>AC83+AD83</f>
        <v>0</v>
      </c>
    </row>
    <row r="84" spans="1:31" s="195" customFormat="1" ht="31.5" x14ac:dyDescent="0.25">
      <c r="A84" s="214" t="s">
        <v>121</v>
      </c>
      <c r="B84" s="213" t="s">
        <v>120</v>
      </c>
      <c r="C84" s="212"/>
      <c r="D84" s="211"/>
      <c r="E84" s="210"/>
      <c r="F84" s="209"/>
      <c r="G84" s="208">
        <f>G85+G105+G106+G107+G137+G138+G139</f>
        <v>2888.4243619336862</v>
      </c>
      <c r="H84" s="207"/>
      <c r="I84" s="206" t="s">
        <v>119</v>
      </c>
      <c r="J84" s="206" t="s">
        <v>118</v>
      </c>
      <c r="K84" s="206" t="s">
        <v>117</v>
      </c>
      <c r="L84" s="205" t="s">
        <v>116</v>
      </c>
      <c r="M84" s="204" t="s">
        <v>115</v>
      </c>
      <c r="N84" s="203" t="s">
        <v>115</v>
      </c>
      <c r="O84" s="203" t="s">
        <v>115</v>
      </c>
      <c r="P84" s="203" t="s">
        <v>114</v>
      </c>
      <c r="Q84" s="201" t="s">
        <v>113</v>
      </c>
      <c r="R84" s="202" t="s">
        <v>112</v>
      </c>
      <c r="S84" s="201" t="s">
        <v>111</v>
      </c>
      <c r="T84" s="197">
        <f>T85+T105+T106+T107+T137+T138+T139</f>
        <v>0</v>
      </c>
      <c r="U84" s="199">
        <f>U85+U105+U106+U107+U137+U138+U139</f>
        <v>510.08124600000002</v>
      </c>
      <c r="V84" s="199">
        <f>V85+V105+V106+V107+V137+V138+V139</f>
        <v>84.808469000000002</v>
      </c>
      <c r="W84" s="199">
        <f>W85+W105+W106+W107+W137+W138+W139</f>
        <v>167.91001700000001</v>
      </c>
      <c r="X84" s="200">
        <f>X85+X105+X106+X107+X137+X138+X139</f>
        <v>762.79973200000006</v>
      </c>
      <c r="Y84" s="199">
        <f>Y85+Y105+Y106+Y107+Y137+Y138+Y139</f>
        <v>50.193559</v>
      </c>
      <c r="Z84" s="198">
        <f>Z85+Z105+Z106+Z107+Z137+Z138+Z139</f>
        <v>59.586491000000002</v>
      </c>
      <c r="AA84" s="198">
        <f>AA85+AA105+AA106+AA107+AA137+AA138+AA139</f>
        <v>61.468745999999996</v>
      </c>
      <c r="AB84" s="198">
        <f>AB85+AB105+AB106+AB107+AB137+AB138+AB139</f>
        <v>454.09598508474579</v>
      </c>
      <c r="AC84" s="196">
        <f>AC85+AC105+AC106+AC107+AC137+AC138+AC139</f>
        <v>625.34478108474582</v>
      </c>
      <c r="AD84" s="197">
        <f>AD85+AD105+AD106+AD107+AD137+AD138+AD139</f>
        <v>243.96271200000001</v>
      </c>
      <c r="AE84" s="196">
        <f>AC84+AD84</f>
        <v>869.30749308474583</v>
      </c>
    </row>
    <row r="85" spans="1:31" s="175" customFormat="1" ht="31.5" x14ac:dyDescent="0.25">
      <c r="A85" s="105" t="s">
        <v>110</v>
      </c>
      <c r="B85" s="104" t="s">
        <v>109</v>
      </c>
      <c r="C85" s="99"/>
      <c r="D85" s="96"/>
      <c r="E85" s="98"/>
      <c r="F85" s="97"/>
      <c r="G85" s="184">
        <f>G86+G102</f>
        <v>2100.3052384082625</v>
      </c>
      <c r="H85" s="183"/>
      <c r="I85" s="127" t="s">
        <v>100</v>
      </c>
      <c r="J85" s="127" t="s">
        <v>99</v>
      </c>
      <c r="K85" s="127" t="s">
        <v>99</v>
      </c>
      <c r="L85" s="185" t="s">
        <v>98</v>
      </c>
      <c r="M85" s="129" t="str">
        <f>M86</f>
        <v>3.15 МВА / 17,14 км</v>
      </c>
      <c r="N85" s="128" t="str">
        <f>N86</f>
        <v>3.15 МВА / 17,14 км</v>
      </c>
      <c r="O85" s="128" t="str">
        <f>O86</f>
        <v>3.15 МВА / 17,14 км</v>
      </c>
      <c r="P85" s="128" t="str">
        <f>P86</f>
        <v>3.15 МВА / 17,14 км</v>
      </c>
      <c r="Q85" s="126" t="s">
        <v>96</v>
      </c>
      <c r="R85" s="127" t="s">
        <v>95</v>
      </c>
      <c r="S85" s="126" t="s">
        <v>94</v>
      </c>
      <c r="T85" s="122">
        <f>T86+T102</f>
        <v>0</v>
      </c>
      <c r="U85" s="124">
        <f>U86+U102</f>
        <v>470.83127000000002</v>
      </c>
      <c r="V85" s="124">
        <f>V86+V102</f>
        <v>58.865964999999996</v>
      </c>
      <c r="W85" s="124">
        <f>W86+W102</f>
        <v>61.531700999999998</v>
      </c>
      <c r="X85" s="125">
        <f>X86+X102</f>
        <v>591.22893600000009</v>
      </c>
      <c r="Y85" s="124">
        <f>Y86+Y102</f>
        <v>40.5</v>
      </c>
      <c r="Z85" s="123">
        <f>Z86+Z102</f>
        <v>45.469542000000004</v>
      </c>
      <c r="AA85" s="123">
        <f>AA86+AA102</f>
        <v>44.278915999999995</v>
      </c>
      <c r="AB85" s="123">
        <f>AB86+AB102</f>
        <v>52.347026084745757</v>
      </c>
      <c r="AC85" s="121">
        <f>AC86+AC102</f>
        <v>182.59548408474578</v>
      </c>
      <c r="AD85" s="122">
        <f>AD86+AD102</f>
        <v>184.04576299999999</v>
      </c>
      <c r="AE85" s="121">
        <f>AC85+AD85</f>
        <v>366.64124708474577</v>
      </c>
    </row>
    <row r="86" spans="1:31" s="175" customFormat="1" ht="31.5" x14ac:dyDescent="0.25">
      <c r="A86" s="105"/>
      <c r="B86" s="104" t="s">
        <v>77</v>
      </c>
      <c r="C86" s="99"/>
      <c r="D86" s="96"/>
      <c r="E86" s="98"/>
      <c r="F86" s="97"/>
      <c r="G86" s="184">
        <f>G87+G96</f>
        <v>1422.3941041201269</v>
      </c>
      <c r="H86" s="183"/>
      <c r="I86" s="127" t="s">
        <v>100</v>
      </c>
      <c r="J86" s="127" t="s">
        <v>99</v>
      </c>
      <c r="K86" s="127" t="s">
        <v>99</v>
      </c>
      <c r="L86" s="185" t="s">
        <v>98</v>
      </c>
      <c r="M86" s="129" t="str">
        <f>M87</f>
        <v>3.15 МВА / 17,14 км</v>
      </c>
      <c r="N86" s="128" t="str">
        <f>N87</f>
        <v>3.15 МВА / 17,14 км</v>
      </c>
      <c r="O86" s="128" t="str">
        <f>O87</f>
        <v>3.15 МВА / 17,14 км</v>
      </c>
      <c r="P86" s="128" t="str">
        <f>P87</f>
        <v>3.15 МВА / 17,14 км</v>
      </c>
      <c r="Q86" s="126" t="s">
        <v>96</v>
      </c>
      <c r="R86" s="127" t="s">
        <v>95</v>
      </c>
      <c r="S86" s="126" t="s">
        <v>94</v>
      </c>
      <c r="T86" s="122">
        <f>T87+T96</f>
        <v>0</v>
      </c>
      <c r="U86" s="124">
        <f>U87+U96</f>
        <v>470.83127000000002</v>
      </c>
      <c r="V86" s="124">
        <f>V87+V96</f>
        <v>58.865964999999996</v>
      </c>
      <c r="W86" s="124">
        <f>W87+W96</f>
        <v>59.355058</v>
      </c>
      <c r="X86" s="125">
        <f>X87+X96</f>
        <v>589.05229300000008</v>
      </c>
      <c r="Y86" s="124">
        <f>Y87+Y96</f>
        <v>40.5</v>
      </c>
      <c r="Z86" s="123">
        <f>Z87+Z96</f>
        <v>45.469542000000004</v>
      </c>
      <c r="AA86" s="123">
        <f>AA87+AA96</f>
        <v>44.278915999999995</v>
      </c>
      <c r="AB86" s="123">
        <f>AB87+AB96</f>
        <v>50.466400271186437</v>
      </c>
      <c r="AC86" s="121">
        <f>AC87+AC96</f>
        <v>180.71485827118644</v>
      </c>
      <c r="AD86" s="122">
        <f>AD87+AD96</f>
        <v>184.04576299999999</v>
      </c>
      <c r="AE86" s="121">
        <f>AC86+AD86</f>
        <v>364.76062127118644</v>
      </c>
    </row>
    <row r="87" spans="1:31" s="175" customFormat="1" ht="31.5" x14ac:dyDescent="0.25">
      <c r="A87" s="105"/>
      <c r="B87" s="186" t="s">
        <v>75</v>
      </c>
      <c r="C87" s="99"/>
      <c r="D87" s="96"/>
      <c r="E87" s="98"/>
      <c r="F87" s="97"/>
      <c r="G87" s="184">
        <f>G88+G90+G92+G94</f>
        <v>1004.7046680184319</v>
      </c>
      <c r="H87" s="183"/>
      <c r="I87" s="127" t="s">
        <v>100</v>
      </c>
      <c r="J87" s="127" t="s">
        <v>99</v>
      </c>
      <c r="K87" s="127" t="s">
        <v>99</v>
      </c>
      <c r="L87" s="185" t="s">
        <v>98</v>
      </c>
      <c r="M87" s="129" t="str">
        <f>M94</f>
        <v>3.15 МВА / 17,14 км</v>
      </c>
      <c r="N87" s="128" t="str">
        <f>N94</f>
        <v>3.15 МВА / 17,14 км</v>
      </c>
      <c r="O87" s="128" t="str">
        <f>O94</f>
        <v>3.15 МВА / 17,14 км</v>
      </c>
      <c r="P87" s="128" t="str">
        <f>P94</f>
        <v>3.15 МВА / 17,14 км</v>
      </c>
      <c r="Q87" s="126" t="s">
        <v>96</v>
      </c>
      <c r="R87" s="127" t="s">
        <v>95</v>
      </c>
      <c r="S87" s="126" t="s">
        <v>94</v>
      </c>
      <c r="T87" s="122">
        <f>T88+T90+T92+T94</f>
        <v>0</v>
      </c>
      <c r="U87" s="124">
        <f>U88+U90+U92+U94</f>
        <v>470.83127000000002</v>
      </c>
      <c r="V87" s="124">
        <f>V88+V90+V92+V94</f>
        <v>58.865964999999996</v>
      </c>
      <c r="W87" s="124">
        <f>W88+W90+W92+W94</f>
        <v>50.354799</v>
      </c>
      <c r="X87" s="125">
        <f>X88+X90+X92+X94</f>
        <v>580.05203400000005</v>
      </c>
      <c r="Y87" s="124">
        <f>Y88+Y90+Y92+Y94</f>
        <v>40.5</v>
      </c>
      <c r="Z87" s="123">
        <f>Z88+Z90+Z92+Z94</f>
        <v>45.469542000000004</v>
      </c>
      <c r="AA87" s="123">
        <f>AA88+AA90+AA92+AA94</f>
        <v>44.278915999999995</v>
      </c>
      <c r="AB87" s="123">
        <f>AB88+AB90+AB92+AB94</f>
        <v>47.240524999999998</v>
      </c>
      <c r="AC87" s="121">
        <f>AC88+AC90+AC92+AC94</f>
        <v>177.48898299999999</v>
      </c>
      <c r="AD87" s="122">
        <f>AD88+AD90+AD92+AD94</f>
        <v>184.04576299999999</v>
      </c>
      <c r="AE87" s="121">
        <f>AC87+AD87</f>
        <v>361.53474599999998</v>
      </c>
    </row>
    <row r="88" spans="1:31" s="175" customFormat="1" ht="15.75" x14ac:dyDescent="0.25">
      <c r="A88" s="105"/>
      <c r="B88" s="134" t="s">
        <v>74</v>
      </c>
      <c r="C88" s="99"/>
      <c r="D88" s="96"/>
      <c r="E88" s="98"/>
      <c r="F88" s="97"/>
      <c r="G88" s="184">
        <f>SUM(G89:G89)</f>
        <v>301.442475</v>
      </c>
      <c r="H88" s="183"/>
      <c r="I88" s="182"/>
      <c r="J88" s="182"/>
      <c r="K88" s="182"/>
      <c r="L88" s="181"/>
      <c r="M88" s="129"/>
      <c r="N88" s="128"/>
      <c r="O88" s="128"/>
      <c r="P88" s="128"/>
      <c r="Q88" s="126"/>
      <c r="R88" s="127"/>
      <c r="S88" s="126"/>
      <c r="T88" s="122">
        <f>SUM(T89:T89)</f>
        <v>0</v>
      </c>
      <c r="U88" s="124">
        <f>SUM(U89:U89)</f>
        <v>355.70211999999998</v>
      </c>
      <c r="V88" s="124">
        <f>SUM(V89:V89)</f>
        <v>0</v>
      </c>
      <c r="W88" s="124">
        <f>SUM(W89:W89)</f>
        <v>0</v>
      </c>
      <c r="X88" s="125">
        <f>SUM(X89:X89)</f>
        <v>355.70211999999998</v>
      </c>
      <c r="Y88" s="124">
        <f>SUM(Y89:Y89)</f>
        <v>0</v>
      </c>
      <c r="Z88" s="123">
        <f>SUM(Z89:Z89)</f>
        <v>0</v>
      </c>
      <c r="AA88" s="123">
        <f>SUM(AA89:AA89)</f>
        <v>0</v>
      </c>
      <c r="AB88" s="123">
        <f>SUM(AB89:AB89)</f>
        <v>0</v>
      </c>
      <c r="AC88" s="121">
        <f>SUM(AC89:AC89)</f>
        <v>0</v>
      </c>
      <c r="AD88" s="122">
        <f>SUM(AD89:AD89)</f>
        <v>0</v>
      </c>
      <c r="AE88" s="121">
        <f>AC88+AD88</f>
        <v>0</v>
      </c>
    </row>
    <row r="89" spans="1:31" s="175" customFormat="1" ht="15.75" x14ac:dyDescent="0.25">
      <c r="A89" s="87">
        <f>A83+1</f>
        <v>39</v>
      </c>
      <c r="B89" s="180" t="s">
        <v>108</v>
      </c>
      <c r="C89" s="81"/>
      <c r="D89" s="78"/>
      <c r="E89" s="80"/>
      <c r="F89" s="79"/>
      <c r="G89" s="179">
        <v>301.442475</v>
      </c>
      <c r="H89" s="178"/>
      <c r="I89" s="177"/>
      <c r="J89" s="177"/>
      <c r="K89" s="177"/>
      <c r="L89" s="176"/>
      <c r="M89" s="116"/>
      <c r="N89" s="115"/>
      <c r="O89" s="115"/>
      <c r="P89" s="115"/>
      <c r="Q89" s="113"/>
      <c r="R89" s="114"/>
      <c r="S89" s="113"/>
      <c r="T89" s="54">
        <v>0</v>
      </c>
      <c r="U89" s="53">
        <v>355.70211999999998</v>
      </c>
      <c r="V89" s="53">
        <v>0</v>
      </c>
      <c r="W89" s="53">
        <v>0</v>
      </c>
      <c r="X89" s="52">
        <f>SUM(T89:W89)</f>
        <v>355.70211999999998</v>
      </c>
      <c r="Y89" s="112"/>
      <c r="Z89" s="111"/>
      <c r="AA89" s="111"/>
      <c r="AB89" s="111"/>
      <c r="AC89" s="47">
        <f>SUM(Y89:AB89)</f>
        <v>0</v>
      </c>
      <c r="AD89" s="110"/>
      <c r="AE89" s="47">
        <f>AC89+AD89</f>
        <v>0</v>
      </c>
    </row>
    <row r="90" spans="1:31" s="175" customFormat="1" ht="15.75" x14ac:dyDescent="0.25">
      <c r="A90" s="87"/>
      <c r="B90" s="134" t="s">
        <v>107</v>
      </c>
      <c r="C90" s="99"/>
      <c r="D90" s="96"/>
      <c r="E90" s="98"/>
      <c r="F90" s="97"/>
      <c r="G90" s="184">
        <f>G91</f>
        <v>15.182053389830511</v>
      </c>
      <c r="H90" s="183"/>
      <c r="I90" s="182"/>
      <c r="J90" s="182"/>
      <c r="K90" s="182"/>
      <c r="L90" s="181"/>
      <c r="M90" s="129"/>
      <c r="N90" s="128"/>
      <c r="O90" s="128"/>
      <c r="P90" s="128"/>
      <c r="Q90" s="126"/>
      <c r="R90" s="127"/>
      <c r="S90" s="126"/>
      <c r="T90" s="192">
        <f>T91</f>
        <v>0</v>
      </c>
      <c r="U90" s="191">
        <f>U91</f>
        <v>17.914823000000002</v>
      </c>
      <c r="V90" s="191">
        <f>V91</f>
        <v>0</v>
      </c>
      <c r="W90" s="191">
        <f>W91</f>
        <v>0</v>
      </c>
      <c r="X90" s="190">
        <f>X91</f>
        <v>17.914823000000002</v>
      </c>
      <c r="Y90" s="124">
        <f>Y91</f>
        <v>0</v>
      </c>
      <c r="Z90" s="123">
        <f>Z91</f>
        <v>0</v>
      </c>
      <c r="AA90" s="123">
        <f>AA91</f>
        <v>0</v>
      </c>
      <c r="AB90" s="123">
        <f>AB91</f>
        <v>0</v>
      </c>
      <c r="AC90" s="121">
        <f>AC91</f>
        <v>0</v>
      </c>
      <c r="AD90" s="122">
        <f>AD91</f>
        <v>0</v>
      </c>
      <c r="AE90" s="121">
        <f>AC90+AD90</f>
        <v>0</v>
      </c>
    </row>
    <row r="91" spans="1:31" s="175" customFormat="1" ht="31.5" x14ac:dyDescent="0.25">
      <c r="A91" s="87">
        <f>A89+1</f>
        <v>40</v>
      </c>
      <c r="B91" s="180" t="s">
        <v>106</v>
      </c>
      <c r="C91" s="81"/>
      <c r="D91" s="78"/>
      <c r="E91" s="80"/>
      <c r="F91" s="79"/>
      <c r="G91" s="179">
        <v>15.182053389830511</v>
      </c>
      <c r="H91" s="178"/>
      <c r="I91" s="177"/>
      <c r="J91" s="177"/>
      <c r="K91" s="177"/>
      <c r="L91" s="176"/>
      <c r="M91" s="116"/>
      <c r="N91" s="115"/>
      <c r="O91" s="115"/>
      <c r="P91" s="115"/>
      <c r="Q91" s="113"/>
      <c r="R91" s="114"/>
      <c r="S91" s="113"/>
      <c r="T91" s="54">
        <v>0</v>
      </c>
      <c r="U91" s="53">
        <v>17.914823000000002</v>
      </c>
      <c r="V91" s="53">
        <v>0</v>
      </c>
      <c r="W91" s="53">
        <v>0</v>
      </c>
      <c r="X91" s="52">
        <f>SUM(T91:W91)</f>
        <v>17.914823000000002</v>
      </c>
      <c r="Y91" s="112"/>
      <c r="Z91" s="111"/>
      <c r="AA91" s="111"/>
      <c r="AB91" s="111"/>
      <c r="AC91" s="47">
        <f>SUM(Y91:AB91)</f>
        <v>0</v>
      </c>
      <c r="AD91" s="110"/>
      <c r="AE91" s="47">
        <f>AC91+AD91</f>
        <v>0</v>
      </c>
    </row>
    <row r="92" spans="1:31" s="175" customFormat="1" ht="15.75" x14ac:dyDescent="0.25">
      <c r="A92" s="87"/>
      <c r="B92" s="134" t="s">
        <v>105</v>
      </c>
      <c r="C92" s="99"/>
      <c r="D92" s="96"/>
      <c r="E92" s="98"/>
      <c r="F92" s="97"/>
      <c r="G92" s="184">
        <f>G93</f>
        <v>29.610243220338983</v>
      </c>
      <c r="H92" s="183"/>
      <c r="I92" s="182"/>
      <c r="J92" s="182"/>
      <c r="K92" s="182"/>
      <c r="L92" s="181"/>
      <c r="M92" s="129"/>
      <c r="N92" s="128"/>
      <c r="O92" s="128"/>
      <c r="P92" s="128"/>
      <c r="Q92" s="126"/>
      <c r="R92" s="127"/>
      <c r="S92" s="126"/>
      <c r="T92" s="192">
        <f>T93</f>
        <v>0</v>
      </c>
      <c r="U92" s="191">
        <f>U93</f>
        <v>34.940086999999998</v>
      </c>
      <c r="V92" s="191">
        <f>V93</f>
        <v>0</v>
      </c>
      <c r="W92" s="191">
        <f>W93</f>
        <v>0</v>
      </c>
      <c r="X92" s="190">
        <f>X93</f>
        <v>34.940086999999998</v>
      </c>
      <c r="Y92" s="124">
        <f>Y93</f>
        <v>0</v>
      </c>
      <c r="Z92" s="123">
        <f>Z93</f>
        <v>0</v>
      </c>
      <c r="AA92" s="123">
        <f>AA93</f>
        <v>0</v>
      </c>
      <c r="AB92" s="123">
        <f>AB93</f>
        <v>0</v>
      </c>
      <c r="AC92" s="121">
        <f>AC93</f>
        <v>0</v>
      </c>
      <c r="AD92" s="122">
        <f>AD93</f>
        <v>0</v>
      </c>
      <c r="AE92" s="121">
        <f>AC92+AD92</f>
        <v>0</v>
      </c>
    </row>
    <row r="93" spans="1:31" s="175" customFormat="1" ht="15.75" x14ac:dyDescent="0.25">
      <c r="A93" s="87">
        <f>A91+1</f>
        <v>41</v>
      </c>
      <c r="B93" s="180" t="s">
        <v>104</v>
      </c>
      <c r="C93" s="81"/>
      <c r="D93" s="78"/>
      <c r="E93" s="80"/>
      <c r="F93" s="79"/>
      <c r="G93" s="179">
        <v>29.610243220338983</v>
      </c>
      <c r="H93" s="178"/>
      <c r="I93" s="177"/>
      <c r="J93" s="177"/>
      <c r="K93" s="177"/>
      <c r="L93" s="176"/>
      <c r="M93" s="116"/>
      <c r="N93" s="115"/>
      <c r="O93" s="115"/>
      <c r="P93" s="115"/>
      <c r="Q93" s="113"/>
      <c r="R93" s="114"/>
      <c r="S93" s="113"/>
      <c r="T93" s="54">
        <v>0</v>
      </c>
      <c r="U93" s="53">
        <v>34.940086999999998</v>
      </c>
      <c r="V93" s="53">
        <v>0</v>
      </c>
      <c r="W93" s="53">
        <v>0</v>
      </c>
      <c r="X93" s="52">
        <f>SUM(T93:W93)</f>
        <v>34.940086999999998</v>
      </c>
      <c r="Y93" s="112"/>
      <c r="Z93" s="111"/>
      <c r="AA93" s="111"/>
      <c r="AB93" s="111"/>
      <c r="AC93" s="47">
        <f>SUM(Y93:AB93)</f>
        <v>0</v>
      </c>
      <c r="AD93" s="110"/>
      <c r="AE93" s="47">
        <f>AC93+AD93</f>
        <v>0</v>
      </c>
    </row>
    <row r="94" spans="1:31" s="175" customFormat="1" ht="31.5" x14ac:dyDescent="0.25">
      <c r="A94" s="87"/>
      <c r="B94" s="134" t="s">
        <v>103</v>
      </c>
      <c r="C94" s="81"/>
      <c r="D94" s="78"/>
      <c r="E94" s="80"/>
      <c r="F94" s="79"/>
      <c r="G94" s="184">
        <f>G95</f>
        <v>658.46989640826234</v>
      </c>
      <c r="H94" s="178"/>
      <c r="I94" s="163" t="s">
        <v>100</v>
      </c>
      <c r="J94" s="163" t="s">
        <v>99</v>
      </c>
      <c r="K94" s="163" t="s">
        <v>99</v>
      </c>
      <c r="L94" s="166" t="s">
        <v>98</v>
      </c>
      <c r="M94" s="194" t="str">
        <f>M95</f>
        <v>3.15 МВА / 17,14 км</v>
      </c>
      <c r="N94" s="164" t="str">
        <f>N95</f>
        <v>3.15 МВА / 17,14 км</v>
      </c>
      <c r="O94" s="164" t="str">
        <f>O95</f>
        <v>3.15 МВА / 17,14 км</v>
      </c>
      <c r="P94" s="164" t="str">
        <f>P95</f>
        <v>3.15 МВА / 17,14 км</v>
      </c>
      <c r="Q94" s="162" t="s">
        <v>96</v>
      </c>
      <c r="R94" s="194" t="s">
        <v>102</v>
      </c>
      <c r="S94" s="162" t="s">
        <v>94</v>
      </c>
      <c r="T94" s="192">
        <f>T95</f>
        <v>0</v>
      </c>
      <c r="U94" s="191">
        <f>U95</f>
        <v>62.274239999999999</v>
      </c>
      <c r="V94" s="191">
        <f>V95</f>
        <v>58.865964999999996</v>
      </c>
      <c r="W94" s="191">
        <f>W95</f>
        <v>50.354799</v>
      </c>
      <c r="X94" s="190">
        <f>X95</f>
        <v>171.49500399999999</v>
      </c>
      <c r="Y94" s="124">
        <f>Y95</f>
        <v>40.5</v>
      </c>
      <c r="Z94" s="123">
        <f>Z95</f>
        <v>45.469542000000004</v>
      </c>
      <c r="AA94" s="123">
        <f>AA95</f>
        <v>44.278915999999995</v>
      </c>
      <c r="AB94" s="123">
        <f>AB95</f>
        <v>47.240524999999998</v>
      </c>
      <c r="AC94" s="121">
        <f>AC95</f>
        <v>177.48898299999999</v>
      </c>
      <c r="AD94" s="122">
        <f>AD95</f>
        <v>184.04576299999999</v>
      </c>
      <c r="AE94" s="121">
        <f>AC94+AD94</f>
        <v>361.53474599999998</v>
      </c>
    </row>
    <row r="95" spans="1:31" s="156" customFormat="1" ht="31.5" x14ac:dyDescent="0.25">
      <c r="A95" s="87">
        <f>A93+1</f>
        <v>42</v>
      </c>
      <c r="B95" s="155" t="s">
        <v>101</v>
      </c>
      <c r="C95" s="154"/>
      <c r="D95" s="153"/>
      <c r="E95" s="152"/>
      <c r="F95" s="151"/>
      <c r="G95" s="150">
        <v>658.46989640826234</v>
      </c>
      <c r="H95" s="149"/>
      <c r="I95" s="148" t="s">
        <v>100</v>
      </c>
      <c r="J95" s="148" t="s">
        <v>99</v>
      </c>
      <c r="K95" s="148" t="s">
        <v>99</v>
      </c>
      <c r="L95" s="147" t="s">
        <v>98</v>
      </c>
      <c r="M95" s="193" t="s">
        <v>97</v>
      </c>
      <c r="N95" s="145" t="s">
        <v>97</v>
      </c>
      <c r="O95" s="145" t="s">
        <v>97</v>
      </c>
      <c r="P95" s="145" t="s">
        <v>97</v>
      </c>
      <c r="Q95" s="143" t="s">
        <v>96</v>
      </c>
      <c r="R95" s="144" t="s">
        <v>95</v>
      </c>
      <c r="S95" s="143" t="s">
        <v>94</v>
      </c>
      <c r="T95" s="140">
        <v>0</v>
      </c>
      <c r="U95" s="141">
        <v>62.274239999999999</v>
      </c>
      <c r="V95" s="141">
        <v>58.865964999999996</v>
      </c>
      <c r="W95" s="141">
        <v>50.354799</v>
      </c>
      <c r="X95" s="142">
        <f>SUM(T95:W95)</f>
        <v>171.49500399999999</v>
      </c>
      <c r="Y95" s="141">
        <v>40.5</v>
      </c>
      <c r="Z95" s="48">
        <v>45.469542000000004</v>
      </c>
      <c r="AA95" s="48">
        <v>44.278915999999995</v>
      </c>
      <c r="AB95" s="48">
        <v>47.240524999999998</v>
      </c>
      <c r="AC95" s="139">
        <f>SUM(Y95:AB95)</f>
        <v>177.48898299999999</v>
      </c>
      <c r="AD95" s="140">
        <v>184.04576299999999</v>
      </c>
      <c r="AE95" s="139">
        <f>AC95+AD95</f>
        <v>361.53474599999998</v>
      </c>
    </row>
    <row r="96" spans="1:31" s="175" customFormat="1" ht="15.75" x14ac:dyDescent="0.25">
      <c r="A96" s="136"/>
      <c r="B96" s="137" t="s">
        <v>93</v>
      </c>
      <c r="C96" s="99"/>
      <c r="D96" s="96"/>
      <c r="E96" s="98"/>
      <c r="F96" s="97"/>
      <c r="G96" s="133">
        <f>G97+G100</f>
        <v>417.68943610169498</v>
      </c>
      <c r="H96" s="132"/>
      <c r="I96" s="131"/>
      <c r="J96" s="131"/>
      <c r="K96" s="131"/>
      <c r="L96" s="130"/>
      <c r="M96" s="129"/>
      <c r="N96" s="128"/>
      <c r="O96" s="128"/>
      <c r="P96" s="128"/>
      <c r="Q96" s="126"/>
      <c r="R96" s="127"/>
      <c r="S96" s="126"/>
      <c r="T96" s="122">
        <f>T97+T100</f>
        <v>0</v>
      </c>
      <c r="U96" s="124">
        <f>U97+U100</f>
        <v>0</v>
      </c>
      <c r="V96" s="124">
        <f>V97+V100</f>
        <v>0</v>
      </c>
      <c r="W96" s="124">
        <f>W97+W100</f>
        <v>9.0002589999999998</v>
      </c>
      <c r="X96" s="125">
        <f>X97+X100</f>
        <v>9.0002589999999998</v>
      </c>
      <c r="Y96" s="124">
        <f>Y97+Y100</f>
        <v>0</v>
      </c>
      <c r="Z96" s="123">
        <f>Z97+Z100</f>
        <v>0</v>
      </c>
      <c r="AA96" s="123">
        <f>AA97+AA100</f>
        <v>0</v>
      </c>
      <c r="AB96" s="123">
        <f>AB97+AB100</f>
        <v>3.2258752711864411</v>
      </c>
      <c r="AC96" s="121">
        <f>AC97+AC100</f>
        <v>3.2258752711864411</v>
      </c>
      <c r="AD96" s="122">
        <f>AD97+AD100</f>
        <v>0</v>
      </c>
      <c r="AE96" s="121">
        <f>AC96+AD96</f>
        <v>3.2258752711864411</v>
      </c>
    </row>
    <row r="97" spans="1:31" s="175" customFormat="1" ht="15.75" x14ac:dyDescent="0.25">
      <c r="A97" s="136"/>
      <c r="B97" s="134" t="s">
        <v>92</v>
      </c>
      <c r="C97" s="99"/>
      <c r="D97" s="96"/>
      <c r="E97" s="98"/>
      <c r="F97" s="97"/>
      <c r="G97" s="133">
        <f>SUM(G98:G99)</f>
        <v>335.48597610169497</v>
      </c>
      <c r="H97" s="132"/>
      <c r="I97" s="131"/>
      <c r="J97" s="131"/>
      <c r="K97" s="131"/>
      <c r="L97" s="130"/>
      <c r="M97" s="129"/>
      <c r="N97" s="128"/>
      <c r="O97" s="128"/>
      <c r="P97" s="128"/>
      <c r="Q97" s="126"/>
      <c r="R97" s="127"/>
      <c r="S97" s="126"/>
      <c r="T97" s="122">
        <f>SUM(T98:T99)</f>
        <v>0</v>
      </c>
      <c r="U97" s="124">
        <f>SUM(U98:U99)</f>
        <v>0</v>
      </c>
      <c r="V97" s="124">
        <f>SUM(V98:V99)</f>
        <v>0</v>
      </c>
      <c r="W97" s="124">
        <f>SUM(W98:W99)</f>
        <v>9.0002589999999998</v>
      </c>
      <c r="X97" s="125">
        <f>SUM(X98:X99)</f>
        <v>9.0002589999999998</v>
      </c>
      <c r="Y97" s="124">
        <f>SUM(Y98:Y99)</f>
        <v>0</v>
      </c>
      <c r="Z97" s="123">
        <f>SUM(Z98:Z99)</f>
        <v>0</v>
      </c>
      <c r="AA97" s="123">
        <f>SUM(AA98:AA99)</f>
        <v>0</v>
      </c>
      <c r="AB97" s="123">
        <f>SUM(AB98:AB99)</f>
        <v>3.2258752711864411</v>
      </c>
      <c r="AC97" s="121">
        <f>SUM(AC98:AC99)</f>
        <v>3.2258752711864411</v>
      </c>
      <c r="AD97" s="122">
        <f>SUM(AD98:AD99)</f>
        <v>0</v>
      </c>
      <c r="AE97" s="121">
        <f>AC97+AD97</f>
        <v>3.2258752711864411</v>
      </c>
    </row>
    <row r="98" spans="1:31" s="175" customFormat="1" ht="15.75" x14ac:dyDescent="0.25">
      <c r="A98" s="87">
        <f>A95+1</f>
        <v>43</v>
      </c>
      <c r="B98" s="180" t="s">
        <v>91</v>
      </c>
      <c r="C98" s="81"/>
      <c r="D98" s="78"/>
      <c r="E98" s="80"/>
      <c r="F98" s="79"/>
      <c r="G98" s="120">
        <v>141.01381610169494</v>
      </c>
      <c r="H98" s="119"/>
      <c r="I98" s="118"/>
      <c r="J98" s="118"/>
      <c r="K98" s="118"/>
      <c r="L98" s="117"/>
      <c r="M98" s="116"/>
      <c r="N98" s="115"/>
      <c r="O98" s="115"/>
      <c r="P98" s="115"/>
      <c r="Q98" s="113"/>
      <c r="R98" s="114"/>
      <c r="S98" s="113"/>
      <c r="T98" s="54">
        <v>0</v>
      </c>
      <c r="U98" s="53">
        <v>0</v>
      </c>
      <c r="V98" s="53">
        <v>0</v>
      </c>
      <c r="W98" s="53">
        <v>0</v>
      </c>
      <c r="X98" s="52">
        <f>SUM(T98:W98)</f>
        <v>0</v>
      </c>
      <c r="Y98" s="112"/>
      <c r="Z98" s="111"/>
      <c r="AA98" s="111"/>
      <c r="AB98" s="111"/>
      <c r="AC98" s="47">
        <f>SUM(Y98:AB98)</f>
        <v>0</v>
      </c>
      <c r="AD98" s="110"/>
      <c r="AE98" s="47">
        <f>AC98+AD98</f>
        <v>0</v>
      </c>
    </row>
    <row r="99" spans="1:31" s="175" customFormat="1" ht="15.75" x14ac:dyDescent="0.25">
      <c r="A99" s="87">
        <f>A98+1</f>
        <v>44</v>
      </c>
      <c r="B99" s="180" t="s">
        <v>90</v>
      </c>
      <c r="C99" s="81"/>
      <c r="D99" s="78"/>
      <c r="E99" s="80"/>
      <c r="F99" s="79"/>
      <c r="G99" s="150">
        <v>194.47216</v>
      </c>
      <c r="H99" s="119"/>
      <c r="I99" s="118"/>
      <c r="J99" s="118"/>
      <c r="K99" s="118"/>
      <c r="L99" s="117"/>
      <c r="M99" s="116"/>
      <c r="N99" s="115"/>
      <c r="O99" s="115"/>
      <c r="P99" s="115"/>
      <c r="Q99" s="113"/>
      <c r="R99" s="114"/>
      <c r="S99" s="113"/>
      <c r="T99" s="54">
        <v>0</v>
      </c>
      <c r="U99" s="53">
        <v>0</v>
      </c>
      <c r="V99" s="53">
        <v>0</v>
      </c>
      <c r="W99" s="53">
        <v>9.0002589999999998</v>
      </c>
      <c r="X99" s="52">
        <f>SUM(T99:W99)</f>
        <v>9.0002589999999998</v>
      </c>
      <c r="Y99" s="112"/>
      <c r="Z99" s="111"/>
      <c r="AA99" s="111"/>
      <c r="AB99" s="111">
        <v>3.2258752711864411</v>
      </c>
      <c r="AC99" s="47">
        <f>SUM(Y99:AB99)</f>
        <v>3.2258752711864411</v>
      </c>
      <c r="AD99" s="110"/>
      <c r="AE99" s="47">
        <f>AC99+AD99</f>
        <v>3.2258752711864411</v>
      </c>
    </row>
    <row r="100" spans="1:31" s="175" customFormat="1" ht="15.75" x14ac:dyDescent="0.25">
      <c r="A100" s="87"/>
      <c r="B100" s="134" t="s">
        <v>89</v>
      </c>
      <c r="C100" s="99"/>
      <c r="D100" s="96"/>
      <c r="E100" s="98"/>
      <c r="F100" s="97"/>
      <c r="G100" s="133">
        <f>G101</f>
        <v>82.203459999999993</v>
      </c>
      <c r="H100" s="132"/>
      <c r="I100" s="131"/>
      <c r="J100" s="131"/>
      <c r="K100" s="131"/>
      <c r="L100" s="130"/>
      <c r="M100" s="129"/>
      <c r="N100" s="128"/>
      <c r="O100" s="128"/>
      <c r="P100" s="128"/>
      <c r="Q100" s="126"/>
      <c r="R100" s="127"/>
      <c r="S100" s="126"/>
      <c r="T100" s="122">
        <f>T101</f>
        <v>0</v>
      </c>
      <c r="U100" s="124">
        <f>U101</f>
        <v>0</v>
      </c>
      <c r="V100" s="124">
        <f>V101</f>
        <v>0</v>
      </c>
      <c r="W100" s="124">
        <f>W101</f>
        <v>0</v>
      </c>
      <c r="X100" s="125">
        <f>X101</f>
        <v>0</v>
      </c>
      <c r="Y100" s="124">
        <f>Y101</f>
        <v>0</v>
      </c>
      <c r="Z100" s="123">
        <f>Z101</f>
        <v>0</v>
      </c>
      <c r="AA100" s="123">
        <f>AA101</f>
        <v>0</v>
      </c>
      <c r="AB100" s="123">
        <f>AB101</f>
        <v>0</v>
      </c>
      <c r="AC100" s="121">
        <f>AC101</f>
        <v>0</v>
      </c>
      <c r="AD100" s="122">
        <f>AD101</f>
        <v>0</v>
      </c>
      <c r="AE100" s="121">
        <f>AC100+AD100</f>
        <v>0</v>
      </c>
    </row>
    <row r="101" spans="1:31" s="175" customFormat="1" ht="31.5" x14ac:dyDescent="0.25">
      <c r="A101" s="87">
        <f>A99+1</f>
        <v>45</v>
      </c>
      <c r="B101" s="180" t="s">
        <v>88</v>
      </c>
      <c r="C101" s="81"/>
      <c r="D101" s="78"/>
      <c r="E101" s="80"/>
      <c r="F101" s="79"/>
      <c r="G101" s="120">
        <v>82.203459999999993</v>
      </c>
      <c r="H101" s="119"/>
      <c r="I101" s="118"/>
      <c r="J101" s="118"/>
      <c r="K101" s="118"/>
      <c r="L101" s="117"/>
      <c r="M101" s="116"/>
      <c r="N101" s="115"/>
      <c r="O101" s="115"/>
      <c r="P101" s="115"/>
      <c r="Q101" s="113"/>
      <c r="R101" s="114"/>
      <c r="S101" s="113"/>
      <c r="T101" s="54"/>
      <c r="U101" s="53"/>
      <c r="V101" s="53"/>
      <c r="W101" s="53"/>
      <c r="X101" s="52">
        <f>SUM(T101:W101)</f>
        <v>0</v>
      </c>
      <c r="Y101" s="112"/>
      <c r="Z101" s="111"/>
      <c r="AA101" s="111"/>
      <c r="AB101" s="111"/>
      <c r="AC101" s="47">
        <f>SUM(Y101:AB101)</f>
        <v>0</v>
      </c>
      <c r="AD101" s="110"/>
      <c r="AE101" s="47">
        <f>AC101+AD101</f>
        <v>0</v>
      </c>
    </row>
    <row r="102" spans="1:31" s="175" customFormat="1" ht="15.75" x14ac:dyDescent="0.25">
      <c r="A102" s="87"/>
      <c r="B102" s="135" t="s">
        <v>87</v>
      </c>
      <c r="C102" s="99"/>
      <c r="D102" s="96"/>
      <c r="E102" s="98"/>
      <c r="F102" s="97"/>
      <c r="G102" s="133">
        <f>G103</f>
        <v>677.9111342881356</v>
      </c>
      <c r="H102" s="132"/>
      <c r="I102" s="131"/>
      <c r="J102" s="131"/>
      <c r="K102" s="131"/>
      <c r="L102" s="130"/>
      <c r="M102" s="129"/>
      <c r="N102" s="128"/>
      <c r="O102" s="128"/>
      <c r="P102" s="128"/>
      <c r="Q102" s="126"/>
      <c r="R102" s="127"/>
      <c r="S102" s="126"/>
      <c r="T102" s="192">
        <f>T103</f>
        <v>0</v>
      </c>
      <c r="U102" s="191">
        <f>U103</f>
        <v>0</v>
      </c>
      <c r="V102" s="191">
        <f>V103</f>
        <v>0</v>
      </c>
      <c r="W102" s="191">
        <f>W103</f>
        <v>2.1766429999999999</v>
      </c>
      <c r="X102" s="190">
        <f>X103</f>
        <v>2.1766429999999999</v>
      </c>
      <c r="Y102" s="124">
        <f>Y103</f>
        <v>0</v>
      </c>
      <c r="Z102" s="123">
        <f>Z103</f>
        <v>0</v>
      </c>
      <c r="AA102" s="123">
        <f>AA103</f>
        <v>0</v>
      </c>
      <c r="AB102" s="123">
        <f>AB103</f>
        <v>1.8806258135593221</v>
      </c>
      <c r="AC102" s="121">
        <f>AC103</f>
        <v>1.8806258135593221</v>
      </c>
      <c r="AD102" s="122">
        <f>AD103</f>
        <v>0</v>
      </c>
      <c r="AE102" s="121">
        <f>AC102+AD102</f>
        <v>1.8806258135593221</v>
      </c>
    </row>
    <row r="103" spans="1:31" s="175" customFormat="1" ht="15.75" x14ac:dyDescent="0.25">
      <c r="A103" s="87"/>
      <c r="B103" s="134" t="s">
        <v>21</v>
      </c>
      <c r="C103" s="99"/>
      <c r="D103" s="96"/>
      <c r="E103" s="98"/>
      <c r="F103" s="97"/>
      <c r="G103" s="133">
        <f>G104</f>
        <v>677.9111342881356</v>
      </c>
      <c r="H103" s="132"/>
      <c r="I103" s="131"/>
      <c r="J103" s="131"/>
      <c r="K103" s="131"/>
      <c r="L103" s="130"/>
      <c r="M103" s="129"/>
      <c r="N103" s="128"/>
      <c r="O103" s="128"/>
      <c r="P103" s="128"/>
      <c r="Q103" s="126"/>
      <c r="R103" s="127"/>
      <c r="S103" s="126"/>
      <c r="T103" s="192">
        <f>T104</f>
        <v>0</v>
      </c>
      <c r="U103" s="191">
        <f>U104</f>
        <v>0</v>
      </c>
      <c r="V103" s="191">
        <f>V104</f>
        <v>0</v>
      </c>
      <c r="W103" s="191">
        <f>W104</f>
        <v>2.1766429999999999</v>
      </c>
      <c r="X103" s="190">
        <f>X104</f>
        <v>2.1766429999999999</v>
      </c>
      <c r="Y103" s="124">
        <f>Y104</f>
        <v>0</v>
      </c>
      <c r="Z103" s="123">
        <f>Z104</f>
        <v>0</v>
      </c>
      <c r="AA103" s="123">
        <f>AA104</f>
        <v>0</v>
      </c>
      <c r="AB103" s="123">
        <f>AB104</f>
        <v>1.8806258135593221</v>
      </c>
      <c r="AC103" s="121">
        <f>AC104</f>
        <v>1.8806258135593221</v>
      </c>
      <c r="AD103" s="122">
        <f>AD104</f>
        <v>0</v>
      </c>
      <c r="AE103" s="121">
        <f>AC103+AD103</f>
        <v>1.8806258135593221</v>
      </c>
    </row>
    <row r="104" spans="1:31" s="175" customFormat="1" ht="15.75" x14ac:dyDescent="0.25">
      <c r="A104" s="87">
        <f>A101+1</f>
        <v>46</v>
      </c>
      <c r="B104" s="180" t="s">
        <v>86</v>
      </c>
      <c r="C104" s="81"/>
      <c r="D104" s="78"/>
      <c r="E104" s="80"/>
      <c r="F104" s="79"/>
      <c r="G104" s="120">
        <v>677.9111342881356</v>
      </c>
      <c r="H104" s="119"/>
      <c r="I104" s="118"/>
      <c r="J104" s="118"/>
      <c r="K104" s="118"/>
      <c r="L104" s="117"/>
      <c r="M104" s="116"/>
      <c r="N104" s="115"/>
      <c r="O104" s="115"/>
      <c r="P104" s="115"/>
      <c r="Q104" s="113"/>
      <c r="R104" s="114"/>
      <c r="S104" s="113"/>
      <c r="T104" s="54">
        <v>0</v>
      </c>
      <c r="U104" s="53">
        <v>0</v>
      </c>
      <c r="V104" s="53">
        <v>0</v>
      </c>
      <c r="W104" s="53">
        <v>2.1766429999999999</v>
      </c>
      <c r="X104" s="52">
        <f>SUM(T104:W104)</f>
        <v>2.1766429999999999</v>
      </c>
      <c r="Y104" s="112"/>
      <c r="Z104" s="111"/>
      <c r="AA104" s="111"/>
      <c r="AB104" s="111">
        <v>1.8806258135593221</v>
      </c>
      <c r="AC104" s="47">
        <f>SUM(Y104:AB104)</f>
        <v>1.8806258135593221</v>
      </c>
      <c r="AD104" s="110"/>
      <c r="AE104" s="47">
        <f>AC104+AD104</f>
        <v>1.8806258135593221</v>
      </c>
    </row>
    <row r="105" spans="1:31" s="175" customFormat="1" ht="31.5" x14ac:dyDescent="0.25">
      <c r="A105" s="105" t="s">
        <v>85</v>
      </c>
      <c r="B105" s="104" t="s">
        <v>84</v>
      </c>
      <c r="C105" s="99"/>
      <c r="D105" s="96"/>
      <c r="E105" s="98"/>
      <c r="F105" s="97"/>
      <c r="G105" s="184"/>
      <c r="H105" s="183"/>
      <c r="I105" s="182"/>
      <c r="J105" s="182"/>
      <c r="K105" s="182"/>
      <c r="L105" s="181"/>
      <c r="M105" s="189"/>
      <c r="N105" s="188"/>
      <c r="O105" s="188"/>
      <c r="P105" s="188"/>
      <c r="Q105" s="187"/>
      <c r="R105" s="127"/>
      <c r="S105" s="126"/>
      <c r="T105" s="129"/>
      <c r="U105" s="128"/>
      <c r="V105" s="128"/>
      <c r="W105" s="128"/>
      <c r="X105" s="126"/>
      <c r="Y105" s="124"/>
      <c r="Z105" s="123"/>
      <c r="AA105" s="123"/>
      <c r="AB105" s="123"/>
      <c r="AC105" s="121"/>
      <c r="AD105" s="122"/>
      <c r="AE105" s="47">
        <f>AC105+AD105</f>
        <v>0</v>
      </c>
    </row>
    <row r="106" spans="1:31" s="57" customFormat="1" ht="15.75" x14ac:dyDescent="0.25">
      <c r="A106" s="105" t="s">
        <v>83</v>
      </c>
      <c r="B106" s="104" t="s">
        <v>82</v>
      </c>
      <c r="C106" s="99"/>
      <c r="D106" s="96"/>
      <c r="E106" s="98"/>
      <c r="F106" s="97"/>
      <c r="G106" s="184"/>
      <c r="H106" s="183"/>
      <c r="I106" s="182"/>
      <c r="J106" s="182"/>
      <c r="K106" s="182"/>
      <c r="L106" s="181"/>
      <c r="M106" s="189"/>
      <c r="N106" s="188"/>
      <c r="O106" s="188"/>
      <c r="P106" s="188"/>
      <c r="Q106" s="187"/>
      <c r="R106" s="127"/>
      <c r="S106" s="126"/>
      <c r="T106" s="129"/>
      <c r="U106" s="128"/>
      <c r="V106" s="128"/>
      <c r="W106" s="128"/>
      <c r="X106" s="126"/>
      <c r="Y106" s="124"/>
      <c r="Z106" s="123"/>
      <c r="AA106" s="123"/>
      <c r="AB106" s="123"/>
      <c r="AC106" s="121"/>
      <c r="AD106" s="122"/>
      <c r="AE106" s="47">
        <f>AC106+AD106</f>
        <v>0</v>
      </c>
    </row>
    <row r="107" spans="1:31" s="57" customFormat="1" ht="31.5" x14ac:dyDescent="0.25">
      <c r="A107" s="105" t="s">
        <v>81</v>
      </c>
      <c r="B107" s="104" t="s">
        <v>80</v>
      </c>
      <c r="C107" s="99"/>
      <c r="D107" s="96"/>
      <c r="E107" s="98"/>
      <c r="F107" s="97"/>
      <c r="G107" s="184">
        <f>G108+G131</f>
        <v>759.60743877966104</v>
      </c>
      <c r="H107" s="183"/>
      <c r="I107" s="127" t="s">
        <v>72</v>
      </c>
      <c r="J107" s="127" t="s">
        <v>71</v>
      </c>
      <c r="K107" s="163" t="s">
        <v>79</v>
      </c>
      <c r="L107" s="166" t="s">
        <v>78</v>
      </c>
      <c r="M107" s="129" t="s">
        <v>68</v>
      </c>
      <c r="N107" s="128" t="s">
        <v>68</v>
      </c>
      <c r="O107" s="128" t="s">
        <v>68</v>
      </c>
      <c r="P107" s="128" t="s">
        <v>68</v>
      </c>
      <c r="Q107" s="126" t="str">
        <f>Q108</f>
        <v>1,18 МВА/ 17.037 км</v>
      </c>
      <c r="R107" s="127" t="s">
        <v>67</v>
      </c>
      <c r="S107" s="162" t="str">
        <f>S108</f>
        <v>2,36 МВА / 17,74 км</v>
      </c>
      <c r="T107" s="122">
        <f>T108+T131</f>
        <v>0</v>
      </c>
      <c r="U107" s="124">
        <f>U108+U131</f>
        <v>39.249976000000004</v>
      </c>
      <c r="V107" s="124">
        <f>V108+V131</f>
        <v>25.942504</v>
      </c>
      <c r="W107" s="124">
        <f>W108+W131</f>
        <v>106.37831600000001</v>
      </c>
      <c r="X107" s="125">
        <f>X108+X131</f>
        <v>171.570796</v>
      </c>
      <c r="Y107" s="124">
        <f>Y108+Y131</f>
        <v>9.6935590000000005</v>
      </c>
      <c r="Z107" s="123">
        <f>Z108+Z131</f>
        <v>14.116948999999998</v>
      </c>
      <c r="AA107" s="123">
        <f>AA108+AA131</f>
        <v>17.189830000000001</v>
      </c>
      <c r="AB107" s="123">
        <f>AB108+AB131</f>
        <v>401.74895900000001</v>
      </c>
      <c r="AC107" s="121">
        <f>AC108+AC131</f>
        <v>442.74929700000001</v>
      </c>
      <c r="AD107" s="122">
        <f>AD108+AD131</f>
        <v>59.916949000000002</v>
      </c>
      <c r="AE107" s="121">
        <f>AC107+AD107</f>
        <v>502.666246</v>
      </c>
    </row>
    <row r="108" spans="1:31" s="175" customFormat="1" ht="31.5" x14ac:dyDescent="0.25">
      <c r="A108" s="105"/>
      <c r="B108" s="104" t="s">
        <v>77</v>
      </c>
      <c r="C108" s="99"/>
      <c r="D108" s="96"/>
      <c r="E108" s="98"/>
      <c r="F108" s="97"/>
      <c r="G108" s="184">
        <f>G109+G122</f>
        <v>661.20532177966106</v>
      </c>
      <c r="H108" s="183"/>
      <c r="I108" s="127" t="s">
        <v>72</v>
      </c>
      <c r="J108" s="127" t="s">
        <v>71</v>
      </c>
      <c r="K108" s="127" t="s">
        <v>70</v>
      </c>
      <c r="L108" s="185" t="s">
        <v>69</v>
      </c>
      <c r="M108" s="129" t="s">
        <v>68</v>
      </c>
      <c r="N108" s="128" t="s">
        <v>68</v>
      </c>
      <c r="O108" s="128" t="s">
        <v>68</v>
      </c>
      <c r="P108" s="128" t="s">
        <v>68</v>
      </c>
      <c r="Q108" s="126" t="s">
        <v>76</v>
      </c>
      <c r="R108" s="127" t="s">
        <v>67</v>
      </c>
      <c r="S108" s="126" t="str">
        <f>S109</f>
        <v>2,36 МВА / 17,74 км</v>
      </c>
      <c r="T108" s="122">
        <f>T109+T122</f>
        <v>0</v>
      </c>
      <c r="U108" s="124">
        <f>U109+U122</f>
        <v>39.249976000000004</v>
      </c>
      <c r="V108" s="124">
        <f>V109+V122</f>
        <v>25.942504</v>
      </c>
      <c r="W108" s="124">
        <f>W109+W122</f>
        <v>30.585305999999999</v>
      </c>
      <c r="X108" s="125">
        <f>X109+X122</f>
        <v>95.777785999999992</v>
      </c>
      <c r="Y108" s="124">
        <f>Y109+Y122</f>
        <v>9.6935590000000005</v>
      </c>
      <c r="Z108" s="123">
        <f>Z109+Z122</f>
        <v>14.116948999999998</v>
      </c>
      <c r="AA108" s="123">
        <f>AA109+AA122</f>
        <v>17.189830000000001</v>
      </c>
      <c r="AB108" s="123">
        <f>AB109+AB122</f>
        <v>401.74895900000001</v>
      </c>
      <c r="AC108" s="121">
        <f>AC109+AC122</f>
        <v>442.74929700000001</v>
      </c>
      <c r="AD108" s="122">
        <f>AD109+AD122</f>
        <v>59.916949000000002</v>
      </c>
      <c r="AE108" s="121">
        <f>AC108+AD108</f>
        <v>502.666246</v>
      </c>
    </row>
    <row r="109" spans="1:31" s="175" customFormat="1" ht="31.5" x14ac:dyDescent="0.25">
      <c r="A109" s="105"/>
      <c r="B109" s="186" t="s">
        <v>75</v>
      </c>
      <c r="C109" s="99"/>
      <c r="D109" s="96"/>
      <c r="E109" s="98"/>
      <c r="F109" s="97"/>
      <c r="G109" s="184">
        <f>G110+G112</f>
        <v>265.16885857627119</v>
      </c>
      <c r="H109" s="183"/>
      <c r="I109" s="127" t="s">
        <v>72</v>
      </c>
      <c r="J109" s="127" t="s">
        <v>71</v>
      </c>
      <c r="K109" s="127" t="s">
        <v>70</v>
      </c>
      <c r="L109" s="185" t="s">
        <v>69</v>
      </c>
      <c r="M109" s="129" t="s">
        <v>68</v>
      </c>
      <c r="N109" s="128" t="s">
        <v>68</v>
      </c>
      <c r="O109" s="128" t="s">
        <v>68</v>
      </c>
      <c r="P109" s="128" t="s">
        <v>68</v>
      </c>
      <c r="Q109" s="126" t="s">
        <v>67</v>
      </c>
      <c r="R109" s="127" t="s">
        <v>67</v>
      </c>
      <c r="S109" s="126" t="str">
        <f>S112</f>
        <v>2,36 МВА / 17,74 км</v>
      </c>
      <c r="T109" s="122">
        <f>T110+T112</f>
        <v>0</v>
      </c>
      <c r="U109" s="124">
        <f>U110+U112</f>
        <v>39.249976000000004</v>
      </c>
      <c r="V109" s="124">
        <f>V110+V112</f>
        <v>25.942504</v>
      </c>
      <c r="W109" s="124">
        <f>W110+W112</f>
        <v>30.585305999999999</v>
      </c>
      <c r="X109" s="125">
        <f>X110+X112</f>
        <v>95.777785999999992</v>
      </c>
      <c r="Y109" s="124">
        <f>Y110+Y112</f>
        <v>9.6935590000000005</v>
      </c>
      <c r="Z109" s="123">
        <f>Z110+Z112</f>
        <v>14.116948999999998</v>
      </c>
      <c r="AA109" s="123">
        <f>AA110+AA112</f>
        <v>17.189830000000001</v>
      </c>
      <c r="AB109" s="123">
        <f>AB110+AB112</f>
        <v>14.810677999999999</v>
      </c>
      <c r="AC109" s="121">
        <f>AC110+AC112</f>
        <v>55.811015999999995</v>
      </c>
      <c r="AD109" s="122">
        <f>AD110+AD112</f>
        <v>59.916949000000002</v>
      </c>
      <c r="AE109" s="121">
        <f>AC109+AD109</f>
        <v>115.727965</v>
      </c>
    </row>
    <row r="110" spans="1:31" s="175" customFormat="1" ht="15.75" hidden="1" x14ac:dyDescent="0.25">
      <c r="A110" s="105"/>
      <c r="B110" s="134" t="s">
        <v>74</v>
      </c>
      <c r="C110" s="99"/>
      <c r="D110" s="96"/>
      <c r="E110" s="98"/>
      <c r="F110" s="97"/>
      <c r="G110" s="184">
        <f>SUM(G111)</f>
        <v>0</v>
      </c>
      <c r="H110" s="183"/>
      <c r="I110" s="182"/>
      <c r="J110" s="182"/>
      <c r="K110" s="182"/>
      <c r="L110" s="181"/>
      <c r="M110" s="129"/>
      <c r="N110" s="128"/>
      <c r="O110" s="128"/>
      <c r="P110" s="128"/>
      <c r="Q110" s="126"/>
      <c r="R110" s="127"/>
      <c r="S110" s="126"/>
      <c r="T110" s="122">
        <f>SUM(T111)</f>
        <v>0</v>
      </c>
      <c r="U110" s="124">
        <f>SUM(U111)</f>
        <v>0</v>
      </c>
      <c r="V110" s="124">
        <f>SUM(V111)</f>
        <v>0</v>
      </c>
      <c r="W110" s="124">
        <f>SUM(W111)</f>
        <v>0</v>
      </c>
      <c r="X110" s="125">
        <f>SUM(X111)</f>
        <v>0</v>
      </c>
      <c r="Y110" s="124">
        <f>SUM(Y111)</f>
        <v>0</v>
      </c>
      <c r="Z110" s="123">
        <f>SUM(Z111)</f>
        <v>0</v>
      </c>
      <c r="AA110" s="123">
        <f>SUM(AA111)</f>
        <v>0</v>
      </c>
      <c r="AB110" s="123">
        <f>SUM(AB111)</f>
        <v>0</v>
      </c>
      <c r="AC110" s="121">
        <f>SUM(AC111)</f>
        <v>0</v>
      </c>
      <c r="AD110" s="122">
        <f>SUM(AD111)</f>
        <v>0</v>
      </c>
      <c r="AE110" s="121">
        <f>AC110+AD110</f>
        <v>0</v>
      </c>
    </row>
    <row r="111" spans="1:31" s="175" customFormat="1" ht="15.75" hidden="1" x14ac:dyDescent="0.25">
      <c r="A111" s="87"/>
      <c r="B111" s="180"/>
      <c r="C111" s="81"/>
      <c r="D111" s="78"/>
      <c r="E111" s="80"/>
      <c r="F111" s="79"/>
      <c r="G111" s="179"/>
      <c r="H111" s="178"/>
      <c r="I111" s="177"/>
      <c r="J111" s="177"/>
      <c r="K111" s="177"/>
      <c r="L111" s="176"/>
      <c r="M111" s="116"/>
      <c r="N111" s="115"/>
      <c r="O111" s="115"/>
      <c r="P111" s="115"/>
      <c r="Q111" s="113"/>
      <c r="R111" s="114"/>
      <c r="S111" s="113"/>
      <c r="T111" s="54"/>
      <c r="U111" s="53"/>
      <c r="V111" s="53"/>
      <c r="W111" s="53"/>
      <c r="X111" s="52"/>
      <c r="Y111" s="112"/>
      <c r="Z111" s="111"/>
      <c r="AA111" s="111"/>
      <c r="AB111" s="111"/>
      <c r="AC111" s="47"/>
      <c r="AD111" s="110"/>
      <c r="AE111" s="47"/>
    </row>
    <row r="112" spans="1:31" s="156" customFormat="1" ht="31.5" x14ac:dyDescent="0.25">
      <c r="A112" s="174"/>
      <c r="B112" s="173" t="s">
        <v>73</v>
      </c>
      <c r="C112" s="172"/>
      <c r="D112" s="171"/>
      <c r="E112" s="170"/>
      <c r="F112" s="169"/>
      <c r="G112" s="168">
        <f>SUM(G113:G121)</f>
        <v>265.16885857627119</v>
      </c>
      <c r="H112" s="167"/>
      <c r="I112" s="163" t="s">
        <v>72</v>
      </c>
      <c r="J112" s="163" t="s">
        <v>71</v>
      </c>
      <c r="K112" s="163" t="s">
        <v>70</v>
      </c>
      <c r="L112" s="166" t="s">
        <v>69</v>
      </c>
      <c r="M112" s="165" t="s">
        <v>68</v>
      </c>
      <c r="N112" s="164" t="s">
        <v>68</v>
      </c>
      <c r="O112" s="164" t="s">
        <v>68</v>
      </c>
      <c r="P112" s="164" t="s">
        <v>68</v>
      </c>
      <c r="Q112" s="162" t="s">
        <v>67</v>
      </c>
      <c r="R112" s="163" t="s">
        <v>67</v>
      </c>
      <c r="S112" s="162" t="s">
        <v>66</v>
      </c>
      <c r="T112" s="158">
        <f>SUM(T113:T121)</f>
        <v>0</v>
      </c>
      <c r="U112" s="160">
        <f>SUM(U113:U121)</f>
        <v>39.249976000000004</v>
      </c>
      <c r="V112" s="160">
        <f>SUM(V113:V121)</f>
        <v>25.942504</v>
      </c>
      <c r="W112" s="160">
        <f>SUM(W113:W121)</f>
        <v>30.585305999999999</v>
      </c>
      <c r="X112" s="161">
        <f>SUM(X113:X121)</f>
        <v>95.777785999999992</v>
      </c>
      <c r="Y112" s="160">
        <f>SUM(Y113:Y121)</f>
        <v>9.6935590000000005</v>
      </c>
      <c r="Z112" s="159">
        <f>SUM(Z113:Z121)</f>
        <v>14.116948999999998</v>
      </c>
      <c r="AA112" s="159">
        <f>SUM(AA113:AA121)</f>
        <v>17.189830000000001</v>
      </c>
      <c r="AB112" s="159">
        <f>SUM(AB113:AB121)</f>
        <v>14.810677999999999</v>
      </c>
      <c r="AC112" s="157">
        <f>SUM(AC113:AC121)</f>
        <v>55.811015999999995</v>
      </c>
      <c r="AD112" s="158">
        <f>SUM(AD113:AD121)</f>
        <v>59.916949000000002</v>
      </c>
      <c r="AE112" s="157">
        <f>AC112+AD112</f>
        <v>115.727965</v>
      </c>
    </row>
    <row r="113" spans="1:31" s="25" customFormat="1" ht="51.75" customHeight="1" x14ac:dyDescent="0.25">
      <c r="A113" s="87">
        <f>A104+1</f>
        <v>47</v>
      </c>
      <c r="B113" s="155" t="s">
        <v>65</v>
      </c>
      <c r="C113" s="154"/>
      <c r="D113" s="153"/>
      <c r="E113" s="152"/>
      <c r="F113" s="151"/>
      <c r="G113" s="150">
        <v>87.025852</v>
      </c>
      <c r="H113" s="149"/>
      <c r="I113" s="148"/>
      <c r="J113" s="148"/>
      <c r="K113" s="148" t="s">
        <v>64</v>
      </c>
      <c r="L113" s="147" t="s">
        <v>64</v>
      </c>
      <c r="M113" s="146" t="s">
        <v>63</v>
      </c>
      <c r="N113" s="145" t="s">
        <v>63</v>
      </c>
      <c r="O113" s="145" t="s">
        <v>63</v>
      </c>
      <c r="P113" s="145" t="s">
        <v>63</v>
      </c>
      <c r="Q113" s="143" t="s">
        <v>62</v>
      </c>
      <c r="R113" s="144" t="s">
        <v>62</v>
      </c>
      <c r="S113" s="143" t="s">
        <v>61</v>
      </c>
      <c r="T113" s="140">
        <v>0</v>
      </c>
      <c r="U113" s="141">
        <v>4.5508620000000004</v>
      </c>
      <c r="V113" s="141">
        <v>13.388573999999998</v>
      </c>
      <c r="W113" s="141">
        <v>17.80743</v>
      </c>
      <c r="X113" s="142">
        <f>SUM(T113:W113)</f>
        <v>35.746865999999997</v>
      </c>
      <c r="Y113" s="141">
        <v>2.6338980000000003</v>
      </c>
      <c r="Z113" s="48">
        <v>5.4872879999999995</v>
      </c>
      <c r="AA113" s="48">
        <v>8.5601690000000001</v>
      </c>
      <c r="AB113" s="48">
        <v>5.2677969999999998</v>
      </c>
      <c r="AC113" s="139">
        <f>SUM(Y113:AB113)</f>
        <v>21.949151999999998</v>
      </c>
      <c r="AD113" s="140">
        <v>24.594068</v>
      </c>
      <c r="AE113" s="139">
        <f>AC113+AD113</f>
        <v>46.543219999999998</v>
      </c>
    </row>
    <row r="114" spans="1:31" s="25" customFormat="1" ht="31.5" x14ac:dyDescent="0.25">
      <c r="A114" s="87">
        <f>A113+1</f>
        <v>48</v>
      </c>
      <c r="B114" s="155" t="s">
        <v>60</v>
      </c>
      <c r="C114" s="154"/>
      <c r="D114" s="153"/>
      <c r="E114" s="152"/>
      <c r="F114" s="151"/>
      <c r="G114" s="150">
        <v>43.825593999999995</v>
      </c>
      <c r="H114" s="149"/>
      <c r="I114" s="148" t="s">
        <v>59</v>
      </c>
      <c r="J114" s="148" t="s">
        <v>58</v>
      </c>
      <c r="K114" s="148" t="s">
        <v>57</v>
      </c>
      <c r="L114" s="147" t="s">
        <v>56</v>
      </c>
      <c r="M114" s="146" t="s">
        <v>55</v>
      </c>
      <c r="N114" s="145" t="s">
        <v>55</v>
      </c>
      <c r="O114" s="145" t="s">
        <v>55</v>
      </c>
      <c r="P114" s="145" t="s">
        <v>55</v>
      </c>
      <c r="Q114" s="143" t="s">
        <v>54</v>
      </c>
      <c r="R114" s="144" t="s">
        <v>54</v>
      </c>
      <c r="S114" s="143" t="s">
        <v>53</v>
      </c>
      <c r="T114" s="140">
        <v>0</v>
      </c>
      <c r="U114" s="141">
        <v>2.0199249999999997</v>
      </c>
      <c r="V114" s="141">
        <v>1.9359249999999999</v>
      </c>
      <c r="W114" s="141">
        <v>2.1204510000000001</v>
      </c>
      <c r="X114" s="142">
        <f>SUM(T114:W114)</f>
        <v>6.076301</v>
      </c>
      <c r="Y114" s="141">
        <v>0.52966099999999994</v>
      </c>
      <c r="Z114" s="48">
        <v>0.52966099999999994</v>
      </c>
      <c r="AA114" s="48">
        <v>0.52966099999999994</v>
      </c>
      <c r="AB114" s="48">
        <v>0.52966099999999994</v>
      </c>
      <c r="AC114" s="139">
        <f>SUM(Y114:AB114)</f>
        <v>2.1186439999999997</v>
      </c>
      <c r="AD114" s="140">
        <v>2.1186439999999997</v>
      </c>
      <c r="AE114" s="139">
        <f>AC114+AD114</f>
        <v>4.2372879999999995</v>
      </c>
    </row>
    <row r="115" spans="1:31" s="25" customFormat="1" ht="47.25" x14ac:dyDescent="0.25">
      <c r="A115" s="87">
        <f>A114+1</f>
        <v>49</v>
      </c>
      <c r="B115" s="155" t="s">
        <v>52</v>
      </c>
      <c r="C115" s="154"/>
      <c r="D115" s="153"/>
      <c r="E115" s="152"/>
      <c r="F115" s="151"/>
      <c r="G115" s="150">
        <v>96.820638000000002</v>
      </c>
      <c r="H115" s="149"/>
      <c r="I115" s="148" t="s">
        <v>51</v>
      </c>
      <c r="J115" s="148" t="s">
        <v>50</v>
      </c>
      <c r="K115" s="148" t="s">
        <v>49</v>
      </c>
      <c r="L115" s="147" t="s">
        <v>48</v>
      </c>
      <c r="M115" s="146" t="s">
        <v>47</v>
      </c>
      <c r="N115" s="145" t="s">
        <v>47</v>
      </c>
      <c r="O115" s="145" t="s">
        <v>47</v>
      </c>
      <c r="P115" s="145" t="s">
        <v>47</v>
      </c>
      <c r="Q115" s="143" t="s">
        <v>46</v>
      </c>
      <c r="R115" s="144" t="s">
        <v>46</v>
      </c>
      <c r="S115" s="143" t="s">
        <v>45</v>
      </c>
      <c r="T115" s="140">
        <v>0</v>
      </c>
      <c r="U115" s="141">
        <v>11.365005000000002</v>
      </c>
      <c r="V115" s="141">
        <v>10.618005</v>
      </c>
      <c r="W115" s="141">
        <v>10.657425</v>
      </c>
      <c r="X115" s="142">
        <f>SUM(T115:W115)</f>
        <v>32.640434999999997</v>
      </c>
      <c r="Y115" s="141">
        <v>6.53</v>
      </c>
      <c r="Z115" s="48">
        <v>8.1</v>
      </c>
      <c r="AA115" s="48">
        <v>8.1</v>
      </c>
      <c r="AB115" s="48">
        <v>9.0132199999999987</v>
      </c>
      <c r="AC115" s="139">
        <f>SUM(Y115:AB115)</f>
        <v>31.743219999999994</v>
      </c>
      <c r="AD115" s="140">
        <v>33.204236999999999</v>
      </c>
      <c r="AE115" s="139">
        <f>AC115+AD115</f>
        <v>64.947456999999986</v>
      </c>
    </row>
    <row r="116" spans="1:31" s="25" customFormat="1" ht="15.75" x14ac:dyDescent="0.25">
      <c r="A116" s="87">
        <f>A115+1</f>
        <v>50</v>
      </c>
      <c r="B116" s="155" t="s">
        <v>44</v>
      </c>
      <c r="C116" s="154"/>
      <c r="D116" s="153"/>
      <c r="E116" s="152"/>
      <c r="F116" s="151"/>
      <c r="G116" s="150">
        <v>2.3300550847457631</v>
      </c>
      <c r="H116" s="149"/>
      <c r="I116" s="148"/>
      <c r="J116" s="148"/>
      <c r="K116" s="148"/>
      <c r="L116" s="147"/>
      <c r="M116" s="146"/>
      <c r="N116" s="145"/>
      <c r="O116" s="145"/>
      <c r="P116" s="145"/>
      <c r="Q116" s="143"/>
      <c r="R116" s="144"/>
      <c r="S116" s="143"/>
      <c r="T116" s="140">
        <v>0</v>
      </c>
      <c r="U116" s="141">
        <v>0</v>
      </c>
      <c r="V116" s="141">
        <v>0</v>
      </c>
      <c r="W116" s="141">
        <v>0</v>
      </c>
      <c r="X116" s="142">
        <f>SUM(T116:W116)</f>
        <v>0</v>
      </c>
      <c r="Y116" s="141"/>
      <c r="Z116" s="48"/>
      <c r="AA116" s="48"/>
      <c r="AB116" s="48"/>
      <c r="AC116" s="139">
        <f>SUM(Y116:AB116)</f>
        <v>0</v>
      </c>
      <c r="AD116" s="140"/>
      <c r="AE116" s="139">
        <f>AC116+AD116</f>
        <v>0</v>
      </c>
    </row>
    <row r="117" spans="1:31" s="57" customFormat="1" ht="15.75" x14ac:dyDescent="0.25">
      <c r="A117" s="87">
        <f>A116+1</f>
        <v>51</v>
      </c>
      <c r="B117" s="138" t="s">
        <v>43</v>
      </c>
      <c r="C117" s="81"/>
      <c r="D117" s="78"/>
      <c r="E117" s="80"/>
      <c r="F117" s="79"/>
      <c r="G117" s="120">
        <v>1.6892364406779661</v>
      </c>
      <c r="H117" s="119"/>
      <c r="I117" s="118"/>
      <c r="J117" s="118"/>
      <c r="K117" s="118"/>
      <c r="L117" s="117"/>
      <c r="M117" s="116"/>
      <c r="N117" s="115"/>
      <c r="O117" s="115"/>
      <c r="P117" s="115"/>
      <c r="Q117" s="113"/>
      <c r="R117" s="114"/>
      <c r="S117" s="113"/>
      <c r="T117" s="54">
        <v>0</v>
      </c>
      <c r="U117" s="53">
        <v>0</v>
      </c>
      <c r="V117" s="53">
        <v>0</v>
      </c>
      <c r="W117" s="53">
        <v>0</v>
      </c>
      <c r="X117" s="52">
        <f>SUM(T117:W117)</f>
        <v>0</v>
      </c>
      <c r="Y117" s="112"/>
      <c r="Z117" s="111"/>
      <c r="AA117" s="111"/>
      <c r="AB117" s="111"/>
      <c r="AC117" s="47">
        <f>SUM(Y117:AB117)</f>
        <v>0</v>
      </c>
      <c r="AD117" s="110"/>
      <c r="AE117" s="47">
        <f>AC117+AD117</f>
        <v>0</v>
      </c>
    </row>
    <row r="118" spans="1:31" s="57" customFormat="1" ht="15.75" x14ac:dyDescent="0.25">
      <c r="A118" s="87">
        <f>A117+1</f>
        <v>52</v>
      </c>
      <c r="B118" s="138" t="s">
        <v>42</v>
      </c>
      <c r="C118" s="81"/>
      <c r="D118" s="78"/>
      <c r="E118" s="80"/>
      <c r="F118" s="79"/>
      <c r="G118" s="120">
        <v>6.1987186440677968</v>
      </c>
      <c r="H118" s="119"/>
      <c r="I118" s="118"/>
      <c r="J118" s="118"/>
      <c r="K118" s="118"/>
      <c r="L118" s="117"/>
      <c r="M118" s="116"/>
      <c r="N118" s="115"/>
      <c r="O118" s="115"/>
      <c r="P118" s="115"/>
      <c r="Q118" s="113"/>
      <c r="R118" s="114"/>
      <c r="S118" s="113"/>
      <c r="T118" s="54">
        <v>0</v>
      </c>
      <c r="U118" s="53">
        <v>0</v>
      </c>
      <c r="V118" s="53">
        <v>0</v>
      </c>
      <c r="W118" s="53">
        <v>0</v>
      </c>
      <c r="X118" s="52">
        <f>SUM(T118:W118)</f>
        <v>0</v>
      </c>
      <c r="Y118" s="112"/>
      <c r="Z118" s="111"/>
      <c r="AA118" s="111"/>
      <c r="AB118" s="111"/>
      <c r="AC118" s="47">
        <f>SUM(Y118:AB118)</f>
        <v>0</v>
      </c>
      <c r="AD118" s="110"/>
      <c r="AE118" s="47">
        <f>AC118+AD118</f>
        <v>0</v>
      </c>
    </row>
    <row r="119" spans="1:31" s="57" customFormat="1" ht="15.75" x14ac:dyDescent="0.25">
      <c r="A119" s="87">
        <f>A118+1</f>
        <v>53</v>
      </c>
      <c r="B119" s="138" t="s">
        <v>41</v>
      </c>
      <c r="C119" s="81"/>
      <c r="D119" s="78"/>
      <c r="E119" s="80"/>
      <c r="F119" s="79"/>
      <c r="G119" s="120">
        <v>6.874371186440678</v>
      </c>
      <c r="H119" s="119"/>
      <c r="I119" s="118"/>
      <c r="J119" s="118"/>
      <c r="K119" s="118"/>
      <c r="L119" s="117"/>
      <c r="M119" s="116"/>
      <c r="N119" s="115"/>
      <c r="O119" s="115"/>
      <c r="P119" s="115"/>
      <c r="Q119" s="113"/>
      <c r="R119" s="114"/>
      <c r="S119" s="113"/>
      <c r="T119" s="54">
        <v>0</v>
      </c>
      <c r="U119" s="53">
        <v>0</v>
      </c>
      <c r="V119" s="53">
        <v>0</v>
      </c>
      <c r="W119" s="53">
        <v>0</v>
      </c>
      <c r="X119" s="52">
        <f>SUM(T119:W119)</f>
        <v>0</v>
      </c>
      <c r="Y119" s="112"/>
      <c r="Z119" s="111"/>
      <c r="AA119" s="111"/>
      <c r="AB119" s="111"/>
      <c r="AC119" s="47">
        <f>SUM(Y119:AB119)</f>
        <v>0</v>
      </c>
      <c r="AD119" s="110"/>
      <c r="AE119" s="47">
        <f>AC119+AD119</f>
        <v>0</v>
      </c>
    </row>
    <row r="120" spans="1:31" s="57" customFormat="1" ht="15.75" x14ac:dyDescent="0.25">
      <c r="A120" s="87">
        <f>A119+1</f>
        <v>54</v>
      </c>
      <c r="B120" s="138" t="s">
        <v>40</v>
      </c>
      <c r="C120" s="81"/>
      <c r="D120" s="78"/>
      <c r="E120" s="80"/>
      <c r="F120" s="79"/>
      <c r="G120" s="120">
        <v>15.35</v>
      </c>
      <c r="H120" s="119"/>
      <c r="I120" s="118" t="s">
        <v>39</v>
      </c>
      <c r="J120" s="118"/>
      <c r="K120" s="118"/>
      <c r="L120" s="117" t="s">
        <v>39</v>
      </c>
      <c r="M120" s="116"/>
      <c r="N120" s="115"/>
      <c r="O120" s="115"/>
      <c r="P120" s="115"/>
      <c r="Q120" s="113"/>
      <c r="R120" s="114"/>
      <c r="S120" s="113"/>
      <c r="T120" s="54">
        <v>0</v>
      </c>
      <c r="U120" s="53">
        <v>15.35</v>
      </c>
      <c r="V120" s="53">
        <v>0</v>
      </c>
      <c r="W120" s="53">
        <v>0</v>
      </c>
      <c r="X120" s="52">
        <f>SUM(T120:W120)</f>
        <v>15.35</v>
      </c>
      <c r="Y120" s="112"/>
      <c r="Z120" s="111"/>
      <c r="AA120" s="111"/>
      <c r="AB120" s="111"/>
      <c r="AC120" s="47">
        <f>SUM(Y120:AB120)</f>
        <v>0</v>
      </c>
      <c r="AD120" s="110"/>
      <c r="AE120" s="47">
        <f>AC120+AD120</f>
        <v>0</v>
      </c>
    </row>
    <row r="121" spans="1:31" s="57" customFormat="1" ht="31.5" x14ac:dyDescent="0.25">
      <c r="A121" s="87">
        <f>A120+1</f>
        <v>55</v>
      </c>
      <c r="B121" s="138" t="s">
        <v>38</v>
      </c>
      <c r="C121" s="81"/>
      <c r="D121" s="78"/>
      <c r="E121" s="80"/>
      <c r="F121" s="79"/>
      <c r="G121" s="120">
        <v>5.0543932203389836</v>
      </c>
      <c r="H121" s="119"/>
      <c r="I121" s="118" t="s">
        <v>37</v>
      </c>
      <c r="J121" s="118"/>
      <c r="K121" s="118"/>
      <c r="L121" s="117" t="s">
        <v>37</v>
      </c>
      <c r="M121" s="116"/>
      <c r="N121" s="115"/>
      <c r="O121" s="115"/>
      <c r="P121" s="115"/>
      <c r="Q121" s="113"/>
      <c r="R121" s="114"/>
      <c r="S121" s="113"/>
      <c r="T121" s="54">
        <v>0</v>
      </c>
      <c r="U121" s="53">
        <v>5.9641840000000004</v>
      </c>
      <c r="V121" s="53">
        <v>0</v>
      </c>
      <c r="W121" s="53">
        <v>0</v>
      </c>
      <c r="X121" s="52">
        <f>SUM(T121:W121)</f>
        <v>5.9641840000000004</v>
      </c>
      <c r="Y121" s="112"/>
      <c r="Z121" s="111"/>
      <c r="AA121" s="111"/>
      <c r="AB121" s="111"/>
      <c r="AC121" s="47">
        <f>SUM(Y121:AB121)</f>
        <v>0</v>
      </c>
      <c r="AD121" s="110"/>
      <c r="AE121" s="47">
        <f>AC121+AD121</f>
        <v>0</v>
      </c>
    </row>
    <row r="122" spans="1:31" s="57" customFormat="1" ht="15.75" x14ac:dyDescent="0.25">
      <c r="A122" s="136"/>
      <c r="B122" s="137" t="s">
        <v>36</v>
      </c>
      <c r="C122" s="99"/>
      <c r="D122" s="96"/>
      <c r="E122" s="98"/>
      <c r="F122" s="97"/>
      <c r="G122" s="133">
        <f>G123+G128</f>
        <v>396.03646320338987</v>
      </c>
      <c r="H122" s="132"/>
      <c r="I122" s="131"/>
      <c r="J122" s="131"/>
      <c r="K122" s="131"/>
      <c r="L122" s="130"/>
      <c r="M122" s="129"/>
      <c r="N122" s="128"/>
      <c r="O122" s="128"/>
      <c r="P122" s="128" t="s">
        <v>34</v>
      </c>
      <c r="Q122" s="126" t="s">
        <v>34</v>
      </c>
      <c r="R122" s="127"/>
      <c r="S122" s="126" t="s">
        <v>34</v>
      </c>
      <c r="T122" s="122">
        <f>T123+T128</f>
        <v>0</v>
      </c>
      <c r="U122" s="124">
        <f>U123+U128</f>
        <v>0</v>
      </c>
      <c r="V122" s="124">
        <f>V123+V128</f>
        <v>0</v>
      </c>
      <c r="W122" s="124">
        <f>W123+W128</f>
        <v>0</v>
      </c>
      <c r="X122" s="125">
        <f>X123+X128</f>
        <v>0</v>
      </c>
      <c r="Y122" s="124">
        <f>Y123+Y128</f>
        <v>0</v>
      </c>
      <c r="Z122" s="123">
        <f>Z123+Z128</f>
        <v>0</v>
      </c>
      <c r="AA122" s="123">
        <f>AA123+AA128</f>
        <v>0</v>
      </c>
      <c r="AB122" s="123">
        <f>AB123+AB128</f>
        <v>386.93828100000002</v>
      </c>
      <c r="AC122" s="121">
        <f>AC123+AC128</f>
        <v>386.93828100000002</v>
      </c>
      <c r="AD122" s="122">
        <f>AD123+AD128</f>
        <v>0</v>
      </c>
      <c r="AE122" s="121">
        <f>AC122+AD122</f>
        <v>386.93828100000002</v>
      </c>
    </row>
    <row r="123" spans="1:31" s="57" customFormat="1" ht="15.75" x14ac:dyDescent="0.25">
      <c r="A123" s="136"/>
      <c r="B123" s="134" t="s">
        <v>35</v>
      </c>
      <c r="C123" s="99"/>
      <c r="D123" s="96"/>
      <c r="E123" s="98"/>
      <c r="F123" s="97"/>
      <c r="G123" s="133">
        <f>SUM(G124:G127)</f>
        <v>386.93828100000002</v>
      </c>
      <c r="H123" s="132"/>
      <c r="I123" s="131"/>
      <c r="J123" s="131"/>
      <c r="K123" s="131"/>
      <c r="L123" s="130"/>
      <c r="M123" s="129"/>
      <c r="N123" s="128"/>
      <c r="O123" s="128"/>
      <c r="P123" s="128" t="s">
        <v>34</v>
      </c>
      <c r="Q123" s="126" t="s">
        <v>34</v>
      </c>
      <c r="R123" s="127"/>
      <c r="S123" s="126" t="s">
        <v>34</v>
      </c>
      <c r="T123" s="122">
        <f>SUM(T124:T127)</f>
        <v>0</v>
      </c>
      <c r="U123" s="124">
        <f>SUM(U124:U127)</f>
        <v>0</v>
      </c>
      <c r="V123" s="124">
        <f>SUM(V124:V127)</f>
        <v>0</v>
      </c>
      <c r="W123" s="124">
        <f>SUM(W124:W127)</f>
        <v>0</v>
      </c>
      <c r="X123" s="125">
        <f>SUM(X124:X127)</f>
        <v>0</v>
      </c>
      <c r="Y123" s="124">
        <f>SUM(Y124:Y127)</f>
        <v>0</v>
      </c>
      <c r="Z123" s="123">
        <f>SUM(Z124:Z127)</f>
        <v>0</v>
      </c>
      <c r="AA123" s="123">
        <f>SUM(AA124:AA127)</f>
        <v>0</v>
      </c>
      <c r="AB123" s="123">
        <f>SUM(AB124:AB127)</f>
        <v>386.93828100000002</v>
      </c>
      <c r="AC123" s="121">
        <f>SUM(AC124:AC127)</f>
        <v>386.93828100000002</v>
      </c>
      <c r="AD123" s="122">
        <f>SUM(AD124:AD127)</f>
        <v>0</v>
      </c>
      <c r="AE123" s="121">
        <f>AC123+AD123</f>
        <v>386.93828100000002</v>
      </c>
    </row>
    <row r="124" spans="1:31" s="57" customFormat="1" ht="15.75" x14ac:dyDescent="0.25">
      <c r="A124" s="87">
        <f>A121+1</f>
        <v>56</v>
      </c>
      <c r="B124" s="45" t="s">
        <v>33</v>
      </c>
      <c r="C124" s="81"/>
      <c r="D124" s="78"/>
      <c r="E124" s="80"/>
      <c r="F124" s="79"/>
      <c r="G124" s="120">
        <v>82.171095000000008</v>
      </c>
      <c r="H124" s="119"/>
      <c r="I124" s="118"/>
      <c r="J124" s="118"/>
      <c r="K124" s="118"/>
      <c r="L124" s="117"/>
      <c r="M124" s="116"/>
      <c r="N124" s="115"/>
      <c r="O124" s="115"/>
      <c r="P124" s="115" t="s">
        <v>32</v>
      </c>
      <c r="Q124" s="113" t="s">
        <v>32</v>
      </c>
      <c r="R124" s="114"/>
      <c r="S124" s="113" t="s">
        <v>32</v>
      </c>
      <c r="T124" s="54">
        <v>0</v>
      </c>
      <c r="U124" s="53">
        <v>0</v>
      </c>
      <c r="V124" s="53">
        <v>0</v>
      </c>
      <c r="W124" s="53">
        <v>0</v>
      </c>
      <c r="X124" s="52">
        <f>SUM(T124:W124)</f>
        <v>0</v>
      </c>
      <c r="Y124" s="112"/>
      <c r="Z124" s="111"/>
      <c r="AA124" s="111"/>
      <c r="AB124" s="111">
        <f>G124</f>
        <v>82.171095000000008</v>
      </c>
      <c r="AC124" s="47">
        <f>SUM(Y124:AB124)</f>
        <v>82.171095000000008</v>
      </c>
      <c r="AD124" s="110"/>
      <c r="AE124" s="47">
        <f>AC124+AD124</f>
        <v>82.171095000000008</v>
      </c>
    </row>
    <row r="125" spans="1:31" s="57" customFormat="1" ht="15.75" x14ac:dyDescent="0.25">
      <c r="A125" s="87">
        <f>A124+1</f>
        <v>57</v>
      </c>
      <c r="B125" s="45" t="s">
        <v>31</v>
      </c>
      <c r="C125" s="81"/>
      <c r="D125" s="78"/>
      <c r="E125" s="80"/>
      <c r="F125" s="79"/>
      <c r="G125" s="120">
        <v>195.52770000000001</v>
      </c>
      <c r="H125" s="119"/>
      <c r="I125" s="118"/>
      <c r="J125" s="118"/>
      <c r="K125" s="118"/>
      <c r="L125" s="117"/>
      <c r="M125" s="116"/>
      <c r="N125" s="115"/>
      <c r="O125" s="115"/>
      <c r="P125" s="115" t="s">
        <v>30</v>
      </c>
      <c r="Q125" s="113" t="s">
        <v>30</v>
      </c>
      <c r="R125" s="114"/>
      <c r="S125" s="113" t="s">
        <v>30</v>
      </c>
      <c r="T125" s="54">
        <v>0</v>
      </c>
      <c r="U125" s="53">
        <v>0</v>
      </c>
      <c r="V125" s="53">
        <v>0</v>
      </c>
      <c r="W125" s="53">
        <v>0</v>
      </c>
      <c r="X125" s="52">
        <f>SUM(T125:W125)</f>
        <v>0</v>
      </c>
      <c r="Y125" s="112"/>
      <c r="Z125" s="111"/>
      <c r="AA125" s="111"/>
      <c r="AB125" s="111">
        <f>G125</f>
        <v>195.52770000000001</v>
      </c>
      <c r="AC125" s="47">
        <f>SUM(Y125:AB125)</f>
        <v>195.52770000000001</v>
      </c>
      <c r="AD125" s="110"/>
      <c r="AE125" s="47">
        <f>AC125+AD125</f>
        <v>195.52770000000001</v>
      </c>
    </row>
    <row r="126" spans="1:31" s="57" customFormat="1" ht="15.75" x14ac:dyDescent="0.25">
      <c r="A126" s="87">
        <f>A125+1</f>
        <v>58</v>
      </c>
      <c r="B126" s="45" t="s">
        <v>29</v>
      </c>
      <c r="C126" s="81"/>
      <c r="D126" s="78"/>
      <c r="E126" s="80"/>
      <c r="F126" s="79"/>
      <c r="G126" s="120">
        <v>51.906075999999999</v>
      </c>
      <c r="H126" s="119"/>
      <c r="I126" s="118"/>
      <c r="J126" s="118"/>
      <c r="K126" s="118"/>
      <c r="L126" s="117"/>
      <c r="M126" s="116"/>
      <c r="N126" s="115"/>
      <c r="O126" s="115"/>
      <c r="P126" s="115" t="s">
        <v>28</v>
      </c>
      <c r="Q126" s="113" t="s">
        <v>28</v>
      </c>
      <c r="R126" s="114"/>
      <c r="S126" s="113" t="s">
        <v>28</v>
      </c>
      <c r="T126" s="54">
        <v>0</v>
      </c>
      <c r="U126" s="53">
        <v>0</v>
      </c>
      <c r="V126" s="53">
        <v>0</v>
      </c>
      <c r="W126" s="53">
        <v>0</v>
      </c>
      <c r="X126" s="52">
        <f>SUM(T126:W126)</f>
        <v>0</v>
      </c>
      <c r="Y126" s="112"/>
      <c r="Z126" s="111"/>
      <c r="AA126" s="111"/>
      <c r="AB126" s="111">
        <f>G126</f>
        <v>51.906075999999999</v>
      </c>
      <c r="AC126" s="47">
        <f>SUM(Y126:AB126)</f>
        <v>51.906075999999999</v>
      </c>
      <c r="AD126" s="110"/>
      <c r="AE126" s="47">
        <f>AC126+AD126</f>
        <v>51.906075999999999</v>
      </c>
    </row>
    <row r="127" spans="1:31" s="57" customFormat="1" ht="31.5" x14ac:dyDescent="0.25">
      <c r="A127" s="87">
        <f>A126+1</f>
        <v>59</v>
      </c>
      <c r="B127" s="45" t="s">
        <v>27</v>
      </c>
      <c r="C127" s="81"/>
      <c r="D127" s="78"/>
      <c r="E127" s="80"/>
      <c r="F127" s="79"/>
      <c r="G127" s="120">
        <v>57.333410000000001</v>
      </c>
      <c r="H127" s="119"/>
      <c r="I127" s="118"/>
      <c r="J127" s="118"/>
      <c r="K127" s="118"/>
      <c r="L127" s="117"/>
      <c r="M127" s="116"/>
      <c r="N127" s="115"/>
      <c r="O127" s="115"/>
      <c r="P127" s="115" t="s">
        <v>26</v>
      </c>
      <c r="Q127" s="113" t="s">
        <v>26</v>
      </c>
      <c r="R127" s="114"/>
      <c r="S127" s="113" t="s">
        <v>26</v>
      </c>
      <c r="T127" s="54">
        <v>0</v>
      </c>
      <c r="U127" s="53">
        <v>0</v>
      </c>
      <c r="V127" s="53">
        <v>0</v>
      </c>
      <c r="W127" s="53">
        <v>0</v>
      </c>
      <c r="X127" s="52">
        <f>SUM(T127:W127)</f>
        <v>0</v>
      </c>
      <c r="Y127" s="112"/>
      <c r="Z127" s="111"/>
      <c r="AA127" s="111"/>
      <c r="AB127" s="111">
        <f>G127</f>
        <v>57.333410000000001</v>
      </c>
      <c r="AC127" s="47">
        <f>SUM(Y127:AB127)</f>
        <v>57.333410000000001</v>
      </c>
      <c r="AD127" s="110"/>
      <c r="AE127" s="47">
        <f>AC127+AD127</f>
        <v>57.333410000000001</v>
      </c>
    </row>
    <row r="128" spans="1:31" s="57" customFormat="1" ht="15.75" x14ac:dyDescent="0.25">
      <c r="A128" s="87"/>
      <c r="B128" s="134" t="s">
        <v>25</v>
      </c>
      <c r="C128" s="99"/>
      <c r="D128" s="96"/>
      <c r="E128" s="98"/>
      <c r="F128" s="97"/>
      <c r="G128" s="133">
        <f>SUM(G129:G130)</f>
        <v>9.0981822033898307</v>
      </c>
      <c r="H128" s="132"/>
      <c r="I128" s="131"/>
      <c r="J128" s="131"/>
      <c r="K128" s="131"/>
      <c r="L128" s="130"/>
      <c r="M128" s="129"/>
      <c r="N128" s="128"/>
      <c r="O128" s="128"/>
      <c r="P128" s="128"/>
      <c r="Q128" s="126"/>
      <c r="R128" s="127"/>
      <c r="S128" s="126"/>
      <c r="T128" s="122">
        <f>SUM(T129:T130)</f>
        <v>0</v>
      </c>
      <c r="U128" s="124">
        <f>SUM(U129:U130)</f>
        <v>0</v>
      </c>
      <c r="V128" s="124">
        <f>SUM(V129:V130)</f>
        <v>0</v>
      </c>
      <c r="W128" s="124">
        <f>SUM(W129:W130)</f>
        <v>0</v>
      </c>
      <c r="X128" s="125">
        <f>SUM(X129:X130)</f>
        <v>0</v>
      </c>
      <c r="Y128" s="124">
        <f>SUM(Y129:Y130)</f>
        <v>0</v>
      </c>
      <c r="Z128" s="123">
        <f>SUM(Z129:Z130)</f>
        <v>0</v>
      </c>
      <c r="AA128" s="123">
        <f>SUM(AA129:AA130)</f>
        <v>0</v>
      </c>
      <c r="AB128" s="123">
        <f>SUM(AB129:AB130)</f>
        <v>0</v>
      </c>
      <c r="AC128" s="121">
        <f>SUM(AC129:AC130)</f>
        <v>0</v>
      </c>
      <c r="AD128" s="122">
        <f>SUM(AD129:AD130)</f>
        <v>0</v>
      </c>
      <c r="AE128" s="121">
        <f>AC128+AD128</f>
        <v>0</v>
      </c>
    </row>
    <row r="129" spans="1:31" s="57" customFormat="1" ht="31.5" x14ac:dyDescent="0.25">
      <c r="A129" s="87">
        <f>A127+1</f>
        <v>60</v>
      </c>
      <c r="B129" s="45" t="s">
        <v>24</v>
      </c>
      <c r="C129" s="81"/>
      <c r="D129" s="78"/>
      <c r="E129" s="80"/>
      <c r="F129" s="79"/>
      <c r="G129" s="120">
        <v>4.0279474576271186</v>
      </c>
      <c r="H129" s="119"/>
      <c r="I129" s="118"/>
      <c r="J129" s="118"/>
      <c r="K129" s="118"/>
      <c r="L129" s="117"/>
      <c r="M129" s="116"/>
      <c r="N129" s="115"/>
      <c r="O129" s="115"/>
      <c r="P129" s="115"/>
      <c r="Q129" s="113"/>
      <c r="R129" s="114"/>
      <c r="S129" s="113"/>
      <c r="T129" s="54">
        <v>0</v>
      </c>
      <c r="U129" s="53">
        <v>0</v>
      </c>
      <c r="V129" s="53">
        <v>0</v>
      </c>
      <c r="W129" s="53">
        <v>0</v>
      </c>
      <c r="X129" s="52">
        <f>SUM(T129:W129)</f>
        <v>0</v>
      </c>
      <c r="Y129" s="112"/>
      <c r="Z129" s="111"/>
      <c r="AA129" s="111"/>
      <c r="AB129" s="111"/>
      <c r="AC129" s="47">
        <f>SUM(Y129:AB129)</f>
        <v>0</v>
      </c>
      <c r="AD129" s="110"/>
      <c r="AE129" s="47">
        <f>AC129+AD129</f>
        <v>0</v>
      </c>
    </row>
    <row r="130" spans="1:31" s="57" customFormat="1" ht="15.75" x14ac:dyDescent="0.25">
      <c r="A130" s="87">
        <f>A129+1</f>
        <v>61</v>
      </c>
      <c r="B130" s="45" t="s">
        <v>23</v>
      </c>
      <c r="C130" s="81"/>
      <c r="D130" s="78"/>
      <c r="E130" s="80"/>
      <c r="F130" s="79"/>
      <c r="G130" s="120">
        <v>5.0702347457627122</v>
      </c>
      <c r="H130" s="119"/>
      <c r="I130" s="118"/>
      <c r="J130" s="118"/>
      <c r="K130" s="118"/>
      <c r="L130" s="117"/>
      <c r="M130" s="116"/>
      <c r="N130" s="115"/>
      <c r="O130" s="115"/>
      <c r="P130" s="115"/>
      <c r="Q130" s="113"/>
      <c r="R130" s="114"/>
      <c r="S130" s="113"/>
      <c r="T130" s="54">
        <v>0</v>
      </c>
      <c r="U130" s="53">
        <v>0</v>
      </c>
      <c r="V130" s="53">
        <v>0</v>
      </c>
      <c r="W130" s="53">
        <v>0</v>
      </c>
      <c r="X130" s="52">
        <f>SUM(T130:W130)</f>
        <v>0</v>
      </c>
      <c r="Y130" s="112"/>
      <c r="Z130" s="111"/>
      <c r="AA130" s="111"/>
      <c r="AB130" s="111"/>
      <c r="AC130" s="47">
        <f>SUM(Y130:AB130)</f>
        <v>0</v>
      </c>
      <c r="AD130" s="110"/>
      <c r="AE130" s="47">
        <f>AC130+AD130</f>
        <v>0</v>
      </c>
    </row>
    <row r="131" spans="1:31" s="57" customFormat="1" ht="15.75" x14ac:dyDescent="0.25">
      <c r="A131" s="87"/>
      <c r="B131" s="135" t="s">
        <v>22</v>
      </c>
      <c r="C131" s="99"/>
      <c r="D131" s="96"/>
      <c r="E131" s="98"/>
      <c r="F131" s="97"/>
      <c r="G131" s="133">
        <f>G132+G134</f>
        <v>98.402117000000004</v>
      </c>
      <c r="H131" s="132"/>
      <c r="I131" s="131"/>
      <c r="J131" s="131"/>
      <c r="K131" s="131" t="s">
        <v>19</v>
      </c>
      <c r="L131" s="130" t="s">
        <v>19</v>
      </c>
      <c r="M131" s="129"/>
      <c r="N131" s="128"/>
      <c r="O131" s="128"/>
      <c r="P131" s="128"/>
      <c r="Q131" s="126"/>
      <c r="R131" s="127"/>
      <c r="S131" s="126"/>
      <c r="T131" s="122">
        <f>T132+T134</f>
        <v>0</v>
      </c>
      <c r="U131" s="124">
        <f>U132+U134</f>
        <v>0</v>
      </c>
      <c r="V131" s="124">
        <f>V132+V134</f>
        <v>0</v>
      </c>
      <c r="W131" s="124">
        <f>W132+W134</f>
        <v>75.79301000000001</v>
      </c>
      <c r="X131" s="125">
        <f>X132+X134</f>
        <v>75.79301000000001</v>
      </c>
      <c r="Y131" s="124">
        <f>Y132+Y134</f>
        <v>0</v>
      </c>
      <c r="Z131" s="123">
        <f>Z132+Z134</f>
        <v>0</v>
      </c>
      <c r="AA131" s="123">
        <f>AA132+AA134</f>
        <v>0</v>
      </c>
      <c r="AB131" s="123">
        <f>AB132+AB134</f>
        <v>0</v>
      </c>
      <c r="AC131" s="121">
        <f>AC132+AC134</f>
        <v>0</v>
      </c>
      <c r="AD131" s="122">
        <f>AD132+AD134</f>
        <v>0</v>
      </c>
      <c r="AE131" s="121">
        <f>AC131+AD131</f>
        <v>0</v>
      </c>
    </row>
    <row r="132" spans="1:31" s="57" customFormat="1" ht="15.75" hidden="1" x14ac:dyDescent="0.25">
      <c r="A132" s="87"/>
      <c r="B132" s="134" t="s">
        <v>21</v>
      </c>
      <c r="C132" s="99"/>
      <c r="D132" s="96"/>
      <c r="E132" s="98"/>
      <c r="F132" s="97"/>
      <c r="G132" s="133">
        <f>G133</f>
        <v>0</v>
      </c>
      <c r="H132" s="132"/>
      <c r="I132" s="131"/>
      <c r="J132" s="131"/>
      <c r="K132" s="131"/>
      <c r="L132" s="130"/>
      <c r="M132" s="129"/>
      <c r="N132" s="128"/>
      <c r="O132" s="128"/>
      <c r="P132" s="128"/>
      <c r="Q132" s="126"/>
      <c r="R132" s="127"/>
      <c r="S132" s="126"/>
      <c r="T132" s="122">
        <f>T133</f>
        <v>0</v>
      </c>
      <c r="U132" s="124">
        <f>U133</f>
        <v>0</v>
      </c>
      <c r="V132" s="124">
        <f>V133</f>
        <v>0</v>
      </c>
      <c r="W132" s="124">
        <f>W133</f>
        <v>0</v>
      </c>
      <c r="X132" s="125">
        <f>X133</f>
        <v>0</v>
      </c>
      <c r="Y132" s="124">
        <f>Y133</f>
        <v>0</v>
      </c>
      <c r="Z132" s="123">
        <f>Z133</f>
        <v>0</v>
      </c>
      <c r="AA132" s="123">
        <f>AA133</f>
        <v>0</v>
      </c>
      <c r="AB132" s="123">
        <f>AB133</f>
        <v>0</v>
      </c>
      <c r="AC132" s="121">
        <f>AC133</f>
        <v>0</v>
      </c>
      <c r="AD132" s="122">
        <f>AD133</f>
        <v>0</v>
      </c>
      <c r="AE132" s="121">
        <f>AC132+AD132</f>
        <v>0</v>
      </c>
    </row>
    <row r="133" spans="1:31" s="57" customFormat="1" ht="15.75" hidden="1" x14ac:dyDescent="0.25">
      <c r="A133" s="87"/>
      <c r="B133" s="45"/>
      <c r="C133" s="81"/>
      <c r="D133" s="78"/>
      <c r="E133" s="80"/>
      <c r="F133" s="79"/>
      <c r="G133" s="120"/>
      <c r="H133" s="119"/>
      <c r="I133" s="118"/>
      <c r="J133" s="118"/>
      <c r="K133" s="118"/>
      <c r="L133" s="117"/>
      <c r="M133" s="116"/>
      <c r="N133" s="115"/>
      <c r="O133" s="115"/>
      <c r="P133" s="115"/>
      <c r="Q133" s="113"/>
      <c r="R133" s="114"/>
      <c r="S133" s="113"/>
      <c r="T133" s="54"/>
      <c r="U133" s="53"/>
      <c r="V133" s="53"/>
      <c r="W133" s="53"/>
      <c r="X133" s="52"/>
      <c r="Y133" s="112"/>
      <c r="Z133" s="111"/>
      <c r="AA133" s="111"/>
      <c r="AB133" s="111"/>
      <c r="AC133" s="47"/>
      <c r="AD133" s="110"/>
      <c r="AE133" s="47"/>
    </row>
    <row r="134" spans="1:31" s="57" customFormat="1" ht="15.75" x14ac:dyDescent="0.25">
      <c r="A134" s="87"/>
      <c r="B134" s="134" t="s">
        <v>20</v>
      </c>
      <c r="C134" s="99"/>
      <c r="D134" s="96"/>
      <c r="E134" s="98"/>
      <c r="F134" s="97"/>
      <c r="G134" s="133">
        <f>SUM(G135:G136)</f>
        <v>98.402117000000004</v>
      </c>
      <c r="H134" s="132"/>
      <c r="I134" s="131"/>
      <c r="J134" s="131"/>
      <c r="K134" s="131" t="s">
        <v>19</v>
      </c>
      <c r="L134" s="130" t="s">
        <v>19</v>
      </c>
      <c r="M134" s="129"/>
      <c r="N134" s="128"/>
      <c r="O134" s="128"/>
      <c r="P134" s="128"/>
      <c r="Q134" s="126"/>
      <c r="R134" s="127"/>
      <c r="S134" s="126"/>
      <c r="T134" s="122">
        <f>SUM(T135:T136)</f>
        <v>0</v>
      </c>
      <c r="U134" s="124">
        <f>SUM(U135:U136)</f>
        <v>0</v>
      </c>
      <c r="V134" s="124">
        <f>SUM(V135:V136)</f>
        <v>0</v>
      </c>
      <c r="W134" s="124">
        <f>SUM(W135:W136)</f>
        <v>75.79301000000001</v>
      </c>
      <c r="X134" s="125">
        <f>SUM(X135:X136)</f>
        <v>75.79301000000001</v>
      </c>
      <c r="Y134" s="124">
        <f>SUM(Y135:Y136)</f>
        <v>0</v>
      </c>
      <c r="Z134" s="123">
        <f>SUM(Z135:Z136)</f>
        <v>0</v>
      </c>
      <c r="AA134" s="123">
        <f>SUM(AA135:AA136)</f>
        <v>0</v>
      </c>
      <c r="AB134" s="123">
        <f>SUM(AB135:AB136)</f>
        <v>0</v>
      </c>
      <c r="AC134" s="121">
        <f>SUM(AC135:AC136)</f>
        <v>0</v>
      </c>
      <c r="AD134" s="122">
        <f>SUM(AD135:AD136)</f>
        <v>0</v>
      </c>
      <c r="AE134" s="121">
        <f>AC134+AD134</f>
        <v>0</v>
      </c>
    </row>
    <row r="135" spans="1:31" s="57" customFormat="1" ht="31.5" x14ac:dyDescent="0.25">
      <c r="A135" s="87">
        <f>A130+1</f>
        <v>62</v>
      </c>
      <c r="B135" s="45" t="s">
        <v>18</v>
      </c>
      <c r="C135" s="81"/>
      <c r="D135" s="78"/>
      <c r="E135" s="80"/>
      <c r="F135" s="79"/>
      <c r="G135" s="120">
        <v>46.416093000000004</v>
      </c>
      <c r="H135" s="119"/>
      <c r="I135" s="118"/>
      <c r="J135" s="118"/>
      <c r="K135" s="118" t="s">
        <v>17</v>
      </c>
      <c r="L135" s="117" t="s">
        <v>17</v>
      </c>
      <c r="M135" s="116"/>
      <c r="N135" s="115"/>
      <c r="O135" s="115"/>
      <c r="P135" s="115"/>
      <c r="Q135" s="113"/>
      <c r="R135" s="114"/>
      <c r="S135" s="113"/>
      <c r="T135" s="54">
        <v>0</v>
      </c>
      <c r="U135" s="53">
        <v>0</v>
      </c>
      <c r="V135" s="53">
        <v>0</v>
      </c>
      <c r="W135" s="53">
        <v>46.997730000000004</v>
      </c>
      <c r="X135" s="52">
        <f>SUM(T135:W135)</f>
        <v>46.997730000000004</v>
      </c>
      <c r="Y135" s="112"/>
      <c r="Z135" s="111"/>
      <c r="AA135" s="111"/>
      <c r="AB135" s="111"/>
      <c r="AC135" s="47">
        <f>SUM(Y135:AB135)</f>
        <v>0</v>
      </c>
      <c r="AD135" s="110"/>
      <c r="AE135" s="47">
        <f>AC135+AD135</f>
        <v>0</v>
      </c>
    </row>
    <row r="136" spans="1:31" s="57" customFormat="1" ht="31.5" x14ac:dyDescent="0.25">
      <c r="A136" s="87">
        <f>A135+1</f>
        <v>63</v>
      </c>
      <c r="B136" s="45" t="s">
        <v>16</v>
      </c>
      <c r="C136" s="81"/>
      <c r="D136" s="78"/>
      <c r="E136" s="80"/>
      <c r="F136" s="79"/>
      <c r="G136" s="120">
        <v>51.986024</v>
      </c>
      <c r="H136" s="119"/>
      <c r="I136" s="118"/>
      <c r="J136" s="118"/>
      <c r="K136" s="118" t="s">
        <v>15</v>
      </c>
      <c r="L136" s="117" t="s">
        <v>15</v>
      </c>
      <c r="M136" s="116"/>
      <c r="N136" s="115"/>
      <c r="O136" s="115"/>
      <c r="P136" s="115"/>
      <c r="Q136" s="113"/>
      <c r="R136" s="114"/>
      <c r="S136" s="113"/>
      <c r="T136" s="54">
        <v>0</v>
      </c>
      <c r="U136" s="53">
        <v>0</v>
      </c>
      <c r="V136" s="53">
        <v>0</v>
      </c>
      <c r="W136" s="53">
        <v>28.795279999999998</v>
      </c>
      <c r="X136" s="52">
        <f>SUM(T136:W136)</f>
        <v>28.795279999999998</v>
      </c>
      <c r="Y136" s="112"/>
      <c r="Z136" s="111"/>
      <c r="AA136" s="111"/>
      <c r="AB136" s="111"/>
      <c r="AC136" s="47">
        <f>SUM(Y136:AB136)</f>
        <v>0</v>
      </c>
      <c r="AD136" s="110"/>
      <c r="AE136" s="47">
        <f>AC136+AD136</f>
        <v>0</v>
      </c>
    </row>
    <row r="137" spans="1:31" s="57" customFormat="1" ht="15.75" x14ac:dyDescent="0.25">
      <c r="A137" s="105" t="s">
        <v>14</v>
      </c>
      <c r="B137" s="104" t="s">
        <v>13</v>
      </c>
      <c r="C137" s="99"/>
      <c r="D137" s="96"/>
      <c r="E137" s="98"/>
      <c r="F137" s="97"/>
      <c r="G137" s="103"/>
      <c r="H137" s="102"/>
      <c r="I137" s="101"/>
      <c r="J137" s="101"/>
      <c r="K137" s="101"/>
      <c r="L137" s="100"/>
      <c r="M137" s="99"/>
      <c r="N137" s="98"/>
      <c r="O137" s="98"/>
      <c r="P137" s="98"/>
      <c r="Q137" s="97"/>
      <c r="R137" s="109"/>
      <c r="S137" s="106"/>
      <c r="T137" s="108"/>
      <c r="U137" s="107"/>
      <c r="V137" s="107"/>
      <c r="W137" s="107"/>
      <c r="X137" s="106"/>
      <c r="Y137" s="92"/>
      <c r="Z137" s="91"/>
      <c r="AA137" s="91"/>
      <c r="AB137" s="91"/>
      <c r="AC137" s="90"/>
      <c r="AD137" s="89"/>
      <c r="AE137" s="88">
        <f>AC137+AD137</f>
        <v>0</v>
      </c>
    </row>
    <row r="138" spans="1:31" s="57" customFormat="1" ht="15.75" x14ac:dyDescent="0.25">
      <c r="A138" s="105" t="s">
        <v>12</v>
      </c>
      <c r="B138" s="104" t="s">
        <v>11</v>
      </c>
      <c r="C138" s="99"/>
      <c r="D138" s="96"/>
      <c r="E138" s="98"/>
      <c r="F138" s="97"/>
      <c r="G138" s="103"/>
      <c r="H138" s="102"/>
      <c r="I138" s="101"/>
      <c r="J138" s="101"/>
      <c r="K138" s="101"/>
      <c r="L138" s="100"/>
      <c r="M138" s="99"/>
      <c r="N138" s="98"/>
      <c r="O138" s="98"/>
      <c r="P138" s="98"/>
      <c r="Q138" s="97"/>
      <c r="R138" s="109"/>
      <c r="S138" s="106"/>
      <c r="T138" s="108"/>
      <c r="U138" s="107"/>
      <c r="V138" s="107"/>
      <c r="W138" s="107"/>
      <c r="X138" s="106"/>
      <c r="Y138" s="92"/>
      <c r="Z138" s="91"/>
      <c r="AA138" s="91"/>
      <c r="AB138" s="91"/>
      <c r="AC138" s="90"/>
      <c r="AD138" s="89"/>
      <c r="AE138" s="88">
        <f>AC138+AD138</f>
        <v>0</v>
      </c>
    </row>
    <row r="139" spans="1:31" s="57" customFormat="1" ht="15.75" x14ac:dyDescent="0.25">
      <c r="A139" s="105" t="s">
        <v>10</v>
      </c>
      <c r="B139" s="104" t="s">
        <v>9</v>
      </c>
      <c r="C139" s="99"/>
      <c r="D139" s="96"/>
      <c r="E139" s="98"/>
      <c r="F139" s="97"/>
      <c r="G139" s="103">
        <f>SUM(G140:G142)</f>
        <v>28.511684745762711</v>
      </c>
      <c r="H139" s="102"/>
      <c r="I139" s="101"/>
      <c r="J139" s="101"/>
      <c r="K139" s="101"/>
      <c r="L139" s="100"/>
      <c r="M139" s="99"/>
      <c r="N139" s="98"/>
      <c r="O139" s="98"/>
      <c r="P139" s="98"/>
      <c r="Q139" s="97"/>
      <c r="R139" s="96"/>
      <c r="S139" s="93"/>
      <c r="T139" s="95">
        <f>SUM(T140:T142)</f>
        <v>0</v>
      </c>
      <c r="U139" s="94">
        <f>SUM(U140:U142)</f>
        <v>0</v>
      </c>
      <c r="V139" s="94">
        <f>SUM(V140:V142)</f>
        <v>0</v>
      </c>
      <c r="W139" s="94">
        <f>SUM(W140:W142)</f>
        <v>0</v>
      </c>
      <c r="X139" s="93">
        <f>SUM(X140:X142)</f>
        <v>0</v>
      </c>
      <c r="Y139" s="92">
        <f>SUM(Y140:Y142)</f>
        <v>0</v>
      </c>
      <c r="Z139" s="91">
        <f>SUM(Z140:Z142)</f>
        <v>0</v>
      </c>
      <c r="AA139" s="91">
        <f>SUM(AA140:AA142)</f>
        <v>0</v>
      </c>
      <c r="AB139" s="91">
        <f>SUM(AB140:AB142)</f>
        <v>0</v>
      </c>
      <c r="AC139" s="90">
        <f>SUM(AC140:AC142)</f>
        <v>0</v>
      </c>
      <c r="AD139" s="89">
        <f>SUM(AD140:AD142)</f>
        <v>0</v>
      </c>
      <c r="AE139" s="88">
        <f>AC139+AD139</f>
        <v>0</v>
      </c>
    </row>
    <row r="140" spans="1:31" s="57" customFormat="1" ht="15.75" x14ac:dyDescent="0.25">
      <c r="A140" s="87">
        <f>A136+1</f>
        <v>64</v>
      </c>
      <c r="B140" s="86" t="s">
        <v>8</v>
      </c>
      <c r="C140" s="81"/>
      <c r="D140" s="78"/>
      <c r="E140" s="80"/>
      <c r="F140" s="79"/>
      <c r="G140" s="85">
        <v>23.497451694915256</v>
      </c>
      <c r="H140" s="84"/>
      <c r="I140" s="83"/>
      <c r="J140" s="83"/>
      <c r="K140" s="83"/>
      <c r="L140" s="82"/>
      <c r="M140" s="81"/>
      <c r="N140" s="80"/>
      <c r="O140" s="80"/>
      <c r="P140" s="80"/>
      <c r="Q140" s="79"/>
      <c r="R140" s="78"/>
      <c r="S140" s="77"/>
      <c r="T140" s="54">
        <v>0</v>
      </c>
      <c r="U140" s="53">
        <v>0</v>
      </c>
      <c r="V140" s="53">
        <v>0</v>
      </c>
      <c r="W140" s="53">
        <v>0</v>
      </c>
      <c r="X140" s="76">
        <f>SUM(T140:W140)</f>
        <v>0</v>
      </c>
      <c r="Y140" s="75"/>
      <c r="Z140" s="74"/>
      <c r="AA140" s="74"/>
      <c r="AB140" s="74"/>
      <c r="AC140" s="28">
        <f>SUM(Y140:AB140)</f>
        <v>0</v>
      </c>
      <c r="AD140" s="73"/>
      <c r="AE140" s="72">
        <f>AC140+AD140</f>
        <v>0</v>
      </c>
    </row>
    <row r="141" spans="1:31" s="57" customFormat="1" ht="15.75" x14ac:dyDescent="0.25">
      <c r="A141" s="87">
        <f>A140+1</f>
        <v>65</v>
      </c>
      <c r="B141" s="86" t="s">
        <v>7</v>
      </c>
      <c r="C141" s="81"/>
      <c r="D141" s="78"/>
      <c r="E141" s="80"/>
      <c r="F141" s="79"/>
      <c r="G141" s="85">
        <v>1.7425864406779661</v>
      </c>
      <c r="H141" s="84"/>
      <c r="I141" s="83"/>
      <c r="J141" s="83"/>
      <c r="K141" s="83"/>
      <c r="L141" s="82"/>
      <c r="M141" s="81"/>
      <c r="N141" s="80"/>
      <c r="O141" s="80"/>
      <c r="P141" s="80"/>
      <c r="Q141" s="79"/>
      <c r="R141" s="78"/>
      <c r="S141" s="77"/>
      <c r="T141" s="54">
        <v>0</v>
      </c>
      <c r="U141" s="53">
        <v>0</v>
      </c>
      <c r="V141" s="53">
        <v>0</v>
      </c>
      <c r="W141" s="53">
        <v>0</v>
      </c>
      <c r="X141" s="76">
        <f>SUM(T141:W141)</f>
        <v>0</v>
      </c>
      <c r="Y141" s="75"/>
      <c r="Z141" s="74"/>
      <c r="AA141" s="74"/>
      <c r="AB141" s="74"/>
      <c r="AC141" s="28">
        <f>SUM(Y141:AB141)</f>
        <v>0</v>
      </c>
      <c r="AD141" s="73"/>
      <c r="AE141" s="72">
        <f>AC141+AD141</f>
        <v>0</v>
      </c>
    </row>
    <row r="142" spans="1:31" s="57" customFormat="1" ht="15.75" x14ac:dyDescent="0.25">
      <c r="A142" s="87">
        <f>A141+1</f>
        <v>66</v>
      </c>
      <c r="B142" s="86" t="s">
        <v>6</v>
      </c>
      <c r="C142" s="81"/>
      <c r="D142" s="78"/>
      <c r="E142" s="80"/>
      <c r="F142" s="79"/>
      <c r="G142" s="85">
        <v>3.2716466101694919</v>
      </c>
      <c r="H142" s="84"/>
      <c r="I142" s="83"/>
      <c r="J142" s="83"/>
      <c r="K142" s="83"/>
      <c r="L142" s="82"/>
      <c r="M142" s="81"/>
      <c r="N142" s="80"/>
      <c r="O142" s="80"/>
      <c r="P142" s="80"/>
      <c r="Q142" s="79"/>
      <c r="R142" s="78"/>
      <c r="S142" s="77"/>
      <c r="T142" s="54">
        <v>0</v>
      </c>
      <c r="U142" s="53">
        <v>0</v>
      </c>
      <c r="V142" s="53">
        <v>0</v>
      </c>
      <c r="W142" s="53">
        <v>0</v>
      </c>
      <c r="X142" s="76">
        <f>SUM(T142:W142)</f>
        <v>0</v>
      </c>
      <c r="Y142" s="75"/>
      <c r="Z142" s="74"/>
      <c r="AA142" s="74"/>
      <c r="AB142" s="74"/>
      <c r="AC142" s="28">
        <f>SUM(Y142:AB142)</f>
        <v>0</v>
      </c>
      <c r="AD142" s="73"/>
      <c r="AE142" s="72">
        <f>AC142+AD142</f>
        <v>0</v>
      </c>
    </row>
    <row r="143" spans="1:31" s="57" customFormat="1" ht="15.75" x14ac:dyDescent="0.25">
      <c r="A143" s="71" t="s">
        <v>5</v>
      </c>
      <c r="B143" s="70" t="s">
        <v>4</v>
      </c>
      <c r="C143" s="68"/>
      <c r="D143" s="65"/>
      <c r="E143" s="67"/>
      <c r="F143" s="64"/>
      <c r="G143" s="69">
        <f>SUM(G144:G147)</f>
        <v>215.57120593220341</v>
      </c>
      <c r="H143" s="59"/>
      <c r="I143" s="61"/>
      <c r="J143" s="61"/>
      <c r="K143" s="61"/>
      <c r="L143" s="60"/>
      <c r="M143" s="68"/>
      <c r="N143" s="67"/>
      <c r="O143" s="67"/>
      <c r="P143" s="67"/>
      <c r="Q143" s="66"/>
      <c r="R143" s="65"/>
      <c r="S143" s="64"/>
      <c r="T143" s="59">
        <f>SUM(T144:T147)</f>
        <v>0</v>
      </c>
      <c r="U143" s="62">
        <f>SUM(U144:U147)</f>
        <v>1.895E-3</v>
      </c>
      <c r="V143" s="62">
        <f>SUM(V144:V147)</f>
        <v>0</v>
      </c>
      <c r="W143" s="62">
        <f>SUM(W144:W147)</f>
        <v>0</v>
      </c>
      <c r="X143" s="63">
        <f>SUM(X144:X147)</f>
        <v>1.895E-3</v>
      </c>
      <c r="Y143" s="62">
        <f>SUM(Y144:Y147)</f>
        <v>0</v>
      </c>
      <c r="Z143" s="61">
        <f>SUM(Z144:Z147)</f>
        <v>0</v>
      </c>
      <c r="AA143" s="61">
        <f>SUM(AA144:AA147)</f>
        <v>0</v>
      </c>
      <c r="AB143" s="61">
        <f>SUM(AB144:AB147)</f>
        <v>0</v>
      </c>
      <c r="AC143" s="60">
        <f>SUM(AC144:AC147)</f>
        <v>0</v>
      </c>
      <c r="AD143" s="59">
        <f>SUM(AD144:AD147)</f>
        <v>0</v>
      </c>
      <c r="AE143" s="58">
        <f>AC143+AD143</f>
        <v>0</v>
      </c>
    </row>
    <row r="144" spans="1:31" s="25" customFormat="1" ht="31.5" x14ac:dyDescent="0.25">
      <c r="A144" s="46">
        <f>A142+1</f>
        <v>67</v>
      </c>
      <c r="B144" s="45" t="s">
        <v>3</v>
      </c>
      <c r="C144" s="44"/>
      <c r="D144" s="43"/>
      <c r="E144" s="42"/>
      <c r="F144" s="41"/>
      <c r="G144" s="40">
        <v>211.1336</v>
      </c>
      <c r="H144" s="56"/>
      <c r="I144" s="49"/>
      <c r="J144" s="49"/>
      <c r="K144" s="49"/>
      <c r="L144" s="55"/>
      <c r="M144" s="44"/>
      <c r="N144" s="42"/>
      <c r="O144" s="42"/>
      <c r="P144" s="42"/>
      <c r="Q144" s="41"/>
      <c r="R144" s="43"/>
      <c r="S144" s="41"/>
      <c r="T144" s="54">
        <v>0</v>
      </c>
      <c r="U144" s="53">
        <v>0</v>
      </c>
      <c r="V144" s="53">
        <v>0</v>
      </c>
      <c r="W144" s="53">
        <v>0</v>
      </c>
      <c r="X144" s="52">
        <f>SUM(T144:W144)</f>
        <v>0</v>
      </c>
      <c r="Y144" s="51"/>
      <c r="Z144" s="50"/>
      <c r="AA144" s="49"/>
      <c r="AB144" s="49"/>
      <c r="AC144" s="28">
        <f>SUM(Y144:AB144)</f>
        <v>0</v>
      </c>
      <c r="AD144" s="56"/>
      <c r="AE144" s="47">
        <f>AC144+AD144</f>
        <v>0</v>
      </c>
    </row>
    <row r="145" spans="1:31" s="25" customFormat="1" ht="15.75" x14ac:dyDescent="0.25">
      <c r="A145" s="46">
        <f>A144+1</f>
        <v>68</v>
      </c>
      <c r="B145" s="45" t="s">
        <v>2</v>
      </c>
      <c r="C145" s="44"/>
      <c r="D145" s="43"/>
      <c r="E145" s="42"/>
      <c r="F145" s="41"/>
      <c r="G145" s="40">
        <v>0.3</v>
      </c>
      <c r="H145" s="56"/>
      <c r="I145" s="49"/>
      <c r="J145" s="49"/>
      <c r="K145" s="49"/>
      <c r="L145" s="55"/>
      <c r="M145" s="44"/>
      <c r="N145" s="42"/>
      <c r="O145" s="42"/>
      <c r="P145" s="42"/>
      <c r="Q145" s="41"/>
      <c r="R145" s="43"/>
      <c r="S145" s="41"/>
      <c r="T145" s="54"/>
      <c r="U145" s="53"/>
      <c r="V145" s="53"/>
      <c r="W145" s="53"/>
      <c r="X145" s="52">
        <f>SUM(T145:W145)</f>
        <v>0</v>
      </c>
      <c r="Y145" s="51"/>
      <c r="Z145" s="50"/>
      <c r="AA145" s="49"/>
      <c r="AB145" s="49"/>
      <c r="AC145" s="28">
        <f>SUM(Y145:AB145)</f>
        <v>0</v>
      </c>
      <c r="AD145" s="48">
        <v>0</v>
      </c>
      <c r="AE145" s="47">
        <f>AC145+AD145</f>
        <v>0</v>
      </c>
    </row>
    <row r="146" spans="1:31" s="25" customFormat="1" ht="31.5" x14ac:dyDescent="0.25">
      <c r="A146" s="46">
        <f>A145+1</f>
        <v>69</v>
      </c>
      <c r="B146" s="45" t="s">
        <v>1</v>
      </c>
      <c r="C146" s="44"/>
      <c r="D146" s="43"/>
      <c r="E146" s="42"/>
      <c r="F146" s="41"/>
      <c r="G146" s="40">
        <v>4.1360000000000001</v>
      </c>
      <c r="H146" s="27"/>
      <c r="I146" s="29"/>
      <c r="J146" s="29"/>
      <c r="K146" s="29"/>
      <c r="L146" s="39"/>
      <c r="M146" s="38"/>
      <c r="N146" s="37"/>
      <c r="O146" s="37"/>
      <c r="P146" s="37"/>
      <c r="Q146" s="35"/>
      <c r="R146" s="36"/>
      <c r="S146" s="35"/>
      <c r="T146" s="34"/>
      <c r="U146" s="33"/>
      <c r="V146" s="33"/>
      <c r="W146" s="33"/>
      <c r="X146" s="32">
        <f>SUM(T146:W146)</f>
        <v>0</v>
      </c>
      <c r="Y146" s="31"/>
      <c r="Z146" s="30"/>
      <c r="AA146" s="29"/>
      <c r="AB146" s="29"/>
      <c r="AC146" s="28">
        <f>SUM(Y146:AB146)</f>
        <v>0</v>
      </c>
      <c r="AD146" s="27"/>
      <c r="AE146" s="26">
        <f>AC146+AD146</f>
        <v>0</v>
      </c>
    </row>
    <row r="147" spans="1:31" s="6" customFormat="1" ht="16.5" thickBot="1" x14ac:dyDescent="0.3">
      <c r="A147" s="24">
        <f>A146+1</f>
        <v>70</v>
      </c>
      <c r="B147" s="23" t="s">
        <v>0</v>
      </c>
      <c r="C147" s="19"/>
      <c r="D147" s="17"/>
      <c r="E147" s="18"/>
      <c r="F147" s="16"/>
      <c r="G147" s="22">
        <v>1.6059322033898306E-3</v>
      </c>
      <c r="H147" s="8"/>
      <c r="I147" s="21"/>
      <c r="J147" s="21"/>
      <c r="K147" s="21"/>
      <c r="L147" s="20"/>
      <c r="M147" s="19"/>
      <c r="N147" s="18"/>
      <c r="O147" s="18"/>
      <c r="P147" s="18"/>
      <c r="Q147" s="16"/>
      <c r="R147" s="17"/>
      <c r="S147" s="16"/>
      <c r="T147" s="15">
        <v>0</v>
      </c>
      <c r="U147" s="14">
        <v>1.895E-3</v>
      </c>
      <c r="V147" s="14">
        <v>0</v>
      </c>
      <c r="W147" s="14">
        <v>0</v>
      </c>
      <c r="X147" s="13">
        <f>SUM(T147:W147)</f>
        <v>1.895E-3</v>
      </c>
      <c r="Y147" s="12"/>
      <c r="Z147" s="11"/>
      <c r="AA147" s="10"/>
      <c r="AB147" s="10"/>
      <c r="AC147" s="9">
        <f>SUM(Y147:AB147)</f>
        <v>0</v>
      </c>
      <c r="AD147" s="8"/>
      <c r="AE147" s="7">
        <f>AC147+AD147</f>
        <v>0</v>
      </c>
    </row>
  </sheetData>
  <mergeCells count="18">
    <mergeCell ref="H15:L15"/>
    <mergeCell ref="M15:Q15"/>
    <mergeCell ref="S13:S14"/>
    <mergeCell ref="T13:X13"/>
    <mergeCell ref="Y13:AC13"/>
    <mergeCell ref="AD13:AD14"/>
    <mergeCell ref="AE13:AE14"/>
    <mergeCell ref="C14:F14"/>
    <mergeCell ref="R15:S15"/>
    <mergeCell ref="T15:AE15"/>
    <mergeCell ref="A4:AE4"/>
    <mergeCell ref="A12:A15"/>
    <mergeCell ref="B12:B15"/>
    <mergeCell ref="C12:F13"/>
    <mergeCell ref="G12:G14"/>
    <mergeCell ref="H13:L13"/>
    <mergeCell ref="M13:Q13"/>
    <mergeCell ref="R13:R14"/>
  </mergeCells>
  <pageMargins left="0.70866141732283472" right="0.70866141732283472" top="0.74803149606299213" bottom="0.74803149606299213" header="0.31496062992125984" footer="0.31496062992125984"/>
  <pageSetup paperSize="8" scale="5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1.3.</vt:lpstr>
      <vt:lpstr>'1.3.'!Заголовки_для_печати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2016-02-05T07:25:50Z</dcterms:created>
  <dcterms:modified xsi:type="dcterms:W3CDTF">2016-02-05T07:26:06Z</dcterms:modified>
</cp:coreProperties>
</file>