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585" activeTab="1"/>
  </bookViews>
  <sheets>
    <sheet name="1.1. ЮЯЭС" sheetId="1" r:id="rId1"/>
    <sheet name="1.2. ЮЯЭС" sheetId="2" r:id="rId2"/>
  </sheets>
  <externalReferences>
    <externalReference r:id="rId3"/>
  </externalReferences>
  <definedNames>
    <definedName name="_xlnm.Print_Titles" localSheetId="0">'1.1. ЮЯЭС'!$B:$D</definedName>
    <definedName name="_xlnm.Print_Titles" localSheetId="1">'1.2. ЮЯЭС'!$B:$D</definedName>
    <definedName name="_xlnm.Print_Area" localSheetId="0">'1.1. ЮЯЭС'!$B$2:$O$53</definedName>
    <definedName name="_xlnm.Print_Area" localSheetId="1">'1.2. ЮЯЭС'!$B$2:$Q$98</definedName>
  </definedNames>
  <calcPr calcId="145621" fullCalcOnLoad="1"/>
</workbook>
</file>

<file path=xl/calcChain.xml><?xml version="1.0" encoding="utf-8"?>
<calcChain xmlns="http://schemas.openxmlformats.org/spreadsheetml/2006/main">
  <c r="P91" i="2" l="1"/>
  <c r="B91" i="2"/>
  <c r="K82" i="2"/>
  <c r="E82" i="2"/>
  <c r="K81" i="2"/>
  <c r="E81" i="2"/>
  <c r="K80" i="2"/>
  <c r="E80" i="2"/>
  <c r="K79" i="2"/>
  <c r="E79" i="2"/>
  <c r="K78" i="2"/>
  <c r="E78" i="2"/>
  <c r="K77" i="2"/>
  <c r="E77" i="2"/>
  <c r="K76" i="2"/>
  <c r="E76" i="2"/>
  <c r="K65" i="2"/>
  <c r="I65" i="2"/>
  <c r="J65" i="2" s="1"/>
  <c r="E65" i="2"/>
  <c r="K64" i="2"/>
  <c r="I64" i="2"/>
  <c r="J64" i="2" s="1"/>
  <c r="G64" i="2"/>
  <c r="E64" i="2"/>
  <c r="K63" i="2"/>
  <c r="J63" i="2"/>
  <c r="I63" i="2"/>
  <c r="E63" i="2"/>
  <c r="K62" i="2"/>
  <c r="G62" i="2"/>
  <c r="I62" i="2" s="1"/>
  <c r="J62" i="2" s="1"/>
  <c r="E62" i="2"/>
  <c r="K61" i="2"/>
  <c r="I61" i="2"/>
  <c r="J61" i="2" s="1"/>
  <c r="E61" i="2"/>
  <c r="K60" i="2"/>
  <c r="H60" i="2"/>
  <c r="G60" i="2"/>
  <c r="I60" i="2" s="1"/>
  <c r="F60" i="2"/>
  <c r="J60" i="2" s="1"/>
  <c r="E60" i="2"/>
  <c r="K59" i="2"/>
  <c r="J59" i="2"/>
  <c r="I59" i="2"/>
  <c r="E59" i="2"/>
  <c r="K58" i="2"/>
  <c r="E58" i="2"/>
  <c r="K57" i="2"/>
  <c r="I57" i="2"/>
  <c r="J57" i="2" s="1"/>
  <c r="E57" i="2"/>
  <c r="K56" i="2"/>
  <c r="E56" i="2"/>
  <c r="K55" i="2"/>
  <c r="H55" i="2"/>
  <c r="G55" i="2"/>
  <c r="I55" i="2" s="1"/>
  <c r="F55" i="2"/>
  <c r="J55" i="2" s="1"/>
  <c r="E55" i="2"/>
  <c r="K54" i="2"/>
  <c r="H54" i="2"/>
  <c r="H49" i="2" s="1"/>
  <c r="F54" i="2"/>
  <c r="F49" i="2" s="1"/>
  <c r="E54" i="2"/>
  <c r="K53" i="2"/>
  <c r="I53" i="2"/>
  <c r="J53" i="2" s="1"/>
  <c r="E53" i="2"/>
  <c r="K52" i="2"/>
  <c r="I52" i="2"/>
  <c r="J52" i="2" s="1"/>
  <c r="E52" i="2"/>
  <c r="K51" i="2"/>
  <c r="I51" i="2"/>
  <c r="J51" i="2" s="1"/>
  <c r="E51" i="2"/>
  <c r="K50" i="2"/>
  <c r="I50" i="2"/>
  <c r="J50" i="2" s="1"/>
  <c r="E50" i="2"/>
  <c r="K49" i="2"/>
  <c r="E49" i="2"/>
  <c r="K48" i="2"/>
  <c r="E48" i="2"/>
  <c r="K47" i="2"/>
  <c r="H47" i="2"/>
  <c r="G47" i="2"/>
  <c r="G54" i="2" s="1"/>
  <c r="F47" i="2"/>
  <c r="E47" i="2"/>
  <c r="K46" i="2"/>
  <c r="J46" i="2"/>
  <c r="I46" i="2"/>
  <c r="E46" i="2"/>
  <c r="K45" i="2"/>
  <c r="J45" i="2"/>
  <c r="I45" i="2"/>
  <c r="E45" i="2"/>
  <c r="K44" i="2"/>
  <c r="J44" i="2"/>
  <c r="I44" i="2"/>
  <c r="E44" i="2"/>
  <c r="K43" i="2"/>
  <c r="H43" i="2"/>
  <c r="G43" i="2"/>
  <c r="I43" i="2" s="1"/>
  <c r="F43" i="2"/>
  <c r="J43" i="2" s="1"/>
  <c r="E43" i="2"/>
  <c r="K42" i="2"/>
  <c r="I42" i="2"/>
  <c r="J42" i="2" s="1"/>
  <c r="E42" i="2"/>
  <c r="K41" i="2"/>
  <c r="I41" i="2"/>
  <c r="J41" i="2" s="1"/>
  <c r="E41" i="2"/>
  <c r="K40" i="2"/>
  <c r="I40" i="2"/>
  <c r="J40" i="2" s="1"/>
  <c r="E40" i="2"/>
  <c r="K39" i="2"/>
  <c r="I39" i="2"/>
  <c r="J39" i="2" s="1"/>
  <c r="E39" i="2"/>
  <c r="K38" i="2"/>
  <c r="I38" i="2"/>
  <c r="J38" i="2" s="1"/>
  <c r="E38" i="2"/>
  <c r="K37" i="2"/>
  <c r="H37" i="2"/>
  <c r="G37" i="2"/>
  <c r="I37" i="2" s="1"/>
  <c r="F37" i="2"/>
  <c r="J37" i="2" s="1"/>
  <c r="E37" i="2"/>
  <c r="K36" i="2"/>
  <c r="J36" i="2"/>
  <c r="I36" i="2"/>
  <c r="E36" i="2"/>
  <c r="K35" i="2"/>
  <c r="J35" i="2"/>
  <c r="I35" i="2"/>
  <c r="E35" i="2"/>
  <c r="K34" i="2"/>
  <c r="J34" i="2"/>
  <c r="I34" i="2"/>
  <c r="E34" i="2"/>
  <c r="K33" i="2"/>
  <c r="H33" i="2"/>
  <c r="G33" i="2"/>
  <c r="I33" i="2" s="1"/>
  <c r="F33" i="2"/>
  <c r="E33" i="2"/>
  <c r="K32" i="2"/>
  <c r="I32" i="2"/>
  <c r="E32" i="2"/>
  <c r="K31" i="2"/>
  <c r="I31" i="2"/>
  <c r="J31" i="2" s="1"/>
  <c r="E31" i="2"/>
  <c r="K30" i="2"/>
  <c r="I30" i="2"/>
  <c r="J30" i="2" s="1"/>
  <c r="E30" i="2"/>
  <c r="K29" i="2"/>
  <c r="I29" i="2"/>
  <c r="J29" i="2" s="1"/>
  <c r="E29" i="2"/>
  <c r="K28" i="2"/>
  <c r="H28" i="2"/>
  <c r="G28" i="2"/>
  <c r="I28" i="2" s="1"/>
  <c r="F28" i="2"/>
  <c r="J28" i="2" s="1"/>
  <c r="E28" i="2"/>
  <c r="K27" i="2"/>
  <c r="J27" i="2"/>
  <c r="I27" i="2"/>
  <c r="E27" i="2"/>
  <c r="K26" i="2"/>
  <c r="J26" i="2"/>
  <c r="I26" i="2"/>
  <c r="E26" i="2"/>
  <c r="K25" i="2"/>
  <c r="J25" i="2"/>
  <c r="I25" i="2"/>
  <c r="E25" i="2"/>
  <c r="K24" i="2"/>
  <c r="J24" i="2"/>
  <c r="I24" i="2"/>
  <c r="E24" i="2"/>
  <c r="K23" i="2"/>
  <c r="J23" i="2"/>
  <c r="I23" i="2"/>
  <c r="E23" i="2"/>
  <c r="K22" i="2"/>
  <c r="H22" i="2"/>
  <c r="H20" i="2" s="1"/>
  <c r="H48" i="2" s="1"/>
  <c r="G22" i="2"/>
  <c r="F22" i="2"/>
  <c r="F20" i="2" s="1"/>
  <c r="E22" i="2"/>
  <c r="K21" i="2"/>
  <c r="I21" i="2"/>
  <c r="J21" i="2" s="1"/>
  <c r="E21" i="2"/>
  <c r="K20" i="2"/>
  <c r="I20" i="2"/>
  <c r="G20" i="2"/>
  <c r="E20" i="2"/>
  <c r="K19" i="2"/>
  <c r="E19" i="2"/>
  <c r="K16" i="2"/>
  <c r="E16" i="2"/>
  <c r="M14" i="2"/>
  <c r="J34" i="1"/>
  <c r="E34" i="1"/>
  <c r="J33" i="1"/>
  <c r="I33" i="1"/>
  <c r="E33" i="1"/>
  <c r="J32" i="1"/>
  <c r="E32" i="1"/>
  <c r="J31" i="1"/>
  <c r="G31" i="1"/>
  <c r="E31" i="1"/>
  <c r="J30" i="1"/>
  <c r="I30" i="1"/>
  <c r="E30" i="1"/>
  <c r="J29" i="1"/>
  <c r="E29" i="1"/>
  <c r="J28" i="1"/>
  <c r="I28" i="1"/>
  <c r="E28" i="1"/>
  <c r="J27" i="1"/>
  <c r="I27" i="1"/>
  <c r="E27" i="1"/>
  <c r="J26" i="1"/>
  <c r="I26" i="1"/>
  <c r="E26" i="1"/>
  <c r="J25" i="1"/>
  <c r="I25" i="1"/>
  <c r="E25" i="1"/>
  <c r="J24" i="1"/>
  <c r="H24" i="1"/>
  <c r="H29" i="1" s="1"/>
  <c r="H31" i="1" s="1"/>
  <c r="F24" i="1"/>
  <c r="F29" i="1" s="1"/>
  <c r="F31" i="1" s="1"/>
  <c r="E24" i="1"/>
  <c r="J23" i="1"/>
  <c r="E23" i="1"/>
  <c r="J22" i="1"/>
  <c r="I22" i="1"/>
  <c r="E22" i="1"/>
  <c r="J21" i="1"/>
  <c r="H21" i="1"/>
  <c r="G21" i="1"/>
  <c r="G24" i="1" s="1"/>
  <c r="G29" i="1" s="1"/>
  <c r="F21" i="1"/>
  <c r="E21" i="1"/>
  <c r="J20" i="1"/>
  <c r="I20" i="1"/>
  <c r="I21" i="1" s="1"/>
  <c r="I24" i="1" s="1"/>
  <c r="I29" i="1" s="1"/>
  <c r="I31" i="1" s="1"/>
  <c r="E20" i="1"/>
  <c r="J19" i="1"/>
  <c r="I19" i="1"/>
  <c r="E19" i="1"/>
  <c r="J16" i="1"/>
  <c r="E16" i="1"/>
  <c r="J14" i="1"/>
  <c r="J20" i="2" l="1"/>
  <c r="F48" i="2"/>
  <c r="I54" i="2"/>
  <c r="G49" i="2"/>
  <c r="I49" i="2" s="1"/>
  <c r="J49" i="2" s="1"/>
  <c r="H19" i="2"/>
  <c r="G48" i="2"/>
  <c r="I48" i="2" s="1"/>
  <c r="G19" i="2"/>
  <c r="I22" i="2"/>
  <c r="J22" i="2"/>
  <c r="J33" i="2"/>
  <c r="I47" i="2"/>
  <c r="J47" i="2" s="1"/>
  <c r="J54" i="2"/>
  <c r="J32" i="2"/>
  <c r="G58" i="2" l="1"/>
  <c r="I19" i="2"/>
  <c r="H58" i="2"/>
  <c r="J48" i="2"/>
  <c r="F19" i="2"/>
  <c r="F58" i="2" l="1"/>
  <c r="J19" i="2"/>
  <c r="I58" i="2"/>
  <c r="J58" i="2" l="1"/>
</calcChain>
</file>

<file path=xl/sharedStrings.xml><?xml version="1.0" encoding="utf-8"?>
<sst xmlns="http://schemas.openxmlformats.org/spreadsheetml/2006/main" count="388" uniqueCount="175">
  <si>
    <t>Таблица 1.1.</t>
  </si>
  <si>
    <t>Показатели раздельного учета доходов и расходов 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</si>
  <si>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</si>
  <si>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</si>
  <si>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</si>
  <si>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</si>
  <si>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</si>
  <si>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</si>
  <si>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</si>
  <si>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</si>
  <si>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</si>
  <si>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</si>
  <si>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</si>
  <si>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</si>
  <si>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АО "ДРСК" "Южно-Якутские ЭС"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</si>
  <si>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</si>
  <si>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</si>
  <si>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</si>
  <si>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</si>
  <si>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</si>
  <si>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</si>
  <si>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</si>
  <si>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</si>
  <si>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</si>
  <si>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</si>
  <si>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</si>
  <si>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</si>
  <si>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</si>
  <si>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</si>
  <si>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</si>
  <si>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</si>
  <si>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</si>
  <si>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</si>
  <si>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</si>
  <si>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</si>
  <si>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</si>
  <si>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</si>
  <si>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</si>
  <si>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</si>
  <si>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</si>
  <si>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</si>
  <si>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</si>
  <si>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</si>
  <si>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</si>
  <si>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</si>
  <si>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</si>
  <si>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</si>
  <si>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</si>
  <si>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</si>
  <si>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</si>
  <si>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</si>
  <si>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</si>
  <si>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</si>
  <si>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</si>
  <si>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</si>
  <si>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</si>
  <si>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</si>
  <si>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</si>
  <si>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</si>
  <si>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</si>
  <si>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</si>
  <si>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</si>
  <si>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</si>
  <si>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</si>
  <si>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</si>
  <si>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</si>
  <si>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</si>
  <si>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</si>
  <si>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</si>
  <si>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</si>
  <si>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</si>
  <si>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И.о. Генерального директора</t>
  </si>
  <si>
    <t>А.Г. Палей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</si>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</sst>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43" applyBorder="0">
      <alignment horizontal="center" vertical="center" wrapText="1"/>
    </xf>
    <xf numFmtId="0" fontId="12" fillId="0" borderId="0"/>
  </cellStyleXfs>
  <cellXfs count="158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Continuous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/>
    <xf numFmtId="0" fontId="5" fillId="0" borderId="1" xfId="0" applyFont="1" applyFill="1" applyBorder="1"/>
    <xf numFmtId="0" fontId="2" fillId="0" borderId="1" xfId="0" applyFont="1" applyFill="1" applyBorder="1"/>
    <xf numFmtId="0" fontId="5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0" fillId="0" borderId="5" xfId="0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 indent="2"/>
    </xf>
    <xf numFmtId="0" fontId="7" fillId="0" borderId="0" xfId="0" applyFont="1" applyFill="1"/>
    <xf numFmtId="0" fontId="5" fillId="0" borderId="0" xfId="0" applyFont="1" applyFill="1"/>
    <xf numFmtId="0" fontId="7" fillId="0" borderId="1" xfId="0" applyFont="1" applyFill="1" applyBorder="1"/>
    <xf numFmtId="0" fontId="5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Continuous" vertical="top"/>
    </xf>
    <xf numFmtId="0" fontId="5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3" fontId="9" fillId="0" borderId="0" xfId="0" applyNumberFormat="1" applyFont="1" applyFill="1"/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0" fontId="10" fillId="0" borderId="0" xfId="0" applyFont="1" applyFill="1" applyAlignment="1">
      <alignment horizontal="left" indent="2"/>
    </xf>
    <xf numFmtId="0" fontId="4" fillId="0" borderId="0" xfId="0" applyNumberFormat="1" applyFont="1" applyFill="1" applyAlignment="1">
      <alignment horizontal="centerContinuous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49" fontId="6" fillId="0" borderId="27" xfId="0" applyNumberFormat="1" applyFont="1" applyFill="1" applyBorder="1" applyAlignment="1">
      <alignment horizontal="left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3" fontId="6" fillId="0" borderId="28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30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 wrapText="1"/>
    </xf>
    <xf numFmtId="49" fontId="6" fillId="0" borderId="31" xfId="0" applyNumberFormat="1" applyFont="1" applyFill="1" applyBorder="1" applyAlignment="1">
      <alignment horizontal="left" vertical="center" wrapText="1" indent="2"/>
    </xf>
    <xf numFmtId="49" fontId="6" fillId="0" borderId="32" xfId="0" applyNumberFormat="1" applyFont="1" applyFill="1" applyBorder="1" applyAlignment="1">
      <alignment horizontal="center" vertical="center" wrapText="1"/>
    </xf>
    <xf numFmtId="3" fontId="6" fillId="0" borderId="32" xfId="0" applyNumberFormat="1" applyFont="1" applyFill="1" applyBorder="1" applyAlignment="1">
      <alignment horizontal="right" vertical="center"/>
    </xf>
    <xf numFmtId="3" fontId="6" fillId="0" borderId="33" xfId="0" applyNumberFormat="1" applyFont="1" applyFill="1" applyBorder="1" applyAlignment="1">
      <alignment horizontal="right" vertical="center"/>
    </xf>
    <xf numFmtId="3" fontId="6" fillId="0" borderId="34" xfId="0" applyNumberFormat="1" applyFont="1" applyFill="1" applyBorder="1" applyAlignment="1">
      <alignment horizontal="right" vertical="center"/>
    </xf>
    <xf numFmtId="3" fontId="6" fillId="0" borderId="35" xfId="0" applyNumberFormat="1" applyFont="1" applyFill="1" applyBorder="1" applyAlignment="1">
      <alignment horizontal="right" vertical="center"/>
    </xf>
    <xf numFmtId="0" fontId="1" fillId="0" borderId="36" xfId="0" applyFont="1" applyFill="1" applyBorder="1" applyAlignment="1">
      <alignment horizontal="center" vertical="center" wrapText="1"/>
    </xf>
    <xf numFmtId="2" fontId="6" fillId="0" borderId="0" xfId="0" applyNumberFormat="1" applyFont="1" applyFill="1"/>
    <xf numFmtId="4" fontId="6" fillId="0" borderId="0" xfId="0" applyNumberFormat="1" applyFont="1" applyFill="1"/>
    <xf numFmtId="49" fontId="2" fillId="0" borderId="31" xfId="0" applyNumberFormat="1" applyFont="1" applyFill="1" applyBorder="1" applyAlignment="1">
      <alignment horizontal="left" vertical="center" wrapText="1" indent="3"/>
    </xf>
    <xf numFmtId="49" fontId="2" fillId="0" borderId="32" xfId="0" applyNumberFormat="1" applyFont="1" applyFill="1" applyBorder="1" applyAlignment="1">
      <alignment horizontal="center" vertical="center" wrapText="1"/>
    </xf>
    <xf numFmtId="3" fontId="2" fillId="0" borderId="32" xfId="0" applyNumberFormat="1" applyFont="1" applyFill="1" applyBorder="1" applyAlignment="1">
      <alignment horizontal="right" vertical="center"/>
    </xf>
    <xf numFmtId="3" fontId="2" fillId="0" borderId="33" xfId="0" applyNumberFormat="1" applyFont="1" applyFill="1" applyBorder="1" applyAlignment="1">
      <alignment horizontal="right" vertical="center"/>
    </xf>
    <xf numFmtId="3" fontId="2" fillId="0" borderId="34" xfId="0" applyNumberFormat="1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left" vertical="center" wrapText="1" indent="5"/>
    </xf>
    <xf numFmtId="3" fontId="2" fillId="0" borderId="37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2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left" vertical="center" wrapText="1" indent="4"/>
    </xf>
    <xf numFmtId="0" fontId="1" fillId="0" borderId="28" xfId="0" applyFont="1" applyFill="1" applyBorder="1" applyAlignment="1">
      <alignment horizontal="center" vertical="center"/>
    </xf>
    <xf numFmtId="3" fontId="6" fillId="0" borderId="0" xfId="0" applyNumberFormat="1" applyFont="1" applyFill="1"/>
    <xf numFmtId="0" fontId="2" fillId="0" borderId="32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6" fillId="0" borderId="31" xfId="0" applyNumberFormat="1" applyFont="1" applyFill="1" applyBorder="1" applyAlignment="1">
      <alignment horizontal="left" vertical="center" wrapText="1"/>
    </xf>
    <xf numFmtId="3" fontId="6" fillId="0" borderId="38" xfId="0" applyNumberFormat="1" applyFont="1" applyFill="1" applyBorder="1" applyAlignment="1">
      <alignment vertical="center"/>
    </xf>
    <xf numFmtId="49" fontId="2" fillId="0" borderId="31" xfId="0" applyNumberFormat="1" applyFont="1" applyFill="1" applyBorder="1" applyAlignment="1">
      <alignment horizontal="left" vertical="center" wrapText="1" indent="2"/>
    </xf>
    <xf numFmtId="3" fontId="2" fillId="0" borderId="32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34" xfId="0" applyNumberFormat="1" applyFont="1" applyFill="1" applyBorder="1" applyAlignment="1">
      <alignment vertical="center"/>
    </xf>
    <xf numFmtId="3" fontId="2" fillId="0" borderId="38" xfId="0" applyNumberFormat="1" applyFont="1" applyFill="1" applyBorder="1" applyAlignment="1">
      <alignment vertical="center"/>
    </xf>
    <xf numFmtId="3" fontId="2" fillId="0" borderId="38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49" fontId="6" fillId="0" borderId="31" xfId="0" applyNumberFormat="1" applyFont="1" applyFill="1" applyBorder="1" applyAlignment="1">
      <alignment vertical="center"/>
    </xf>
    <xf numFmtId="49" fontId="2" fillId="0" borderId="32" xfId="0" applyNumberFormat="1" applyFont="1" applyFill="1" applyBorder="1" applyAlignment="1">
      <alignment vertical="center" wrapText="1"/>
    </xf>
    <xf numFmtId="3" fontId="2" fillId="0" borderId="32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2" fillId="0" borderId="38" xfId="0" applyNumberFormat="1" applyFont="1" applyFill="1" applyBorder="1" applyAlignment="1">
      <alignment horizontal="right" vertical="center" wrapText="1"/>
    </xf>
    <xf numFmtId="3" fontId="2" fillId="0" borderId="31" xfId="0" applyNumberFormat="1" applyFont="1" applyFill="1" applyBorder="1" applyAlignment="1">
      <alignment horizontal="right" vertical="center" wrapText="1"/>
    </xf>
    <xf numFmtId="3" fontId="2" fillId="0" borderId="32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wrapText="1" indent="3"/>
    </xf>
    <xf numFmtId="0" fontId="2" fillId="0" borderId="32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left" vertical="center" wrapText="1" indent="3"/>
    </xf>
    <xf numFmtId="49" fontId="2" fillId="0" borderId="39" xfId="0" applyNumberFormat="1" applyFont="1" applyFill="1" applyBorder="1" applyAlignment="1">
      <alignment horizontal="left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3" fontId="2" fillId="0" borderId="40" xfId="0" applyNumberFormat="1" applyFont="1" applyFill="1" applyBorder="1" applyAlignment="1">
      <alignment horizontal="right" vertical="center"/>
    </xf>
    <xf numFmtId="3" fontId="2" fillId="0" borderId="16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 vertical="center"/>
    </xf>
    <xf numFmtId="3" fontId="2" fillId="0" borderId="4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/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Continuous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left" vertical="center"/>
    </xf>
    <xf numFmtId="1" fontId="2" fillId="0" borderId="42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/>
    <xf numFmtId="0" fontId="0" fillId="0" borderId="5" xfId="0" applyFill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Continuous" vertical="top"/>
    </xf>
    <xf numFmtId="0" fontId="2" fillId="0" borderId="0" xfId="0" applyFont="1" applyFill="1" applyAlignment="1">
      <alignment horizontal="right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56;&#1048;&#1050;&#1040;&#1047;%20585/2015/6%20&#1084;&#1077;&#1089;&#1103;&#1094;&#1077;&#1074;%202015/&#1058;&#1072;&#1073;&#1083;&#1080;&#1094;&#1099;%201.1%20&#1080;%201.2_1%20&#1082;&#1074;.%202014%20-6%20&#1084;&#1077;&#1089;.%202015%20&#1075;&#1075;.%20-&#1076;&#1083;&#1103;%20&#1086;&#1090;&#1087;&#1088;&#1072;&#1074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Лист1"/>
    </sheetNames>
    <sheetDataSet>
      <sheetData sheetId="0">
        <row r="14">
          <cell r="J14" t="str">
            <v>6 месяцев 2015 года</v>
          </cell>
        </row>
        <row r="16">
          <cell r="E16" t="str">
            <v>За отчетный период, всего по предприятию (6 месяцев 2015 г. факт)</v>
          </cell>
          <cell r="J16" t="str">
            <v>За аналогичный период предыдущего года, всего по предприятию (6 месяцев 2014 г.факт)</v>
          </cell>
        </row>
        <row r="19">
          <cell r="E19">
            <v>12887422.11871391</v>
          </cell>
          <cell r="J19">
            <v>12635625.532753</v>
          </cell>
        </row>
        <row r="20">
          <cell r="E20">
            <v>12188154.43778</v>
          </cell>
          <cell r="J20">
            <v>11359454.937349999</v>
          </cell>
        </row>
        <row r="21">
          <cell r="E21">
            <v>699267.68093390949</v>
          </cell>
          <cell r="J21">
            <v>1276170.595403</v>
          </cell>
        </row>
        <row r="22">
          <cell r="E22">
            <v>31625.096319999997</v>
          </cell>
          <cell r="J22">
            <v>395.61381999999998</v>
          </cell>
        </row>
        <row r="23">
          <cell r="E23" t="str">
            <v>х</v>
          </cell>
          <cell r="J23" t="str">
            <v>х</v>
          </cell>
        </row>
        <row r="24">
          <cell r="E24">
            <v>667642.58461390948</v>
          </cell>
          <cell r="J24">
            <v>1275774.9815829999</v>
          </cell>
        </row>
        <row r="25">
          <cell r="E25">
            <v>25739.228940000001</v>
          </cell>
          <cell r="J25">
            <v>31224.125049999999</v>
          </cell>
        </row>
        <row r="26">
          <cell r="E26">
            <v>615383.53943999996</v>
          </cell>
          <cell r="J26">
            <v>391836.1</v>
          </cell>
        </row>
        <row r="27">
          <cell r="E27">
            <v>131721.52477000005</v>
          </cell>
          <cell r="J27">
            <v>113211.58274</v>
          </cell>
        </row>
        <row r="28">
          <cell r="E28">
            <v>488856.33906000014</v>
          </cell>
          <cell r="J28">
            <v>211690.51762067</v>
          </cell>
        </row>
        <row r="29">
          <cell r="E29">
            <v>-279136.54017609055</v>
          </cell>
          <cell r="J29">
            <v>816684.07175233099</v>
          </cell>
        </row>
        <row r="30">
          <cell r="E30">
            <v>37517.707654251324</v>
          </cell>
          <cell r="J30">
            <v>275351.71081550198</v>
          </cell>
        </row>
        <row r="31">
          <cell r="E31">
            <v>-316654.24783034186</v>
          </cell>
          <cell r="J31">
            <v>541332.36093682796</v>
          </cell>
        </row>
        <row r="33">
          <cell r="E33">
            <v>4825.1000000000004</v>
          </cell>
          <cell r="J33">
            <v>3370.77</v>
          </cell>
        </row>
        <row r="34">
          <cell r="E34">
            <v>48843.725149999998</v>
          </cell>
          <cell r="J34">
            <v>4928.7481299999999</v>
          </cell>
        </row>
        <row r="46">
          <cell r="B46" t="str">
            <v>И.о. Генерального директора</v>
          </cell>
          <cell r="N46" t="str">
            <v>А.Г. Палей</v>
          </cell>
        </row>
      </sheetData>
      <sheetData sheetId="1">
        <row r="14">
          <cell r="M14" t="str">
            <v>6 месяцев 2015 года</v>
          </cell>
        </row>
        <row r="16">
          <cell r="E16" t="str">
            <v>За отчетный период, всего по предприятию (6 месяцев 2015 г. факт)</v>
          </cell>
          <cell r="K16" t="str">
            <v>За аналогичный период предыдущего года, всего по предприятию (6 месяцев 2014 г.факт)</v>
          </cell>
        </row>
        <row r="19">
          <cell r="E19">
            <v>12835163.07354</v>
          </cell>
          <cell r="K19">
            <v>11751686.65117</v>
          </cell>
        </row>
        <row r="20">
          <cell r="E20">
            <v>2293908.6379399598</v>
          </cell>
          <cell r="K20">
            <v>1823805.3460200001</v>
          </cell>
        </row>
        <row r="21">
          <cell r="E21">
            <v>287757.25899999996</v>
          </cell>
          <cell r="K21">
            <v>196003.39064</v>
          </cell>
        </row>
        <row r="22">
          <cell r="E22">
            <v>1853632.6010299595</v>
          </cell>
          <cell r="K22">
            <v>1484950.5570100001</v>
          </cell>
        </row>
        <row r="23">
          <cell r="E23">
            <v>563407.62167652324</v>
          </cell>
          <cell r="K23">
            <v>443805.87832122698</v>
          </cell>
        </row>
        <row r="24">
          <cell r="E24">
            <v>383629.05283941637</v>
          </cell>
          <cell r="K24">
            <v>317171.53494110802</v>
          </cell>
        </row>
        <row r="25">
          <cell r="E25">
            <v>387815.79469781398</v>
          </cell>
          <cell r="K25">
            <v>311600.62375038501</v>
          </cell>
        </row>
        <row r="26">
          <cell r="E26">
            <v>518780.13181620603</v>
          </cell>
          <cell r="K26">
            <v>412372.51999728102</v>
          </cell>
        </row>
        <row r="27">
          <cell r="E27">
            <v>152518.77791</v>
          </cell>
          <cell r="K27">
            <v>142851.39837000001</v>
          </cell>
        </row>
        <row r="28">
          <cell r="E28">
            <v>4992437.5547500001</v>
          </cell>
          <cell r="K28">
            <v>5172458.3023800002</v>
          </cell>
        </row>
        <row r="29">
          <cell r="E29">
            <v>17578.955179999997</v>
          </cell>
          <cell r="K29">
            <v>12257.43123</v>
          </cell>
        </row>
        <row r="30">
          <cell r="E30">
            <v>2443174.4839400002</v>
          </cell>
          <cell r="K30">
            <v>2467741.2242100001</v>
          </cell>
        </row>
        <row r="31">
          <cell r="E31">
            <v>2405016.9971500002</v>
          </cell>
          <cell r="K31">
            <v>2616669.44</v>
          </cell>
        </row>
        <row r="32">
          <cell r="E32">
            <v>126667.11848</v>
          </cell>
          <cell r="K32">
            <v>75790.206940000004</v>
          </cell>
        </row>
        <row r="33">
          <cell r="E33">
            <v>2574184.3788300022</v>
          </cell>
          <cell r="K33">
            <v>2155653.2428700002</v>
          </cell>
        </row>
        <row r="34">
          <cell r="E34">
            <v>721151.542344596</v>
          </cell>
          <cell r="K34">
            <v>625302.28346262104</v>
          </cell>
        </row>
        <row r="35">
          <cell r="E35">
            <v>743097.285063916</v>
          </cell>
          <cell r="K35">
            <v>617676.64878199098</v>
          </cell>
        </row>
        <row r="36">
          <cell r="E36">
            <v>1109935.55142149</v>
          </cell>
          <cell r="K36">
            <v>912674.31062538805</v>
          </cell>
        </row>
        <row r="37">
          <cell r="E37">
            <v>7305.4650000000001</v>
          </cell>
          <cell r="K37">
            <v>7108.4035000000003</v>
          </cell>
        </row>
        <row r="38">
          <cell r="E38">
            <v>1197.4849999999999</v>
          </cell>
          <cell r="K38">
            <v>1175.5540000000001</v>
          </cell>
        </row>
        <row r="39">
          <cell r="E39">
            <v>1901.335</v>
          </cell>
          <cell r="K39">
            <v>1850.837</v>
          </cell>
        </row>
        <row r="40">
          <cell r="E40">
            <v>4206.6450000000004</v>
          </cell>
          <cell r="K40">
            <v>4082.0124999999998</v>
          </cell>
        </row>
        <row r="41">
          <cell r="E41">
            <v>758890.20070000004</v>
          </cell>
          <cell r="K41">
            <v>629100.65402000002</v>
          </cell>
        </row>
        <row r="42">
          <cell r="E42">
            <v>1020777.7857100001</v>
          </cell>
          <cell r="K42">
            <v>1098965.5214199999</v>
          </cell>
        </row>
        <row r="43">
          <cell r="E43">
            <v>136100.84101</v>
          </cell>
          <cell r="K43">
            <v>113162.48341</v>
          </cell>
        </row>
        <row r="44">
          <cell r="E44">
            <v>136100.84101</v>
          </cell>
          <cell r="K44">
            <v>113162.48341</v>
          </cell>
        </row>
        <row r="46">
          <cell r="E46">
            <v>127664.85785999999</v>
          </cell>
          <cell r="K46">
            <v>98147.335000000006</v>
          </cell>
        </row>
        <row r="47">
          <cell r="E47">
            <v>615383.53943999996</v>
          </cell>
          <cell r="K47">
            <v>391836.1</v>
          </cell>
        </row>
        <row r="48">
          <cell r="E48">
            <v>315815.27730003779</v>
          </cell>
          <cell r="K48">
            <v>268557.66604999901</v>
          </cell>
        </row>
        <row r="49">
          <cell r="E49">
            <v>1488856.3390600001</v>
          </cell>
          <cell r="K49">
            <v>211690.51762067</v>
          </cell>
        </row>
        <row r="50">
          <cell r="E50">
            <v>1000000</v>
          </cell>
          <cell r="K50">
            <v>0</v>
          </cell>
        </row>
        <row r="51">
          <cell r="E51">
            <v>0</v>
          </cell>
          <cell r="K51">
            <v>0</v>
          </cell>
        </row>
        <row r="52">
          <cell r="E52">
            <v>0</v>
          </cell>
          <cell r="K52">
            <v>0</v>
          </cell>
        </row>
        <row r="53">
          <cell r="E53">
            <v>150720.91627999992</v>
          </cell>
          <cell r="K53">
            <v>115883.59864067</v>
          </cell>
        </row>
        <row r="54">
          <cell r="E54">
            <v>338135.42278000026</v>
          </cell>
          <cell r="K54">
            <v>95806.918979999697</v>
          </cell>
        </row>
        <row r="55">
          <cell r="E55">
            <v>37517.707654251324</v>
          </cell>
          <cell r="K55">
            <v>275351.71081550198</v>
          </cell>
        </row>
        <row r="57">
          <cell r="E57">
            <v>9518695.7599899992</v>
          </cell>
          <cell r="K57">
            <v>9109176.2348999996</v>
          </cell>
        </row>
        <row r="58">
          <cell r="E58">
            <v>3316467.313550001</v>
          </cell>
          <cell r="K58">
            <v>2642510.4162699999</v>
          </cell>
        </row>
        <row r="59">
          <cell r="E59">
            <v>956407.10340999998</v>
          </cell>
          <cell r="K59">
            <v>816117.56529000006</v>
          </cell>
        </row>
        <row r="60">
          <cell r="E60">
            <v>277405.68812999997</v>
          </cell>
          <cell r="K60">
            <v>247489.36801000001</v>
          </cell>
        </row>
        <row r="61">
          <cell r="E61">
            <v>52498.339670000001</v>
          </cell>
          <cell r="K61">
            <v>64323.347139999998</v>
          </cell>
        </row>
        <row r="62">
          <cell r="E62">
            <v>97107.449679999991</v>
          </cell>
          <cell r="K62">
            <v>105430.08411</v>
          </cell>
        </row>
        <row r="63">
          <cell r="E63">
            <v>126667.11848</v>
          </cell>
          <cell r="K63">
            <v>75790.23676</v>
          </cell>
        </row>
        <row r="64">
          <cell r="E64">
            <v>1132.7802999999913</v>
          </cell>
          <cell r="K64">
            <v>1945.7</v>
          </cell>
        </row>
        <row r="65">
          <cell r="E65">
            <v>87616.133000565198</v>
          </cell>
          <cell r="K65">
            <v>60522.531144250599</v>
          </cell>
        </row>
        <row r="76">
          <cell r="E76">
            <v>2930614.2343000001</v>
          </cell>
          <cell r="K76">
            <v>2369023.7200000002</v>
          </cell>
        </row>
        <row r="77">
          <cell r="E77" t="str">
            <v>х</v>
          </cell>
          <cell r="K77" t="str">
            <v>х</v>
          </cell>
        </row>
        <row r="78">
          <cell r="E78" t="str">
            <v>х</v>
          </cell>
          <cell r="K78" t="str">
            <v>х</v>
          </cell>
        </row>
        <row r="79">
          <cell r="E79" t="str">
            <v>х</v>
          </cell>
          <cell r="K79" t="str">
            <v>х</v>
          </cell>
        </row>
        <row r="80">
          <cell r="E80">
            <v>36650291</v>
          </cell>
          <cell r="K80">
            <v>37093187</v>
          </cell>
        </row>
        <row r="81">
          <cell r="E81">
            <v>6650026</v>
          </cell>
          <cell r="K81">
            <v>7043883</v>
          </cell>
        </row>
        <row r="82">
          <cell r="E82">
            <v>2311244.1187479999</v>
          </cell>
          <cell r="K82">
            <v>2942413.7705899999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2"/>
  <sheetViews>
    <sheetView showGridLines="0" view="pageBreakPreview" topLeftCell="A34" zoomScale="60" zoomScaleNormal="40" workbookViewId="0">
      <selection activeCell="A54" sqref="A54:IV57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27.7109375" style="1" customWidth="1"/>
    <col min="17" max="17" width="27.28515625" style="1" customWidth="1"/>
    <col min="18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6" spans="2:15" ht="51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x14ac:dyDescent="0.3">
      <c r="B9" s="6"/>
    </row>
    <row r="10" spans="2:15" ht="26.25" x14ac:dyDescent="0.4">
      <c r="B10" s="6" t="s">
        <v>8</v>
      </c>
      <c r="H10" s="8"/>
      <c r="I10" s="8"/>
      <c r="J10" s="9" t="s">
        <v>9</v>
      </c>
      <c r="K10" s="10"/>
      <c r="L10" s="10"/>
      <c r="M10" s="1" t="s">
        <v>9</v>
      </c>
    </row>
    <row r="11" spans="2:15" ht="26.25" x14ac:dyDescent="0.4">
      <c r="B11" s="6" t="s">
        <v>10</v>
      </c>
      <c r="H11" s="8"/>
      <c r="I11" s="8"/>
      <c r="J11" s="11">
        <v>2801108200</v>
      </c>
      <c r="K11" s="12"/>
      <c r="L11" s="12"/>
    </row>
    <row r="12" spans="2:15" ht="26.25" x14ac:dyDescent="0.4">
      <c r="B12" s="6" t="s">
        <v>11</v>
      </c>
      <c r="H12" s="8"/>
      <c r="I12" s="8"/>
      <c r="J12" s="9" t="s">
        <v>12</v>
      </c>
      <c r="K12" s="10"/>
      <c r="L12" s="10"/>
    </row>
    <row r="13" spans="2:15" ht="26.25" x14ac:dyDescent="0.4">
      <c r="B13" s="6" t="s">
        <v>13</v>
      </c>
      <c r="H13" s="8"/>
      <c r="I13" s="8"/>
      <c r="J13" s="9" t="s">
        <v>14</v>
      </c>
      <c r="K13" s="10"/>
      <c r="L13" s="10"/>
    </row>
    <row r="14" spans="2:15" ht="26.25" x14ac:dyDescent="0.4">
      <c r="B14" s="6" t="s">
        <v>15</v>
      </c>
      <c r="H14" s="8"/>
      <c r="I14" s="8"/>
      <c r="J14" s="9" t="str">
        <f>'[1]1.1. АЭС'!J14</f>
        <v>6 месяцев 2015 года</v>
      </c>
      <c r="K14" s="10"/>
      <c r="L14" s="10"/>
    </row>
    <row r="15" spans="2:15" ht="11.25" customHeight="1" x14ac:dyDescent="0.3">
      <c r="H15" s="8"/>
      <c r="I15" s="8"/>
      <c r="J15" s="8"/>
      <c r="K15" s="8"/>
      <c r="L15" s="8"/>
      <c r="M15" s="8"/>
      <c r="O15" s="13"/>
    </row>
    <row r="16" spans="2:15" ht="32.25" customHeight="1" x14ac:dyDescent="0.3">
      <c r="B16" s="14" t="s">
        <v>16</v>
      </c>
      <c r="C16" s="14" t="s">
        <v>17</v>
      </c>
      <c r="D16" s="14" t="s">
        <v>18</v>
      </c>
      <c r="E16" s="14" t="str">
        <f>'[1]1.1. АЭС'!E16:E17</f>
        <v>За отчетный период, всего по предприятию (6 месяцев 2015 г. факт)</v>
      </c>
      <c r="F16" s="14" t="s">
        <v>19</v>
      </c>
      <c r="G16" s="15" t="s">
        <v>20</v>
      </c>
      <c r="H16" s="15"/>
      <c r="I16" s="15"/>
      <c r="J16" s="14" t="str">
        <f>'[1]1.1. АЭС'!J16:J17</f>
        <v>За аналогичный период предыдущего года, всего по предприятию (6 месяцев 2014 г.факт)</v>
      </c>
      <c r="K16" s="14" t="s">
        <v>21</v>
      </c>
      <c r="L16" s="15" t="s">
        <v>22</v>
      </c>
      <c r="M16" s="15"/>
      <c r="N16" s="15"/>
      <c r="O16" s="14" t="s">
        <v>23</v>
      </c>
    </row>
    <row r="17" spans="2:17" ht="162" customHeight="1" x14ac:dyDescent="0.3">
      <c r="B17" s="16"/>
      <c r="C17" s="16"/>
      <c r="D17" s="16"/>
      <c r="E17" s="16"/>
      <c r="F17" s="16"/>
      <c r="G17" s="17" t="s">
        <v>24</v>
      </c>
      <c r="H17" s="17" t="s">
        <v>25</v>
      </c>
      <c r="I17" s="17" t="s">
        <v>26</v>
      </c>
      <c r="J17" s="16"/>
      <c r="K17" s="16"/>
      <c r="L17" s="17" t="s">
        <v>24</v>
      </c>
      <c r="M17" s="17" t="s">
        <v>25</v>
      </c>
      <c r="N17" s="17" t="s">
        <v>26</v>
      </c>
      <c r="O17" s="16"/>
    </row>
    <row r="18" spans="2:17" ht="14.25" customHeight="1" x14ac:dyDescent="0.3"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</row>
    <row r="19" spans="2:17" ht="75" customHeight="1" x14ac:dyDescent="0.3">
      <c r="B19" s="19" t="s">
        <v>27</v>
      </c>
      <c r="C19" s="20" t="s">
        <v>28</v>
      </c>
      <c r="D19" s="20" t="s">
        <v>29</v>
      </c>
      <c r="E19" s="21">
        <f>'[1]1.1. АЭС'!E19</f>
        <v>12887422.11871391</v>
      </c>
      <c r="F19" s="21">
        <v>743662.97621185007</v>
      </c>
      <c r="G19" s="22">
        <v>735894.70812185004</v>
      </c>
      <c r="H19" s="22">
        <v>1075.7345600000001</v>
      </c>
      <c r="I19" s="22">
        <f>F19-G19-H19</f>
        <v>6692.533530000027</v>
      </c>
      <c r="J19" s="21">
        <f>'[1]1.1. АЭС'!J19</f>
        <v>12635625.532753</v>
      </c>
      <c r="K19" s="21">
        <v>706796.57586550002</v>
      </c>
      <c r="L19" s="22">
        <v>699426.14057309995</v>
      </c>
      <c r="M19" s="22">
        <v>2295.4532924</v>
      </c>
      <c r="N19" s="22">
        <v>5074.98200000007</v>
      </c>
      <c r="O19" s="23" t="s">
        <v>30</v>
      </c>
      <c r="P19" s="24"/>
      <c r="Q19" s="24"/>
    </row>
    <row r="20" spans="2:17" ht="92.25" customHeight="1" x14ac:dyDescent="0.3">
      <c r="B20" s="19" t="s">
        <v>31</v>
      </c>
      <c r="C20" s="20" t="s">
        <v>28</v>
      </c>
      <c r="D20" s="20" t="s">
        <v>32</v>
      </c>
      <c r="E20" s="21">
        <f>'[1]1.1. АЭС'!E20</f>
        <v>12188154.43778</v>
      </c>
      <c r="F20" s="21">
        <v>718020.02084358106</v>
      </c>
      <c r="G20" s="22">
        <v>710409.67601930839</v>
      </c>
      <c r="H20" s="22">
        <v>3786.8532542726862</v>
      </c>
      <c r="I20" s="22">
        <f>F20-G20-H20</f>
        <v>3823.4915699999874</v>
      </c>
      <c r="J20" s="21">
        <f>'[1]1.1. АЭС'!J20</f>
        <v>11359454.937349999</v>
      </c>
      <c r="K20" s="21">
        <v>632668.71</v>
      </c>
      <c r="L20" s="21">
        <v>625396.19999999995</v>
      </c>
      <c r="M20" s="21">
        <v>3488.94</v>
      </c>
      <c r="N20" s="22">
        <v>3783.5700000001302</v>
      </c>
      <c r="O20" s="25"/>
      <c r="P20" s="24"/>
      <c r="Q20" s="24"/>
    </row>
    <row r="21" spans="2:17" x14ac:dyDescent="0.3">
      <c r="B21" s="19" t="s">
        <v>33</v>
      </c>
      <c r="C21" s="20" t="s">
        <v>28</v>
      </c>
      <c r="D21" s="20" t="s">
        <v>34</v>
      </c>
      <c r="E21" s="21">
        <f>'[1]1.1. АЭС'!E21</f>
        <v>699267.68093390949</v>
      </c>
      <c r="F21" s="21">
        <f>F19-F20</f>
        <v>25642.955368269002</v>
      </c>
      <c r="G21" s="22">
        <f>G19-G20</f>
        <v>25485.032102541649</v>
      </c>
      <c r="H21" s="22">
        <f>H19-H20</f>
        <v>-2711.1186942726863</v>
      </c>
      <c r="I21" s="22">
        <f>I19-I20</f>
        <v>2869.0419600000396</v>
      </c>
      <c r="J21" s="21">
        <f>'[1]1.1. АЭС'!J21</f>
        <v>1276170.595403</v>
      </c>
      <c r="K21" s="21">
        <v>74127.865865499902</v>
      </c>
      <c r="L21" s="22">
        <v>74029.940573100001</v>
      </c>
      <c r="M21" s="22">
        <v>-1193.4867076</v>
      </c>
      <c r="N21" s="22">
        <v>1291.41199999995</v>
      </c>
      <c r="O21" s="17" t="s">
        <v>35</v>
      </c>
      <c r="P21" s="24"/>
      <c r="Q21" s="24"/>
    </row>
    <row r="22" spans="2:17" ht="37.5" x14ac:dyDescent="0.3">
      <c r="B22" s="26" t="s">
        <v>36</v>
      </c>
      <c r="C22" s="27" t="s">
        <v>28</v>
      </c>
      <c r="D22" s="27" t="s">
        <v>37</v>
      </c>
      <c r="E22" s="21">
        <f>'[1]1.1. АЭС'!E22</f>
        <v>31625.096319999997</v>
      </c>
      <c r="F22" s="21">
        <v>0</v>
      </c>
      <c r="G22" s="21"/>
      <c r="H22" s="21"/>
      <c r="I22" s="22">
        <f>F22-G22-H22</f>
        <v>0</v>
      </c>
      <c r="J22" s="21">
        <f>'[1]1.1. АЭС'!J22</f>
        <v>395.61381999999998</v>
      </c>
      <c r="K22" s="21">
        <v>0</v>
      </c>
      <c r="L22" s="21">
        <v>0</v>
      </c>
      <c r="M22" s="21">
        <v>0</v>
      </c>
      <c r="N22" s="22">
        <v>0</v>
      </c>
      <c r="O22" s="17" t="s">
        <v>38</v>
      </c>
      <c r="P22" s="24"/>
      <c r="Q22" s="24"/>
    </row>
    <row r="23" spans="2:17" x14ac:dyDescent="0.3">
      <c r="B23" s="26" t="s">
        <v>39</v>
      </c>
      <c r="C23" s="27" t="s">
        <v>28</v>
      </c>
      <c r="D23" s="27" t="s">
        <v>40</v>
      </c>
      <c r="E23" s="21" t="str">
        <f>'[1]1.1. АЭС'!E23</f>
        <v>х</v>
      </c>
      <c r="F23" s="21" t="s">
        <v>35</v>
      </c>
      <c r="G23" s="22" t="s">
        <v>35</v>
      </c>
      <c r="H23" s="22" t="s">
        <v>35</v>
      </c>
      <c r="I23" s="22" t="s">
        <v>35</v>
      </c>
      <c r="J23" s="21" t="str">
        <f>'[1]1.1. АЭС'!J23</f>
        <v>х</v>
      </c>
      <c r="K23" s="21" t="s">
        <v>35</v>
      </c>
      <c r="L23" s="22" t="s">
        <v>35</v>
      </c>
      <c r="M23" s="22" t="s">
        <v>35</v>
      </c>
      <c r="N23" s="22" t="s">
        <v>35</v>
      </c>
      <c r="O23" s="17" t="s">
        <v>35</v>
      </c>
    </row>
    <row r="24" spans="2:17" x14ac:dyDescent="0.3">
      <c r="B24" s="19" t="s">
        <v>41</v>
      </c>
      <c r="C24" s="20" t="s">
        <v>28</v>
      </c>
      <c r="D24" s="20" t="s">
        <v>42</v>
      </c>
      <c r="E24" s="21">
        <f>'[1]1.1. АЭС'!E24</f>
        <v>667642.58461390948</v>
      </c>
      <c r="F24" s="21">
        <f>F21-F22</f>
        <v>25642.955368269002</v>
      </c>
      <c r="G24" s="22">
        <f>G21-G22</f>
        <v>25485.032102541649</v>
      </c>
      <c r="H24" s="22">
        <f>H21-H22</f>
        <v>-2711.1186942726863</v>
      </c>
      <c r="I24" s="22">
        <f>I21-I22</f>
        <v>2869.0419600000396</v>
      </c>
      <c r="J24" s="21">
        <f>'[1]1.1. АЭС'!J24</f>
        <v>1275774.9815829999</v>
      </c>
      <c r="K24" s="21">
        <v>74127.865865499902</v>
      </c>
      <c r="L24" s="22">
        <v>74029.940573100001</v>
      </c>
      <c r="M24" s="22">
        <v>-1193.4867076</v>
      </c>
      <c r="N24" s="22">
        <v>1291.41199999995</v>
      </c>
      <c r="O24" s="17" t="s">
        <v>35</v>
      </c>
      <c r="P24" s="24"/>
      <c r="Q24" s="24"/>
    </row>
    <row r="25" spans="2:17" ht="37.5" x14ac:dyDescent="0.3">
      <c r="B25" s="26" t="s">
        <v>43</v>
      </c>
      <c r="C25" s="27" t="s">
        <v>28</v>
      </c>
      <c r="D25" s="27" t="s">
        <v>44</v>
      </c>
      <c r="E25" s="21">
        <f>'[1]1.1. АЭС'!E25</f>
        <v>25739.228940000001</v>
      </c>
      <c r="F25" s="21">
        <v>0.16211</v>
      </c>
      <c r="G25" s="21">
        <v>0</v>
      </c>
      <c r="H25" s="21">
        <v>0</v>
      </c>
      <c r="I25" s="22">
        <f>F25-G25-H25</f>
        <v>0.16211</v>
      </c>
      <c r="J25" s="21">
        <f>'[1]1.1. АЭС'!J25</f>
        <v>31224.125049999999</v>
      </c>
      <c r="K25" s="21">
        <v>0.34899999999999998</v>
      </c>
      <c r="L25" s="21">
        <v>0</v>
      </c>
      <c r="M25" s="21">
        <v>0</v>
      </c>
      <c r="N25" s="22">
        <v>0.34899999999999998</v>
      </c>
      <c r="O25" s="17" t="s">
        <v>38</v>
      </c>
      <c r="P25" s="24"/>
      <c r="Q25" s="24"/>
    </row>
    <row r="26" spans="2:17" ht="56.25" x14ac:dyDescent="0.3">
      <c r="B26" s="26" t="s">
        <v>45</v>
      </c>
      <c r="C26" s="27" t="s">
        <v>28</v>
      </c>
      <c r="D26" s="27" t="s">
        <v>46</v>
      </c>
      <c r="E26" s="21">
        <f>'[1]1.1. АЭС'!E26</f>
        <v>615383.53943999996</v>
      </c>
      <c r="F26" s="21">
        <v>3940.33</v>
      </c>
      <c r="G26" s="21">
        <v>3940.33</v>
      </c>
      <c r="H26" s="21">
        <v>0</v>
      </c>
      <c r="I26" s="22">
        <f>F26-G26-H26</f>
        <v>0</v>
      </c>
      <c r="J26" s="21">
        <f>'[1]1.1. АЭС'!J26</f>
        <v>391836.1</v>
      </c>
      <c r="K26" s="21">
        <v>2541.37</v>
      </c>
      <c r="L26" s="22">
        <v>2541.37</v>
      </c>
      <c r="M26" s="22">
        <v>0</v>
      </c>
      <c r="N26" s="22">
        <v>0</v>
      </c>
      <c r="O26" s="17" t="s">
        <v>47</v>
      </c>
      <c r="P26" s="24"/>
      <c r="Q26" s="24"/>
    </row>
    <row r="27" spans="2:17" ht="65.099999999999994" customHeight="1" x14ac:dyDescent="0.3">
      <c r="B27" s="26" t="s">
        <v>48</v>
      </c>
      <c r="C27" s="27" t="s">
        <v>28</v>
      </c>
      <c r="D27" s="27" t="s">
        <v>49</v>
      </c>
      <c r="E27" s="21">
        <f>'[1]1.1. АЭС'!E27</f>
        <v>131721.52477000005</v>
      </c>
      <c r="F27" s="21">
        <v>3428.65533</v>
      </c>
      <c r="G27" s="21">
        <v>8.4510000000000005</v>
      </c>
      <c r="H27" s="21">
        <v>0</v>
      </c>
      <c r="I27" s="22">
        <f>F27-G27-H27</f>
        <v>3420.20433</v>
      </c>
      <c r="J27" s="21">
        <f>'[1]1.1. АЭС'!J27</f>
        <v>113211.58274</v>
      </c>
      <c r="K27" s="21">
        <v>941.745</v>
      </c>
      <c r="L27" s="21">
        <v>47.963999999999999</v>
      </c>
      <c r="M27" s="21">
        <v>0</v>
      </c>
      <c r="N27" s="22">
        <v>893.78099999999995</v>
      </c>
      <c r="O27" s="23" t="s">
        <v>50</v>
      </c>
      <c r="P27" s="24"/>
      <c r="Q27" s="24"/>
    </row>
    <row r="28" spans="2:17" ht="65.099999999999994" customHeight="1" x14ac:dyDescent="0.3">
      <c r="B28" s="26" t="s">
        <v>51</v>
      </c>
      <c r="C28" s="27" t="s">
        <v>28</v>
      </c>
      <c r="D28" s="27" t="s">
        <v>52</v>
      </c>
      <c r="E28" s="21">
        <f>'[1]1.1. АЭС'!E28</f>
        <v>488856.33906000014</v>
      </c>
      <c r="F28" s="21">
        <v>15266.645480000003</v>
      </c>
      <c r="G28" s="21">
        <v>14341.795561371024</v>
      </c>
      <c r="H28" s="21">
        <v>0</v>
      </c>
      <c r="I28" s="22">
        <f>F28-G28-H28</f>
        <v>924.84991862897914</v>
      </c>
      <c r="J28" s="21">
        <f>'[1]1.1. АЭС'!J28</f>
        <v>211690.51762067</v>
      </c>
      <c r="K28" s="21">
        <v>11190.310427369801</v>
      </c>
      <c r="L28" s="21">
        <v>8907.51589535721</v>
      </c>
      <c r="M28" s="21">
        <v>0</v>
      </c>
      <c r="N28" s="22">
        <v>2282.79453201259</v>
      </c>
      <c r="O28" s="25"/>
      <c r="P28" s="24"/>
      <c r="Q28" s="24"/>
    </row>
    <row r="29" spans="2:17" x14ac:dyDescent="0.3">
      <c r="B29" s="19" t="s">
        <v>53</v>
      </c>
      <c r="C29" s="20" t="s">
        <v>28</v>
      </c>
      <c r="D29" s="20" t="s">
        <v>54</v>
      </c>
      <c r="E29" s="21">
        <f>'[1]1.1. АЭС'!E29</f>
        <v>-279136.54017609055</v>
      </c>
      <c r="F29" s="21">
        <f>F24+F25+F27-F26-F28</f>
        <v>9864.7973282690036</v>
      </c>
      <c r="G29" s="22">
        <f>G24+G25+G27-G26-G28</f>
        <v>7211.3575411706242</v>
      </c>
      <c r="H29" s="22">
        <f>H24+H25+H27-H26-H28</f>
        <v>-2711.1186942726863</v>
      </c>
      <c r="I29" s="22">
        <f>I24+I25+I27-I26-I28</f>
        <v>5364.5584813710611</v>
      </c>
      <c r="J29" s="21">
        <f>'[1]1.1. АЭС'!J29</f>
        <v>816684.07175233099</v>
      </c>
      <c r="K29" s="21">
        <v>61338.279438130201</v>
      </c>
      <c r="L29" s="22">
        <v>62629.018677742803</v>
      </c>
      <c r="M29" s="22">
        <v>-1193.4867076</v>
      </c>
      <c r="N29" s="22">
        <v>-97.252532012644195</v>
      </c>
      <c r="O29" s="17" t="s">
        <v>35</v>
      </c>
      <c r="P29" s="24"/>
      <c r="Q29" s="24"/>
    </row>
    <row r="30" spans="2:17" ht="37.5" x14ac:dyDescent="0.3">
      <c r="B30" s="19" t="s">
        <v>55</v>
      </c>
      <c r="C30" s="20" t="s">
        <v>28</v>
      </c>
      <c r="D30" s="20" t="s">
        <v>56</v>
      </c>
      <c r="E30" s="21">
        <f>'[1]1.1. АЭС'!E30</f>
        <v>37517.707654251324</v>
      </c>
      <c r="F30" s="21">
        <v>8045.5306655133209</v>
      </c>
      <c r="G30" s="22">
        <v>7915.8007682081097</v>
      </c>
      <c r="H30" s="22">
        <v>-915.55703567826902</v>
      </c>
      <c r="I30" s="22">
        <f>F30-G30-H30</f>
        <v>1045.2869329834803</v>
      </c>
      <c r="J30" s="21">
        <f>'[1]1.1. АЭС'!J30</f>
        <v>275351.71081550198</v>
      </c>
      <c r="K30" s="21">
        <v>21111.911155999998</v>
      </c>
      <c r="L30" s="22">
        <v>21304.847771005901</v>
      </c>
      <c r="M30" s="22">
        <v>-569.88923716500005</v>
      </c>
      <c r="N30" s="22">
        <v>376.95262215911902</v>
      </c>
      <c r="O30" s="17"/>
      <c r="P30" s="24"/>
      <c r="Q30" s="24"/>
    </row>
    <row r="31" spans="2:17" x14ac:dyDescent="0.3">
      <c r="B31" s="19" t="s">
        <v>57</v>
      </c>
      <c r="C31" s="20" t="s">
        <v>28</v>
      </c>
      <c r="D31" s="20" t="s">
        <v>58</v>
      </c>
      <c r="E31" s="21">
        <f>'[1]1.1. АЭС'!E31</f>
        <v>-316654.24783034186</v>
      </c>
      <c r="F31" s="21">
        <f>F29-F30</f>
        <v>1819.2666627556828</v>
      </c>
      <c r="G31" s="22">
        <f>G29-G30</f>
        <v>-704.44322703748549</v>
      </c>
      <c r="H31" s="22">
        <f>H29-H30</f>
        <v>-1795.5616585944172</v>
      </c>
      <c r="I31" s="22">
        <f>I29-I30</f>
        <v>4319.2715483875809</v>
      </c>
      <c r="J31" s="21">
        <f>'[1]1.1. АЭС'!J31</f>
        <v>541332.36093682796</v>
      </c>
      <c r="K31" s="21">
        <v>40226.368282130097</v>
      </c>
      <c r="L31" s="22">
        <v>41324.170906736901</v>
      </c>
      <c r="M31" s="22">
        <v>-623.59747043499999</v>
      </c>
      <c r="N31" s="22">
        <v>-474.20515417176301</v>
      </c>
      <c r="O31" s="17" t="s">
        <v>35</v>
      </c>
      <c r="P31" s="24"/>
      <c r="Q31" s="24"/>
    </row>
    <row r="32" spans="2:17" x14ac:dyDescent="0.3">
      <c r="B32" s="19" t="s">
        <v>59</v>
      </c>
      <c r="C32" s="27"/>
      <c r="D32" s="27"/>
      <c r="E32" s="28">
        <f>'[1]1.1. АЭС'!E32</f>
        <v>0</v>
      </c>
      <c r="F32" s="28"/>
      <c r="G32" s="29"/>
      <c r="H32" s="29"/>
      <c r="I32" s="29"/>
      <c r="J32" s="30">
        <f>'[1]1.1. АЭС'!J32</f>
        <v>0</v>
      </c>
      <c r="K32" s="28"/>
      <c r="L32" s="29"/>
      <c r="M32" s="29"/>
      <c r="N32" s="29"/>
      <c r="O32" s="27"/>
    </row>
    <row r="33" spans="2:17" ht="55.5" customHeight="1" x14ac:dyDescent="0.3">
      <c r="B33" s="26" t="s">
        <v>60</v>
      </c>
      <c r="C33" s="27" t="s">
        <v>28</v>
      </c>
      <c r="D33" s="27" t="s">
        <v>61</v>
      </c>
      <c r="E33" s="21">
        <f>'[1]1.1. АЭС'!E33</f>
        <v>4825.1000000000004</v>
      </c>
      <c r="F33" s="21">
        <v>2.8</v>
      </c>
      <c r="G33" s="21">
        <v>0</v>
      </c>
      <c r="H33" s="21">
        <v>0</v>
      </c>
      <c r="I33" s="22">
        <f>F33-G33-H33</f>
        <v>2.8</v>
      </c>
      <c r="J33" s="21">
        <f>'[1]1.1. АЭС'!J33</f>
        <v>3370.77</v>
      </c>
      <c r="K33" s="21">
        <v>0</v>
      </c>
      <c r="L33" s="21">
        <v>0</v>
      </c>
      <c r="M33" s="21">
        <v>0</v>
      </c>
      <c r="N33" s="22">
        <v>0</v>
      </c>
      <c r="O33" s="17"/>
    </row>
    <row r="34" spans="2:17" ht="48.75" customHeight="1" x14ac:dyDescent="0.3">
      <c r="B34" s="26" t="s">
        <v>62</v>
      </c>
      <c r="C34" s="27" t="s">
        <v>28</v>
      </c>
      <c r="D34" s="27" t="s">
        <v>63</v>
      </c>
      <c r="E34" s="21">
        <f>'[1]1.1. АЭС'!E34</f>
        <v>48843.725149999998</v>
      </c>
      <c r="F34" s="21">
        <v>-4538.6663399999998</v>
      </c>
      <c r="G34" s="21">
        <v>-4538.6663399999998</v>
      </c>
      <c r="H34" s="31" t="s">
        <v>35</v>
      </c>
      <c r="I34" s="31" t="s">
        <v>35</v>
      </c>
      <c r="J34" s="21">
        <f>'[1]1.1. АЭС'!J34</f>
        <v>4928.7481299999999</v>
      </c>
      <c r="K34" s="21">
        <v>6.8570000000000002</v>
      </c>
      <c r="L34" s="21">
        <v>6.8570000000000002</v>
      </c>
      <c r="M34" s="31" t="s">
        <v>35</v>
      </c>
      <c r="N34" s="31" t="s">
        <v>35</v>
      </c>
      <c r="O34" s="17" t="s">
        <v>64</v>
      </c>
      <c r="P34" s="24"/>
      <c r="Q34" s="24"/>
    </row>
    <row r="35" spans="2:17" x14ac:dyDescent="0.3">
      <c r="E35" s="32"/>
    </row>
    <row r="36" spans="2:17" x14ac:dyDescent="0.3">
      <c r="B36" s="33" t="s">
        <v>65</v>
      </c>
      <c r="K36" s="24"/>
      <c r="L36" s="24"/>
    </row>
    <row r="37" spans="2:17" ht="60.75" customHeight="1" x14ac:dyDescent="0.3">
      <c r="B37" s="7" t="s">
        <v>66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7" ht="21.75" customHeight="1" x14ac:dyDescent="0.3">
      <c r="B38" s="7" t="s">
        <v>67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40" spans="2:17" x14ac:dyDescent="0.3">
      <c r="B40" s="33" t="s">
        <v>68</v>
      </c>
    </row>
    <row r="41" spans="2:17" x14ac:dyDescent="0.3">
      <c r="B41" s="34" t="s">
        <v>69</v>
      </c>
    </row>
    <row r="42" spans="2:17" x14ac:dyDescent="0.3">
      <c r="B42" s="34" t="s">
        <v>70</v>
      </c>
    </row>
    <row r="43" spans="2:17" ht="20.25" x14ac:dyDescent="0.3">
      <c r="J43" s="35"/>
      <c r="K43" s="35"/>
      <c r="L43" s="35"/>
      <c r="M43" s="35"/>
      <c r="N43" s="35"/>
      <c r="O43" s="35"/>
    </row>
    <row r="44" spans="2:17" ht="20.25" x14ac:dyDescent="0.3">
      <c r="J44" s="35"/>
      <c r="K44" s="35"/>
      <c r="L44" s="35"/>
      <c r="M44" s="35"/>
      <c r="N44" s="35"/>
      <c r="O44" s="35"/>
    </row>
    <row r="45" spans="2:17" ht="20.25" x14ac:dyDescent="0.3">
      <c r="J45" s="35"/>
      <c r="K45" s="35"/>
      <c r="L45" s="35"/>
      <c r="M45" s="35"/>
      <c r="N45" s="35"/>
      <c r="O45" s="35"/>
    </row>
    <row r="46" spans="2:17" ht="26.25" x14ac:dyDescent="0.4">
      <c r="B46" s="36" t="s">
        <v>71</v>
      </c>
      <c r="J46" s="35"/>
      <c r="K46" s="35"/>
      <c r="L46" s="37"/>
      <c r="M46" s="37"/>
      <c r="N46" s="38" t="s">
        <v>72</v>
      </c>
      <c r="O46" s="35"/>
    </row>
    <row r="47" spans="2:17" ht="26.25" x14ac:dyDescent="0.4">
      <c r="B47" s="36"/>
      <c r="J47" s="35"/>
      <c r="K47" s="35"/>
      <c r="L47" s="39" t="s">
        <v>73</v>
      </c>
      <c r="M47" s="39"/>
      <c r="N47" s="40"/>
      <c r="O47" s="39"/>
    </row>
    <row r="48" spans="2:17" ht="26.25" x14ac:dyDescent="0.4">
      <c r="B48" s="36"/>
      <c r="J48" s="35"/>
      <c r="K48" s="35"/>
      <c r="L48" s="39"/>
      <c r="M48" s="39"/>
      <c r="N48" s="40"/>
      <c r="O48" s="39"/>
    </row>
    <row r="49" spans="2:15" ht="26.25" x14ac:dyDescent="0.4">
      <c r="B49" s="36"/>
      <c r="J49" s="35"/>
      <c r="K49" s="35"/>
      <c r="L49" s="39"/>
      <c r="M49" s="39"/>
      <c r="N49" s="40"/>
      <c r="O49" s="39"/>
    </row>
    <row r="50" spans="2:15" ht="26.25" x14ac:dyDescent="0.4">
      <c r="B50" s="36" t="s">
        <v>74</v>
      </c>
      <c r="J50" s="35"/>
      <c r="K50" s="35"/>
      <c r="L50" s="37"/>
      <c r="M50" s="37"/>
      <c r="N50" s="38" t="s">
        <v>75</v>
      </c>
      <c r="O50" s="35"/>
    </row>
    <row r="51" spans="2:15" ht="20.25" x14ac:dyDescent="0.3">
      <c r="J51" s="35"/>
      <c r="K51" s="35"/>
      <c r="L51" s="39" t="s">
        <v>73</v>
      </c>
      <c r="M51" s="39"/>
      <c r="O51" s="39"/>
    </row>
    <row r="52" spans="2:15" s="41" customFormat="1" x14ac:dyDescent="0.3">
      <c r="C52" s="42"/>
      <c r="D52" s="43" t="s">
        <v>76</v>
      </c>
      <c r="E52" s="44"/>
      <c r="F52" s="42"/>
      <c r="G52" s="42"/>
      <c r="H52" s="42"/>
      <c r="I52" s="42"/>
      <c r="J52" s="44"/>
      <c r="K52" s="42"/>
      <c r="L52" s="42"/>
    </row>
    <row r="53" spans="2:15" x14ac:dyDescent="0.3">
      <c r="C53" s="42"/>
      <c r="D53" s="43" t="s">
        <v>77</v>
      </c>
      <c r="E53" s="44"/>
      <c r="F53" s="42" t="s">
        <v>78</v>
      </c>
      <c r="G53" s="42"/>
      <c r="H53" s="42"/>
      <c r="I53" s="42"/>
      <c r="J53" s="44"/>
      <c r="K53" s="42" t="s">
        <v>78</v>
      </c>
      <c r="L53" s="42"/>
    </row>
    <row r="54" spans="2:15" s="41" customFormat="1" x14ac:dyDescent="0.3">
      <c r="D54" s="45"/>
      <c r="E54" s="46"/>
      <c r="J54" s="46"/>
    </row>
    <row r="55" spans="2:15" x14ac:dyDescent="0.3">
      <c r="D55" s="45"/>
      <c r="E55" s="46"/>
      <c r="F55" s="41"/>
      <c r="G55" s="41"/>
      <c r="H55" s="41"/>
      <c r="I55" s="41"/>
      <c r="J55" s="46"/>
      <c r="K55" s="41"/>
    </row>
    <row r="57" spans="2:15" x14ac:dyDescent="0.3">
      <c r="B57" s="47"/>
    </row>
    <row r="58" spans="2:15" x14ac:dyDescent="0.3">
      <c r="B58" s="47"/>
    </row>
    <row r="59" spans="2:15" x14ac:dyDescent="0.3">
      <c r="B59" s="47"/>
    </row>
    <row r="60" spans="2:15" x14ac:dyDescent="0.3">
      <c r="B60" s="47"/>
    </row>
    <row r="61" spans="2:15" x14ac:dyDescent="0.3">
      <c r="B61" s="47"/>
    </row>
    <row r="62" spans="2:15" x14ac:dyDescent="0.3">
      <c r="B62" s="47"/>
    </row>
    <row r="63" spans="2:15" x14ac:dyDescent="0.3">
      <c r="B63" s="47"/>
    </row>
    <row r="64" spans="2:15" x14ac:dyDescent="0.3">
      <c r="B64" s="47"/>
    </row>
    <row r="65" spans="2:2" x14ac:dyDescent="0.3">
      <c r="B65" s="47"/>
    </row>
    <row r="66" spans="2:2" x14ac:dyDescent="0.3">
      <c r="B66" s="47"/>
    </row>
    <row r="67" spans="2:2" x14ac:dyDescent="0.3">
      <c r="B67" s="47"/>
    </row>
    <row r="68" spans="2:2" x14ac:dyDescent="0.3">
      <c r="B68" s="47"/>
    </row>
    <row r="69" spans="2:2" x14ac:dyDescent="0.3">
      <c r="B69" s="47"/>
    </row>
    <row r="70" spans="2:2" x14ac:dyDescent="0.3">
      <c r="B70" s="47"/>
    </row>
    <row r="71" spans="2:2" x14ac:dyDescent="0.3">
      <c r="B71" s="47"/>
    </row>
    <row r="72" spans="2:2" x14ac:dyDescent="0.3">
      <c r="B72" s="47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4:N4"/>
    <mergeCell ref="C6:O6"/>
    <mergeCell ref="C7:O7"/>
    <mergeCell ref="C8:O8"/>
    <mergeCell ref="J11:L11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6"/>
  <sheetViews>
    <sheetView showGridLines="0" tabSelected="1" view="pageBreakPreview" topLeftCell="A64" zoomScale="60" zoomScaleNormal="55" workbookViewId="0">
      <selection activeCell="G73" sqref="G73:J73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9" width="19.42578125" style="1" customWidth="1"/>
    <col min="20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48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ht="67.5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x14ac:dyDescent="0.3">
      <c r="B9" s="6"/>
    </row>
    <row r="10" spans="2:17" ht="26.25" x14ac:dyDescent="0.4">
      <c r="B10" s="6" t="s">
        <v>8</v>
      </c>
      <c r="H10" s="8"/>
      <c r="I10" s="8"/>
      <c r="J10" s="8"/>
      <c r="K10" s="8"/>
      <c r="L10" s="8"/>
      <c r="M10" s="9" t="s">
        <v>9</v>
      </c>
      <c r="N10" s="10"/>
      <c r="O10" s="10"/>
      <c r="P10" s="10"/>
      <c r="Q10" s="10"/>
    </row>
    <row r="11" spans="2:17" ht="26.25" x14ac:dyDescent="0.4">
      <c r="B11" s="6" t="s">
        <v>10</v>
      </c>
      <c r="H11" s="8"/>
      <c r="I11" s="8"/>
      <c r="J11" s="8"/>
      <c r="K11" s="8"/>
      <c r="L11" s="8"/>
      <c r="M11" s="11">
        <v>2801108200</v>
      </c>
      <c r="N11" s="12"/>
      <c r="O11" s="12"/>
      <c r="P11" s="10"/>
      <c r="Q11" s="10"/>
    </row>
    <row r="12" spans="2:17" ht="26.25" x14ac:dyDescent="0.4">
      <c r="B12" s="6" t="s">
        <v>11</v>
      </c>
      <c r="H12" s="8"/>
      <c r="I12" s="8"/>
      <c r="J12" s="8"/>
      <c r="K12" s="8"/>
      <c r="L12" s="8"/>
      <c r="M12" s="9" t="s">
        <v>12</v>
      </c>
      <c r="N12" s="10"/>
      <c r="O12" s="10"/>
      <c r="P12" s="10"/>
      <c r="Q12" s="10"/>
    </row>
    <row r="13" spans="2:17" ht="26.25" x14ac:dyDescent="0.4"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9" t="s">
        <v>14</v>
      </c>
      <c r="N13" s="10"/>
      <c r="O13" s="10"/>
      <c r="P13" s="10"/>
      <c r="Q13" s="10"/>
    </row>
    <row r="14" spans="2:17" ht="26.25" x14ac:dyDescent="0.4">
      <c r="B14" s="6" t="s">
        <v>15</v>
      </c>
      <c r="F14" s="24"/>
      <c r="H14" s="8"/>
      <c r="I14" s="8"/>
      <c r="J14" s="8"/>
      <c r="K14" s="8"/>
      <c r="L14" s="8"/>
      <c r="M14" s="9" t="str">
        <f>'[1]1.2. АЭС'!M14</f>
        <v>6 месяцев 2015 года</v>
      </c>
      <c r="N14" s="10"/>
      <c r="O14" s="10"/>
      <c r="P14" s="10"/>
      <c r="Q14" s="10"/>
    </row>
    <row r="15" spans="2:17" ht="13.5" customHeight="1" thickBot="1" x14ac:dyDescent="0.35">
      <c r="H15" s="8"/>
      <c r="I15" s="8"/>
      <c r="J15" s="8"/>
      <c r="K15" s="8"/>
      <c r="L15" s="8"/>
      <c r="M15" s="8"/>
      <c r="N15" s="8"/>
      <c r="O15" s="8"/>
      <c r="Q15" s="13"/>
    </row>
    <row r="16" spans="2:17" ht="33" customHeight="1" x14ac:dyDescent="0.3">
      <c r="B16" s="49" t="s">
        <v>16</v>
      </c>
      <c r="C16" s="50" t="s">
        <v>17</v>
      </c>
      <c r="D16" s="50" t="s">
        <v>18</v>
      </c>
      <c r="E16" s="50" t="str">
        <f>'[1]1.2. АЭС'!E16:E17</f>
        <v>За отчетный период, всего по предприятию (6 месяцев 2015 г. факт)</v>
      </c>
      <c r="F16" s="50" t="s">
        <v>81</v>
      </c>
      <c r="G16" s="51" t="s">
        <v>82</v>
      </c>
      <c r="H16" s="52"/>
      <c r="I16" s="52"/>
      <c r="J16" s="53"/>
      <c r="K16" s="50" t="str">
        <f>'[1]1.2. АЭС'!K16:K17</f>
        <v>За аналогичный период предыдущего года, всего по предприятию (6 месяцев 2014 г.факт)</v>
      </c>
      <c r="L16" s="50" t="s">
        <v>83</v>
      </c>
      <c r="M16" s="54" t="s">
        <v>84</v>
      </c>
      <c r="N16" s="52"/>
      <c r="O16" s="52"/>
      <c r="P16" s="53"/>
      <c r="Q16" s="55" t="s">
        <v>23</v>
      </c>
    </row>
    <row r="17" spans="2:19" ht="149.25" customHeight="1" thickBot="1" x14ac:dyDescent="0.35">
      <c r="B17" s="56"/>
      <c r="C17" s="57"/>
      <c r="D17" s="57"/>
      <c r="E17" s="57"/>
      <c r="F17" s="57"/>
      <c r="G17" s="58" t="s">
        <v>24</v>
      </c>
      <c r="H17" s="59" t="s">
        <v>25</v>
      </c>
      <c r="I17" s="59" t="s">
        <v>85</v>
      </c>
      <c r="J17" s="60" t="s">
        <v>26</v>
      </c>
      <c r="K17" s="57"/>
      <c r="L17" s="57"/>
      <c r="M17" s="61" t="s">
        <v>24</v>
      </c>
      <c r="N17" s="59" t="s">
        <v>25</v>
      </c>
      <c r="O17" s="59" t="s">
        <v>85</v>
      </c>
      <c r="P17" s="60" t="s">
        <v>26</v>
      </c>
      <c r="Q17" s="62"/>
    </row>
    <row r="18" spans="2:19" s="70" customFormat="1" ht="38.25" thickBot="1" x14ac:dyDescent="0.35">
      <c r="B18" s="63">
        <v>1</v>
      </c>
      <c r="C18" s="64">
        <v>2</v>
      </c>
      <c r="D18" s="64">
        <v>3</v>
      </c>
      <c r="E18" s="64">
        <v>4</v>
      </c>
      <c r="F18" s="64">
        <v>5</v>
      </c>
      <c r="G18" s="65">
        <v>6</v>
      </c>
      <c r="H18" s="66">
        <v>7</v>
      </c>
      <c r="I18" s="66" t="s">
        <v>86</v>
      </c>
      <c r="J18" s="67">
        <v>9</v>
      </c>
      <c r="K18" s="64">
        <v>10</v>
      </c>
      <c r="L18" s="64">
        <v>11</v>
      </c>
      <c r="M18" s="68">
        <v>12</v>
      </c>
      <c r="N18" s="66">
        <v>13</v>
      </c>
      <c r="O18" s="66" t="s">
        <v>87</v>
      </c>
      <c r="P18" s="67">
        <v>15</v>
      </c>
      <c r="Q18" s="69">
        <v>16</v>
      </c>
    </row>
    <row r="19" spans="2:19" s="33" customFormat="1" ht="56.25" x14ac:dyDescent="0.3">
      <c r="B19" s="71" t="s">
        <v>88</v>
      </c>
      <c r="C19" s="72" t="s">
        <v>28</v>
      </c>
      <c r="D19" s="72" t="s">
        <v>52</v>
      </c>
      <c r="E19" s="73">
        <f>'[1]1.2. АЭС'!E19</f>
        <v>12835163.07354</v>
      </c>
      <c r="F19" s="73">
        <f>F20+F28+F33+F41+F42+F43+F46+F47+F48</f>
        <v>721960.35084358102</v>
      </c>
      <c r="G19" s="74">
        <f>G20+G28+G33+G41+G42+G43+G46+G47+G48</f>
        <v>714350.00601930835</v>
      </c>
      <c r="H19" s="75">
        <f>H20+H28+H33+H41+H42+H43+H46+H47+H48</f>
        <v>3786.8532542726862</v>
      </c>
      <c r="I19" s="75">
        <f>G19+H19</f>
        <v>718136.85927358107</v>
      </c>
      <c r="J19" s="76">
        <f>F19-I19</f>
        <v>3823.4915699999547</v>
      </c>
      <c r="K19" s="73">
        <f>'[1]1.2. АЭС'!K19</f>
        <v>11751686.65117</v>
      </c>
      <c r="L19" s="73">
        <v>635210.07999999996</v>
      </c>
      <c r="M19" s="74">
        <v>627937.56999999995</v>
      </c>
      <c r="N19" s="75">
        <v>3488.94</v>
      </c>
      <c r="O19" s="75">
        <v>631426.51</v>
      </c>
      <c r="P19" s="76">
        <v>3783.5700000001798</v>
      </c>
      <c r="Q19" s="77" t="s">
        <v>30</v>
      </c>
    </row>
    <row r="20" spans="2:19" s="33" customFormat="1" ht="37.5" x14ac:dyDescent="0.3">
      <c r="B20" s="78" t="s">
        <v>89</v>
      </c>
      <c r="C20" s="79" t="s">
        <v>28</v>
      </c>
      <c r="D20" s="79" t="s">
        <v>54</v>
      </c>
      <c r="E20" s="80">
        <f>'[1]1.2. АЭС'!E20</f>
        <v>2293908.6379399598</v>
      </c>
      <c r="F20" s="80">
        <f>F21+F22+F27</f>
        <v>211886.3459938452</v>
      </c>
      <c r="G20" s="81">
        <f>G21+G22+G27</f>
        <v>211719.78170384519</v>
      </c>
      <c r="H20" s="21">
        <f>H21+H22+H27</f>
        <v>13.179500000000001</v>
      </c>
      <c r="I20" s="21">
        <f t="shared" ref="I20:I54" si="0">G20+H20</f>
        <v>211732.96120384519</v>
      </c>
      <c r="J20" s="82">
        <f t="shared" ref="J20:J65" si="1">F20-I20</f>
        <v>153.38479000001098</v>
      </c>
      <c r="K20" s="80">
        <f>'[1]1.2. АЭС'!K20</f>
        <v>1823805.3460200001</v>
      </c>
      <c r="L20" s="80">
        <v>181954.84</v>
      </c>
      <c r="M20" s="83">
        <v>181792.26</v>
      </c>
      <c r="N20" s="21">
        <v>16.66</v>
      </c>
      <c r="O20" s="21">
        <v>181808.92</v>
      </c>
      <c r="P20" s="82">
        <v>145.91999999998399</v>
      </c>
      <c r="Q20" s="84"/>
      <c r="R20" s="85"/>
      <c r="S20" s="86"/>
    </row>
    <row r="21" spans="2:19" x14ac:dyDescent="0.3">
      <c r="B21" s="87" t="s">
        <v>90</v>
      </c>
      <c r="C21" s="88" t="s">
        <v>28</v>
      </c>
      <c r="D21" s="88" t="s">
        <v>91</v>
      </c>
      <c r="E21" s="89">
        <f>'[1]1.2. АЭС'!E21</f>
        <v>287757.25899999996</v>
      </c>
      <c r="F21" s="89">
        <v>17247.278749999998</v>
      </c>
      <c r="G21" s="90">
        <v>17160.46488</v>
      </c>
      <c r="H21" s="22">
        <v>8.8652200000000008</v>
      </c>
      <c r="I21" s="22">
        <f t="shared" si="0"/>
        <v>17169.330099999999</v>
      </c>
      <c r="J21" s="91">
        <f t="shared" si="1"/>
        <v>77.948649999998452</v>
      </c>
      <c r="K21" s="89">
        <f>'[1]1.2. АЭС'!K21</f>
        <v>196003.39064</v>
      </c>
      <c r="L21" s="89">
        <v>17765.09</v>
      </c>
      <c r="M21" s="92">
        <v>17704.63</v>
      </c>
      <c r="N21" s="22">
        <v>12.2</v>
      </c>
      <c r="O21" s="22">
        <v>17716.830000000002</v>
      </c>
      <c r="P21" s="91">
        <v>48.259999999998399</v>
      </c>
      <c r="Q21" s="84"/>
      <c r="R21" s="24"/>
      <c r="S21" s="24"/>
    </row>
    <row r="22" spans="2:19" ht="75" x14ac:dyDescent="0.3">
      <c r="B22" s="87" t="s">
        <v>92</v>
      </c>
      <c r="C22" s="88" t="s">
        <v>28</v>
      </c>
      <c r="D22" s="88" t="s">
        <v>93</v>
      </c>
      <c r="E22" s="89">
        <f>'[1]1.2. АЭС'!E22</f>
        <v>1853632.6010299595</v>
      </c>
      <c r="F22" s="89">
        <f>SUM(F23:F26)</f>
        <v>183239.09304384521</v>
      </c>
      <c r="G22" s="90">
        <f>SUM(G23:G26)</f>
        <v>183239.09304384521</v>
      </c>
      <c r="H22" s="22">
        <f>SUM(H23:H26)</f>
        <v>0</v>
      </c>
      <c r="I22" s="22">
        <f t="shared" si="0"/>
        <v>183239.09304384521</v>
      </c>
      <c r="J22" s="91">
        <f t="shared" si="1"/>
        <v>0</v>
      </c>
      <c r="K22" s="89">
        <f>'[1]1.2. АЭС'!K22</f>
        <v>1484950.5570100001</v>
      </c>
      <c r="L22" s="89">
        <v>153727.15</v>
      </c>
      <c r="M22" s="92">
        <v>153727.15</v>
      </c>
      <c r="N22" s="22">
        <v>0</v>
      </c>
      <c r="O22" s="22">
        <v>153727.15</v>
      </c>
      <c r="P22" s="91">
        <v>0</v>
      </c>
      <c r="Q22" s="93"/>
      <c r="R22" s="24"/>
      <c r="S22" s="24"/>
    </row>
    <row r="23" spans="2:19" x14ac:dyDescent="0.3">
      <c r="B23" s="94" t="s">
        <v>94</v>
      </c>
      <c r="C23" s="88" t="s">
        <v>28</v>
      </c>
      <c r="D23" s="88" t="s">
        <v>95</v>
      </c>
      <c r="E23" s="89">
        <f>'[1]1.2. АЭС'!E23</f>
        <v>563407.62167652324</v>
      </c>
      <c r="F23" s="89">
        <v>72607.064492098827</v>
      </c>
      <c r="G23" s="89">
        <v>72607.064492098827</v>
      </c>
      <c r="H23" s="89">
        <v>0</v>
      </c>
      <c r="I23" s="22">
        <f t="shared" si="0"/>
        <v>72607.064492098827</v>
      </c>
      <c r="J23" s="91">
        <f t="shared" si="1"/>
        <v>0</v>
      </c>
      <c r="K23" s="89">
        <f>'[1]1.2. АЭС'!K23</f>
        <v>443805.87832122698</v>
      </c>
      <c r="L23" s="89">
        <v>56387.351258070099</v>
      </c>
      <c r="M23" s="89">
        <v>56387.351258070099</v>
      </c>
      <c r="N23" s="89">
        <v>0</v>
      </c>
      <c r="O23" s="22">
        <v>56387.351258070099</v>
      </c>
      <c r="P23" s="91">
        <v>0</v>
      </c>
      <c r="Q23" s="95" t="s">
        <v>96</v>
      </c>
    </row>
    <row r="24" spans="2:19" x14ac:dyDescent="0.3">
      <c r="B24" s="94" t="s">
        <v>97</v>
      </c>
      <c r="C24" s="88" t="s">
        <v>28</v>
      </c>
      <c r="D24" s="88" t="s">
        <v>95</v>
      </c>
      <c r="E24" s="89">
        <f>'[1]1.2. АЭС'!E24</f>
        <v>383629.05283941637</v>
      </c>
      <c r="F24" s="89">
        <v>11871.962487320628</v>
      </c>
      <c r="G24" s="89">
        <v>11871.962487320628</v>
      </c>
      <c r="H24" s="89">
        <v>0</v>
      </c>
      <c r="I24" s="22">
        <f t="shared" si="0"/>
        <v>11871.962487320628</v>
      </c>
      <c r="J24" s="91">
        <f t="shared" si="1"/>
        <v>0</v>
      </c>
      <c r="K24" s="89">
        <f>'[1]1.2. АЭС'!K24</f>
        <v>317171.53494110802</v>
      </c>
      <c r="L24" s="89">
        <v>9153.1751450150095</v>
      </c>
      <c r="M24" s="89">
        <v>9153.1751450150095</v>
      </c>
      <c r="N24" s="89">
        <v>0</v>
      </c>
      <c r="O24" s="22">
        <v>9153.1751450150095</v>
      </c>
      <c r="P24" s="91">
        <v>0</v>
      </c>
      <c r="Q24" s="96"/>
    </row>
    <row r="25" spans="2:19" x14ac:dyDescent="0.3">
      <c r="B25" s="94" t="s">
        <v>98</v>
      </c>
      <c r="C25" s="88" t="s">
        <v>28</v>
      </c>
      <c r="D25" s="88" t="s">
        <v>95</v>
      </c>
      <c r="E25" s="89">
        <f>'[1]1.2. АЭС'!E25</f>
        <v>387815.79469781398</v>
      </c>
      <c r="F25" s="89">
        <v>20342.953687163339</v>
      </c>
      <c r="G25" s="89">
        <v>20342.953687163339</v>
      </c>
      <c r="H25" s="89">
        <v>0</v>
      </c>
      <c r="I25" s="22">
        <f t="shared" si="0"/>
        <v>20342.953687163339</v>
      </c>
      <c r="J25" s="91">
        <f t="shared" si="1"/>
        <v>0</v>
      </c>
      <c r="K25" s="89">
        <f>'[1]1.2. АЭС'!K25</f>
        <v>311600.62375038501</v>
      </c>
      <c r="L25" s="89">
        <v>17416.0737823239</v>
      </c>
      <c r="M25" s="89">
        <v>17416.0737823239</v>
      </c>
      <c r="N25" s="89">
        <v>0</v>
      </c>
      <c r="O25" s="22">
        <v>17416.0737823239</v>
      </c>
      <c r="P25" s="91">
        <v>0</v>
      </c>
      <c r="Q25" s="96"/>
    </row>
    <row r="26" spans="2:19" x14ac:dyDescent="0.3">
      <c r="B26" s="94" t="s">
        <v>99</v>
      </c>
      <c r="C26" s="88" t="s">
        <v>28</v>
      </c>
      <c r="D26" s="88" t="s">
        <v>95</v>
      </c>
      <c r="E26" s="89">
        <f>'[1]1.2. АЭС'!E26</f>
        <v>518780.13181620603</v>
      </c>
      <c r="F26" s="89">
        <v>78417.112377262412</v>
      </c>
      <c r="G26" s="89">
        <v>78417.112377262412</v>
      </c>
      <c r="H26" s="89">
        <v>0</v>
      </c>
      <c r="I26" s="22">
        <f t="shared" si="0"/>
        <v>78417.112377262412</v>
      </c>
      <c r="J26" s="91">
        <f t="shared" si="1"/>
        <v>0</v>
      </c>
      <c r="K26" s="89">
        <f>'[1]1.2. АЭС'!K26</f>
        <v>412372.51999728102</v>
      </c>
      <c r="L26" s="89">
        <v>70770.5468245909</v>
      </c>
      <c r="M26" s="89">
        <v>70770.5468245909</v>
      </c>
      <c r="N26" s="89">
        <v>0</v>
      </c>
      <c r="O26" s="22">
        <v>70770.5468245909</v>
      </c>
      <c r="P26" s="91">
        <v>0</v>
      </c>
      <c r="Q26" s="97"/>
    </row>
    <row r="27" spans="2:19" ht="37.5" x14ac:dyDescent="0.3">
      <c r="B27" s="87" t="s">
        <v>100</v>
      </c>
      <c r="C27" s="88" t="s">
        <v>28</v>
      </c>
      <c r="D27" s="88" t="s">
        <v>101</v>
      </c>
      <c r="E27" s="89">
        <f>'[1]1.2. АЭС'!E27</f>
        <v>152518.77791</v>
      </c>
      <c r="F27" s="89">
        <v>11399.974199999999</v>
      </c>
      <c r="G27" s="90">
        <v>11320.22378</v>
      </c>
      <c r="H27" s="22">
        <v>4.3142800000000001</v>
      </c>
      <c r="I27" s="22">
        <f t="shared" si="0"/>
        <v>11324.538060000001</v>
      </c>
      <c r="J27" s="91">
        <f t="shared" si="1"/>
        <v>75.436139999997977</v>
      </c>
      <c r="K27" s="89">
        <f>'[1]1.2. АЭС'!K27</f>
        <v>142851.39837000001</v>
      </c>
      <c r="L27" s="89">
        <v>10462.6</v>
      </c>
      <c r="M27" s="92">
        <v>10360.48</v>
      </c>
      <c r="N27" s="22">
        <v>4.46</v>
      </c>
      <c r="O27" s="22">
        <v>10364.94</v>
      </c>
      <c r="P27" s="91">
        <v>97.660000000001702</v>
      </c>
      <c r="Q27" s="98" t="s">
        <v>30</v>
      </c>
      <c r="R27" s="24"/>
      <c r="S27" s="24"/>
    </row>
    <row r="28" spans="2:19" s="33" customFormat="1" ht="45" customHeight="1" x14ac:dyDescent="0.3">
      <c r="B28" s="78" t="s">
        <v>102</v>
      </c>
      <c r="C28" s="79" t="s">
        <v>28</v>
      </c>
      <c r="D28" s="79" t="s">
        <v>56</v>
      </c>
      <c r="E28" s="80">
        <f>'[1]1.2. АЭС'!E28</f>
        <v>4992437.5547500001</v>
      </c>
      <c r="F28" s="80">
        <f>F29+F30+F31+F32</f>
        <v>57259.051940000005</v>
      </c>
      <c r="G28" s="81">
        <f>G29+G30+G31+G32</f>
        <v>57247.787210000002</v>
      </c>
      <c r="H28" s="21">
        <f>H29+H30+H31+H32</f>
        <v>6.0963500000000002</v>
      </c>
      <c r="I28" s="21">
        <f t="shared" si="0"/>
        <v>57253.883560000002</v>
      </c>
      <c r="J28" s="82">
        <f t="shared" si="1"/>
        <v>5.1683800000027986</v>
      </c>
      <c r="K28" s="80">
        <f>'[1]1.2. АЭС'!K28</f>
        <v>5172458.3023800002</v>
      </c>
      <c r="L28" s="80">
        <v>58976.71</v>
      </c>
      <c r="M28" s="83">
        <v>58969.31</v>
      </c>
      <c r="N28" s="21">
        <v>5.97</v>
      </c>
      <c r="O28" s="21">
        <v>58975.28</v>
      </c>
      <c r="P28" s="82">
        <v>1.4300000000002899</v>
      </c>
      <c r="Q28" s="99"/>
    </row>
    <row r="29" spans="2:19" x14ac:dyDescent="0.3">
      <c r="B29" s="87" t="s">
        <v>103</v>
      </c>
      <c r="C29" s="88" t="s">
        <v>28</v>
      </c>
      <c r="D29" s="88" t="s">
        <v>104</v>
      </c>
      <c r="E29" s="89">
        <f>'[1]1.2. АЭС'!E29</f>
        <v>17578.955179999997</v>
      </c>
      <c r="F29" s="89">
        <v>939.74698000000001</v>
      </c>
      <c r="G29" s="89">
        <v>928.48225000000002</v>
      </c>
      <c r="H29" s="89">
        <v>6.0963500000000002</v>
      </c>
      <c r="I29" s="21">
        <f t="shared" si="0"/>
        <v>934.57860000000005</v>
      </c>
      <c r="J29" s="91">
        <f t="shared" si="1"/>
        <v>5.1683799999999565</v>
      </c>
      <c r="K29" s="89">
        <f>'[1]1.2. АЭС'!K29</f>
        <v>12257.43123</v>
      </c>
      <c r="L29" s="89">
        <v>659.58</v>
      </c>
      <c r="M29" s="92">
        <v>651.17999999999995</v>
      </c>
      <c r="N29" s="22">
        <v>3.97</v>
      </c>
      <c r="O29" s="22">
        <v>655.15</v>
      </c>
      <c r="P29" s="91">
        <v>4.4300000000000601</v>
      </c>
      <c r="Q29" s="99"/>
      <c r="R29" s="24"/>
      <c r="S29" s="24"/>
    </row>
    <row r="30" spans="2:19" x14ac:dyDescent="0.3">
      <c r="B30" s="87" t="s">
        <v>105</v>
      </c>
      <c r="C30" s="88" t="s">
        <v>28</v>
      </c>
      <c r="D30" s="88" t="s">
        <v>106</v>
      </c>
      <c r="E30" s="89">
        <f>'[1]1.2. АЭС'!E30</f>
        <v>2443174.4839400002</v>
      </c>
      <c r="F30" s="89">
        <v>50871.875650000002</v>
      </c>
      <c r="G30" s="90">
        <v>50871.875650000002</v>
      </c>
      <c r="H30" s="22">
        <v>0</v>
      </c>
      <c r="I30" s="22">
        <f t="shared" si="0"/>
        <v>50871.875650000002</v>
      </c>
      <c r="J30" s="91">
        <f t="shared" si="1"/>
        <v>0</v>
      </c>
      <c r="K30" s="89">
        <f>'[1]1.2. АЭС'!K30</f>
        <v>2467741.2242100001</v>
      </c>
      <c r="L30" s="89">
        <v>52907.08</v>
      </c>
      <c r="M30" s="92">
        <v>52907.08</v>
      </c>
      <c r="N30" s="22">
        <v>0</v>
      </c>
      <c r="O30" s="22">
        <v>52907.08</v>
      </c>
      <c r="P30" s="91">
        <v>0</v>
      </c>
      <c r="Q30" s="99"/>
      <c r="R30" s="24"/>
      <c r="S30" s="24"/>
    </row>
    <row r="31" spans="2:19" ht="37.5" x14ac:dyDescent="0.3">
      <c r="B31" s="87" t="s">
        <v>107</v>
      </c>
      <c r="C31" s="88" t="s">
        <v>28</v>
      </c>
      <c r="D31" s="88" t="s">
        <v>108</v>
      </c>
      <c r="E31" s="89">
        <f>'[1]1.2. АЭС'!E31</f>
        <v>2405016.9971500002</v>
      </c>
      <c r="F31" s="89">
        <v>0</v>
      </c>
      <c r="G31" s="90">
        <v>0</v>
      </c>
      <c r="H31" s="22">
        <v>0</v>
      </c>
      <c r="I31" s="22">
        <f t="shared" si="0"/>
        <v>0</v>
      </c>
      <c r="J31" s="91">
        <f t="shared" si="1"/>
        <v>0</v>
      </c>
      <c r="K31" s="89">
        <f>'[1]1.2. АЭС'!K31</f>
        <v>2616669.44</v>
      </c>
      <c r="L31" s="89">
        <v>0</v>
      </c>
      <c r="M31" s="92">
        <v>1</v>
      </c>
      <c r="N31" s="22">
        <v>2</v>
      </c>
      <c r="O31" s="22">
        <v>3</v>
      </c>
      <c r="P31" s="91">
        <v>-3</v>
      </c>
      <c r="Q31" s="99"/>
      <c r="R31" s="24"/>
      <c r="S31" s="24"/>
    </row>
    <row r="32" spans="2:19" ht="42" customHeight="1" x14ac:dyDescent="0.3">
      <c r="B32" s="87" t="s">
        <v>109</v>
      </c>
      <c r="C32" s="88" t="s">
        <v>28</v>
      </c>
      <c r="D32" s="88" t="s">
        <v>110</v>
      </c>
      <c r="E32" s="89">
        <f>'[1]1.2. АЭС'!E32</f>
        <v>126667.11848</v>
      </c>
      <c r="F32" s="89">
        <v>5447.4293099999995</v>
      </c>
      <c r="G32" s="90">
        <v>5447.4293099999995</v>
      </c>
      <c r="H32" s="22">
        <v>0</v>
      </c>
      <c r="I32" s="22">
        <f t="shared" si="0"/>
        <v>5447.4293099999995</v>
      </c>
      <c r="J32" s="91">
        <f t="shared" si="1"/>
        <v>0</v>
      </c>
      <c r="K32" s="89">
        <f>'[1]1.2. АЭС'!K32</f>
        <v>75790.206940000004</v>
      </c>
      <c r="L32" s="89">
        <v>5410.05</v>
      </c>
      <c r="M32" s="92">
        <v>5410.05</v>
      </c>
      <c r="N32" s="22">
        <v>0</v>
      </c>
      <c r="O32" s="22">
        <v>5410.05</v>
      </c>
      <c r="P32" s="91">
        <v>0</v>
      </c>
      <c r="Q32" s="99"/>
      <c r="R32" s="24"/>
      <c r="S32" s="24"/>
    </row>
    <row r="33" spans="2:19" s="33" customFormat="1" x14ac:dyDescent="0.3">
      <c r="B33" s="78" t="s">
        <v>111</v>
      </c>
      <c r="C33" s="79" t="s">
        <v>28</v>
      </c>
      <c r="D33" s="79" t="s">
        <v>58</v>
      </c>
      <c r="E33" s="80">
        <f>'[1]1.2. АЭС'!E33</f>
        <v>2574184.3788300022</v>
      </c>
      <c r="F33" s="80">
        <f>F34+F35+F36</f>
        <v>236690.56727</v>
      </c>
      <c r="G33" s="81">
        <f>G34+G35+G36</f>
        <v>231384.33629000001</v>
      </c>
      <c r="H33" s="21">
        <f>H34+H35+H36</f>
        <v>2776.3842500000001</v>
      </c>
      <c r="I33" s="21">
        <f t="shared" si="0"/>
        <v>234160.72054000001</v>
      </c>
      <c r="J33" s="82">
        <f t="shared" si="1"/>
        <v>2529.8467299999902</v>
      </c>
      <c r="K33" s="80">
        <f>'[1]1.2. АЭС'!K33</f>
        <v>2155653.2428700002</v>
      </c>
      <c r="L33" s="80">
        <v>204517.32199999999</v>
      </c>
      <c r="M33" s="83">
        <v>199747.86171999999</v>
      </c>
      <c r="N33" s="21">
        <v>2316.7763199999999</v>
      </c>
      <c r="O33" s="21">
        <v>202064.63803999999</v>
      </c>
      <c r="P33" s="82">
        <v>2452.6839599999898</v>
      </c>
      <c r="Q33" s="100"/>
    </row>
    <row r="34" spans="2:19" x14ac:dyDescent="0.3">
      <c r="B34" s="94" t="s">
        <v>112</v>
      </c>
      <c r="C34" s="88" t="s">
        <v>28</v>
      </c>
      <c r="D34" s="88" t="s">
        <v>95</v>
      </c>
      <c r="E34" s="89">
        <f>'[1]1.2. АЭС'!E34</f>
        <v>721151.542344596</v>
      </c>
      <c r="F34" s="89">
        <v>59326.3</v>
      </c>
      <c r="G34" s="89">
        <v>57555.137000000002</v>
      </c>
      <c r="H34" s="89">
        <v>1277.963</v>
      </c>
      <c r="I34" s="22">
        <f t="shared" si="0"/>
        <v>58833.100000000006</v>
      </c>
      <c r="J34" s="91">
        <f t="shared" si="1"/>
        <v>493.19999999999709</v>
      </c>
      <c r="K34" s="89">
        <f>'[1]1.2. АЭС'!K34</f>
        <v>625302.28346262104</v>
      </c>
      <c r="L34" s="89">
        <v>54258.29</v>
      </c>
      <c r="M34" s="92">
        <v>53220.644999999997</v>
      </c>
      <c r="N34" s="22">
        <v>1037.645</v>
      </c>
      <c r="O34" s="22">
        <v>54258.29</v>
      </c>
      <c r="P34" s="91">
        <v>0</v>
      </c>
      <c r="Q34" s="95" t="s">
        <v>96</v>
      </c>
    </row>
    <row r="35" spans="2:19" x14ac:dyDescent="0.3">
      <c r="B35" s="94" t="s">
        <v>113</v>
      </c>
      <c r="C35" s="88" t="s">
        <v>28</v>
      </c>
      <c r="D35" s="88" t="s">
        <v>95</v>
      </c>
      <c r="E35" s="89">
        <f>'[1]1.2. АЭС'!E35</f>
        <v>743097.285063916</v>
      </c>
      <c r="F35" s="89">
        <v>61334.93</v>
      </c>
      <c r="G35" s="89">
        <v>58762.909</v>
      </c>
      <c r="H35" s="89">
        <v>1498.4212500000001</v>
      </c>
      <c r="I35" s="22">
        <f t="shared" si="0"/>
        <v>60261.330249999999</v>
      </c>
      <c r="J35" s="91">
        <f t="shared" si="1"/>
        <v>1073.5997500000012</v>
      </c>
      <c r="K35" s="89">
        <f>'[1]1.2. АЭС'!K35</f>
        <v>617676.64878199098</v>
      </c>
      <c r="L35" s="89">
        <v>50898.947</v>
      </c>
      <c r="M35" s="92">
        <v>48156.131000000001</v>
      </c>
      <c r="N35" s="22">
        <v>1279.13132</v>
      </c>
      <c r="O35" s="22">
        <v>49435.262320000002</v>
      </c>
      <c r="P35" s="91">
        <v>1463.6846800000001</v>
      </c>
      <c r="Q35" s="101"/>
    </row>
    <row r="36" spans="2:19" x14ac:dyDescent="0.3">
      <c r="B36" s="94" t="s">
        <v>114</v>
      </c>
      <c r="C36" s="88" t="s">
        <v>28</v>
      </c>
      <c r="D36" s="88" t="s">
        <v>95</v>
      </c>
      <c r="E36" s="89">
        <f>'[1]1.2. АЭС'!E36</f>
        <v>1109935.55142149</v>
      </c>
      <c r="F36" s="89">
        <v>116029.33727</v>
      </c>
      <c r="G36" s="89">
        <v>115066.29029</v>
      </c>
      <c r="H36" s="89">
        <v>0</v>
      </c>
      <c r="I36" s="22">
        <f t="shared" si="0"/>
        <v>115066.29029</v>
      </c>
      <c r="J36" s="91">
        <f t="shared" si="1"/>
        <v>963.04697999999917</v>
      </c>
      <c r="K36" s="89">
        <f>'[1]1.2. АЭС'!K36</f>
        <v>912674.31062538805</v>
      </c>
      <c r="L36" s="89">
        <v>99360.085000000006</v>
      </c>
      <c r="M36" s="92">
        <v>98371.085720000003</v>
      </c>
      <c r="N36" s="22">
        <v>0</v>
      </c>
      <c r="O36" s="22">
        <v>98371.085720000003</v>
      </c>
      <c r="P36" s="91">
        <v>988.99928000000398</v>
      </c>
      <c r="Q36" s="101"/>
    </row>
    <row r="37" spans="2:19" ht="56.25" x14ac:dyDescent="0.3">
      <c r="B37" s="102" t="s">
        <v>115</v>
      </c>
      <c r="C37" s="88" t="s">
        <v>116</v>
      </c>
      <c r="D37" s="88" t="s">
        <v>95</v>
      </c>
      <c r="E37" s="89">
        <f>'[1]1.2. АЭС'!E37</f>
        <v>7305.4650000000001</v>
      </c>
      <c r="F37" s="89">
        <f>F38+F39+F40</f>
        <v>540.82999999999993</v>
      </c>
      <c r="G37" s="90">
        <f>G38+G39+G40</f>
        <v>529.73</v>
      </c>
      <c r="H37" s="22">
        <f>H38+H39+H40</f>
        <v>4.3</v>
      </c>
      <c r="I37" s="22">
        <f t="shared" si="0"/>
        <v>534.03</v>
      </c>
      <c r="J37" s="91">
        <f t="shared" si="1"/>
        <v>6.7999999999999545</v>
      </c>
      <c r="K37" s="89">
        <f>'[1]1.2. АЭС'!K37</f>
        <v>7108.4035000000003</v>
      </c>
      <c r="L37" s="89">
        <v>540</v>
      </c>
      <c r="M37" s="92">
        <v>528.39</v>
      </c>
      <c r="N37" s="22">
        <v>4.3</v>
      </c>
      <c r="O37" s="22">
        <v>532.69000000000005</v>
      </c>
      <c r="P37" s="91">
        <v>7.31000000000006</v>
      </c>
      <c r="Q37" s="101"/>
    </row>
    <row r="38" spans="2:19" x14ac:dyDescent="0.3">
      <c r="B38" s="94" t="s">
        <v>112</v>
      </c>
      <c r="C38" s="88" t="s">
        <v>116</v>
      </c>
      <c r="D38" s="88" t="s">
        <v>95</v>
      </c>
      <c r="E38" s="89">
        <f>'[1]1.2. АЭС'!E38</f>
        <v>1197.4849999999999</v>
      </c>
      <c r="F38" s="89">
        <v>79.94</v>
      </c>
      <c r="G38" s="90">
        <v>77.64</v>
      </c>
      <c r="H38" s="22">
        <v>1.3</v>
      </c>
      <c r="I38" s="22">
        <f t="shared" si="0"/>
        <v>78.94</v>
      </c>
      <c r="J38" s="91">
        <f t="shared" si="1"/>
        <v>1</v>
      </c>
      <c r="K38" s="89">
        <f>'[1]1.2. АЭС'!K38</f>
        <v>1175.5540000000001</v>
      </c>
      <c r="L38" s="89">
        <v>79.37</v>
      </c>
      <c r="M38" s="92">
        <v>78.069999999999993</v>
      </c>
      <c r="N38" s="22">
        <v>1.3</v>
      </c>
      <c r="O38" s="22">
        <v>79.37</v>
      </c>
      <c r="P38" s="91">
        <v>0</v>
      </c>
      <c r="Q38" s="101"/>
    </row>
    <row r="39" spans="2:19" x14ac:dyDescent="0.3">
      <c r="B39" s="94" t="s">
        <v>113</v>
      </c>
      <c r="C39" s="88" t="s">
        <v>116</v>
      </c>
      <c r="D39" s="88" t="s">
        <v>95</v>
      </c>
      <c r="E39" s="89">
        <f>'[1]1.2. АЭС'!E39</f>
        <v>1901.335</v>
      </c>
      <c r="F39" s="89">
        <v>123.06</v>
      </c>
      <c r="G39" s="90">
        <v>117.41</v>
      </c>
      <c r="H39" s="22">
        <v>3</v>
      </c>
      <c r="I39" s="22">
        <f t="shared" si="0"/>
        <v>120.41</v>
      </c>
      <c r="J39" s="91">
        <f t="shared" si="1"/>
        <v>2.6500000000000057</v>
      </c>
      <c r="K39" s="89">
        <f>'[1]1.2. АЭС'!K39</f>
        <v>1850.837</v>
      </c>
      <c r="L39" s="89">
        <v>122.22</v>
      </c>
      <c r="M39" s="92">
        <v>115.42</v>
      </c>
      <c r="N39" s="22">
        <v>3</v>
      </c>
      <c r="O39" s="22">
        <v>118.42</v>
      </c>
      <c r="P39" s="91">
        <v>3.8</v>
      </c>
      <c r="Q39" s="101"/>
    </row>
    <row r="40" spans="2:19" x14ac:dyDescent="0.3">
      <c r="B40" s="94" t="s">
        <v>114</v>
      </c>
      <c r="C40" s="88" t="s">
        <v>116</v>
      </c>
      <c r="D40" s="88" t="s">
        <v>95</v>
      </c>
      <c r="E40" s="89">
        <f>'[1]1.2. АЭС'!E40</f>
        <v>4206.6450000000004</v>
      </c>
      <c r="F40" s="89">
        <v>337.83</v>
      </c>
      <c r="G40" s="90">
        <v>334.68</v>
      </c>
      <c r="H40" s="22">
        <v>0</v>
      </c>
      <c r="I40" s="22">
        <f t="shared" si="0"/>
        <v>334.68</v>
      </c>
      <c r="J40" s="91">
        <f t="shared" si="1"/>
        <v>3.1499999999999773</v>
      </c>
      <c r="K40" s="89">
        <f>'[1]1.2. АЭС'!K40</f>
        <v>4082.0124999999998</v>
      </c>
      <c r="L40" s="89">
        <v>338.41</v>
      </c>
      <c r="M40" s="92">
        <v>334.9</v>
      </c>
      <c r="N40" s="22">
        <v>0</v>
      </c>
      <c r="O40" s="22">
        <v>334.9</v>
      </c>
      <c r="P40" s="91">
        <v>3.51000000000005</v>
      </c>
      <c r="Q40" s="103"/>
    </row>
    <row r="41" spans="2:19" s="33" customFormat="1" ht="112.5" x14ac:dyDescent="0.3">
      <c r="B41" s="78" t="s">
        <v>117</v>
      </c>
      <c r="C41" s="79" t="s">
        <v>28</v>
      </c>
      <c r="D41" s="79" t="s">
        <v>61</v>
      </c>
      <c r="E41" s="80">
        <f>'[1]1.2. АЭС'!E41</f>
        <v>758890.20070000004</v>
      </c>
      <c r="F41" s="80">
        <v>68446.839630000002</v>
      </c>
      <c r="G41" s="81">
        <v>66911.426219999994</v>
      </c>
      <c r="H41" s="81">
        <v>791.73806000000002</v>
      </c>
      <c r="I41" s="21">
        <f t="shared" si="0"/>
        <v>67703.164279999997</v>
      </c>
      <c r="J41" s="82">
        <f t="shared" si="1"/>
        <v>743.67535000000498</v>
      </c>
      <c r="K41" s="80">
        <f>'[1]1.2. АЭС'!K41</f>
        <v>629100.65402000002</v>
      </c>
      <c r="L41" s="80">
        <v>58926.45</v>
      </c>
      <c r="M41" s="83">
        <v>57557.22</v>
      </c>
      <c r="N41" s="21">
        <v>646.32000000000005</v>
      </c>
      <c r="O41" s="21">
        <v>58203.54</v>
      </c>
      <c r="P41" s="82">
        <v>722.90999999999599</v>
      </c>
      <c r="Q41" s="98" t="s">
        <v>30</v>
      </c>
    </row>
    <row r="42" spans="2:19" s="33" customFormat="1" x14ac:dyDescent="0.3">
      <c r="B42" s="78" t="s">
        <v>118</v>
      </c>
      <c r="C42" s="79" t="s">
        <v>28</v>
      </c>
      <c r="D42" s="79" t="s">
        <v>63</v>
      </c>
      <c r="E42" s="80">
        <f>'[1]1.2. АЭС'!E42</f>
        <v>1020777.7857100001</v>
      </c>
      <c r="F42" s="80">
        <v>90223.321849999993</v>
      </c>
      <c r="G42" s="80">
        <v>90074.309519999995</v>
      </c>
      <c r="H42" s="80">
        <v>7.8201900000000002</v>
      </c>
      <c r="I42" s="21">
        <f t="shared" si="0"/>
        <v>90082.129709999994</v>
      </c>
      <c r="J42" s="82">
        <f t="shared" si="1"/>
        <v>141.1921399999992</v>
      </c>
      <c r="K42" s="80">
        <f>'[1]1.2. АЭС'!K42</f>
        <v>1098965.5214199999</v>
      </c>
      <c r="L42" s="80">
        <v>84197.07</v>
      </c>
      <c r="M42" s="83">
        <v>84016.61</v>
      </c>
      <c r="N42" s="21">
        <v>6.47</v>
      </c>
      <c r="O42" s="21">
        <v>84023.08</v>
      </c>
      <c r="P42" s="82">
        <v>173.99000000000501</v>
      </c>
      <c r="Q42" s="84"/>
      <c r="R42" s="104"/>
      <c r="S42" s="104"/>
    </row>
    <row r="43" spans="2:19" s="33" customFormat="1" ht="40.5" customHeight="1" x14ac:dyDescent="0.3">
      <c r="B43" s="78" t="s">
        <v>119</v>
      </c>
      <c r="C43" s="79" t="s">
        <v>28</v>
      </c>
      <c r="D43" s="79" t="s">
        <v>120</v>
      </c>
      <c r="E43" s="80">
        <f>'[1]1.2. АЭС'!E43</f>
        <v>136100.84101</v>
      </c>
      <c r="F43" s="80">
        <f>F44+F45</f>
        <v>2716.8621399999997</v>
      </c>
      <c r="G43" s="81">
        <f>G44+G45</f>
        <v>2666.8878299999997</v>
      </c>
      <c r="H43" s="21">
        <f>H44+H45</f>
        <v>0</v>
      </c>
      <c r="I43" s="21">
        <f t="shared" si="0"/>
        <v>2666.8878299999997</v>
      </c>
      <c r="J43" s="82">
        <f t="shared" si="1"/>
        <v>49.97431000000006</v>
      </c>
      <c r="K43" s="80">
        <f>'[1]1.2. АЭС'!K43</f>
        <v>113162.48341</v>
      </c>
      <c r="L43" s="80">
        <v>2814.33</v>
      </c>
      <c r="M43" s="83">
        <v>2764.37</v>
      </c>
      <c r="N43" s="21">
        <v>0</v>
      </c>
      <c r="O43" s="21">
        <v>2764.37</v>
      </c>
      <c r="P43" s="82">
        <v>49.96</v>
      </c>
      <c r="Q43" s="84"/>
    </row>
    <row r="44" spans="2:19" x14ac:dyDescent="0.3">
      <c r="B44" s="102" t="s">
        <v>121</v>
      </c>
      <c r="C44" s="88" t="s">
        <v>28</v>
      </c>
      <c r="D44" s="105">
        <v>161</v>
      </c>
      <c r="E44" s="89">
        <f>'[1]1.2. АЭС'!E44</f>
        <v>136100.84101</v>
      </c>
      <c r="F44" s="89">
        <v>2716.8621399999997</v>
      </c>
      <c r="G44" s="89">
        <v>2666.8878299999997</v>
      </c>
      <c r="H44" s="89">
        <v>0</v>
      </c>
      <c r="I44" s="22">
        <f t="shared" si="0"/>
        <v>2666.8878299999997</v>
      </c>
      <c r="J44" s="91">
        <f t="shared" si="1"/>
        <v>49.97431000000006</v>
      </c>
      <c r="K44" s="89">
        <f>'[1]1.2. АЭС'!K44</f>
        <v>113162.48341</v>
      </c>
      <c r="L44" s="89">
        <v>2814.33</v>
      </c>
      <c r="M44" s="92">
        <v>2764.37</v>
      </c>
      <c r="N44" s="22">
        <v>0</v>
      </c>
      <c r="O44" s="22">
        <v>2764.37</v>
      </c>
      <c r="P44" s="91">
        <v>49.96</v>
      </c>
      <c r="Q44" s="84"/>
      <c r="R44" s="24"/>
      <c r="S44" s="24"/>
    </row>
    <row r="45" spans="2:19" x14ac:dyDescent="0.3">
      <c r="B45" s="102" t="s">
        <v>122</v>
      </c>
      <c r="C45" s="88" t="s">
        <v>28</v>
      </c>
      <c r="D45" s="105">
        <v>162</v>
      </c>
      <c r="E45" s="89">
        <f>'[1]1.2. АЭС'!E45</f>
        <v>0</v>
      </c>
      <c r="F45" s="89">
        <v>0</v>
      </c>
      <c r="G45" s="90">
        <v>0</v>
      </c>
      <c r="H45" s="22">
        <v>0</v>
      </c>
      <c r="I45" s="22">
        <f t="shared" si="0"/>
        <v>0</v>
      </c>
      <c r="J45" s="91">
        <f t="shared" si="1"/>
        <v>0</v>
      </c>
      <c r="K45" s="89">
        <f>'[1]1.2. АЭС'!K45</f>
        <v>0</v>
      </c>
      <c r="L45" s="89">
        <v>0</v>
      </c>
      <c r="M45" s="92">
        <v>0</v>
      </c>
      <c r="N45" s="22">
        <v>0</v>
      </c>
      <c r="O45" s="22">
        <v>0</v>
      </c>
      <c r="P45" s="91">
        <v>0</v>
      </c>
      <c r="Q45" s="84"/>
    </row>
    <row r="46" spans="2:19" s="33" customFormat="1" x14ac:dyDescent="0.3">
      <c r="B46" s="78" t="s">
        <v>71</v>
      </c>
      <c r="C46" s="79" t="s">
        <v>28</v>
      </c>
      <c r="D46" s="79" t="s">
        <v>123</v>
      </c>
      <c r="E46" s="80">
        <f>'[1]1.2. АЭС'!E46</f>
        <v>127664.85785999999</v>
      </c>
      <c r="F46" s="80">
        <v>8358.1820000000007</v>
      </c>
      <c r="G46" s="80">
        <v>8233.4287700000004</v>
      </c>
      <c r="H46" s="80">
        <v>71.799839999999989</v>
      </c>
      <c r="I46" s="21">
        <f t="shared" si="0"/>
        <v>8305.2286100000001</v>
      </c>
      <c r="J46" s="82">
        <f t="shared" si="1"/>
        <v>52.953390000000581</v>
      </c>
      <c r="K46" s="80">
        <f>'[1]1.2. АЭС'!K46</f>
        <v>98147.335000000006</v>
      </c>
      <c r="L46" s="80">
        <v>6764.05</v>
      </c>
      <c r="M46" s="83">
        <v>6657.15</v>
      </c>
      <c r="N46" s="21">
        <v>50.59</v>
      </c>
      <c r="O46" s="21">
        <v>6707.74</v>
      </c>
      <c r="P46" s="82">
        <v>56.3100000000004</v>
      </c>
      <c r="Q46" s="84"/>
      <c r="R46" s="104"/>
      <c r="S46" s="104"/>
    </row>
    <row r="47" spans="2:19" s="33" customFormat="1" ht="56.25" x14ac:dyDescent="0.3">
      <c r="B47" s="78" t="s">
        <v>124</v>
      </c>
      <c r="C47" s="79" t="s">
        <v>28</v>
      </c>
      <c r="D47" s="79" t="s">
        <v>125</v>
      </c>
      <c r="E47" s="80">
        <f>'[1]1.2. АЭС'!E47</f>
        <v>615383.53943999996</v>
      </c>
      <c r="F47" s="80">
        <f>'1.1. ЮЯЭС'!F26</f>
        <v>3940.33</v>
      </c>
      <c r="G47" s="80">
        <f>'1.1. ЮЯЭС'!G26</f>
        <v>3940.33</v>
      </c>
      <c r="H47" s="80">
        <f>'1.1. ЮЯЭС'!H26</f>
        <v>0</v>
      </c>
      <c r="I47" s="21">
        <f t="shared" si="0"/>
        <v>3940.33</v>
      </c>
      <c r="J47" s="82">
        <f t="shared" si="1"/>
        <v>0</v>
      </c>
      <c r="K47" s="80">
        <f>'[1]1.2. АЭС'!K47</f>
        <v>391836.1</v>
      </c>
      <c r="L47" s="80">
        <v>2541.37</v>
      </c>
      <c r="M47" s="80">
        <v>2541.37</v>
      </c>
      <c r="N47" s="80">
        <v>0</v>
      </c>
      <c r="O47" s="21">
        <v>2541.37</v>
      </c>
      <c r="P47" s="82">
        <v>0</v>
      </c>
      <c r="Q47" s="106"/>
      <c r="R47" s="104"/>
      <c r="S47" s="104"/>
    </row>
    <row r="48" spans="2:19" s="33" customFormat="1" x14ac:dyDescent="0.3">
      <c r="B48" s="78" t="s">
        <v>51</v>
      </c>
      <c r="C48" s="79" t="s">
        <v>28</v>
      </c>
      <c r="D48" s="79" t="s">
        <v>126</v>
      </c>
      <c r="E48" s="80">
        <f>'[1]1.2. АЭС'!E48</f>
        <v>315815.27730003779</v>
      </c>
      <c r="F48" s="80">
        <f>('1.1. ЮЯЭС'!F20+'1.1. ЮЯЭС'!F22)-F20-F28-F33-F41-F42-F43-F46</f>
        <v>42438.850019735895</v>
      </c>
      <c r="G48" s="81">
        <f>('1.1. ЮЯЭС'!G20+'1.1. ЮЯЭС'!G22)-G20-G28-G33-G41-G42-G43-G46</f>
        <v>42171.718475463225</v>
      </c>
      <c r="H48" s="21">
        <f>('1.1. ЮЯЭС'!H20+'1.1. ЮЯЭС'!H22)-H20-H28-H33-H41-H42-H43-H46</f>
        <v>119.83506427268611</v>
      </c>
      <c r="I48" s="21">
        <f t="shared" si="0"/>
        <v>42291.553539735913</v>
      </c>
      <c r="J48" s="82">
        <f t="shared" si="1"/>
        <v>147.29647999998269</v>
      </c>
      <c r="K48" s="80">
        <f>'[1]1.2. АЭС'!K48</f>
        <v>268557.66604999901</v>
      </c>
      <c r="L48" s="80">
        <v>34517.938000000097</v>
      </c>
      <c r="M48" s="80">
        <v>33891.418279999998</v>
      </c>
      <c r="N48" s="80">
        <v>446.15368000000001</v>
      </c>
      <c r="O48" s="21">
        <v>34337.571960000001</v>
      </c>
      <c r="P48" s="82">
        <v>180.36604000013901</v>
      </c>
      <c r="Q48" s="107"/>
    </row>
    <row r="49" spans="2:19" s="33" customFormat="1" ht="56.25" x14ac:dyDescent="0.3">
      <c r="B49" s="108" t="s">
        <v>127</v>
      </c>
      <c r="C49" s="79" t="s">
        <v>28</v>
      </c>
      <c r="D49" s="79" t="s">
        <v>128</v>
      </c>
      <c r="E49" s="80">
        <f>'[1]1.2. АЭС'!E49</f>
        <v>1488856.3390600001</v>
      </c>
      <c r="F49" s="80">
        <f>F50+F51+F52+F53+F54</f>
        <v>15266.645480000001</v>
      </c>
      <c r="G49" s="81">
        <f>G50+G51+G52+G53+G54</f>
        <v>14341.795561371024</v>
      </c>
      <c r="H49" s="21">
        <f>H50+H51+H52+H53+H54</f>
        <v>0</v>
      </c>
      <c r="I49" s="21">
        <f t="shared" si="0"/>
        <v>14341.795561371024</v>
      </c>
      <c r="J49" s="82">
        <f t="shared" si="1"/>
        <v>924.84991862897732</v>
      </c>
      <c r="K49" s="80">
        <f>'[1]1.2. АЭС'!K49</f>
        <v>211690.51762067</v>
      </c>
      <c r="L49" s="80">
        <v>11190.310427369801</v>
      </c>
      <c r="M49" s="83">
        <v>8907.51589535721</v>
      </c>
      <c r="N49" s="21">
        <v>0</v>
      </c>
      <c r="O49" s="21">
        <v>8907.51589535721</v>
      </c>
      <c r="P49" s="82">
        <v>2282.79453201259</v>
      </c>
      <c r="Q49" s="109"/>
    </row>
    <row r="50" spans="2:19" x14ac:dyDescent="0.3">
      <c r="B50" s="110" t="s">
        <v>129</v>
      </c>
      <c r="C50" s="88"/>
      <c r="D50" s="88" t="s">
        <v>130</v>
      </c>
      <c r="E50" s="111">
        <f>'[1]1.2. АЭС'!E50</f>
        <v>1000000</v>
      </c>
      <c r="F50" s="111">
        <v>0</v>
      </c>
      <c r="G50" s="111">
        <v>0</v>
      </c>
      <c r="H50" s="111">
        <v>0</v>
      </c>
      <c r="I50" s="112">
        <f t="shared" si="0"/>
        <v>0</v>
      </c>
      <c r="J50" s="113">
        <f t="shared" si="1"/>
        <v>0</v>
      </c>
      <c r="K50" s="111">
        <f>'[1]1.2. АЭС'!K50</f>
        <v>0</v>
      </c>
      <c r="L50" s="111">
        <v>0</v>
      </c>
      <c r="M50" s="111">
        <v>0</v>
      </c>
      <c r="N50" s="111">
        <v>0</v>
      </c>
      <c r="O50" s="112">
        <v>0</v>
      </c>
      <c r="P50" s="113">
        <v>0</v>
      </c>
      <c r="Q50" s="114"/>
    </row>
    <row r="51" spans="2:19" x14ac:dyDescent="0.3">
      <c r="B51" s="110" t="s">
        <v>131</v>
      </c>
      <c r="C51" s="88" t="s">
        <v>28</v>
      </c>
      <c r="D51" s="88" t="s">
        <v>132</v>
      </c>
      <c r="E51" s="89">
        <f>'[1]1.2. АЭС'!E51</f>
        <v>0</v>
      </c>
      <c r="F51" s="89">
        <v>0</v>
      </c>
      <c r="G51" s="89">
        <v>0</v>
      </c>
      <c r="H51" s="89">
        <v>0</v>
      </c>
      <c r="I51" s="22">
        <f t="shared" si="0"/>
        <v>0</v>
      </c>
      <c r="J51" s="91">
        <f t="shared" si="1"/>
        <v>0</v>
      </c>
      <c r="K51" s="89">
        <f>'[1]1.2. АЭС'!K51</f>
        <v>0</v>
      </c>
      <c r="L51" s="89">
        <v>0</v>
      </c>
      <c r="M51" s="89">
        <v>0</v>
      </c>
      <c r="N51" s="89">
        <v>0</v>
      </c>
      <c r="O51" s="22">
        <v>0</v>
      </c>
      <c r="P51" s="91">
        <v>0</v>
      </c>
      <c r="Q51" s="115" t="s">
        <v>35</v>
      </c>
    </row>
    <row r="52" spans="2:19" x14ac:dyDescent="0.3">
      <c r="B52" s="110" t="s">
        <v>133</v>
      </c>
      <c r="C52" s="88" t="s">
        <v>28</v>
      </c>
      <c r="D52" s="88" t="s">
        <v>134</v>
      </c>
      <c r="E52" s="89">
        <f>'[1]1.2. АЭС'!E52</f>
        <v>0</v>
      </c>
      <c r="F52" s="89">
        <v>0</v>
      </c>
      <c r="G52" s="89">
        <v>0</v>
      </c>
      <c r="H52" s="89">
        <v>0</v>
      </c>
      <c r="I52" s="22">
        <f t="shared" si="0"/>
        <v>0</v>
      </c>
      <c r="J52" s="91">
        <f t="shared" si="1"/>
        <v>0</v>
      </c>
      <c r="K52" s="89">
        <f>'[1]1.2. АЭС'!K52</f>
        <v>0</v>
      </c>
      <c r="L52" s="89">
        <v>0</v>
      </c>
      <c r="M52" s="89">
        <v>0</v>
      </c>
      <c r="N52" s="89">
        <v>0</v>
      </c>
      <c r="O52" s="22">
        <v>0</v>
      </c>
      <c r="P52" s="91">
        <v>0</v>
      </c>
      <c r="Q52" s="115" t="s">
        <v>35</v>
      </c>
    </row>
    <row r="53" spans="2:19" ht="65.099999999999994" customHeight="1" x14ac:dyDescent="0.3">
      <c r="B53" s="110" t="s">
        <v>135</v>
      </c>
      <c r="C53" s="88" t="s">
        <v>28</v>
      </c>
      <c r="D53" s="88" t="s">
        <v>136</v>
      </c>
      <c r="E53" s="89">
        <f>'[1]1.2. АЭС'!E53</f>
        <v>150720.91627999992</v>
      </c>
      <c r="F53" s="89">
        <v>8972.8385099999996</v>
      </c>
      <c r="G53" s="89">
        <v>8898.3636814045767</v>
      </c>
      <c r="H53" s="89">
        <v>0</v>
      </c>
      <c r="I53" s="22">
        <f t="shared" si="0"/>
        <v>8898.3636814045767</v>
      </c>
      <c r="J53" s="91">
        <f t="shared" si="1"/>
        <v>74.474828595422878</v>
      </c>
      <c r="K53" s="89">
        <f>'[1]1.2. АЭС'!K53</f>
        <v>115883.59864067</v>
      </c>
      <c r="L53" s="89">
        <v>8088.32842736978</v>
      </c>
      <c r="M53" s="89">
        <v>8007.8197302297503</v>
      </c>
      <c r="N53" s="89">
        <v>0</v>
      </c>
      <c r="O53" s="22">
        <v>8007.8197302297503</v>
      </c>
      <c r="P53" s="91">
        <v>80.508697140026001</v>
      </c>
      <c r="Q53" s="98" t="s">
        <v>137</v>
      </c>
      <c r="R53" s="116"/>
      <c r="S53" s="116"/>
    </row>
    <row r="54" spans="2:19" ht="65.099999999999994" customHeight="1" x14ac:dyDescent="0.3">
      <c r="B54" s="110" t="s">
        <v>138</v>
      </c>
      <c r="C54" s="88" t="s">
        <v>28</v>
      </c>
      <c r="D54" s="88" t="s">
        <v>139</v>
      </c>
      <c r="E54" s="89">
        <f>'[1]1.2. АЭС'!E54</f>
        <v>338135.42278000026</v>
      </c>
      <c r="F54" s="89">
        <f>('1.1. ЮЯЭС'!F26+'1.1. ЮЯЭС'!F28)-F53-F47</f>
        <v>6293.8069700000015</v>
      </c>
      <c r="G54" s="90">
        <f>('1.1. ЮЯЭС'!G26+'1.1. ЮЯЭС'!G28)-G53-G47</f>
        <v>5443.431879966447</v>
      </c>
      <c r="H54" s="22">
        <f>('1.1. ЮЯЭС'!H26+'1.1. ЮЯЭС'!H28)-H53-H47</f>
        <v>0</v>
      </c>
      <c r="I54" s="22">
        <f t="shared" si="0"/>
        <v>5443.431879966447</v>
      </c>
      <c r="J54" s="91">
        <f t="shared" si="1"/>
        <v>850.37509003355444</v>
      </c>
      <c r="K54" s="89">
        <f>'[1]1.2. АЭС'!K54</f>
        <v>95806.918979999697</v>
      </c>
      <c r="L54" s="89">
        <v>3101.98200000002</v>
      </c>
      <c r="M54" s="89">
        <v>899.69616512745802</v>
      </c>
      <c r="N54" s="89">
        <v>0</v>
      </c>
      <c r="O54" s="22">
        <v>899.69616512745802</v>
      </c>
      <c r="P54" s="91">
        <v>2202.2858348725599</v>
      </c>
      <c r="Q54" s="100"/>
    </row>
    <row r="55" spans="2:19" s="33" customFormat="1" ht="37.5" x14ac:dyDescent="0.3">
      <c r="B55" s="108" t="s">
        <v>140</v>
      </c>
      <c r="C55" s="79" t="s">
        <v>28</v>
      </c>
      <c r="D55" s="79" t="s">
        <v>141</v>
      </c>
      <c r="E55" s="80">
        <f>'[1]1.2. АЭС'!E55</f>
        <v>37517.707654251324</v>
      </c>
      <c r="F55" s="80">
        <f>'1.1. ЮЯЭС'!F30</f>
        <v>8045.5306655133209</v>
      </c>
      <c r="G55" s="80">
        <f>'1.1. ЮЯЭС'!G30</f>
        <v>7915.8007682081097</v>
      </c>
      <c r="H55" s="80">
        <f>'1.1. ЮЯЭС'!H30</f>
        <v>-915.55703567826902</v>
      </c>
      <c r="I55" s="80">
        <f>G55+H55</f>
        <v>7000.2437325298406</v>
      </c>
      <c r="J55" s="80">
        <f>F55-I55</f>
        <v>1045.2869329834803</v>
      </c>
      <c r="K55" s="80">
        <f>'[1]1.2. АЭС'!K55</f>
        <v>275351.71081550198</v>
      </c>
      <c r="L55" s="80">
        <v>21111.911155999998</v>
      </c>
      <c r="M55" s="83">
        <v>21304.847771005901</v>
      </c>
      <c r="N55" s="21">
        <v>-569.88923716500005</v>
      </c>
      <c r="O55" s="21">
        <v>20734.958533840902</v>
      </c>
      <c r="P55" s="82">
        <v>376.95262215911902</v>
      </c>
      <c r="Q55" s="109"/>
      <c r="R55" s="104"/>
      <c r="S55" s="104"/>
    </row>
    <row r="56" spans="2:19" ht="26.25" customHeight="1" x14ac:dyDescent="0.3">
      <c r="B56" s="117" t="s">
        <v>142</v>
      </c>
      <c r="C56" s="118"/>
      <c r="D56" s="118"/>
      <c r="E56" s="119">
        <f>'[1]1.2. АЭС'!E56</f>
        <v>0</v>
      </c>
      <c r="F56" s="119"/>
      <c r="G56" s="120"/>
      <c r="H56" s="120"/>
      <c r="I56" s="22"/>
      <c r="J56" s="121"/>
      <c r="K56" s="119">
        <f>'[1]1.2. АЭС'!K56</f>
        <v>0</v>
      </c>
      <c r="L56" s="119"/>
      <c r="M56" s="122"/>
      <c r="N56" s="120"/>
      <c r="O56" s="120"/>
      <c r="P56" s="121"/>
      <c r="Q56" s="123"/>
    </row>
    <row r="57" spans="2:19" ht="60" customHeight="1" x14ac:dyDescent="0.3">
      <c r="B57" s="124" t="s">
        <v>143</v>
      </c>
      <c r="C57" s="88" t="s">
        <v>28</v>
      </c>
      <c r="D57" s="88" t="s">
        <v>144</v>
      </c>
      <c r="E57" s="89">
        <f>'[1]1.2. АЭС'!E57</f>
        <v>9518695.7599899992</v>
      </c>
      <c r="F57" s="89">
        <v>421778.42964999995</v>
      </c>
      <c r="G57" s="90">
        <v>416605.19233999995</v>
      </c>
      <c r="H57" s="22">
        <v>3045.17758</v>
      </c>
      <c r="I57" s="22">
        <f t="shared" ref="I57:I65" si="2">G57+H57</f>
        <v>419650.36991999997</v>
      </c>
      <c r="J57" s="91">
        <f t="shared" si="1"/>
        <v>2128.059729999979</v>
      </c>
      <c r="K57" s="89">
        <f>'[1]1.2. АЭС'!K57</f>
        <v>9109176.2348999996</v>
      </c>
      <c r="L57" s="89">
        <v>372320.39129</v>
      </c>
      <c r="M57" s="92">
        <v>367857.55703000003</v>
      </c>
      <c r="N57" s="22">
        <v>2564.0193899999999</v>
      </c>
      <c r="O57" s="22">
        <v>370421.57642</v>
      </c>
      <c r="P57" s="91">
        <v>1898.81487000006</v>
      </c>
      <c r="Q57" s="125" t="s">
        <v>30</v>
      </c>
    </row>
    <row r="58" spans="2:19" ht="60" customHeight="1" x14ac:dyDescent="0.3">
      <c r="B58" s="124" t="s">
        <v>145</v>
      </c>
      <c r="C58" s="88" t="s">
        <v>28</v>
      </c>
      <c r="D58" s="88" t="s">
        <v>146</v>
      </c>
      <c r="E58" s="89">
        <f>'[1]1.2. АЭС'!E58</f>
        <v>3316467.313550001</v>
      </c>
      <c r="F58" s="89">
        <f>F19-F57</f>
        <v>300181.92119358107</v>
      </c>
      <c r="G58" s="90">
        <f>G19-G57</f>
        <v>297744.8136793084</v>
      </c>
      <c r="H58" s="22">
        <f>H19-H57</f>
        <v>741.67567427268614</v>
      </c>
      <c r="I58" s="22">
        <f t="shared" si="2"/>
        <v>298486.4893535811</v>
      </c>
      <c r="J58" s="91">
        <f t="shared" si="1"/>
        <v>1695.4318399999756</v>
      </c>
      <c r="K58" s="89">
        <f>'[1]1.2. АЭС'!K58</f>
        <v>2642510.4162699999</v>
      </c>
      <c r="L58" s="89">
        <v>262889.68871000002</v>
      </c>
      <c r="M58" s="92">
        <v>260080.01297000001</v>
      </c>
      <c r="N58" s="22">
        <v>924.92061000000103</v>
      </c>
      <c r="O58" s="22">
        <v>261004.93358000001</v>
      </c>
      <c r="P58" s="91">
        <v>1884.75513000009</v>
      </c>
      <c r="Q58" s="126"/>
    </row>
    <row r="59" spans="2:19" ht="75" x14ac:dyDescent="0.3">
      <c r="B59" s="124" t="s">
        <v>147</v>
      </c>
      <c r="C59" s="88" t="s">
        <v>28</v>
      </c>
      <c r="D59" s="105">
        <v>600</v>
      </c>
      <c r="E59" s="89">
        <f>'[1]1.2. АЭС'!E59</f>
        <v>956407.10340999998</v>
      </c>
      <c r="F59" s="89">
        <v>112839.57104</v>
      </c>
      <c r="G59" s="89">
        <v>63531.602229999997</v>
      </c>
      <c r="H59" s="89">
        <v>49307.968809999998</v>
      </c>
      <c r="I59" s="22">
        <f t="shared" si="2"/>
        <v>112839.57104</v>
      </c>
      <c r="J59" s="91">
        <f t="shared" si="1"/>
        <v>0</v>
      </c>
      <c r="K59" s="89">
        <f>'[1]1.2. АЭС'!K59</f>
        <v>816117.56529000006</v>
      </c>
      <c r="L59" s="89">
        <v>82654.472840000002</v>
      </c>
      <c r="M59" s="89">
        <v>73388.992710000006</v>
      </c>
      <c r="N59" s="89">
        <v>9265.4801299999999</v>
      </c>
      <c r="O59" s="22">
        <v>82654.472840000002</v>
      </c>
      <c r="P59" s="91">
        <v>0</v>
      </c>
      <c r="Q59" s="115"/>
    </row>
    <row r="60" spans="2:19" s="33" customFormat="1" ht="37.5" x14ac:dyDescent="0.3">
      <c r="B60" s="127" t="s">
        <v>148</v>
      </c>
      <c r="C60" s="79" t="s">
        <v>28</v>
      </c>
      <c r="D60" s="128">
        <v>700</v>
      </c>
      <c r="E60" s="80">
        <f>'[1]1.2. АЭС'!E60</f>
        <v>277405.68812999997</v>
      </c>
      <c r="F60" s="80">
        <f>SUM(F61:F64)</f>
        <v>15231.161480000001</v>
      </c>
      <c r="G60" s="81">
        <f>SUM(G61:G64)</f>
        <v>15223.519480000001</v>
      </c>
      <c r="H60" s="21">
        <f>SUM(H61:H64)</f>
        <v>0</v>
      </c>
      <c r="I60" s="21">
        <f t="shared" si="2"/>
        <v>15223.519480000001</v>
      </c>
      <c r="J60" s="82">
        <f t="shared" si="1"/>
        <v>7.6419999999998254</v>
      </c>
      <c r="K60" s="80">
        <f>'[1]1.2. АЭС'!K60</f>
        <v>247489.36801000001</v>
      </c>
      <c r="L60" s="80">
        <v>16548.78125</v>
      </c>
      <c r="M60" s="83">
        <v>16548.78125</v>
      </c>
      <c r="N60" s="21">
        <v>0</v>
      </c>
      <c r="O60" s="21">
        <v>16548.78125</v>
      </c>
      <c r="P60" s="82">
        <v>0</v>
      </c>
      <c r="Q60" s="95" t="s">
        <v>96</v>
      </c>
    </row>
    <row r="61" spans="2:19" x14ac:dyDescent="0.3">
      <c r="B61" s="129" t="s">
        <v>149</v>
      </c>
      <c r="C61" s="88" t="s">
        <v>28</v>
      </c>
      <c r="D61" s="130" t="s">
        <v>95</v>
      </c>
      <c r="E61" s="89">
        <f>'[1]1.2. АЭС'!E61</f>
        <v>52498.339670000001</v>
      </c>
      <c r="F61" s="89">
        <v>4155.9638199999999</v>
      </c>
      <c r="G61" s="89">
        <v>4148.3218200000001</v>
      </c>
      <c r="H61" s="89">
        <v>0</v>
      </c>
      <c r="I61" s="22">
        <f t="shared" si="2"/>
        <v>4148.3218200000001</v>
      </c>
      <c r="J61" s="91">
        <f t="shared" si="1"/>
        <v>7.6419999999998254</v>
      </c>
      <c r="K61" s="89">
        <f>'[1]1.2. АЭС'!K61</f>
        <v>64323.347139999998</v>
      </c>
      <c r="L61" s="89">
        <v>5068.47714</v>
      </c>
      <c r="M61" s="89">
        <v>5068.47714</v>
      </c>
      <c r="N61" s="89">
        <v>0</v>
      </c>
      <c r="O61" s="22">
        <v>5068.47714</v>
      </c>
      <c r="P61" s="91">
        <v>0</v>
      </c>
      <c r="Q61" s="101"/>
      <c r="R61" s="24"/>
      <c r="S61" s="24"/>
    </row>
    <row r="62" spans="2:19" ht="18.75" customHeight="1" x14ac:dyDescent="0.3">
      <c r="B62" s="131" t="s">
        <v>150</v>
      </c>
      <c r="C62" s="88" t="s">
        <v>28</v>
      </c>
      <c r="D62" s="130" t="s">
        <v>95</v>
      </c>
      <c r="E62" s="89">
        <f>'[1]1.2. АЭС'!E62</f>
        <v>97107.449679999991</v>
      </c>
      <c r="F62" s="89">
        <v>5380.4116199999999</v>
      </c>
      <c r="G62" s="89">
        <f>F62</f>
        <v>5380.4116199999999</v>
      </c>
      <c r="H62" s="89">
        <v>0</v>
      </c>
      <c r="I62" s="22">
        <f t="shared" si="2"/>
        <v>5380.4116199999999</v>
      </c>
      <c r="J62" s="91">
        <f t="shared" si="1"/>
        <v>0</v>
      </c>
      <c r="K62" s="89">
        <f>'[1]1.2. АЭС'!K62</f>
        <v>105430.08411</v>
      </c>
      <c r="L62" s="89">
        <v>5800.2541099999999</v>
      </c>
      <c r="M62" s="89">
        <v>5800.2541099999999</v>
      </c>
      <c r="N62" s="89">
        <v>0</v>
      </c>
      <c r="O62" s="22">
        <v>5800.2541099999999</v>
      </c>
      <c r="P62" s="91">
        <v>0</v>
      </c>
      <c r="Q62" s="101"/>
      <c r="R62" s="24"/>
      <c r="S62" s="24"/>
    </row>
    <row r="63" spans="2:19" ht="37.5" x14ac:dyDescent="0.3">
      <c r="B63" s="129" t="s">
        <v>151</v>
      </c>
      <c r="C63" s="88" t="s">
        <v>28</v>
      </c>
      <c r="D63" s="130" t="s">
        <v>95</v>
      </c>
      <c r="E63" s="89">
        <f>'[1]1.2. АЭС'!E63</f>
        <v>126667.11848</v>
      </c>
      <c r="F63" s="89">
        <v>5447.4293099999995</v>
      </c>
      <c r="G63" s="89">
        <v>5447.4293099999995</v>
      </c>
      <c r="H63" s="89">
        <v>0</v>
      </c>
      <c r="I63" s="22">
        <f t="shared" si="2"/>
        <v>5447.4293099999995</v>
      </c>
      <c r="J63" s="91">
        <f t="shared" si="1"/>
        <v>0</v>
      </c>
      <c r="K63" s="89">
        <f>'[1]1.2. АЭС'!K63</f>
        <v>75790.23676</v>
      </c>
      <c r="L63" s="89">
        <v>5410.05</v>
      </c>
      <c r="M63" s="89">
        <v>5410.05</v>
      </c>
      <c r="N63" s="89">
        <v>0</v>
      </c>
      <c r="O63" s="22">
        <v>5410.05</v>
      </c>
      <c r="P63" s="91">
        <v>0</v>
      </c>
      <c r="Q63" s="101"/>
      <c r="R63" s="24"/>
      <c r="S63" s="24"/>
    </row>
    <row r="64" spans="2:19" x14ac:dyDescent="0.3">
      <c r="B64" s="129" t="s">
        <v>152</v>
      </c>
      <c r="C64" s="88" t="s">
        <v>28</v>
      </c>
      <c r="D64" s="130" t="s">
        <v>95</v>
      </c>
      <c r="E64" s="89">
        <f>'[1]1.2. АЭС'!E64</f>
        <v>1132.7802999999913</v>
      </c>
      <c r="F64" s="89">
        <v>247.35673000000065</v>
      </c>
      <c r="G64" s="89">
        <f>F64</f>
        <v>247.35673000000065</v>
      </c>
      <c r="H64" s="89">
        <v>0</v>
      </c>
      <c r="I64" s="22">
        <f t="shared" si="2"/>
        <v>247.35673000000065</v>
      </c>
      <c r="J64" s="91">
        <f t="shared" si="1"/>
        <v>0</v>
      </c>
      <c r="K64" s="89">
        <f>'[1]1.2. АЭС'!K64</f>
        <v>1945.7</v>
      </c>
      <c r="L64" s="89">
        <v>270</v>
      </c>
      <c r="M64" s="89">
        <v>270</v>
      </c>
      <c r="N64" s="89">
        <v>0</v>
      </c>
      <c r="O64" s="22">
        <v>270</v>
      </c>
      <c r="P64" s="91">
        <v>0</v>
      </c>
      <c r="Q64" s="103"/>
      <c r="R64" s="24"/>
      <c r="S64" s="24"/>
    </row>
    <row r="65" spans="2:17" ht="57" thickBot="1" x14ac:dyDescent="0.35">
      <c r="B65" s="132" t="s">
        <v>153</v>
      </c>
      <c r="C65" s="133" t="s">
        <v>28</v>
      </c>
      <c r="D65" s="133" t="s">
        <v>154</v>
      </c>
      <c r="E65" s="134">
        <f>'[1]1.2. АЭС'!E65</f>
        <v>87616.133000565198</v>
      </c>
      <c r="F65" s="134">
        <v>15174.039788821799</v>
      </c>
      <c r="G65" s="134">
        <v>15174.039788821799</v>
      </c>
      <c r="H65" s="134">
        <v>0</v>
      </c>
      <c r="I65" s="135">
        <f t="shared" si="2"/>
        <v>15174.039788821799</v>
      </c>
      <c r="J65" s="136">
        <f t="shared" si="1"/>
        <v>0</v>
      </c>
      <c r="K65" s="134">
        <f>'[1]1.2. АЭС'!K65</f>
        <v>60522.531144250599</v>
      </c>
      <c r="L65" s="134">
        <v>13331.109447406599</v>
      </c>
      <c r="M65" s="134">
        <v>13331.109447406599</v>
      </c>
      <c r="N65" s="134">
        <v>0</v>
      </c>
      <c r="O65" s="135">
        <v>13331.109447406599</v>
      </c>
      <c r="P65" s="136">
        <v>0</v>
      </c>
      <c r="Q65" s="137" t="s">
        <v>96</v>
      </c>
    </row>
    <row r="66" spans="2:17" x14ac:dyDescent="0.3">
      <c r="B66" s="33" t="s">
        <v>65</v>
      </c>
      <c r="F66" s="24"/>
      <c r="G66" s="24"/>
      <c r="H66" s="24"/>
      <c r="I66" s="24"/>
      <c r="J66" s="24"/>
      <c r="K66" s="138"/>
    </row>
    <row r="67" spans="2:17" ht="18.75" customHeight="1" x14ac:dyDescent="0.3">
      <c r="B67" s="7" t="s">
        <v>155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ht="18.75" customHeight="1" x14ac:dyDescent="0.3">
      <c r="B68" s="7" t="s">
        <v>156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ht="18.75" customHeight="1" x14ac:dyDescent="0.3">
      <c r="B69" s="139" t="s">
        <v>157</v>
      </c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</row>
    <row r="70" spans="2:17" ht="18.75" customHeight="1" x14ac:dyDescent="0.3"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3" t="s">
        <v>158</v>
      </c>
    </row>
    <row r="71" spans="2:17" ht="18.75" customHeight="1" x14ac:dyDescent="0.3">
      <c r="B71" s="142" t="s">
        <v>159</v>
      </c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</row>
    <row r="72" spans="2:17" x14ac:dyDescent="0.3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ht="18.75" customHeight="1" x14ac:dyDescent="0.3">
      <c r="B73" s="14" t="s">
        <v>16</v>
      </c>
      <c r="C73" s="14" t="s">
        <v>17</v>
      </c>
      <c r="D73" s="14" t="s">
        <v>18</v>
      </c>
      <c r="E73" s="14" t="s">
        <v>160</v>
      </c>
      <c r="F73" s="14" t="s">
        <v>81</v>
      </c>
      <c r="G73" s="15" t="s">
        <v>82</v>
      </c>
      <c r="H73" s="15"/>
      <c r="I73" s="15"/>
      <c r="J73" s="15"/>
      <c r="K73" s="14" t="s">
        <v>161</v>
      </c>
      <c r="L73" s="14" t="s">
        <v>83</v>
      </c>
      <c r="M73" s="15" t="s">
        <v>84</v>
      </c>
      <c r="N73" s="15"/>
      <c r="O73" s="15"/>
      <c r="P73" s="15"/>
      <c r="Q73" s="14" t="s">
        <v>23</v>
      </c>
    </row>
    <row r="74" spans="2:17" ht="160.5" customHeight="1" x14ac:dyDescent="0.3">
      <c r="B74" s="16"/>
      <c r="C74" s="16"/>
      <c r="D74" s="16"/>
      <c r="E74" s="16"/>
      <c r="F74" s="16"/>
      <c r="G74" s="144" t="s">
        <v>24</v>
      </c>
      <c r="H74" s="144" t="s">
        <v>25</v>
      </c>
      <c r="I74" s="144" t="s">
        <v>85</v>
      </c>
      <c r="J74" s="144" t="s">
        <v>26</v>
      </c>
      <c r="K74" s="16"/>
      <c r="L74" s="16"/>
      <c r="M74" s="144" t="s">
        <v>24</v>
      </c>
      <c r="N74" s="144" t="s">
        <v>25</v>
      </c>
      <c r="O74" s="144" t="s">
        <v>85</v>
      </c>
      <c r="P74" s="144" t="s">
        <v>26</v>
      </c>
      <c r="Q74" s="16"/>
    </row>
    <row r="75" spans="2:17" s="70" customFormat="1" ht="37.5" x14ac:dyDescent="0.3">
      <c r="B75" s="145">
        <v>1</v>
      </c>
      <c r="C75" s="145">
        <v>2</v>
      </c>
      <c r="D75" s="145">
        <v>3</v>
      </c>
      <c r="E75" s="145">
        <v>4</v>
      </c>
      <c r="F75" s="145">
        <v>5</v>
      </c>
      <c r="G75" s="145">
        <v>6</v>
      </c>
      <c r="H75" s="145">
        <v>7</v>
      </c>
      <c r="I75" s="145" t="s">
        <v>86</v>
      </c>
      <c r="J75" s="145">
        <v>9</v>
      </c>
      <c r="K75" s="145">
        <v>10</v>
      </c>
      <c r="L75" s="145">
        <v>11</v>
      </c>
      <c r="M75" s="145">
        <v>12</v>
      </c>
      <c r="N75" s="145">
        <v>13</v>
      </c>
      <c r="O75" s="145" t="s">
        <v>87</v>
      </c>
      <c r="P75" s="145">
        <v>15</v>
      </c>
      <c r="Q75" s="145">
        <v>16</v>
      </c>
    </row>
    <row r="76" spans="2:17" ht="60" customHeight="1" x14ac:dyDescent="0.3">
      <c r="B76" s="146" t="s">
        <v>162</v>
      </c>
      <c r="C76" s="27" t="s">
        <v>28</v>
      </c>
      <c r="D76" s="27" t="s">
        <v>163</v>
      </c>
      <c r="E76" s="22">
        <f>'[1]1.2. АЭС'!E76</f>
        <v>2930614.2343000001</v>
      </c>
      <c r="F76" s="22">
        <v>59928.340700000001</v>
      </c>
      <c r="G76" s="22" t="s">
        <v>35</v>
      </c>
      <c r="H76" s="22" t="s">
        <v>35</v>
      </c>
      <c r="I76" s="22" t="s">
        <v>35</v>
      </c>
      <c r="J76" s="22" t="s">
        <v>35</v>
      </c>
      <c r="K76" s="22">
        <f>'[1]1.2. АЭС'!K76</f>
        <v>2369023.7200000002</v>
      </c>
      <c r="L76" s="22">
        <v>87898.05</v>
      </c>
      <c r="M76" s="22" t="s">
        <v>35</v>
      </c>
      <c r="N76" s="22" t="s">
        <v>35</v>
      </c>
      <c r="O76" s="22" t="s">
        <v>35</v>
      </c>
      <c r="P76" s="147" t="s">
        <v>35</v>
      </c>
      <c r="Q76" s="148" t="s">
        <v>30</v>
      </c>
    </row>
    <row r="77" spans="2:17" ht="60" customHeight="1" x14ac:dyDescent="0.3">
      <c r="B77" s="149" t="s">
        <v>164</v>
      </c>
      <c r="C77" s="27" t="s">
        <v>28</v>
      </c>
      <c r="D77" s="27" t="s">
        <v>95</v>
      </c>
      <c r="E77" s="22" t="str">
        <f>'[1]1.2. АЭС'!E77</f>
        <v>х</v>
      </c>
      <c r="F77" s="22" t="s">
        <v>35</v>
      </c>
      <c r="G77" s="22">
        <v>44133.363870000001</v>
      </c>
      <c r="H77" s="22">
        <v>0</v>
      </c>
      <c r="I77" s="22" t="s">
        <v>35</v>
      </c>
      <c r="J77" s="22" t="s">
        <v>35</v>
      </c>
      <c r="K77" s="22" t="str">
        <f>'[1]1.2. АЭС'!K77</f>
        <v>х</v>
      </c>
      <c r="L77" s="22" t="s">
        <v>35</v>
      </c>
      <c r="M77" s="22">
        <v>50939.204489999996</v>
      </c>
      <c r="N77" s="22">
        <v>32.544730000000001</v>
      </c>
      <c r="O77" s="22" t="s">
        <v>35</v>
      </c>
      <c r="P77" s="147" t="s">
        <v>35</v>
      </c>
      <c r="Q77" s="148"/>
    </row>
    <row r="78" spans="2:17" ht="93.75" x14ac:dyDescent="0.3">
      <c r="B78" s="26" t="s">
        <v>165</v>
      </c>
      <c r="C78" s="27" t="s">
        <v>28</v>
      </c>
      <c r="D78" s="27" t="s">
        <v>166</v>
      </c>
      <c r="E78" s="22" t="str">
        <f>'[1]1.2. АЭС'!E78</f>
        <v>х</v>
      </c>
      <c r="F78" s="22" t="s">
        <v>35</v>
      </c>
      <c r="G78" s="22">
        <v>56204</v>
      </c>
      <c r="H78" s="22">
        <v>0</v>
      </c>
      <c r="I78" s="22" t="s">
        <v>35</v>
      </c>
      <c r="J78" s="22" t="s">
        <v>35</v>
      </c>
      <c r="K78" s="22" t="str">
        <f>'[1]1.2. АЭС'!K78</f>
        <v>х</v>
      </c>
      <c r="L78" s="22" t="s">
        <v>35</v>
      </c>
      <c r="M78" s="22">
        <v>56204</v>
      </c>
      <c r="N78" s="22">
        <v>0</v>
      </c>
      <c r="O78" s="22" t="s">
        <v>35</v>
      </c>
      <c r="P78" s="147" t="s">
        <v>35</v>
      </c>
      <c r="Q78" s="150"/>
    </row>
    <row r="79" spans="2:17" ht="93.75" x14ac:dyDescent="0.3">
      <c r="B79" s="26" t="s">
        <v>167</v>
      </c>
      <c r="C79" s="27" t="s">
        <v>28</v>
      </c>
      <c r="D79" s="27" t="s">
        <v>168</v>
      </c>
      <c r="E79" s="22" t="str">
        <f>'[1]1.2. АЭС'!E79</f>
        <v>х</v>
      </c>
      <c r="F79" s="22" t="s">
        <v>35</v>
      </c>
      <c r="G79" s="22">
        <v>0</v>
      </c>
      <c r="H79" s="22">
        <v>0</v>
      </c>
      <c r="I79" s="22" t="s">
        <v>35</v>
      </c>
      <c r="J79" s="22" t="s">
        <v>35</v>
      </c>
      <c r="K79" s="22" t="str">
        <f>'[1]1.2. АЭС'!K79</f>
        <v>х</v>
      </c>
      <c r="L79" s="22" t="s">
        <v>35</v>
      </c>
      <c r="M79" s="22">
        <v>0</v>
      </c>
      <c r="N79" s="22">
        <v>0</v>
      </c>
      <c r="O79" s="22" t="s">
        <v>35</v>
      </c>
      <c r="P79" s="147" t="s">
        <v>35</v>
      </c>
      <c r="Q79" s="151"/>
    </row>
    <row r="80" spans="2:17" x14ac:dyDescent="0.3">
      <c r="B80" s="146" t="s">
        <v>169</v>
      </c>
      <c r="C80" s="27" t="s">
        <v>28</v>
      </c>
      <c r="D80" s="152">
        <v>1200</v>
      </c>
      <c r="E80" s="22">
        <f>'[1]1.2. АЭС'!E80</f>
        <v>36650291</v>
      </c>
      <c r="F80" s="22">
        <v>2610556</v>
      </c>
      <c r="G80" s="22" t="s">
        <v>35</v>
      </c>
      <c r="H80" s="22" t="s">
        <v>35</v>
      </c>
      <c r="I80" s="22">
        <v>2610556</v>
      </c>
      <c r="J80" s="22">
        <v>0</v>
      </c>
      <c r="K80" s="22">
        <f>'[1]1.2. АЭС'!K80</f>
        <v>37093187</v>
      </c>
      <c r="L80" s="22">
        <v>2632961</v>
      </c>
      <c r="M80" s="22" t="s">
        <v>35</v>
      </c>
      <c r="N80" s="22" t="s">
        <v>35</v>
      </c>
      <c r="O80" s="22">
        <v>2632961</v>
      </c>
      <c r="P80" s="22">
        <v>0</v>
      </c>
      <c r="Q80" s="153" t="s">
        <v>170</v>
      </c>
    </row>
    <row r="81" spans="2:17" x14ac:dyDescent="0.3">
      <c r="B81" s="146" t="s">
        <v>171</v>
      </c>
      <c r="C81" s="27" t="s">
        <v>28</v>
      </c>
      <c r="D81" s="152">
        <v>1300</v>
      </c>
      <c r="E81" s="22">
        <f>'[1]1.2. АЭС'!E81</f>
        <v>6650026</v>
      </c>
      <c r="F81" s="22">
        <v>40256</v>
      </c>
      <c r="G81" s="22" t="s">
        <v>35</v>
      </c>
      <c r="H81" s="22" t="s">
        <v>35</v>
      </c>
      <c r="I81" s="22">
        <v>40256</v>
      </c>
      <c r="J81" s="22">
        <v>0</v>
      </c>
      <c r="K81" s="22">
        <f>'[1]1.2. АЭС'!K81</f>
        <v>7043883</v>
      </c>
      <c r="L81" s="22">
        <v>41540</v>
      </c>
      <c r="M81" s="22" t="s">
        <v>35</v>
      </c>
      <c r="N81" s="22" t="s">
        <v>35</v>
      </c>
      <c r="O81" s="22">
        <v>41540</v>
      </c>
      <c r="P81" s="22">
        <v>0</v>
      </c>
      <c r="Q81" s="154"/>
    </row>
    <row r="82" spans="2:17" x14ac:dyDescent="0.3">
      <c r="B82" s="146" t="s">
        <v>172</v>
      </c>
      <c r="C82" s="27" t="s">
        <v>28</v>
      </c>
      <c r="D82" s="152">
        <v>1400</v>
      </c>
      <c r="E82" s="22">
        <f>'[1]1.2. АЭС'!E82</f>
        <v>2311244.1187479999</v>
      </c>
      <c r="F82" s="22">
        <v>80438.694799999896</v>
      </c>
      <c r="G82" s="155" t="s">
        <v>35</v>
      </c>
      <c r="H82" s="155" t="s">
        <v>35</v>
      </c>
      <c r="I82" s="22">
        <v>80438.694799999896</v>
      </c>
      <c r="J82" s="22">
        <v>0</v>
      </c>
      <c r="K82" s="22">
        <f>'[1]1.2. АЭС'!K82</f>
        <v>2942413.7705899999</v>
      </c>
      <c r="L82" s="22">
        <v>169972.85312000001</v>
      </c>
      <c r="M82" s="22" t="s">
        <v>35</v>
      </c>
      <c r="N82" s="22" t="s">
        <v>35</v>
      </c>
      <c r="O82" s="22">
        <v>169972.85312000001</v>
      </c>
      <c r="P82" s="22">
        <v>0</v>
      </c>
      <c r="Q82" s="152"/>
    </row>
    <row r="83" spans="2:17" x14ac:dyDescent="0.3">
      <c r="B83" s="33" t="s">
        <v>65</v>
      </c>
    </row>
    <row r="84" spans="2:17" ht="18.75" customHeight="1" x14ac:dyDescent="0.3">
      <c r="B84" s="7" t="s">
        <v>155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ht="18.75" customHeight="1" x14ac:dyDescent="0.3">
      <c r="B85" s="7" t="s">
        <v>156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hidden="1" x14ac:dyDescent="0.3"/>
    <row r="87" spans="2:17" hidden="1" x14ac:dyDescent="0.3"/>
    <row r="91" spans="2:17" ht="26.25" x14ac:dyDescent="0.4">
      <c r="B91" s="36" t="str">
        <f>'[1]1.1. АЭС'!B46</f>
        <v>И.о. Генерального директора</v>
      </c>
      <c r="M91" s="37"/>
      <c r="N91" s="37"/>
      <c r="O91" s="37"/>
      <c r="P91" s="36" t="str">
        <f>'[1]1.1. АЭС'!N46</f>
        <v>А.Г. Палей</v>
      </c>
      <c r="Q91" s="35"/>
    </row>
    <row r="92" spans="2:17" ht="26.25" hidden="1" x14ac:dyDescent="0.4">
      <c r="B92" s="36"/>
      <c r="M92" s="39" t="s">
        <v>73</v>
      </c>
      <c r="N92" s="39"/>
      <c r="O92" s="39"/>
      <c r="P92" s="156" t="s">
        <v>173</v>
      </c>
      <c r="Q92" s="39"/>
    </row>
    <row r="93" spans="2:17" ht="26.25" x14ac:dyDescent="0.4">
      <c r="B93" s="36"/>
      <c r="M93" s="39"/>
      <c r="N93" s="39"/>
      <c r="O93" s="39"/>
      <c r="P93" s="156"/>
      <c r="Q93" s="39"/>
    </row>
    <row r="94" spans="2:17" ht="26.25" x14ac:dyDescent="0.4">
      <c r="B94" s="36"/>
      <c r="M94" s="39"/>
      <c r="N94" s="39"/>
      <c r="O94" s="39"/>
      <c r="P94" s="156"/>
      <c r="Q94" s="39"/>
    </row>
    <row r="95" spans="2:17" ht="37.5" customHeight="1" x14ac:dyDescent="0.4">
      <c r="B95" s="36" t="s">
        <v>74</v>
      </c>
      <c r="M95" s="37"/>
      <c r="N95" s="37"/>
      <c r="O95" s="37"/>
      <c r="P95" s="36" t="s">
        <v>75</v>
      </c>
      <c r="Q95" s="35"/>
    </row>
    <row r="96" spans="2:17" ht="20.25" hidden="1" x14ac:dyDescent="0.3">
      <c r="M96" s="39" t="s">
        <v>73</v>
      </c>
      <c r="N96" s="39"/>
      <c r="O96" s="39"/>
      <c r="P96" s="39" t="s">
        <v>174</v>
      </c>
      <c r="Q96" s="39"/>
    </row>
    <row r="97" spans="4:16" hidden="1" x14ac:dyDescent="0.3"/>
    <row r="98" spans="4:16" hidden="1" x14ac:dyDescent="0.3"/>
    <row r="99" spans="4:16" x14ac:dyDescent="0.3">
      <c r="D99" s="157"/>
      <c r="E99" s="46"/>
      <c r="F99" s="46"/>
      <c r="G99" s="46"/>
      <c r="H99" s="46"/>
      <c r="J99" s="46"/>
      <c r="K99" s="46"/>
      <c r="L99" s="46"/>
      <c r="M99" s="46"/>
      <c r="N99" s="46"/>
      <c r="P99" s="46"/>
    </row>
    <row r="100" spans="4:16" x14ac:dyDescent="0.3">
      <c r="E100" s="24"/>
      <c r="F100" s="24"/>
    </row>
    <row r="101" spans="4:16" x14ac:dyDescent="0.3">
      <c r="D101" s="157"/>
      <c r="E101" s="46"/>
      <c r="F101" s="46"/>
      <c r="G101" s="41"/>
      <c r="H101" s="41"/>
      <c r="I101" s="41"/>
      <c r="J101" s="41"/>
      <c r="K101" s="46"/>
    </row>
    <row r="102" spans="4:16" x14ac:dyDescent="0.3">
      <c r="D102" s="157"/>
      <c r="E102" s="46"/>
      <c r="F102" s="41"/>
      <c r="G102" s="41"/>
      <c r="H102" s="41"/>
      <c r="I102" s="41"/>
      <c r="J102" s="41"/>
      <c r="K102" s="46"/>
    </row>
    <row r="104" spans="4:16" x14ac:dyDescent="0.3">
      <c r="D104" s="157"/>
      <c r="E104" s="46"/>
      <c r="F104" s="46"/>
      <c r="G104" s="46"/>
      <c r="H104" s="46"/>
      <c r="J104" s="46"/>
      <c r="K104" s="46"/>
      <c r="L104" s="46"/>
      <c r="M104" s="46"/>
      <c r="N104" s="46"/>
      <c r="P104" s="46"/>
    </row>
    <row r="106" spans="4:16" x14ac:dyDescent="0.3">
      <c r="D106" s="157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27:Q33"/>
    <mergeCell ref="Q34:Q40"/>
    <mergeCell ref="Q41:Q48"/>
    <mergeCell ref="Q53:Q54"/>
    <mergeCell ref="Q57:Q58"/>
    <mergeCell ref="Q60:Q64"/>
    <mergeCell ref="K16:K17"/>
    <mergeCell ref="L16:L17"/>
    <mergeCell ref="M16:P16"/>
    <mergeCell ref="Q16:Q17"/>
    <mergeCell ref="Q19:Q22"/>
    <mergeCell ref="Q23:Q26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4" fitToHeight="2" orientation="landscape" r:id="rId1"/>
  <headerFooter alignWithMargins="0"/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ЮЯЭС</vt:lpstr>
      <vt:lpstr>1.2. ЮЯЭС</vt:lpstr>
      <vt:lpstr>'1.1. ЮЯЭС'!Заголовки_для_печати</vt:lpstr>
      <vt:lpstr>'1.2. ЮЯЭС'!Заголовки_для_печати</vt:lpstr>
      <vt:lpstr>'1.1. ЮЯЭС'!Область_печати</vt:lpstr>
      <vt:lpstr>'1.2. ЮЯЭС'!Область_печати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2015-08-10T05:04:48Z</dcterms:created>
  <dcterms:modified xsi:type="dcterms:W3CDTF">2015-08-10T05:07:55Z</dcterms:modified>
</cp:coreProperties>
</file>