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2585"/>
  </bookViews>
  <sheets>
    <sheet name="прил. 1.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_ESTATE">[1]Опции!$B$14</definedName>
    <definedName name="_PRJ_SHEET_">[1]Опции!$B$15</definedName>
    <definedName name="About_AI">#REF!</definedName>
    <definedName name="About_AI_Summ">#REF!</definedName>
    <definedName name="AI_Version">[1]Опции!$B$5</definedName>
    <definedName name="asset_count_1">[1]Проект!$E$480</definedName>
    <definedName name="asset_count_2">[1]Проект!$E$501</definedName>
    <definedName name="asset_count_3">[1]Проект!$E$525</definedName>
    <definedName name="CalcMethod">[1]Проект!$F$217</definedName>
    <definedName name="Cash_At_End">[1]Проект!$A$984:$AP$984</definedName>
    <definedName name="COMP_LAST_COLUMN">[1]Компания!$AN$1:$AN$65536</definedName>
    <definedName name="CUR_Foreign">[1]Проект!$B$12</definedName>
    <definedName name="CUR_I_Foreign">[1]Проект!$D$12</definedName>
    <definedName name="CUR_I_Main">[1]Проект!$D$11</definedName>
    <definedName name="CUR_I_Report">[1]Проект!$D$19</definedName>
    <definedName name="CUR_Main">[1]Проект!$B$11</definedName>
    <definedName name="CUR_Report">[1]Проект!$B$19</definedName>
    <definedName name="CurrencyRate">[1]Проект!$F$226:$AN$226</definedName>
    <definedName name="EEE">#REF!</definedName>
    <definedName name="EEE_Summ">#REF!</definedName>
    <definedName name="EST_BALANCE">[1]Проект!$A$144:$IV$214</definedName>
    <definedName name="EST_DATA">[1]Проект!$A$33:$IV$143</definedName>
    <definedName name="EST_FROM">[1]Проект!$B$35</definedName>
    <definedName name="EST_NumStages">[1]Проект!$D$57</definedName>
    <definedName name="EST_ProdNum">[1]Проект!$D$37</definedName>
    <definedName name="EST_SQUARE">[1]Проект!$B$41</definedName>
    <definedName name="gexp_count_1">[1]Проект!$E$413</definedName>
    <definedName name="gexp_count_2">[1]Проект!$E$425</definedName>
    <definedName name="gexp_count_3">[1]Проект!$E$435</definedName>
    <definedName name="gexp_count_4">[1]Проект!$E$445</definedName>
    <definedName name="IS_DEMO">[1]Опции!$B$8</definedName>
    <definedName name="IS_ESTATE">[1]Опции!$B$13</definedName>
    <definedName name="IS_NULL">[1]Опции!$B$12</definedName>
    <definedName name="IS_PRIM">[1]Опции!$B$11</definedName>
    <definedName name="IS_SUMM">[1]Опции!$B$10</definedName>
    <definedName name="IS_TRIAL">[1]Опции!$B$16</definedName>
    <definedName name="LANGUAGE">[1]Проект!$D$17</definedName>
    <definedName name="LAST_COLUMN">[1]Проект!$AN$1:$AN$65536</definedName>
    <definedName name="lease_count">[1]Проект!$E$593</definedName>
    <definedName name="ListForSensAnal">[1]Анализ!$A$91:$C$98</definedName>
    <definedName name="loan_count">[1]Проект!$E$710</definedName>
    <definedName name="NWC_T_Cr_AdvK">[1]Проект!$B$655</definedName>
    <definedName name="NWC_T_Cr_AdvT">[1]Проект!$C$655</definedName>
    <definedName name="NWC_T_Cr_CrdK">[1]Проект!$B$656</definedName>
    <definedName name="NWC_T_Cr_CrdT">[1]Проект!$C$656</definedName>
    <definedName name="NWC_T_Cycle">[1]Проект!$B$634</definedName>
    <definedName name="NWC_T_Db_AdvK">[1]Проект!$B$643</definedName>
    <definedName name="NWC_T_Db_AdvT">[1]Проект!$C$643</definedName>
    <definedName name="NWC_T_Db_CrdK">[1]Проект!$B$644</definedName>
    <definedName name="NWC_T_Db_CrdT">[1]Проект!$C$644</definedName>
    <definedName name="NWC_T_Goods">[1]Проект!$B$638</definedName>
    <definedName name="NWC_T_Mat">[1]Проект!$B$632</definedName>
    <definedName name="PeriodTitle">[1]Проект!$F$215:$AN$215</definedName>
    <definedName name="pers_count_1">[1]Проект!$E$367</definedName>
    <definedName name="pers_count_2">[1]Проект!$E$373</definedName>
    <definedName name="pers_count_3">[1]Проект!$E$379</definedName>
    <definedName name="pers_count_4">[1]Проект!$E$385</definedName>
    <definedName name="PRJ_COUNT">[1]Компания!$D$8</definedName>
    <definedName name="PRJ_Len">[1]Проект!$D$8</definedName>
    <definedName name="PRJ_Protected">[1]Проект!$D$18</definedName>
    <definedName name="PRJ_StartDate">[1]Проект!$D$7</definedName>
    <definedName name="PRJ_StartMon">[1]Проект!$F$26</definedName>
    <definedName name="PRJ_StartYear">[1]Проект!$F$25</definedName>
    <definedName name="PRJ_Step">[1]Проект!$D$10</definedName>
    <definedName name="PRJ_Step_SName">[1]Проект!$E$9</definedName>
    <definedName name="PRJ_StepType">[1]Проект!$D$9</definedName>
    <definedName name="prod_tbl_1">[1]Проект!$A$243</definedName>
    <definedName name="prod_tbl_2">[1]Проект!$A$252</definedName>
    <definedName name="prod_tbl_3">[1]Проект!$A$260</definedName>
    <definedName name="prod_tbl_4">[1]Проект!$A$286</definedName>
    <definedName name="ProdNum">[1]Проект!$D$240</definedName>
    <definedName name="ProfitTax">[1]Проект!$B$830</definedName>
    <definedName name="ProfitTax_Period">[1]Проект!$B$831</definedName>
    <definedName name="RegNum">[1]Опции!$B$18</definedName>
    <definedName name="sd" hidden="1">[3]XLR_NoRangeSheet!$H$6</definedName>
    <definedName name="SENS_Parameter">[1]Анализ!$E$9</definedName>
    <definedName name="SENS_Project">[1]Анализ!$E$7</definedName>
    <definedName name="SENS_Res1">[1]Анализ!$A$13:$L$19</definedName>
    <definedName name="SENS_Res2">[1]Анализ!$A$51:$L$57</definedName>
    <definedName name="SensForSumm">[1]Анализ!$A$48:$L$85</definedName>
    <definedName name="ShowAbout">[1]Опции!$B$9</definedName>
    <definedName name="ShowRealDates">[1]Проект!$D$20</definedName>
    <definedName name="SUMM_LAST_COLUMN">[1]Сумм!$AN$1:$AN$65536</definedName>
    <definedName name="SUMM_PrjList">[1]Сумм!$A$6</definedName>
    <definedName name="TRIAL_DATE">[1]Опции!$C$16</definedName>
    <definedName name="UserName">[1]Опции!$B$19</definedName>
    <definedName name="VAT">[1]Проект!$B$775</definedName>
    <definedName name="VAT_OnAssets">[1]Проект!#REF!</definedName>
    <definedName name="VAT_Period">[1]Проект!$B$776</definedName>
    <definedName name="VAT_Repay">[1]Проект!$B$777</definedName>
    <definedName name="Ver_BuildDate">[1]Опции!$B$7</definedName>
    <definedName name="Ver_ChangeDate">[1]Опции!$B$6</definedName>
    <definedName name="vn" hidden="1">[4]XLR_NoRangeSheet!$G$6</definedName>
    <definedName name="XLRPARAMS_DK2" hidden="1">[5]XLR_NoRangeSheet!$E$6</definedName>
    <definedName name="XLRPARAMS_DT2" hidden="1">[5]XLR_NoRangeSheet!$G$6</definedName>
    <definedName name="XLRPARAMS_DT2X1" hidden="1">[6]XLR_NoRangeSheet!$H$6</definedName>
    <definedName name="XLRPARAMS_DT2X2" hidden="1">[6]XLR_NoRangeSheet!$I$6</definedName>
    <definedName name="XLRPARAMS_DT2X3" hidden="1">[5]XLR_NoRangeSheet!$J$6</definedName>
    <definedName name="XLRPARAMS_MYNAME" hidden="1">[6]XLR_NoRangeSheet!$C$6</definedName>
    <definedName name="XLRPARAMS_XDATE" hidden="1">[5]XLR_NoRangeSheet!$B$6</definedName>
    <definedName name="апрапр" hidden="1">[7]XLR_NoRangeSheet!$H$6</definedName>
    <definedName name="АЭС">#REF!</definedName>
    <definedName name="доли1">'[8]эл ст'!$A$368:$IV$368</definedName>
    <definedName name="ё">#REF!</definedName>
    <definedName name="ж" hidden="1">[9]XLR_NoRangeSheet!$B$6</definedName>
    <definedName name="йц" hidden="1">[4]XLR_NoRangeSheet!$E$6</definedName>
    <definedName name="кирпичная">#REF!</definedName>
    <definedName name="курс">[10]Исходные!$I$8</definedName>
    <definedName name="лшг">[11]Проект!$B$12</definedName>
    <definedName name="ммм">[11]Опции!$B$8</definedName>
    <definedName name="мммммммммммммммм">[11]Проект!#REF!</definedName>
    <definedName name="ната" hidden="1">[12]XLR_NoRangeSheet!$G$6</definedName>
    <definedName name="нголеноек">[13]Исходные!$I$7</definedName>
    <definedName name="НДС">#REF!</definedName>
    <definedName name="НП">[14]Исходные!$I$7</definedName>
    <definedName name="ПАРК">#REF!</definedName>
    <definedName name="Пирл">[15]Проект!#REF!</definedName>
    <definedName name="прил">[1]Компания!$AN:$AN</definedName>
    <definedName name="прил31" hidden="1">[9]XLR_NoRangeSheet!$J$6</definedName>
    <definedName name="рнгоьлдд">[11]Проект!$E$445</definedName>
    <definedName name="Собст">'[8]эл ст'!$A$360:$IV$360</definedName>
    <definedName name="Собств">'[8]эл ст'!$A$369:$IV$369</definedName>
    <definedName name="СуммTable_10">[1]Сумм!$A$685:$AP$723</definedName>
    <definedName name="Т">[15]Проект!$D$20</definedName>
    <definedName name="э" hidden="1">[9]XLR_NoRangeSheet!$E$6</definedName>
  </definedNames>
  <calcPr calcId="144525"/>
</workbook>
</file>

<file path=xl/calcChain.xml><?xml version="1.0" encoding="utf-8"?>
<calcChain xmlns="http://schemas.openxmlformats.org/spreadsheetml/2006/main">
  <c r="B9" i="1" l="1"/>
  <c r="C9" i="1"/>
  <c r="D9" i="1"/>
  <c r="E9" i="1"/>
  <c r="F9" i="1" s="1"/>
  <c r="G9" i="1" s="1"/>
  <c r="H9" i="1" s="1"/>
  <c r="I9" i="1" s="1"/>
  <c r="J9" i="1" s="1"/>
  <c r="K9" i="1" s="1"/>
  <c r="L9" i="1" s="1"/>
  <c r="M9" i="1" s="1"/>
  <c r="N9" i="1" s="1"/>
  <c r="O9" i="1" s="1"/>
  <c r="D11" i="1"/>
  <c r="D10" i="1" s="1"/>
  <c r="F11" i="1"/>
  <c r="F10" i="1" s="1"/>
  <c r="F16" i="1"/>
  <c r="F15" i="1" s="1"/>
  <c r="O17" i="1"/>
  <c r="O18" i="1"/>
  <c r="O19" i="1"/>
  <c r="O20" i="1"/>
  <c r="N21" i="1"/>
  <c r="N16" i="1" s="1"/>
  <c r="O21" i="1"/>
  <c r="O22" i="1"/>
  <c r="O24" i="1"/>
  <c r="O25" i="1"/>
  <c r="N26" i="1"/>
  <c r="N23" i="1" s="1"/>
  <c r="O23" i="1" s="1"/>
  <c r="O26" i="1"/>
  <c r="O27" i="1"/>
  <c r="O28" i="1"/>
  <c r="N30" i="1"/>
  <c r="O30" i="1" s="1"/>
  <c r="O31" i="1"/>
  <c r="O32" i="1"/>
  <c r="O33" i="1"/>
  <c r="N34" i="1"/>
  <c r="O34" i="1"/>
  <c r="O35" i="1"/>
  <c r="O36" i="1"/>
  <c r="N38" i="1"/>
  <c r="N37" i="1" s="1"/>
  <c r="O37" i="1" s="1"/>
  <c r="O38" i="1"/>
  <c r="N39" i="1"/>
  <c r="O39" i="1"/>
  <c r="O40" i="1"/>
  <c r="O41" i="1"/>
  <c r="O42" i="1"/>
  <c r="N43" i="1"/>
  <c r="O43" i="1"/>
  <c r="O44" i="1"/>
  <c r="N45" i="1"/>
  <c r="O45" i="1"/>
  <c r="O46" i="1"/>
  <c r="O47" i="1"/>
  <c r="O48" i="1"/>
  <c r="O49" i="1"/>
  <c r="O53" i="1"/>
  <c r="O54" i="1"/>
  <c r="O55" i="1"/>
  <c r="N56" i="1"/>
  <c r="O56" i="1" s="1"/>
  <c r="O57" i="1"/>
  <c r="O58" i="1"/>
  <c r="N59" i="1"/>
  <c r="O59" i="1" s="1"/>
  <c r="N60" i="1"/>
  <c r="O60" i="1"/>
  <c r="O61" i="1"/>
  <c r="O62" i="1"/>
  <c r="N63" i="1"/>
  <c r="O63" i="1"/>
  <c r="O64" i="1"/>
  <c r="K65" i="1"/>
  <c r="O65" i="1"/>
  <c r="K66" i="1"/>
  <c r="O66" i="1"/>
  <c r="O67" i="1"/>
  <c r="N68" i="1"/>
  <c r="O68" i="1"/>
  <c r="O69" i="1"/>
  <c r="K70" i="1"/>
  <c r="K68" i="1" s="1"/>
  <c r="O70" i="1"/>
  <c r="O71" i="1"/>
  <c r="K72" i="1"/>
  <c r="O72" i="1"/>
  <c r="K73" i="1"/>
  <c r="O73" i="1"/>
  <c r="N74" i="1"/>
  <c r="O74" i="1"/>
  <c r="K75" i="1"/>
  <c r="O75" i="1"/>
  <c r="K76" i="1"/>
  <c r="O76" i="1"/>
  <c r="K77" i="1"/>
  <c r="O77" i="1"/>
  <c r="O78" i="1"/>
  <c r="D82" i="1"/>
  <c r="D81" i="1" s="1"/>
  <c r="D80" i="1" s="1"/>
  <c r="E82" i="1"/>
  <c r="E81" i="1" s="1"/>
  <c r="E80" i="1" s="1"/>
  <c r="F82" i="1"/>
  <c r="F81" i="1" s="1"/>
  <c r="F80" i="1" s="1"/>
  <c r="O83" i="1"/>
  <c r="O84" i="1"/>
  <c r="D85" i="1"/>
  <c r="E85" i="1"/>
  <c r="F85" i="1"/>
  <c r="N85" i="1"/>
  <c r="N82" i="1" s="1"/>
  <c r="O86" i="1"/>
  <c r="O87" i="1"/>
  <c r="O88" i="1"/>
  <c r="O89" i="1"/>
  <c r="O90" i="1"/>
  <c r="O91" i="1"/>
  <c r="O92" i="1"/>
  <c r="O93" i="1"/>
  <c r="O94" i="1"/>
  <c r="E96" i="1"/>
  <c r="E95" i="1" s="1"/>
  <c r="D97" i="1"/>
  <c r="D96" i="1" s="1"/>
  <c r="D95" i="1" s="1"/>
  <c r="N97" i="1"/>
  <c r="N96" i="1" s="1"/>
  <c r="O98" i="1"/>
  <c r="N99" i="1"/>
  <c r="O99" i="1"/>
  <c r="O100" i="1"/>
  <c r="O101" i="1"/>
  <c r="N102" i="1"/>
  <c r="O102" i="1"/>
  <c r="O103" i="1"/>
  <c r="K104" i="1"/>
  <c r="O104" i="1"/>
  <c r="K105" i="1"/>
  <c r="O105" i="1"/>
  <c r="O106" i="1"/>
  <c r="O107" i="1"/>
  <c r="O108" i="1"/>
  <c r="O109" i="1"/>
  <c r="N110" i="1"/>
  <c r="O111" i="1"/>
  <c r="O110" i="1" s="1"/>
  <c r="O112" i="1"/>
  <c r="N15" i="1" l="1"/>
  <c r="O16" i="1"/>
  <c r="N95" i="1"/>
  <c r="O95" i="1" s="1"/>
  <c r="O96" i="1"/>
  <c r="O82" i="1"/>
  <c r="N81" i="1"/>
  <c r="N52" i="1"/>
  <c r="N29" i="1"/>
  <c r="O29" i="1" s="1"/>
  <c r="O97" i="1"/>
  <c r="O85" i="1"/>
  <c r="O81" i="1" l="1"/>
  <c r="N80" i="1"/>
  <c r="N14" i="1"/>
  <c r="O15" i="1"/>
  <c r="N51" i="1"/>
  <c r="O52" i="1"/>
  <c r="N79" i="1" l="1"/>
  <c r="O80" i="1"/>
  <c r="O79" i="1" s="1"/>
  <c r="O51" i="1"/>
  <c r="N50" i="1"/>
  <c r="O50" i="1" s="1"/>
  <c r="N13" i="1"/>
  <c r="N12" i="1" s="1"/>
  <c r="O14" i="1"/>
  <c r="O13" i="1" s="1"/>
  <c r="N11" i="1" l="1"/>
  <c r="O12" i="1"/>
  <c r="N10" i="1" l="1"/>
  <c r="O10" i="1" s="1"/>
  <c r="O11" i="1"/>
</calcChain>
</file>

<file path=xl/sharedStrings.xml><?xml version="1.0" encoding="utf-8"?>
<sst xmlns="http://schemas.openxmlformats.org/spreadsheetml/2006/main" count="247" uniqueCount="172">
  <si>
    <t>Выкуп электросетевого имущества администрации  г. Бикин и администрации Бикинского муниципального района (с. Лермонтовка, с. Лесопильное, с. Лончаково, с. Оренбургское)</t>
  </si>
  <si>
    <t>37</t>
  </si>
  <si>
    <t>Выкуп электросетевого имущества администрации  г. Вяземский и администрации Вяземского муниципального района</t>
  </si>
  <si>
    <t>36</t>
  </si>
  <si>
    <t>Приобретение объектов основных средств</t>
  </si>
  <si>
    <t>1.2.</t>
  </si>
  <si>
    <t>ПИР для строительства будущих лет, в.т.ч.:</t>
  </si>
  <si>
    <t>1.1.2.7</t>
  </si>
  <si>
    <t>Оборудование, не входящее в сметы строек, в.т.ч.:</t>
  </si>
  <si>
    <t>1.1.2.6</t>
  </si>
  <si>
    <t>Прочие объекты электроэнергетики, в.т.ч.:</t>
  </si>
  <si>
    <t>1.1.2.5</t>
  </si>
  <si>
    <t xml:space="preserve">                   ВЛЭП 0,4 кВ (НН)</t>
  </si>
  <si>
    <t>2,08 км</t>
  </si>
  <si>
    <t>Мероприятия по строительству КЛ-6 кВ по индивидуальному проекту для ОАО "Хабаровский Аэропорт"</t>
  </si>
  <si>
    <t>35</t>
  </si>
  <si>
    <t>6,1 км/            2,6 МВА</t>
  </si>
  <si>
    <t>2,2 км/ 0,9 МВА</t>
  </si>
  <si>
    <t>2 км /      0,9 МВА</t>
  </si>
  <si>
    <t>1,9 км /      0,8 МВА</t>
  </si>
  <si>
    <t>Мероприятия по подключению новых потребителей мощностью  свыше 150 кВт</t>
  </si>
  <si>
    <t>34</t>
  </si>
  <si>
    <t>37,3 км /         7,5 МВА</t>
  </si>
  <si>
    <t>16,1 км / 3 МВА</t>
  </si>
  <si>
    <t>14,2 км / 2,4 МВА</t>
  </si>
  <si>
    <t>7,0 км / 2,1 МВА</t>
  </si>
  <si>
    <t xml:space="preserve">Мероприятия по подключению новых потребителей мощностью  до 150 кВт </t>
  </si>
  <si>
    <t>33</t>
  </si>
  <si>
    <t>45,48 км /    10,1 МВА</t>
  </si>
  <si>
    <t>18,3 км / 3,9 МВА</t>
  </si>
  <si>
    <t>18,28 км / 3,3 МВА</t>
  </si>
  <si>
    <t>8,9 км / 2,9 МВА</t>
  </si>
  <si>
    <t xml:space="preserve">                   ВЛЭП 1-20 кВ (СН2)</t>
  </si>
  <si>
    <t>1,0 км</t>
  </si>
  <si>
    <t>Мероприятия по строительству заходов от ВЛ-35 кВ Кислородная-Центральная  с отпайкой на Городскую, с образованием двух ЛЭП 35 кВ Кислородная-Окоча и Окоча-Центральная (по индивидуальному проекту для э/сн Совгаванской ТЭЦ)</t>
  </si>
  <si>
    <t>32</t>
  </si>
  <si>
    <t>2,05 км</t>
  </si>
  <si>
    <t>Мероприятия по строительству ВЛ-35 кВ по индивидуальному проекту для ТПр объекта "Очистные сооружения канализации. Расширение и реконструкция (II очередь) канализации в г.Хабаровске" СЗ по строительству и капитальному ремонту  МКУ</t>
  </si>
  <si>
    <t>31</t>
  </si>
  <si>
    <t>3,05 км</t>
  </si>
  <si>
    <t xml:space="preserve">                   ВЛЭП 35 кВ (СН1)</t>
  </si>
  <si>
    <t xml:space="preserve">                   ВЛЭП 110-220 кВ (ВН)</t>
  </si>
  <si>
    <t>48,53 км /    10,1 МВА</t>
  </si>
  <si>
    <t>21,35 км / 3,9 МВА</t>
  </si>
  <si>
    <t xml:space="preserve">              воздушные линии, в т.ч.</t>
  </si>
  <si>
    <t xml:space="preserve">            Электрические линии, в т.ч.</t>
  </si>
  <si>
    <t>Технологическое присоединение потребителей, в т.ч.:</t>
  </si>
  <si>
    <t>1.1.2.4</t>
  </si>
  <si>
    <t>Инновации и НИОКР, в.т.ч.:</t>
  </si>
  <si>
    <t>1.1.2.3</t>
  </si>
  <si>
    <t>Энергосбережение и повышение энергетической эффективности, в т.ч.</t>
  </si>
  <si>
    <t>1.1.2.2</t>
  </si>
  <si>
    <t xml:space="preserve">                Уровень входящего напряжения 10 кВ (СН2)</t>
  </si>
  <si>
    <t xml:space="preserve">                Уровень входящего напряжения 35 кВ (СН1)</t>
  </si>
  <si>
    <t xml:space="preserve">                Уровень входящего напряжения 110 кВ (ВН)</t>
  </si>
  <si>
    <t xml:space="preserve">            Подстанции, в т. ч.</t>
  </si>
  <si>
    <t xml:space="preserve">              кабельные линии, в т.ч.</t>
  </si>
  <si>
    <t>62,008 км /     13,8 МВА</t>
  </si>
  <si>
    <t>20,1 км / 4,5 МВА</t>
  </si>
  <si>
    <t>22,6 км / 4,5 МВА</t>
  </si>
  <si>
    <t>19,308 км / 4,8 МВА</t>
  </si>
  <si>
    <t>Расширение и создание  распределительных сетей 0,4-10 кВ</t>
  </si>
  <si>
    <t>30</t>
  </si>
  <si>
    <t>Основные объекты всего, в т.ч.</t>
  </si>
  <si>
    <t>1.1.2.1</t>
  </si>
  <si>
    <t>110,538 км / 23,9 МВА</t>
  </si>
  <si>
    <t>41,45 км / 8,4 МВА</t>
  </si>
  <si>
    <t>40,88 км / 7,8 МВА</t>
  </si>
  <si>
    <t>28,208 км / 7,7 МВА</t>
  </si>
  <si>
    <t>Новое строительство и расширение</t>
  </si>
  <si>
    <t>1.1.2</t>
  </si>
  <si>
    <t>1.1.1.10</t>
  </si>
  <si>
    <t>Оборудование, не требующее монтажа</t>
  </si>
  <si>
    <t>29</t>
  </si>
  <si>
    <t>Автотранспортная техника</t>
  </si>
  <si>
    <t>28</t>
  </si>
  <si>
    <t>Оборудование ИТ</t>
  </si>
  <si>
    <t>27</t>
  </si>
  <si>
    <t>1.1.1.9</t>
  </si>
  <si>
    <t>Оснащение автотранспорта системой спутникового мониторинга "АвтоГРАФ"</t>
  </si>
  <si>
    <t>26</t>
  </si>
  <si>
    <t xml:space="preserve">Оснащение автомобилей тахографами </t>
  </si>
  <si>
    <t>25</t>
  </si>
  <si>
    <t>Подключение к единой многофункциональной телекоммуникационной сети (ЕМТС) г. Хабаровска для работы в единой городской автоматизированной системе инженерных коммуникаций</t>
  </si>
  <si>
    <t>24</t>
  </si>
  <si>
    <t>Система охраны и оповещения</t>
  </si>
  <si>
    <t>23</t>
  </si>
  <si>
    <t>Замена измерительных трансформаторов тока и напряжения (ЦП7)</t>
  </si>
  <si>
    <t>22</t>
  </si>
  <si>
    <t>1.1.1.8</t>
  </si>
  <si>
    <t>Монтаж и наладка ячеек 6 кВ на ПС 35 кВ</t>
  </si>
  <si>
    <t>21</t>
  </si>
  <si>
    <t>Расширение ПС 110/35/10 кВ Племрепродуктор  (на две линейные ячейки 35 кВ)</t>
  </si>
  <si>
    <t>20</t>
  </si>
  <si>
    <t>Расширение ПС 35/10 кВ Эгге  (на две линейные ячейки 35 кВ)</t>
  </si>
  <si>
    <t>19</t>
  </si>
  <si>
    <t>Монтаж и наладка ячеек 6 кВ на ПС 110 кВ</t>
  </si>
  <si>
    <t>18</t>
  </si>
  <si>
    <t>Расширение ПС 110/35/6 кВ Южная в г. Хабаровске (установка двух линейных ячеек 110 кВ)</t>
  </si>
  <si>
    <t>17</t>
  </si>
  <si>
    <t xml:space="preserve">Реконструкция ВЛ, КЛ, ТП 0,4-10 кВ </t>
  </si>
  <si>
    <t>16</t>
  </si>
  <si>
    <t>1.1.1.7</t>
  </si>
  <si>
    <t>Установка устройств регулирования напряжения и компенсации реактивной мощности, в т.ч.</t>
  </si>
  <si>
    <t>1.1.1.6</t>
  </si>
  <si>
    <t>Организация каналов связи для передачи команд диспетчерского и технологического управления (ДТУ) (ЦП9)</t>
  </si>
  <si>
    <t>15</t>
  </si>
  <si>
    <t>Оснащение ПС и ДП источниками бесперебойного питания телемеханики и связи (ЦП10)</t>
  </si>
  <si>
    <t>14</t>
  </si>
  <si>
    <t>Оснащение ПС  устройствами телемеханики и ДП оперативно-информационными комплексами (ОИК) (ЦП8)</t>
  </si>
  <si>
    <t>13</t>
  </si>
  <si>
    <t>Создание систем телемеханики  и связи, в т.ч.</t>
  </si>
  <si>
    <t>1.1.1.5</t>
  </si>
  <si>
    <t>Оснащение дуговыми защитами (ЦП4)</t>
  </si>
  <si>
    <t>12</t>
  </si>
  <si>
    <t>Создание систем противоаварийной и режимной автоматики, в т.ч.</t>
  </si>
  <si>
    <t>1.1.1.4</t>
  </si>
  <si>
    <t>ПТК ЦУС "ХЭС"</t>
  </si>
  <si>
    <t>11</t>
  </si>
  <si>
    <t>Оснащение ПС средствами ОМП и аварийными регистраторами (ЦП5)</t>
  </si>
  <si>
    <t>10</t>
  </si>
  <si>
    <t>Оснащение быстродействующими защитами  транзитов 110 кВ (ЦП6)</t>
  </si>
  <si>
    <t>9</t>
  </si>
  <si>
    <t>1.1.1.3</t>
  </si>
  <si>
    <t>АИИС КУЭ розничного рынка э/э</t>
  </si>
  <si>
    <t>8</t>
  </si>
  <si>
    <t>1.1.1.2</t>
  </si>
  <si>
    <t>7</t>
  </si>
  <si>
    <t>6</t>
  </si>
  <si>
    <t>25,0 МВА</t>
  </si>
  <si>
    <t>Реконструкция ПС 110/35/6 кВ ГВФ</t>
  </si>
  <si>
    <t>5</t>
  </si>
  <si>
    <t>Замена аккумуляторных батаратей (ЦП2)</t>
  </si>
  <si>
    <t>4</t>
  </si>
  <si>
    <t xml:space="preserve">                   КЛЭП до 1 кВ (НН)</t>
  </si>
  <si>
    <t>Резервирование КЛ 6-10 кВ (ЦП3)</t>
  </si>
  <si>
    <t>3</t>
  </si>
  <si>
    <t xml:space="preserve">                   КЛЭП 3-10 кВ (СН2)</t>
  </si>
  <si>
    <t xml:space="preserve">                   КЛЭП 20-35 кВ (СН1)</t>
  </si>
  <si>
    <t xml:space="preserve">                   КЛЭП 110 кВ (ВН)</t>
  </si>
  <si>
    <t>11,107 км /       0,4 МВА</t>
  </si>
  <si>
    <t>11,107 км /  0,4 МВА</t>
  </si>
  <si>
    <t>2</t>
  </si>
  <si>
    <t xml:space="preserve">                            ВЛЭП 0,4 кВ (НН)</t>
  </si>
  <si>
    <t>Реконструкция  ВЛ-110 кВ Николаевск - Многовершинная (С-171, С-172, С-174) (в т.ч. ПИР)</t>
  </si>
  <si>
    <t>1</t>
  </si>
  <si>
    <t xml:space="preserve">                     Электрические линии, в т.ч.</t>
  </si>
  <si>
    <t>11,107 км / 25,4 МВА</t>
  </si>
  <si>
    <t>1.1.1.1</t>
  </si>
  <si>
    <t>11,107 км /  25,4 МВА</t>
  </si>
  <si>
    <t xml:space="preserve">Техническое перевооружение и реконструкция </t>
  </si>
  <si>
    <t>1.1.1</t>
  </si>
  <si>
    <t>121,645 км / 49,3 МВА</t>
  </si>
  <si>
    <t>41,45 км /            8,4 МВА</t>
  </si>
  <si>
    <t>40,88 км / 32,8 МВА</t>
  </si>
  <si>
    <t>39,315 км / 8,1 МВА</t>
  </si>
  <si>
    <t xml:space="preserve">Инвестиции на производственное развитие, из них: </t>
  </si>
  <si>
    <t>1.1.</t>
  </si>
  <si>
    <t>Инвестиции в основной капитал, в т.ч.</t>
  </si>
  <si>
    <t>"Хабаровские ЭС"</t>
  </si>
  <si>
    <t>Итого</t>
  </si>
  <si>
    <t>План года 2017</t>
  </si>
  <si>
    <t>План года 2016</t>
  </si>
  <si>
    <t>План года 2015</t>
  </si>
  <si>
    <t>млн. руб.</t>
  </si>
  <si>
    <t>Ввод мощностей, млн. рублей</t>
  </si>
  <si>
    <t>Первоначальная стоимость  основных средств (без НДС) млн. рублей</t>
  </si>
  <si>
    <t>Вывод мощностей, км /МВА</t>
  </si>
  <si>
    <t>Ввод мощностей, км /МВА</t>
  </si>
  <si>
    <t>Наименование объекта</t>
  </si>
  <si>
    <t>№ п/п</t>
  </si>
  <si>
    <t xml:space="preserve">Таблица 2. Прогноз ввода/вывода объектов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</si>
</sst>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р_._-;\-* #,##0.00_р_._-;_-* &quot;-&quot;??_р_._-;_-@_-"/>
    <numFmt numFmtId="164" formatCode="#,##0.000"/>
    <numFmt numFmtId="165" formatCode="#,##0.0"/>
    <numFmt numFmtId="166" formatCode="0.0"/>
    <numFmt numFmtId="167" formatCode="0.000"/>
    <numFmt numFmtId="168" formatCode="#,##0_);[Red]\(#,##0\)"/>
    <numFmt numFmtId="169" formatCode="#,##0_);\(#,##0\)"/>
    <numFmt numFmtId="170" formatCode="[&lt;=9999999]###\-####;\+#_ \(###\)\ ###\-####"/>
    <numFmt numFmtId="171" formatCode="_-* #,##0.00\ _₽_-;\-* #,##0.00\ _₽_-;_-* &quot;-&quot;??\ _₽_-;_-@_-"/>
  </numFmts>
  <fonts count="5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</font>
    <font>
      <b/>
      <sz val="12"/>
      <name val="Times New Roman"/>
      <family val="1"/>
      <charset val="204"/>
    </font>
    <font>
      <sz val="11"/>
      <color indexed="8"/>
      <name val="SimSun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 Cyr"/>
      <charset val="204"/>
    </font>
    <font>
      <b/>
      <sz val="12"/>
      <name val="Times New Roman CYR"/>
      <charset val="204"/>
    </font>
    <font>
      <sz val="12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Helv"/>
    </font>
    <font>
      <sz val="10"/>
      <name val="Helv"/>
      <charset val="204"/>
    </font>
    <font>
      <b/>
      <sz val="11"/>
      <name val="Times New Roman"/>
      <family val="1"/>
      <charset val="204"/>
    </font>
    <font>
      <sz val="11"/>
      <color indexed="10"/>
      <name val="Calibri"/>
      <family val="2"/>
      <charset val="204"/>
    </font>
    <font>
      <sz val="12"/>
      <color indexed="10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8"/>
      <name val="Arial"/>
      <family val="2"/>
      <charset val="204"/>
    </font>
    <font>
      <sz val="11"/>
      <color indexed="9"/>
      <name val="Calibri"/>
      <family val="2"/>
      <charset val="204"/>
    </font>
    <font>
      <sz val="8"/>
      <color indexed="12"/>
      <name val="Arial Cyr"/>
      <charset val="204"/>
    </font>
    <font>
      <sz val="8"/>
      <name val="Arial Cyr"/>
      <charset val="204"/>
    </font>
    <font>
      <u/>
      <sz val="8"/>
      <color indexed="12"/>
      <name val="Arial Cyr"/>
      <charset val="204"/>
    </font>
    <font>
      <b/>
      <sz val="10"/>
      <color indexed="18"/>
      <name val="Arial Cyr"/>
      <charset val="204"/>
    </font>
    <font>
      <b/>
      <sz val="8"/>
      <name val="Arial Cyr"/>
      <charset val="204"/>
    </font>
    <font>
      <b/>
      <sz val="8"/>
      <color indexed="9"/>
      <name val="Arial Cyr"/>
      <charset val="204"/>
    </font>
    <font>
      <sz val="10"/>
      <name val="Arial"/>
      <family val="2"/>
      <charset val="204"/>
    </font>
    <font>
      <sz val="11"/>
      <color rgb="FF00800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rgb="FF000000"/>
      <name val="SimSun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0"/>
      <name val="Times New Roman"/>
      <family val="1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8"/>
      <name val="Calibri"/>
      <family val="2"/>
    </font>
    <font>
      <sz val="11"/>
      <color indexed="52"/>
      <name val="Calibri"/>
      <family val="2"/>
      <charset val="204"/>
    </font>
    <font>
      <sz val="11"/>
      <color indexed="17"/>
      <name val="Calibri"/>
      <family val="2"/>
      <charset val="204"/>
    </font>
  </fonts>
  <fills count="3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47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rgb="FFCCFFCC"/>
        <bgColor rgb="FFCCFFFF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</fills>
  <borders count="3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363">
    <xf numFmtId="0" fontId="0" fillId="0" borderId="0"/>
    <xf numFmtId="0" fontId="4" fillId="0" borderId="0"/>
    <xf numFmtId="0" fontId="7" fillId="0" borderId="0"/>
    <xf numFmtId="0" fontId="11" fillId="0" borderId="0"/>
    <xf numFmtId="0" fontId="12" fillId="0" borderId="0"/>
    <xf numFmtId="0" fontId="12" fillId="0" borderId="0"/>
    <xf numFmtId="0" fontId="13" fillId="0" borderId="0"/>
    <xf numFmtId="0" fontId="4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8" fontId="18" fillId="0" borderId="0">
      <alignment vertical="top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168" fontId="18" fillId="0" borderId="0">
      <alignment vertical="top"/>
    </xf>
    <xf numFmtId="0" fontId="12" fillId="0" borderId="0"/>
    <xf numFmtId="168" fontId="18" fillId="0" borderId="0">
      <alignment vertical="top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168" fontId="18" fillId="0" borderId="0">
      <alignment vertical="top"/>
    </xf>
    <xf numFmtId="0" fontId="12" fillId="0" borderId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8" borderId="0" applyNumberFormat="0" applyBorder="0" applyAlignment="0" applyProtection="0"/>
    <xf numFmtId="0" fontId="11" fillId="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19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6" borderId="0" applyNumberFormat="0" applyBorder="0" applyAlignment="0" applyProtection="0"/>
    <xf numFmtId="0" fontId="19" fillId="21" borderId="0" applyNumberFormat="0" applyBorder="0" applyAlignment="0" applyProtection="0"/>
    <xf numFmtId="0" fontId="19" fillId="14" borderId="0" applyNumberFormat="0" applyBorder="0" applyAlignment="0" applyProtection="0"/>
    <xf numFmtId="0" fontId="19" fillId="21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2" borderId="0" applyNumberFormat="0" applyBorder="0" applyAlignment="0" applyProtection="0"/>
    <xf numFmtId="0" fontId="19" fillId="8" borderId="0" applyNumberFormat="0" applyBorder="0" applyAlignment="0" applyProtection="0"/>
    <xf numFmtId="0" fontId="19" fillId="22" borderId="0" applyNumberFormat="0" applyBorder="0" applyAlignment="0" applyProtection="0"/>
    <xf numFmtId="168" fontId="20" fillId="23" borderId="0">
      <alignment vertical="top"/>
    </xf>
    <xf numFmtId="14" fontId="21" fillId="0" borderId="0">
      <alignment vertical="top"/>
    </xf>
    <xf numFmtId="168" fontId="22" fillId="0" borderId="0">
      <alignment vertical="top"/>
    </xf>
    <xf numFmtId="0" fontId="23" fillId="0" borderId="0">
      <alignment vertical="top"/>
    </xf>
    <xf numFmtId="168" fontId="24" fillId="0" borderId="0">
      <alignment vertical="top"/>
    </xf>
    <xf numFmtId="169" fontId="20" fillId="0" borderId="0">
      <alignment vertical="top"/>
    </xf>
    <xf numFmtId="0" fontId="12" fillId="0" borderId="0"/>
    <xf numFmtId="168" fontId="25" fillId="24" borderId="0">
      <alignment horizontal="right" vertical="top"/>
    </xf>
    <xf numFmtId="0" fontId="26" fillId="0" borderId="0"/>
    <xf numFmtId="0" fontId="26" fillId="0" borderId="0"/>
    <xf numFmtId="0" fontId="27" fillId="25" borderId="0"/>
    <xf numFmtId="170" fontId="21" fillId="0" borderId="0">
      <alignment vertical="top"/>
    </xf>
    <xf numFmtId="0" fontId="19" fillId="26" borderId="0" applyNumberFormat="0" applyBorder="0" applyAlignment="0" applyProtection="0"/>
    <xf numFmtId="0" fontId="19" fillId="20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1" borderId="0" applyNumberFormat="0" applyBorder="0" applyAlignment="0" applyProtection="0"/>
    <xf numFmtId="0" fontId="19" fillId="29" borderId="0" applyNumberFormat="0" applyBorder="0" applyAlignment="0" applyProtection="0"/>
    <xf numFmtId="0" fontId="19" fillId="21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28" fillId="8" borderId="24" applyNumberFormat="0" applyAlignment="0" applyProtection="0"/>
    <xf numFmtId="0" fontId="28" fillId="8" borderId="24" applyNumberFormat="0" applyAlignment="0" applyProtection="0"/>
    <xf numFmtId="0" fontId="28" fillId="8" borderId="24" applyNumberFormat="0" applyAlignment="0" applyProtection="0"/>
    <xf numFmtId="0" fontId="28" fillId="8" borderId="24" applyNumberFormat="0" applyAlignment="0" applyProtection="0"/>
    <xf numFmtId="0" fontId="29" fillId="14" borderId="25" applyNumberFormat="0" applyAlignment="0" applyProtection="0"/>
    <xf numFmtId="0" fontId="29" fillId="6" borderId="25" applyNumberFormat="0" applyAlignment="0" applyProtection="0"/>
    <xf numFmtId="0" fontId="29" fillId="6" borderId="25" applyNumberFormat="0" applyAlignment="0" applyProtection="0"/>
    <xf numFmtId="0" fontId="29" fillId="14" borderId="25" applyNumberFormat="0" applyAlignment="0" applyProtection="0"/>
    <xf numFmtId="0" fontId="29" fillId="14" borderId="25" applyNumberFormat="0" applyAlignment="0" applyProtection="0"/>
    <xf numFmtId="0" fontId="30" fillId="14" borderId="24" applyNumberFormat="0" applyAlignment="0" applyProtection="0"/>
    <xf numFmtId="0" fontId="30" fillId="6" borderId="24" applyNumberFormat="0" applyAlignment="0" applyProtection="0"/>
    <xf numFmtId="0" fontId="30" fillId="6" borderId="24" applyNumberFormat="0" applyAlignment="0" applyProtection="0"/>
    <xf numFmtId="0" fontId="30" fillId="14" borderId="24" applyNumberFormat="0" applyAlignment="0" applyProtection="0"/>
    <xf numFmtId="0" fontId="30" fillId="14" borderId="24" applyNumberFormat="0" applyAlignment="0" applyProtection="0"/>
    <xf numFmtId="0" fontId="31" fillId="0" borderId="0" applyBorder="0">
      <alignment horizontal="center" vertical="center" wrapText="1"/>
    </xf>
    <xf numFmtId="0" fontId="32" fillId="0" borderId="26" applyNumberFormat="0" applyFill="0" applyAlignment="0" applyProtection="0"/>
    <xf numFmtId="0" fontId="33" fillId="0" borderId="27" applyNumberFormat="0" applyFill="0" applyAlignment="0" applyProtection="0"/>
    <xf numFmtId="0" fontId="32" fillId="0" borderId="26" applyNumberFormat="0" applyFill="0" applyAlignment="0" applyProtection="0"/>
    <xf numFmtId="0" fontId="34" fillId="0" borderId="28" applyNumberFormat="0" applyFill="0" applyAlignment="0" applyProtection="0"/>
    <xf numFmtId="0" fontId="35" fillId="0" borderId="28" applyNumberFormat="0" applyFill="0" applyAlignment="0" applyProtection="0"/>
    <xf numFmtId="0" fontId="34" fillId="0" borderId="28" applyNumberFormat="0" applyFill="0" applyAlignment="0" applyProtection="0"/>
    <xf numFmtId="0" fontId="36" fillId="0" borderId="29" applyNumberFormat="0" applyFill="0" applyAlignment="0" applyProtection="0"/>
    <xf numFmtId="0" fontId="37" fillId="0" borderId="30" applyNumberFormat="0" applyFill="0" applyAlignment="0" applyProtection="0"/>
    <xf numFmtId="0" fontId="36" fillId="0" borderId="29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8" fillId="0" borderId="31" applyBorder="0">
      <alignment horizontal="center" vertical="center" wrapText="1"/>
    </xf>
    <xf numFmtId="4" fontId="39" fillId="31" borderId="8" applyBorder="0">
      <alignment horizontal="right"/>
    </xf>
    <xf numFmtId="4" fontId="39" fillId="31" borderId="8" applyBorder="0">
      <alignment horizontal="right"/>
    </xf>
    <xf numFmtId="0" fontId="40" fillId="0" borderId="32" applyNumberFormat="0" applyFill="0" applyAlignment="0" applyProtection="0"/>
    <xf numFmtId="0" fontId="40" fillId="0" borderId="33" applyNumberFormat="0" applyFill="0" applyAlignment="0" applyProtection="0"/>
    <xf numFmtId="0" fontId="40" fillId="0" borderId="33" applyNumberFormat="0" applyFill="0" applyAlignment="0" applyProtection="0"/>
    <xf numFmtId="0" fontId="40" fillId="0" borderId="32" applyNumberFormat="0" applyFill="0" applyAlignment="0" applyProtection="0"/>
    <xf numFmtId="0" fontId="40" fillId="0" borderId="32" applyNumberFormat="0" applyFill="0" applyAlignment="0" applyProtection="0"/>
    <xf numFmtId="0" fontId="41" fillId="32" borderId="34" applyNumberFormat="0" applyAlignment="0" applyProtection="0"/>
    <xf numFmtId="0" fontId="41" fillId="32" borderId="34" applyNumberFormat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4" fillId="17" borderId="0" applyNumberFormat="0" applyBorder="0" applyAlignment="0" applyProtection="0"/>
    <xf numFmtId="0" fontId="44" fillId="17" borderId="0" applyNumberFormat="0" applyBorder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1" fillId="0" borderId="0"/>
    <xf numFmtId="0" fontId="26" fillId="0" borderId="0"/>
    <xf numFmtId="0" fontId="1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4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48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46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8" fillId="0" borderId="0"/>
    <xf numFmtId="0" fontId="46" fillId="0" borderId="0"/>
    <xf numFmtId="0" fontId="26" fillId="0" borderId="0"/>
    <xf numFmtId="0" fontId="46" fillId="0" borderId="0"/>
    <xf numFmtId="0" fontId="46" fillId="0" borderId="0"/>
    <xf numFmtId="0" fontId="8" fillId="0" borderId="0"/>
    <xf numFmtId="0" fontId="11" fillId="0" borderId="0"/>
    <xf numFmtId="0" fontId="7" fillId="0" borderId="0"/>
    <xf numFmtId="0" fontId="1" fillId="0" borderId="0"/>
    <xf numFmtId="0" fontId="46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49" fillId="0" borderId="0"/>
    <xf numFmtId="0" fontId="11" fillId="0" borderId="0"/>
    <xf numFmtId="0" fontId="11" fillId="0" borderId="0"/>
    <xf numFmtId="0" fontId="1" fillId="0" borderId="0"/>
    <xf numFmtId="0" fontId="7" fillId="0" borderId="0"/>
    <xf numFmtId="0" fontId="11" fillId="0" borderId="0"/>
    <xf numFmtId="0" fontId="26" fillId="0" borderId="0"/>
    <xf numFmtId="0" fontId="7" fillId="0" borderId="0"/>
    <xf numFmtId="0" fontId="11" fillId="0" borderId="0"/>
    <xf numFmtId="0" fontId="11" fillId="0" borderId="0"/>
    <xf numFmtId="0" fontId="7" fillId="0" borderId="0"/>
    <xf numFmtId="0" fontId="7" fillId="0" borderId="0"/>
    <xf numFmtId="0" fontId="11" fillId="0" borderId="0"/>
    <xf numFmtId="0" fontId="7" fillId="0" borderId="0"/>
    <xf numFmtId="0" fontId="46" fillId="0" borderId="0"/>
    <xf numFmtId="0" fontId="26" fillId="0" borderId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7" fillId="10" borderId="35" applyNumberFormat="0" applyFont="0" applyAlignment="0" applyProtection="0"/>
    <xf numFmtId="0" fontId="11" fillId="10" borderId="35" applyNumberFormat="0" applyFont="0" applyAlignment="0" applyProtection="0"/>
    <xf numFmtId="0" fontId="7" fillId="10" borderId="35" applyNumberFormat="0" applyFont="0" applyAlignment="0" applyProtection="0"/>
    <xf numFmtId="0" fontId="7" fillId="10" borderId="35" applyNumberFormat="0" applyFont="0" applyAlignment="0" applyProtection="0"/>
    <xf numFmtId="0" fontId="11" fillId="10" borderId="35" applyNumberFormat="0" applyFont="0" applyAlignment="0" applyProtection="0"/>
    <xf numFmtId="0" fontId="11" fillId="10" borderId="35" applyNumberFormat="0" applyFont="0" applyAlignment="0" applyProtection="0"/>
    <xf numFmtId="0" fontId="11" fillId="10" borderId="35" applyNumberFormat="0" applyFont="0" applyAlignment="0" applyProtection="0"/>
    <xf numFmtId="0" fontId="11" fillId="10" borderId="35" applyNumberFormat="0" applyFont="0" applyAlignment="0" applyProtection="0"/>
    <xf numFmtId="0" fontId="11" fillId="10" borderId="35" applyNumberFormat="0" applyFont="0" applyAlignment="0" applyProtection="0"/>
    <xf numFmtId="0" fontId="11" fillId="10" borderId="35" applyNumberFormat="0" applyFont="0" applyAlignment="0" applyProtection="0"/>
    <xf numFmtId="9" fontId="4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53" fillId="0" borderId="36" applyNumberFormat="0" applyFill="0" applyAlignment="0" applyProtection="0"/>
    <xf numFmtId="0" fontId="53" fillId="0" borderId="36" applyNumberFormat="0" applyFill="0" applyAlignment="0" applyProtection="0"/>
    <xf numFmtId="168" fontId="18" fillId="0" borderId="0">
      <alignment vertical="top"/>
    </xf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43" fontId="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" fontId="39" fillId="3" borderId="0" applyBorder="0">
      <alignment horizontal="right"/>
    </xf>
    <xf numFmtId="0" fontId="54" fillId="9" borderId="0" applyNumberFormat="0" applyBorder="0" applyAlignment="0" applyProtection="0"/>
    <xf numFmtId="0" fontId="54" fillId="9" borderId="0" applyNumberFormat="0" applyBorder="0" applyAlignment="0" applyProtection="0"/>
  </cellStyleXfs>
  <cellXfs count="307">
    <xf numFmtId="0" fontId="0" fillId="0" borderId="0" xfId="0"/>
    <xf numFmtId="0" fontId="2" fillId="2" borderId="0" xfId="0" applyFont="1" applyFill="1"/>
    <xf numFmtId="164" fontId="3" fillId="0" borderId="1" xfId="0" applyNumberFormat="1" applyFont="1" applyFill="1" applyBorder="1" applyAlignment="1">
      <alignment horizontal="center" vertical="center" wrapText="1"/>
    </xf>
    <xf numFmtId="164" fontId="5" fillId="2" borderId="2" xfId="1" applyNumberFormat="1" applyFont="1" applyFill="1" applyBorder="1" applyAlignment="1">
      <alignment horizontal="center" vertical="center"/>
    </xf>
    <xf numFmtId="164" fontId="6" fillId="2" borderId="3" xfId="1" applyNumberFormat="1" applyFont="1" applyFill="1" applyBorder="1" applyAlignment="1">
      <alignment horizontal="center" vertical="center" wrapText="1"/>
    </xf>
    <xf numFmtId="164" fontId="6" fillId="2" borderId="4" xfId="1" applyNumberFormat="1" applyFont="1" applyFill="1" applyBorder="1" applyAlignment="1">
      <alignment horizontal="center" vertical="center" wrapText="1"/>
    </xf>
    <xf numFmtId="164" fontId="7" fillId="2" borderId="5" xfId="1" applyNumberFormat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 wrapText="1"/>
    </xf>
    <xf numFmtId="0" fontId="7" fillId="2" borderId="5" xfId="2" applyFont="1" applyFill="1" applyBorder="1" applyAlignment="1" applyProtection="1">
      <alignment horizontal="left" vertical="center" wrapText="1"/>
      <protection locked="0"/>
    </xf>
    <xf numFmtId="49" fontId="8" fillId="2" borderId="5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6" xfId="0" applyNumberFormat="1" applyFont="1" applyFill="1" applyBorder="1" applyAlignment="1">
      <alignment horizontal="center" vertical="center" wrapText="1"/>
    </xf>
    <xf numFmtId="164" fontId="6" fillId="2" borderId="7" xfId="1" applyNumberFormat="1" applyFont="1" applyFill="1" applyBorder="1" applyAlignment="1">
      <alignment horizontal="center" vertical="center"/>
    </xf>
    <xf numFmtId="164" fontId="6" fillId="2" borderId="8" xfId="1" applyNumberFormat="1" applyFont="1" applyFill="1" applyBorder="1" applyAlignment="1">
      <alignment horizontal="center" vertical="center" wrapText="1"/>
    </xf>
    <xf numFmtId="164" fontId="6" fillId="2" borderId="9" xfId="1" applyNumberFormat="1" applyFont="1" applyFill="1" applyBorder="1" applyAlignment="1">
      <alignment horizontal="center" vertical="center" wrapText="1"/>
    </xf>
    <xf numFmtId="164" fontId="7" fillId="2" borderId="10" xfId="1" applyNumberFormat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165" fontId="3" fillId="0" borderId="6" xfId="0" applyNumberFormat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wrapText="1"/>
    </xf>
    <xf numFmtId="0" fontId="7" fillId="2" borderId="10" xfId="2" applyFont="1" applyFill="1" applyBorder="1" applyAlignment="1" applyProtection="1">
      <alignment horizontal="left" vertical="center" wrapText="1"/>
      <protection locked="0"/>
    </xf>
    <xf numFmtId="49" fontId="8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/>
    <xf numFmtId="164" fontId="6" fillId="3" borderId="11" xfId="1" applyNumberFormat="1" applyFont="1" applyFill="1" applyBorder="1" applyAlignment="1">
      <alignment horizontal="center" vertical="center"/>
    </xf>
    <xf numFmtId="164" fontId="6" fillId="3" borderId="8" xfId="1" applyNumberFormat="1" applyFont="1" applyFill="1" applyBorder="1" applyAlignment="1">
      <alignment horizontal="center" vertical="center"/>
    </xf>
    <xf numFmtId="164" fontId="6" fillId="3" borderId="8" xfId="1" applyNumberFormat="1" applyFont="1" applyFill="1" applyBorder="1" applyAlignment="1">
      <alignment horizontal="center" vertical="center" wrapText="1"/>
    </xf>
    <xf numFmtId="164" fontId="6" fillId="3" borderId="9" xfId="1" applyNumberFormat="1" applyFont="1" applyFill="1" applyBorder="1" applyAlignment="1">
      <alignment horizontal="center" vertical="center" wrapText="1"/>
    </xf>
    <xf numFmtId="164" fontId="6" fillId="3" borderId="10" xfId="1" applyNumberFormat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6" fillId="3" borderId="8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9" fillId="3" borderId="10" xfId="1" applyFont="1" applyFill="1" applyBorder="1" applyAlignment="1" applyProtection="1">
      <alignment horizontal="left" vertical="center" wrapText="1"/>
      <protection locked="0"/>
    </xf>
    <xf numFmtId="49" fontId="9" fillId="3" borderId="10" xfId="1" applyNumberFormat="1" applyFont="1" applyFill="1" applyBorder="1" applyAlignment="1" applyProtection="1">
      <alignment horizontal="center" vertical="center" wrapText="1"/>
      <protection locked="0"/>
    </xf>
    <xf numFmtId="164" fontId="3" fillId="2" borderId="7" xfId="1" applyNumberFormat="1" applyFont="1" applyFill="1" applyBorder="1" applyAlignment="1">
      <alignment horizontal="center"/>
    </xf>
    <xf numFmtId="164" fontId="3" fillId="2" borderId="8" xfId="1" applyNumberFormat="1" applyFont="1" applyFill="1" applyBorder="1" applyAlignment="1">
      <alignment horizontal="center" wrapText="1"/>
    </xf>
    <xf numFmtId="164" fontId="3" fillId="2" borderId="9" xfId="1" applyNumberFormat="1" applyFont="1" applyFill="1" applyBorder="1" applyAlignment="1">
      <alignment horizontal="center" wrapText="1"/>
    </xf>
    <xf numFmtId="164" fontId="3" fillId="2" borderId="10" xfId="1" applyNumberFormat="1" applyFont="1" applyFill="1" applyBorder="1" applyAlignment="1">
      <alignment horizontal="center"/>
    </xf>
    <xf numFmtId="0" fontId="3" fillId="2" borderId="6" xfId="1" applyFont="1" applyFill="1" applyBorder="1" applyAlignment="1">
      <alignment horizontal="center" wrapText="1"/>
    </xf>
    <xf numFmtId="0" fontId="3" fillId="2" borderId="8" xfId="1" applyFont="1" applyFill="1" applyBorder="1" applyAlignment="1">
      <alignment horizontal="center" wrapText="1"/>
    </xf>
    <xf numFmtId="0" fontId="3" fillId="2" borderId="7" xfId="1" applyFont="1" applyFill="1" applyBorder="1" applyAlignment="1">
      <alignment horizontal="center" wrapText="1"/>
    </xf>
    <xf numFmtId="0" fontId="3" fillId="2" borderId="9" xfId="1" applyFont="1" applyFill="1" applyBorder="1" applyAlignment="1">
      <alignment horizontal="center" wrapText="1"/>
    </xf>
    <xf numFmtId="0" fontId="9" fillId="2" borderId="10" xfId="1" applyFont="1" applyFill="1" applyBorder="1" applyAlignment="1" applyProtection="1">
      <alignment horizontal="left" indent="3"/>
      <protection locked="0"/>
    </xf>
    <xf numFmtId="49" fontId="9" fillId="2" borderId="10" xfId="1" applyNumberFormat="1" applyFont="1" applyFill="1" applyBorder="1" applyAlignment="1" applyProtection="1">
      <alignment horizontal="center" vertical="center" wrapText="1"/>
      <protection locked="0"/>
    </xf>
    <xf numFmtId="164" fontId="3" fillId="2" borderId="7" xfId="1" applyNumberFormat="1" applyFont="1" applyFill="1" applyBorder="1" applyAlignment="1">
      <alignment horizontal="center" vertical="center"/>
    </xf>
    <xf numFmtId="164" fontId="3" fillId="2" borderId="8" xfId="1" applyNumberFormat="1" applyFont="1" applyFill="1" applyBorder="1" applyAlignment="1">
      <alignment horizontal="center" vertical="center" wrapText="1"/>
    </xf>
    <xf numFmtId="164" fontId="3" fillId="2" borderId="9" xfId="1" applyNumberFormat="1" applyFont="1" applyFill="1" applyBorder="1" applyAlignment="1">
      <alignment horizontal="center" vertical="center" wrapText="1"/>
    </xf>
    <xf numFmtId="164" fontId="3" fillId="2" borderId="10" xfId="1" applyNumberFormat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165" fontId="7" fillId="0" borderId="6" xfId="0" applyNumberFormat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164" fontId="7" fillId="2" borderId="8" xfId="1" applyNumberFormat="1" applyFont="1" applyFill="1" applyBorder="1" applyAlignment="1">
      <alignment horizontal="center" vertical="center" wrapText="1"/>
    </xf>
    <xf numFmtId="164" fontId="7" fillId="2" borderId="9" xfId="1" applyNumberFormat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2" fontId="7" fillId="0" borderId="6" xfId="0" applyNumberFormat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0" fontId="9" fillId="2" borderId="10" xfId="1" applyFont="1" applyFill="1" applyBorder="1" applyAlignment="1" applyProtection="1">
      <alignment horizontal="left" vertical="center"/>
      <protection locked="0"/>
    </xf>
    <xf numFmtId="164" fontId="7" fillId="2" borderId="7" xfId="1" applyNumberFormat="1" applyFont="1" applyFill="1" applyBorder="1" applyAlignment="1">
      <alignment horizontal="center"/>
    </xf>
    <xf numFmtId="164" fontId="7" fillId="2" borderId="8" xfId="1" applyNumberFormat="1" applyFont="1" applyFill="1" applyBorder="1" applyAlignment="1">
      <alignment horizontal="center" wrapText="1"/>
    </xf>
    <xf numFmtId="164" fontId="7" fillId="2" borderId="9" xfId="1" applyNumberFormat="1" applyFont="1" applyFill="1" applyBorder="1" applyAlignment="1">
      <alignment horizontal="center" wrapText="1"/>
    </xf>
    <xf numFmtId="164" fontId="7" fillId="2" borderId="10" xfId="1" applyNumberFormat="1" applyFont="1" applyFill="1" applyBorder="1" applyAlignment="1">
      <alignment horizontal="center"/>
    </xf>
    <xf numFmtId="0" fontId="7" fillId="2" borderId="8" xfId="1" applyFont="1" applyFill="1" applyBorder="1" applyAlignment="1">
      <alignment horizontal="center" wrapText="1"/>
    </xf>
    <xf numFmtId="0" fontId="7" fillId="2" borderId="9" xfId="1" applyFont="1" applyFill="1" applyBorder="1" applyAlignment="1">
      <alignment horizontal="center" wrapText="1"/>
    </xf>
    <xf numFmtId="0" fontId="2" fillId="4" borderId="0" xfId="0" applyFont="1" applyFill="1"/>
    <xf numFmtId="164" fontId="7" fillId="4" borderId="7" xfId="1" applyNumberFormat="1" applyFont="1" applyFill="1" applyBorder="1" applyAlignment="1">
      <alignment horizontal="center" vertical="center"/>
    </xf>
    <xf numFmtId="164" fontId="7" fillId="4" borderId="8" xfId="0" applyNumberFormat="1" applyFont="1" applyFill="1" applyBorder="1" applyAlignment="1">
      <alignment horizontal="center" vertical="center" wrapText="1"/>
    </xf>
    <xf numFmtId="164" fontId="7" fillId="4" borderId="9" xfId="0" applyNumberFormat="1" applyFont="1" applyFill="1" applyBorder="1" applyAlignment="1">
      <alignment horizontal="center" vertical="center" wrapText="1"/>
    </xf>
    <xf numFmtId="164" fontId="7" fillId="4" borderId="10" xfId="0" applyNumberFormat="1" applyFont="1" applyFill="1" applyBorder="1" applyAlignment="1">
      <alignment horizontal="center" vertical="center" wrapText="1"/>
    </xf>
    <xf numFmtId="166" fontId="7" fillId="4" borderId="6" xfId="0" applyNumberFormat="1" applyFont="1" applyFill="1" applyBorder="1" applyAlignment="1">
      <alignment horizontal="center" vertical="center" wrapText="1"/>
    </xf>
    <xf numFmtId="166" fontId="7" fillId="4" borderId="8" xfId="0" applyNumberFormat="1" applyFont="1" applyFill="1" applyBorder="1" applyAlignment="1">
      <alignment horizontal="center" vertical="center" wrapText="1"/>
    </xf>
    <xf numFmtId="166" fontId="7" fillId="4" borderId="7" xfId="0" applyNumberFormat="1" applyFont="1" applyFill="1" applyBorder="1" applyAlignment="1">
      <alignment horizontal="center" vertical="center" wrapText="1"/>
    </xf>
    <xf numFmtId="166" fontId="7" fillId="4" borderId="9" xfId="0" applyNumberFormat="1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vertical="center" wrapText="1"/>
    </xf>
    <xf numFmtId="49" fontId="8" fillId="4" borderId="10" xfId="0" applyNumberFormat="1" applyFont="1" applyFill="1" applyBorder="1" applyAlignment="1" applyProtection="1">
      <alignment horizontal="center" vertical="center" wrapText="1"/>
      <protection locked="0"/>
    </xf>
    <xf numFmtId="164" fontId="7" fillId="2" borderId="7" xfId="1" applyNumberFormat="1" applyFont="1" applyFill="1" applyBorder="1" applyAlignment="1">
      <alignment horizontal="center" vertical="center"/>
    </xf>
    <xf numFmtId="164" fontId="7" fillId="2" borderId="7" xfId="1" applyNumberFormat="1" applyFont="1" applyFill="1" applyBorder="1" applyAlignment="1">
      <alignment horizontal="center" vertical="center" wrapText="1"/>
    </xf>
    <xf numFmtId="165" fontId="7" fillId="4" borderId="8" xfId="0" applyNumberFormat="1" applyFont="1" applyFill="1" applyBorder="1" applyAlignment="1">
      <alignment horizontal="center" vertical="center" wrapText="1"/>
    </xf>
    <xf numFmtId="165" fontId="7" fillId="4" borderId="9" xfId="0" applyNumberFormat="1" applyFont="1" applyFill="1" applyBorder="1" applyAlignment="1">
      <alignment horizontal="center" vertical="center" wrapText="1"/>
    </xf>
    <xf numFmtId="164" fontId="3" fillId="4" borderId="8" xfId="1" applyNumberFormat="1" applyFont="1" applyFill="1" applyBorder="1" applyAlignment="1">
      <alignment horizontal="center" vertical="center" wrapText="1"/>
    </xf>
    <xf numFmtId="164" fontId="3" fillId="4" borderId="9" xfId="1" applyNumberFormat="1" applyFont="1" applyFill="1" applyBorder="1" applyAlignment="1">
      <alignment horizontal="center" vertical="center" wrapText="1"/>
    </xf>
    <xf numFmtId="164" fontId="3" fillId="4" borderId="10" xfId="1" applyNumberFormat="1" applyFont="1" applyFill="1" applyBorder="1" applyAlignment="1">
      <alignment horizontal="center" vertical="center"/>
    </xf>
    <xf numFmtId="0" fontId="3" fillId="4" borderId="6" xfId="1" applyFont="1" applyFill="1" applyBorder="1" applyAlignment="1">
      <alignment horizontal="center" vertical="center" wrapText="1"/>
    </xf>
    <xf numFmtId="0" fontId="3" fillId="4" borderId="8" xfId="1" applyFont="1" applyFill="1" applyBorder="1" applyAlignment="1">
      <alignment horizontal="center" vertical="center" wrapText="1"/>
    </xf>
    <xf numFmtId="0" fontId="3" fillId="4" borderId="7" xfId="1" applyFont="1" applyFill="1" applyBorder="1" applyAlignment="1">
      <alignment horizontal="center" vertical="center" wrapText="1"/>
    </xf>
    <xf numFmtId="0" fontId="3" fillId="4" borderId="9" xfId="1" applyFont="1" applyFill="1" applyBorder="1" applyAlignment="1">
      <alignment horizontal="center" vertical="center" wrapText="1"/>
    </xf>
    <xf numFmtId="0" fontId="9" fillId="4" borderId="10" xfId="1" applyFont="1" applyFill="1" applyBorder="1" applyAlignment="1" applyProtection="1">
      <alignment horizontal="left" indent="3"/>
      <protection locked="0"/>
    </xf>
    <xf numFmtId="49" fontId="9" fillId="4" borderId="10" xfId="1" applyNumberFormat="1" applyFont="1" applyFill="1" applyBorder="1" applyAlignment="1" applyProtection="1">
      <alignment horizontal="center" vertical="center" wrapText="1"/>
      <protection locked="0"/>
    </xf>
    <xf numFmtId="49" fontId="7" fillId="4" borderId="6" xfId="0" applyNumberFormat="1" applyFont="1" applyFill="1" applyBorder="1" applyAlignment="1">
      <alignment horizontal="center" vertical="center" wrapText="1"/>
    </xf>
    <xf numFmtId="49" fontId="7" fillId="4" borderId="8" xfId="0" applyNumberFormat="1" applyFont="1" applyFill="1" applyBorder="1" applyAlignment="1">
      <alignment horizontal="center" vertical="center" wrapText="1"/>
    </xf>
    <xf numFmtId="49" fontId="7" fillId="4" borderId="7" xfId="0" applyNumberFormat="1" applyFont="1" applyFill="1" applyBorder="1" applyAlignment="1">
      <alignment horizontal="center" vertical="center" wrapText="1"/>
    </xf>
    <xf numFmtId="49" fontId="8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Border="1"/>
    <xf numFmtId="49" fontId="3" fillId="4" borderId="6" xfId="0" applyNumberFormat="1" applyFont="1" applyFill="1" applyBorder="1" applyAlignment="1">
      <alignment horizontal="center" vertical="center" wrapText="1"/>
    </xf>
    <xf numFmtId="49" fontId="3" fillId="4" borderId="8" xfId="0" applyNumberFormat="1" applyFont="1" applyFill="1" applyBorder="1" applyAlignment="1">
      <alignment horizontal="center" vertical="center" wrapText="1"/>
    </xf>
    <xf numFmtId="49" fontId="3" fillId="4" borderId="7" xfId="0" applyNumberFormat="1" applyFont="1" applyFill="1" applyBorder="1" applyAlignment="1">
      <alignment horizontal="center" vertical="center" wrapText="1"/>
    </xf>
    <xf numFmtId="0" fontId="9" fillId="2" borderId="10" xfId="1" applyFont="1" applyFill="1" applyBorder="1" applyAlignment="1" applyProtection="1">
      <alignment horizontal="left" vertical="center" indent="3"/>
      <protection locked="0"/>
    </xf>
    <xf numFmtId="164" fontId="3" fillId="4" borderId="7" xfId="1" applyNumberFormat="1" applyFont="1" applyFill="1" applyBorder="1" applyAlignment="1">
      <alignment horizontal="center" vertical="center"/>
    </xf>
    <xf numFmtId="0" fontId="9" fillId="4" borderId="10" xfId="1" applyFont="1" applyFill="1" applyBorder="1" applyAlignment="1" applyProtection="1">
      <alignment horizontal="left" vertical="center" indent="3"/>
      <protection locked="0"/>
    </xf>
    <xf numFmtId="0" fontId="9" fillId="4" borderId="10" xfId="1" applyFont="1" applyFill="1" applyBorder="1" applyAlignment="1" applyProtection="1">
      <alignment horizontal="left" vertical="center"/>
      <protection locked="0"/>
    </xf>
    <xf numFmtId="164" fontId="7" fillId="4" borderId="8" xfId="1" applyNumberFormat="1" applyFont="1" applyFill="1" applyBorder="1" applyAlignment="1">
      <alignment horizontal="center" vertical="center" wrapText="1"/>
    </xf>
    <xf numFmtId="164" fontId="7" fillId="4" borderId="9" xfId="1" applyNumberFormat="1" applyFont="1" applyFill="1" applyBorder="1" applyAlignment="1">
      <alignment horizontal="center" vertical="center" wrapText="1"/>
    </xf>
    <xf numFmtId="0" fontId="7" fillId="4" borderId="6" xfId="1" applyFont="1" applyFill="1" applyBorder="1" applyAlignment="1">
      <alignment horizontal="center" vertical="center" wrapText="1"/>
    </xf>
    <xf numFmtId="0" fontId="7" fillId="4" borderId="8" xfId="1" applyFont="1" applyFill="1" applyBorder="1" applyAlignment="1">
      <alignment horizontal="center" vertical="center" wrapText="1"/>
    </xf>
    <xf numFmtId="0" fontId="7" fillId="4" borderId="7" xfId="1" applyFont="1" applyFill="1" applyBorder="1" applyAlignment="1">
      <alignment horizontal="center" vertical="center" wrapText="1"/>
    </xf>
    <xf numFmtId="166" fontId="3" fillId="0" borderId="6" xfId="0" applyNumberFormat="1" applyFont="1" applyFill="1" applyBorder="1" applyAlignment="1">
      <alignment horizontal="center" vertical="center" wrapText="1"/>
    </xf>
    <xf numFmtId="0" fontId="7" fillId="4" borderId="9" xfId="1" applyFont="1" applyFill="1" applyBorder="1" applyAlignment="1">
      <alignment horizontal="center" vertical="center" wrapText="1"/>
    </xf>
    <xf numFmtId="0" fontId="9" fillId="4" borderId="10" xfId="1" applyFont="1" applyFill="1" applyBorder="1" applyAlignment="1" applyProtection="1">
      <alignment horizontal="left" wrapText="1" indent="3"/>
      <protection locked="0"/>
    </xf>
    <xf numFmtId="164" fontId="7" fillId="4" borderId="7" xfId="1" applyNumberFormat="1" applyFont="1" applyFill="1" applyBorder="1" applyAlignment="1">
      <alignment horizontal="center"/>
    </xf>
    <xf numFmtId="164" fontId="7" fillId="4" borderId="8" xfId="1" applyNumberFormat="1" applyFont="1" applyFill="1" applyBorder="1" applyAlignment="1">
      <alignment horizontal="center" wrapText="1"/>
    </xf>
    <xf numFmtId="164" fontId="7" fillId="4" borderId="9" xfId="1" applyNumberFormat="1" applyFont="1" applyFill="1" applyBorder="1" applyAlignment="1">
      <alignment horizontal="center" wrapText="1"/>
    </xf>
    <xf numFmtId="164" fontId="3" fillId="4" borderId="10" xfId="1" applyNumberFormat="1" applyFont="1" applyFill="1" applyBorder="1" applyAlignment="1">
      <alignment horizontal="center"/>
    </xf>
    <xf numFmtId="0" fontId="7" fillId="4" borderId="6" xfId="1" applyFont="1" applyFill="1" applyBorder="1" applyAlignment="1">
      <alignment horizontal="center" wrapText="1"/>
    </xf>
    <xf numFmtId="0" fontId="7" fillId="4" borderId="8" xfId="1" applyFont="1" applyFill="1" applyBorder="1" applyAlignment="1">
      <alignment horizontal="center" wrapText="1"/>
    </xf>
    <xf numFmtId="0" fontId="7" fillId="4" borderId="7" xfId="1" applyFont="1" applyFill="1" applyBorder="1" applyAlignment="1">
      <alignment horizontal="center" wrapText="1"/>
    </xf>
    <xf numFmtId="0" fontId="7" fillId="4" borderId="9" xfId="1" applyFont="1" applyFill="1" applyBorder="1" applyAlignment="1">
      <alignment horizontal="center" wrapText="1"/>
    </xf>
    <xf numFmtId="164" fontId="3" fillId="4" borderId="7" xfId="1" applyNumberFormat="1" applyFont="1" applyFill="1" applyBorder="1" applyAlignment="1">
      <alignment horizontal="center"/>
    </xf>
    <xf numFmtId="164" fontId="3" fillId="4" borderId="8" xfId="1" applyNumberFormat="1" applyFont="1" applyFill="1" applyBorder="1" applyAlignment="1">
      <alignment horizontal="center" wrapText="1"/>
    </xf>
    <xf numFmtId="164" fontId="3" fillId="4" borderId="9" xfId="1" applyNumberFormat="1" applyFont="1" applyFill="1" applyBorder="1" applyAlignment="1">
      <alignment horizontal="center" wrapText="1"/>
    </xf>
    <xf numFmtId="2" fontId="3" fillId="4" borderId="6" xfId="0" applyNumberFormat="1" applyFont="1" applyFill="1" applyBorder="1" applyAlignment="1">
      <alignment horizontal="center" vertical="center" wrapText="1"/>
    </xf>
    <xf numFmtId="2" fontId="3" fillId="4" borderId="8" xfId="0" applyNumberFormat="1" applyFont="1" applyFill="1" applyBorder="1" applyAlignment="1">
      <alignment horizontal="center" vertical="center" wrapText="1"/>
    </xf>
    <xf numFmtId="2" fontId="3" fillId="4" borderId="7" xfId="0" applyNumberFormat="1" applyFont="1" applyFill="1" applyBorder="1" applyAlignment="1">
      <alignment horizontal="center" vertical="center" wrapText="1"/>
    </xf>
    <xf numFmtId="2" fontId="3" fillId="4" borderId="8" xfId="1" applyNumberFormat="1" applyFont="1" applyFill="1" applyBorder="1" applyAlignment="1">
      <alignment horizontal="center" wrapText="1"/>
    </xf>
    <xf numFmtId="0" fontId="3" fillId="4" borderId="8" xfId="1" applyFont="1" applyFill="1" applyBorder="1" applyAlignment="1">
      <alignment horizontal="center" wrapText="1"/>
    </xf>
    <xf numFmtId="0" fontId="3" fillId="4" borderId="9" xfId="1" applyFont="1" applyFill="1" applyBorder="1" applyAlignment="1">
      <alignment horizontal="center" wrapText="1"/>
    </xf>
    <xf numFmtId="2" fontId="3" fillId="2" borderId="8" xfId="1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164" fontId="7" fillId="0" borderId="7" xfId="1" applyNumberFormat="1" applyFont="1" applyFill="1" applyBorder="1" applyAlignment="1">
      <alignment horizontal="center" vertical="center"/>
    </xf>
    <xf numFmtId="164" fontId="7" fillId="0" borderId="8" xfId="0" applyNumberFormat="1" applyFont="1" applyFill="1" applyBorder="1" applyAlignment="1">
      <alignment horizontal="center" vertical="center" wrapText="1"/>
    </xf>
    <xf numFmtId="164" fontId="7" fillId="0" borderId="9" xfId="0" applyNumberFormat="1" applyFont="1" applyFill="1" applyBorder="1" applyAlignment="1">
      <alignment horizontal="center" vertical="center" wrapText="1"/>
    </xf>
    <xf numFmtId="164" fontId="5" fillId="4" borderId="10" xfId="1" applyNumberFormat="1" applyFont="1" applyFill="1" applyBorder="1" applyAlignment="1">
      <alignment horizontal="center" vertical="center"/>
    </xf>
    <xf numFmtId="166" fontId="7" fillId="0" borderId="6" xfId="0" applyNumberFormat="1" applyFont="1" applyFill="1" applyBorder="1" applyAlignment="1">
      <alignment horizontal="center" vertical="center" wrapText="1"/>
    </xf>
    <xf numFmtId="166" fontId="7" fillId="0" borderId="8" xfId="0" applyNumberFormat="1" applyFont="1" applyFill="1" applyBorder="1" applyAlignment="1">
      <alignment horizontal="center" vertical="center" wrapText="1"/>
    </xf>
    <xf numFmtId="166" fontId="7" fillId="0" borderId="7" xfId="0" applyNumberFormat="1" applyFont="1" applyFill="1" applyBorder="1" applyAlignment="1">
      <alignment horizontal="center" vertical="center" wrapText="1"/>
    </xf>
    <xf numFmtId="166" fontId="7" fillId="0" borderId="9" xfId="0" applyNumberFormat="1" applyFont="1" applyFill="1" applyBorder="1" applyAlignment="1">
      <alignment horizontal="center" vertical="center" wrapText="1"/>
    </xf>
    <xf numFmtId="0" fontId="7" fillId="0" borderId="10" xfId="2" applyFont="1" applyFill="1" applyBorder="1" applyAlignment="1" applyProtection="1">
      <alignment horizontal="left" vertical="center" wrapText="1"/>
      <protection locked="0"/>
    </xf>
    <xf numFmtId="49" fontId="8" fillId="0" borderId="10" xfId="1" applyNumberFormat="1" applyFont="1" applyFill="1" applyBorder="1" applyAlignment="1" applyProtection="1">
      <alignment horizontal="center" vertical="center" wrapText="1"/>
      <protection locked="0"/>
    </xf>
    <xf numFmtId="166" fontId="3" fillId="0" borderId="8" xfId="0" applyNumberFormat="1" applyFont="1" applyFill="1" applyBorder="1" applyAlignment="1">
      <alignment horizontal="center" vertical="center" wrapText="1"/>
    </xf>
    <xf numFmtId="166" fontId="3" fillId="0" borderId="7" xfId="0" applyNumberFormat="1" applyFont="1" applyFill="1" applyBorder="1" applyAlignment="1">
      <alignment horizontal="center" vertical="center" wrapText="1"/>
    </xf>
    <xf numFmtId="166" fontId="3" fillId="2" borderId="8" xfId="1" applyNumberFormat="1" applyFont="1" applyFill="1" applyBorder="1" applyAlignment="1">
      <alignment horizontal="center" vertical="center" wrapText="1"/>
    </xf>
    <xf numFmtId="166" fontId="3" fillId="2" borderId="9" xfId="1" applyNumberFormat="1" applyFont="1" applyFill="1" applyBorder="1" applyAlignment="1">
      <alignment horizontal="center" vertical="center" wrapText="1"/>
    </xf>
    <xf numFmtId="165" fontId="7" fillId="0" borderId="8" xfId="0" applyNumberFormat="1" applyFont="1" applyFill="1" applyBorder="1" applyAlignment="1">
      <alignment horizontal="center" vertical="center" wrapText="1"/>
    </xf>
    <xf numFmtId="165" fontId="7" fillId="0" borderId="7" xfId="0" applyNumberFormat="1" applyFont="1" applyFill="1" applyBorder="1" applyAlignment="1">
      <alignment horizontal="center" vertical="center" wrapText="1"/>
    </xf>
    <xf numFmtId="166" fontId="3" fillId="2" borderId="8" xfId="0" applyNumberFormat="1" applyFont="1" applyFill="1" applyBorder="1" applyAlignment="1">
      <alignment horizontal="center" vertical="center" wrapText="1"/>
    </xf>
    <xf numFmtId="164" fontId="6" fillId="2" borderId="10" xfId="1" applyNumberFormat="1" applyFont="1" applyFill="1" applyBorder="1" applyAlignment="1">
      <alignment horizontal="center" vertical="center"/>
    </xf>
    <xf numFmtId="164" fontId="6" fillId="3" borderId="7" xfId="1" applyNumberFormat="1" applyFont="1" applyFill="1" applyBorder="1" applyAlignment="1">
      <alignment horizontal="center" vertical="center"/>
    </xf>
    <xf numFmtId="167" fontId="6" fillId="3" borderId="10" xfId="1" applyNumberFormat="1" applyFont="1" applyFill="1" applyBorder="1" applyAlignment="1">
      <alignment horizontal="center" vertical="center" wrapText="1"/>
    </xf>
    <xf numFmtId="164" fontId="3" fillId="3" borderId="6" xfId="0" applyNumberFormat="1" applyFont="1" applyFill="1" applyBorder="1" applyAlignment="1">
      <alignment horizontal="center" vertical="center" wrapText="1"/>
    </xf>
    <xf numFmtId="164" fontId="3" fillId="3" borderId="8" xfId="0" applyNumberFormat="1" applyFont="1" applyFill="1" applyBorder="1" applyAlignment="1">
      <alignment horizontal="center" vertical="center" wrapText="1"/>
    </xf>
    <xf numFmtId="164" fontId="3" fillId="3" borderId="7" xfId="0" applyNumberFormat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center" vertical="center"/>
    </xf>
    <xf numFmtId="0" fontId="10" fillId="2" borderId="7" xfId="1" applyFont="1" applyFill="1" applyBorder="1" applyAlignment="1">
      <alignment horizontal="center" vertical="center"/>
    </xf>
    <xf numFmtId="164" fontId="5" fillId="4" borderId="10" xfId="1" applyNumberFormat="1" applyFont="1" applyFill="1" applyBorder="1" applyAlignment="1">
      <alignment horizontal="center" vertical="center" wrapText="1"/>
    </xf>
    <xf numFmtId="0" fontId="10" fillId="4" borderId="6" xfId="1" applyFont="1" applyFill="1" applyBorder="1" applyAlignment="1">
      <alignment horizontal="center" vertical="center"/>
    </xf>
    <xf numFmtId="0" fontId="10" fillId="4" borderId="8" xfId="1" applyFont="1" applyFill="1" applyBorder="1" applyAlignment="1">
      <alignment horizontal="center" vertical="center"/>
    </xf>
    <xf numFmtId="0" fontId="10" fillId="4" borderId="7" xfId="1" applyFont="1" applyFill="1" applyBorder="1" applyAlignment="1">
      <alignment horizontal="center" vertical="center"/>
    </xf>
    <xf numFmtId="0" fontId="7" fillId="4" borderId="10" xfId="3" applyFont="1" applyFill="1" applyBorder="1" applyAlignment="1" applyProtection="1">
      <alignment vertical="center" wrapText="1"/>
      <protection locked="0"/>
    </xf>
    <xf numFmtId="49" fontId="8" fillId="4" borderId="10" xfId="3" applyNumberFormat="1" applyFont="1" applyFill="1" applyBorder="1" applyAlignment="1" applyProtection="1">
      <alignment horizontal="center" vertical="center" wrapText="1"/>
      <protection locked="0"/>
    </xf>
    <xf numFmtId="165" fontId="3" fillId="0" borderId="6" xfId="0" applyNumberFormat="1" applyFont="1" applyFill="1" applyBorder="1" applyAlignment="1">
      <alignment horizontal="center" vertical="center"/>
    </xf>
    <xf numFmtId="164" fontId="3" fillId="4" borderId="10" xfId="1" applyNumberFormat="1" applyFont="1" applyFill="1" applyBorder="1" applyAlignment="1">
      <alignment horizontal="center" vertical="center" wrapText="1"/>
    </xf>
    <xf numFmtId="165" fontId="7" fillId="0" borderId="6" xfId="0" applyNumberFormat="1" applyFont="1" applyFill="1" applyBorder="1" applyAlignment="1">
      <alignment horizontal="center" vertical="center"/>
    </xf>
    <xf numFmtId="0" fontId="7" fillId="4" borderId="10" xfId="4" applyFont="1" applyFill="1" applyBorder="1" applyAlignment="1">
      <alignment horizontal="left" vertical="center" wrapText="1"/>
    </xf>
    <xf numFmtId="164" fontId="7" fillId="0" borderId="9" xfId="1" applyNumberFormat="1" applyFont="1" applyFill="1" applyBorder="1" applyAlignment="1">
      <alignment horizontal="center" vertical="center" wrapText="1"/>
    </xf>
    <xf numFmtId="164" fontId="5" fillId="0" borderId="10" xfId="1" applyNumberFormat="1" applyFont="1" applyFill="1" applyBorder="1" applyAlignment="1">
      <alignment horizontal="center" vertical="center" wrapText="1"/>
    </xf>
    <xf numFmtId="0" fontId="10" fillId="0" borderId="6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0" borderId="7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 wrapText="1"/>
    </xf>
    <xf numFmtId="0" fontId="7" fillId="0" borderId="10" xfId="4" applyFont="1" applyFill="1" applyBorder="1" applyAlignment="1">
      <alignment horizontal="left" vertical="center" wrapText="1"/>
    </xf>
    <xf numFmtId="49" fontId="8" fillId="0" borderId="10" xfId="3" applyNumberFormat="1" applyFont="1" applyFill="1" applyBorder="1" applyAlignment="1" applyProtection="1">
      <alignment horizontal="center" vertical="center" wrapText="1"/>
      <protection locked="0"/>
    </xf>
    <xf numFmtId="164" fontId="7" fillId="4" borderId="10" xfId="1" applyNumberFormat="1" applyFont="1" applyFill="1" applyBorder="1" applyAlignment="1">
      <alignment horizontal="center" vertical="center" wrapText="1"/>
    </xf>
    <xf numFmtId="164" fontId="7" fillId="4" borderId="7" xfId="1" applyNumberFormat="1" applyFont="1" applyFill="1" applyBorder="1"/>
    <xf numFmtId="0" fontId="10" fillId="4" borderId="6" xfId="1" applyFont="1" applyFill="1" applyBorder="1"/>
    <xf numFmtId="0" fontId="10" fillId="4" borderId="8" xfId="1" applyFont="1" applyFill="1" applyBorder="1"/>
    <xf numFmtId="0" fontId="10" fillId="4" borderId="7" xfId="1" applyFont="1" applyFill="1" applyBorder="1"/>
    <xf numFmtId="0" fontId="7" fillId="4" borderId="10" xfId="5" applyFont="1" applyFill="1" applyBorder="1" applyAlignment="1" applyProtection="1">
      <alignment vertical="center" wrapText="1"/>
      <protection locked="0"/>
    </xf>
    <xf numFmtId="49" fontId="8" fillId="4" borderId="10" xfId="1" applyNumberFormat="1" applyFont="1" applyFill="1" applyBorder="1" applyAlignment="1" applyProtection="1">
      <alignment horizontal="center" vertical="center" wrapText="1"/>
      <protection locked="0"/>
    </xf>
    <xf numFmtId="164" fontId="7" fillId="4" borderId="10" xfId="1" applyNumberFormat="1" applyFont="1" applyFill="1" applyBorder="1" applyAlignment="1">
      <alignment horizontal="center" vertical="center"/>
    </xf>
    <xf numFmtId="0" fontId="3" fillId="4" borderId="6" xfId="1" applyFont="1" applyFill="1" applyBorder="1" applyAlignment="1">
      <alignment horizontal="center" vertical="center"/>
    </xf>
    <xf numFmtId="0" fontId="3" fillId="4" borderId="8" xfId="1" applyFont="1" applyFill="1" applyBorder="1" applyAlignment="1">
      <alignment horizontal="center" vertical="center"/>
    </xf>
    <xf numFmtId="0" fontId="3" fillId="4" borderId="7" xfId="1" applyFont="1" applyFill="1" applyBorder="1" applyAlignment="1">
      <alignment horizontal="center" vertical="center"/>
    </xf>
    <xf numFmtId="2" fontId="3" fillId="4" borderId="9" xfId="1" applyNumberFormat="1" applyFont="1" applyFill="1" applyBorder="1" applyAlignment="1">
      <alignment horizontal="center" vertical="center" wrapText="1"/>
    </xf>
    <xf numFmtId="164" fontId="3" fillId="4" borderId="8" xfId="1" applyNumberFormat="1" applyFont="1" applyFill="1" applyBorder="1" applyAlignment="1">
      <alignment horizontal="center"/>
    </xf>
    <xf numFmtId="0" fontId="3" fillId="4" borderId="6" xfId="1" applyFont="1" applyFill="1" applyBorder="1" applyAlignment="1">
      <alignment horizontal="center"/>
    </xf>
    <xf numFmtId="0" fontId="3" fillId="4" borderId="8" xfId="1" applyFont="1" applyFill="1" applyBorder="1" applyAlignment="1">
      <alignment horizontal="center"/>
    </xf>
    <xf numFmtId="0" fontId="3" fillId="4" borderId="7" xfId="1" applyFont="1" applyFill="1" applyBorder="1" applyAlignment="1">
      <alignment horizontal="center"/>
    </xf>
    <xf numFmtId="2" fontId="3" fillId="4" borderId="7" xfId="1" applyNumberFormat="1" applyFont="1" applyFill="1" applyBorder="1" applyAlignment="1">
      <alignment horizontal="center"/>
    </xf>
    <xf numFmtId="0" fontId="7" fillId="4" borderId="6" xfId="1" applyFont="1" applyFill="1" applyBorder="1" applyAlignment="1">
      <alignment horizontal="center" vertical="center"/>
    </xf>
    <xf numFmtId="0" fontId="7" fillId="4" borderId="8" xfId="1" applyFont="1" applyFill="1" applyBorder="1" applyAlignment="1">
      <alignment horizontal="center" vertical="center"/>
    </xf>
    <xf numFmtId="0" fontId="7" fillId="4" borderId="7" xfId="1" applyFont="1" applyFill="1" applyBorder="1" applyAlignment="1">
      <alignment horizontal="center" vertical="center"/>
    </xf>
    <xf numFmtId="164" fontId="3" fillId="2" borderId="8" xfId="1" applyNumberFormat="1" applyFont="1" applyFill="1" applyBorder="1" applyAlignment="1">
      <alignment horizontal="center" vertical="center"/>
    </xf>
    <xf numFmtId="165" fontId="3" fillId="2" borderId="6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7" fillId="4" borderId="10" xfId="5" applyFont="1" applyFill="1" applyBorder="1" applyAlignment="1">
      <alignment horizontal="left" vertical="center" wrapText="1"/>
    </xf>
    <xf numFmtId="164" fontId="3" fillId="4" borderId="8" xfId="1" applyNumberFormat="1" applyFont="1" applyFill="1" applyBorder="1" applyAlignment="1">
      <alignment horizontal="center" vertical="center"/>
    </xf>
    <xf numFmtId="165" fontId="3" fillId="4" borderId="6" xfId="0" applyNumberFormat="1" applyFont="1" applyFill="1" applyBorder="1" applyAlignment="1">
      <alignment horizontal="center" vertical="center"/>
    </xf>
    <xf numFmtId="165" fontId="3" fillId="4" borderId="8" xfId="0" applyNumberFormat="1" applyFont="1" applyFill="1" applyBorder="1" applyAlignment="1">
      <alignment horizontal="center" vertical="center"/>
    </xf>
    <xf numFmtId="165" fontId="3" fillId="4" borderId="7" xfId="0" applyNumberFormat="1" applyFont="1" applyFill="1" applyBorder="1" applyAlignment="1">
      <alignment horizontal="center" vertical="center"/>
    </xf>
    <xf numFmtId="0" fontId="7" fillId="4" borderId="10" xfId="5" applyFont="1" applyFill="1" applyBorder="1" applyAlignment="1">
      <alignment vertical="center" wrapText="1"/>
    </xf>
    <xf numFmtId="0" fontId="7" fillId="4" borderId="10" xfId="1" applyFont="1" applyFill="1" applyBorder="1" applyAlignment="1">
      <alignment horizontal="left" vertical="center" wrapText="1"/>
    </xf>
    <xf numFmtId="164" fontId="7" fillId="0" borderId="10" xfId="1" applyNumberFormat="1" applyFont="1" applyFill="1" applyBorder="1" applyAlignment="1">
      <alignment horizontal="center" vertical="center" wrapText="1"/>
    </xf>
    <xf numFmtId="0" fontId="7" fillId="0" borderId="10" xfId="1" applyFont="1" applyFill="1" applyBorder="1" applyAlignment="1">
      <alignment horizontal="left" vertical="center" wrapText="1"/>
    </xf>
    <xf numFmtId="164" fontId="5" fillId="0" borderId="10" xfId="1" applyNumberFormat="1" applyFont="1" applyFill="1" applyBorder="1" applyAlignment="1">
      <alignment horizontal="center" vertical="center"/>
    </xf>
    <xf numFmtId="0" fontId="7" fillId="0" borderId="10" xfId="5" applyFont="1" applyFill="1" applyBorder="1" applyAlignment="1" applyProtection="1">
      <alignment vertical="center" wrapText="1"/>
      <protection locked="0"/>
    </xf>
    <xf numFmtId="164" fontId="3" fillId="0" borderId="7" xfId="1" applyNumberFormat="1" applyFont="1" applyFill="1" applyBorder="1" applyAlignment="1">
      <alignment horizontal="center" vertical="center"/>
    </xf>
    <xf numFmtId="164" fontId="3" fillId="0" borderId="9" xfId="1" applyNumberFormat="1" applyFont="1" applyFill="1" applyBorder="1" applyAlignment="1">
      <alignment horizontal="center" vertical="center" wrapText="1"/>
    </xf>
    <xf numFmtId="164" fontId="3" fillId="0" borderId="10" xfId="1" applyNumberFormat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2" fontId="3" fillId="0" borderId="9" xfId="1" applyNumberFormat="1" applyFont="1" applyFill="1" applyBorder="1" applyAlignment="1">
      <alignment horizontal="center" vertical="center" wrapText="1"/>
    </xf>
    <xf numFmtId="0" fontId="9" fillId="0" borderId="10" xfId="1" applyFont="1" applyFill="1" applyBorder="1" applyAlignment="1" applyProtection="1">
      <alignment horizontal="left" indent="3"/>
      <protection locked="0"/>
    </xf>
    <xf numFmtId="0" fontId="7" fillId="0" borderId="6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10" xfId="6" applyFont="1" applyFill="1" applyBorder="1" applyAlignment="1" applyProtection="1">
      <alignment vertical="center" wrapText="1"/>
      <protection locked="0"/>
    </xf>
    <xf numFmtId="164" fontId="3" fillId="4" borderId="9" xfId="0" applyNumberFormat="1" applyFont="1" applyFill="1" applyBorder="1" applyAlignment="1">
      <alignment horizontal="center" vertical="center" wrapText="1"/>
    </xf>
    <xf numFmtId="0" fontId="3" fillId="4" borderId="11" xfId="1" applyFont="1" applyFill="1" applyBorder="1" applyAlignment="1">
      <alignment horizontal="center" vertical="center"/>
    </xf>
    <xf numFmtId="164" fontId="7" fillId="4" borderId="9" xfId="1" applyNumberFormat="1" applyFont="1" applyFill="1" applyBorder="1" applyAlignment="1">
      <alignment horizontal="center" vertical="center"/>
    </xf>
    <xf numFmtId="0" fontId="8" fillId="4" borderId="10" xfId="1" applyFont="1" applyFill="1" applyBorder="1" applyAlignment="1" applyProtection="1">
      <alignment vertical="center" wrapText="1"/>
      <protection locked="0"/>
    </xf>
    <xf numFmtId="0" fontId="7" fillId="0" borderId="6" xfId="1" applyFont="1" applyFill="1" applyBorder="1" applyAlignment="1">
      <alignment horizontal="center" vertical="center" wrapText="1"/>
    </xf>
    <xf numFmtId="0" fontId="3" fillId="4" borderId="11" xfId="1" applyFont="1" applyFill="1" applyBorder="1" applyAlignment="1">
      <alignment horizontal="center" vertical="center" wrapText="1"/>
    </xf>
    <xf numFmtId="164" fontId="3" fillId="2" borderId="9" xfId="1" applyNumberFormat="1" applyFont="1" applyFill="1" applyBorder="1" applyAlignment="1">
      <alignment horizontal="center" vertical="center"/>
    </xf>
    <xf numFmtId="164" fontId="5" fillId="2" borderId="10" xfId="1" applyNumberFormat="1" applyFont="1" applyFill="1" applyBorder="1" applyAlignment="1">
      <alignment horizontal="center" vertical="center"/>
    </xf>
    <xf numFmtId="0" fontId="5" fillId="2" borderId="10" xfId="5" applyFont="1" applyFill="1" applyBorder="1" applyAlignment="1">
      <alignment horizontal="left" vertical="center" wrapText="1"/>
    </xf>
    <xf numFmtId="0" fontId="3" fillId="2" borderId="6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164" fontId="3" fillId="3" borderId="7" xfId="1" applyNumberFormat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horizontal="center" vertical="center"/>
    </xf>
    <xf numFmtId="0" fontId="3" fillId="3" borderId="7" xfId="1" applyFont="1" applyFill="1" applyBorder="1" applyAlignment="1">
      <alignment horizontal="center" vertical="center"/>
    </xf>
    <xf numFmtId="2" fontId="6" fillId="3" borderId="9" xfId="1" applyNumberFormat="1" applyFont="1" applyFill="1" applyBorder="1" applyAlignment="1">
      <alignment horizontal="center" vertical="center" wrapText="1"/>
    </xf>
    <xf numFmtId="164" fontId="3" fillId="0" borderId="7" xfId="0" applyNumberFormat="1" applyFont="1" applyFill="1" applyBorder="1" applyAlignment="1">
      <alignment horizontal="center" vertical="center" wrapText="1"/>
    </xf>
    <xf numFmtId="164" fontId="6" fillId="0" borderId="9" xfId="1" applyNumberFormat="1" applyFont="1" applyFill="1" applyBorder="1" applyAlignment="1">
      <alignment horizontal="center" vertical="center" wrapText="1"/>
    </xf>
    <xf numFmtId="165" fontId="3" fillId="0" borderId="8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9" fillId="2" borderId="10" xfId="1" applyFont="1" applyFill="1" applyBorder="1" applyAlignment="1" applyProtection="1">
      <alignment horizontal="left" vertical="center" wrapText="1"/>
      <protection locked="0"/>
    </xf>
    <xf numFmtId="164" fontId="3" fillId="0" borderId="8" xfId="0" applyNumberFormat="1" applyFont="1" applyFill="1" applyBorder="1" applyAlignment="1">
      <alignment horizontal="center" vertical="center" wrapText="1"/>
    </xf>
    <xf numFmtId="164" fontId="6" fillId="0" borderId="7" xfId="1" applyNumberFormat="1" applyFont="1" applyFill="1" applyBorder="1" applyAlignment="1">
      <alignment horizontal="center" vertical="center"/>
    </xf>
    <xf numFmtId="164" fontId="3" fillId="0" borderId="9" xfId="0" applyNumberFormat="1" applyFont="1" applyFill="1" applyBorder="1" applyAlignment="1">
      <alignment horizontal="center" vertical="center" wrapText="1"/>
    </xf>
    <xf numFmtId="164" fontId="6" fillId="0" borderId="10" xfId="1" applyNumberFormat="1" applyFont="1" applyFill="1" applyBorder="1" applyAlignment="1">
      <alignment horizontal="center" vertical="center" wrapText="1"/>
    </xf>
    <xf numFmtId="0" fontId="9" fillId="0" borderId="10" xfId="1" applyFont="1" applyFill="1" applyBorder="1" applyAlignment="1" applyProtection="1">
      <alignment horizontal="left" vertical="center" wrapText="1"/>
      <protection locked="0"/>
    </xf>
    <xf numFmtId="49" fontId="9" fillId="0" borderId="10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Fill="1"/>
    <xf numFmtId="1" fontId="5" fillId="0" borderId="6" xfId="7" applyNumberFormat="1" applyFont="1" applyFill="1" applyBorder="1" applyAlignment="1">
      <alignment horizontal="center" vertical="center" wrapText="1"/>
    </xf>
    <xf numFmtId="1" fontId="5" fillId="0" borderId="13" xfId="7" applyNumberFormat="1" applyFont="1" applyFill="1" applyBorder="1" applyAlignment="1">
      <alignment horizontal="center" vertical="center" wrapText="1"/>
    </xf>
    <xf numFmtId="1" fontId="5" fillId="0" borderId="8" xfId="7" applyNumberFormat="1" applyFont="1" applyFill="1" applyBorder="1" applyAlignment="1">
      <alignment horizontal="center" vertical="center" wrapText="1"/>
    </xf>
    <xf numFmtId="1" fontId="5" fillId="0" borderId="9" xfId="7" applyNumberFormat="1" applyFont="1" applyFill="1" applyBorder="1" applyAlignment="1">
      <alignment horizontal="center" vertical="center" wrapText="1"/>
    </xf>
    <xf numFmtId="1" fontId="5" fillId="0" borderId="10" xfId="7" applyNumberFormat="1" applyFont="1" applyFill="1" applyBorder="1" applyAlignment="1">
      <alignment horizontal="center" vertical="center" wrapText="1"/>
    </xf>
    <xf numFmtId="1" fontId="5" fillId="0" borderId="11" xfId="7" applyNumberFormat="1" applyFont="1" applyFill="1" applyBorder="1" applyAlignment="1">
      <alignment horizontal="center" vertical="center" wrapText="1"/>
    </xf>
    <xf numFmtId="1" fontId="5" fillId="0" borderId="14" xfId="7" applyNumberFormat="1" applyFont="1" applyFill="1" applyBorder="1" applyAlignment="1">
      <alignment horizontal="center" vertical="center" wrapText="1"/>
    </xf>
    <xf numFmtId="1" fontId="5" fillId="0" borderId="15" xfId="7" applyNumberFormat="1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6" xfId="8" applyFont="1" applyFill="1" applyBorder="1" applyAlignment="1">
      <alignment horizontal="center" vertical="center" wrapText="1"/>
    </xf>
    <xf numFmtId="0" fontId="3" fillId="0" borderId="8" xfId="8" applyFont="1" applyFill="1" applyBorder="1" applyAlignment="1">
      <alignment horizontal="center" vertical="center" wrapText="1"/>
    </xf>
    <xf numFmtId="0" fontId="3" fillId="0" borderId="7" xfId="8" applyFont="1" applyFill="1" applyBorder="1" applyAlignment="1">
      <alignment horizontal="center" vertical="center" wrapText="1"/>
    </xf>
    <xf numFmtId="0" fontId="3" fillId="0" borderId="9" xfId="8" applyFont="1" applyFill="1" applyBorder="1" applyAlignment="1">
      <alignment horizontal="center" vertical="center" wrapText="1"/>
    </xf>
    <xf numFmtId="0" fontId="3" fillId="0" borderId="10" xfId="8" applyFont="1" applyFill="1" applyBorder="1" applyAlignment="1">
      <alignment horizontal="center" vertical="center" wrapText="1"/>
    </xf>
    <xf numFmtId="0" fontId="3" fillId="0" borderId="10" xfId="8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4" fillId="4" borderId="18" xfId="8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4" fillId="4" borderId="12" xfId="8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3" fillId="0" borderId="22" xfId="8" applyFont="1" applyFill="1" applyBorder="1" applyAlignment="1">
      <alignment horizontal="center" vertical="center" wrapText="1"/>
    </xf>
    <xf numFmtId="0" fontId="14" fillId="4" borderId="22" xfId="8" applyFont="1" applyFill="1" applyBorder="1" applyAlignment="1">
      <alignment horizontal="center" vertical="center" wrapText="1"/>
    </xf>
    <xf numFmtId="0" fontId="3" fillId="0" borderId="21" xfId="8" applyFont="1" applyFill="1" applyBorder="1" applyAlignment="1">
      <alignment horizontal="center" vertical="center" wrapText="1"/>
    </xf>
    <xf numFmtId="0" fontId="3" fillId="0" borderId="23" xfId="8" applyFont="1" applyFill="1" applyBorder="1" applyAlignment="1">
      <alignment horizontal="center" vertical="center" wrapText="1"/>
    </xf>
    <xf numFmtId="0" fontId="15" fillId="0" borderId="0" xfId="0" applyFont="1" applyFill="1"/>
    <xf numFmtId="164" fontId="5" fillId="0" borderId="0" xfId="8" applyNumberFormat="1" applyFont="1" applyFill="1" applyAlignment="1">
      <alignment horizontal="right"/>
    </xf>
    <xf numFmtId="164" fontId="16" fillId="0" borderId="0" xfId="8" applyNumberFormat="1" applyFont="1" applyFill="1"/>
    <xf numFmtId="164" fontId="17" fillId="0" borderId="0" xfId="8" applyNumberFormat="1" applyFont="1" applyFill="1"/>
    <xf numFmtId="0" fontId="17" fillId="0" borderId="0" xfId="8" applyFont="1" applyFill="1" applyAlignment="1">
      <alignment horizontal="center"/>
    </xf>
    <xf numFmtId="0" fontId="16" fillId="0" borderId="0" xfId="8" applyFont="1" applyFill="1"/>
    <xf numFmtId="0" fontId="7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164" fontId="7" fillId="0" borderId="0" xfId="0" applyNumberFormat="1" applyFont="1" applyFill="1" applyAlignment="1">
      <alignment horizontal="right" vertical="center"/>
    </xf>
    <xf numFmtId="0" fontId="7" fillId="0" borderId="0" xfId="0" applyFont="1" applyFill="1" applyAlignment="1">
      <alignment horizontal="right"/>
    </xf>
    <xf numFmtId="0" fontId="7" fillId="0" borderId="0" xfId="0" applyFont="1" applyFill="1"/>
    <xf numFmtId="0" fontId="3" fillId="0" borderId="0" xfId="0" applyFont="1" applyFill="1"/>
    <xf numFmtId="0" fontId="3" fillId="0" borderId="0" xfId="0" applyFont="1" applyFill="1" applyAlignment="1"/>
    <xf numFmtId="0" fontId="3" fillId="0" borderId="0" xfId="0" applyFont="1" applyFill="1" applyAlignment="1">
      <alignment horizontal="center"/>
    </xf>
    <xf numFmtId="0" fontId="7" fillId="0" borderId="0" xfId="9" applyFont="1" applyFill="1" applyAlignment="1">
      <alignment horizontal="right" vertical="center"/>
    </xf>
    <xf numFmtId="0" fontId="3" fillId="0" borderId="0" xfId="9" applyFont="1" applyFill="1" applyAlignment="1">
      <alignment horizontal="right" vertical="center"/>
    </xf>
    <xf numFmtId="164" fontId="7" fillId="0" borderId="0" xfId="9" applyNumberFormat="1" applyFont="1" applyFill="1" applyAlignment="1">
      <alignment horizontal="right" vertical="center"/>
    </xf>
    <xf numFmtId="0" fontId="7" fillId="0" borderId="0" xfId="9" applyFont="1" applyFill="1" applyAlignment="1">
      <alignment horizontal="right"/>
    </xf>
  </cellXfs>
  <cellStyles count="363">
    <cellStyle name=" 1" xfId="10"/>
    <cellStyle name=" 1 2" xfId="11"/>
    <cellStyle name=" 1 3" xfId="12"/>
    <cellStyle name="_2010 СТРУКТУРА СВОД" xfId="4"/>
    <cellStyle name="_2010 СТРУКТУРА-с зарпл." xfId="13"/>
    <cellStyle name="_4.1 и 5 Финпланы" xfId="14"/>
    <cellStyle name="_4.1 и 5 Финпланы (1)" xfId="15"/>
    <cellStyle name="_Copy of ДРСК_1" xfId="16"/>
    <cellStyle name="_ДРСК, ИПР 2010 Приложение 1свод" xfId="17"/>
    <cellStyle name="_Инвест-структура 2011 26.10.10" xfId="18"/>
    <cellStyle name="_Инвест-структура_ХЭС_22.10.2010" xfId="19"/>
    <cellStyle name="_Инвест-структура_ХЭС_29.10.2010" xfId="20"/>
    <cellStyle name="_ИПР 2011-2017  ХЭС  от 21.02.12" xfId="21"/>
    <cellStyle name="_ИПР 2011-2017 ХЭС  10.01.12 ПРАВИЛЬНЫЙ" xfId="22"/>
    <cellStyle name="_ИПР 2011-2017 ХЭС 16.12.11 на РАО" xfId="23"/>
    <cellStyle name="_ИПР 2012 ХЭС  12.01.12" xfId="24"/>
    <cellStyle name="_ИПР 2014-2018 ХЭС 06.12.12" xfId="25"/>
    <cellStyle name="_Книга2" xfId="26"/>
    <cellStyle name="_Книга4" xfId="27"/>
    <cellStyle name="_Лист1" xfId="28"/>
    <cellStyle name="_Лист2" xfId="29"/>
    <cellStyle name="_Модель Стратегия Ленэнерго_3" xfId="30"/>
    <cellStyle name="_Прил 14 ( 29 ноября)" xfId="31"/>
    <cellStyle name="_Прил 25а_ЕАО_25.12.2009" xfId="32"/>
    <cellStyle name="_Прил 25а_свод_02.11.2009" xfId="33"/>
    <cellStyle name="_Прил 4.1, 4.3 ИПР 2013-2017 24.01.12 СЕМЫКИН" xfId="34"/>
    <cellStyle name="_Прил 4_21.04.2009_СВОД" xfId="35"/>
    <cellStyle name="_Прил. 1.2, 2.2" xfId="36"/>
    <cellStyle name="_прил. 1.4" xfId="37"/>
    <cellStyle name="_Прил.1 Финансирование ИПР 2011-2013" xfId="38"/>
    <cellStyle name="_Прил.10 Отчет об исполнении  финплана 2009-2010" xfId="39"/>
    <cellStyle name="_Прил.4 Отчет об источниках финансирования ИПР 2009-2010 ХЭС" xfId="40"/>
    <cellStyle name="_Прил.9 Финплан 2011-2013" xfId="41"/>
    <cellStyle name="_Прилож. Л к регл. РАО ХЭС 28.11.11 1" xfId="42"/>
    <cellStyle name="_Приложение  2.2; 2.3 ИПР 2013 25.12.12" xfId="43"/>
    <cellStyle name="_Приложение 1 - ЮЯ 2010-2012 гг." xfId="44"/>
    <cellStyle name="_Приложение 1.2_ЮЯ" xfId="45"/>
    <cellStyle name="_Приложение 1.4 ИПР 2013г. ХЭС 21.12.12" xfId="46"/>
    <cellStyle name="_Приложение 14" xfId="47"/>
    <cellStyle name="_Приложение 14 ИПР 2013г. ХЭС 24.12.12" xfId="48"/>
    <cellStyle name="_Приложение 2 (3 вариант)" xfId="49"/>
    <cellStyle name="_Приложение 2 в формате Приложения 8" xfId="50"/>
    <cellStyle name="_Приложение 2 фин. модель ДРСК 01.03.2011 г." xfId="51"/>
    <cellStyle name="_Приложение 4 от 11.01.10" xfId="52"/>
    <cellStyle name="_Приложение 5 ИПР 2013-2017" xfId="53"/>
    <cellStyle name="_Приложение 6" xfId="54"/>
    <cellStyle name="_Приложение 6.1_ЕАО от Артура" xfId="55"/>
    <cellStyle name="_Приложение 7.1" xfId="56"/>
    <cellStyle name="_Приложение 8а" xfId="57"/>
    <cellStyle name="_Приложение №1" xfId="58"/>
    <cellStyle name="_Приложение Ж (инвест.стр-ра)" xfId="59"/>
    <cellStyle name="_Приложения  4.1 ОАО ДРСК,4.2 ХЭС" xfId="60"/>
    <cellStyle name="_Приложения 11 г. ХЭС 28.03.11 утв. Чудовым" xfId="61"/>
    <cellStyle name="_Приложения на Прав-во ХЭС 12.01.12" xfId="62"/>
    <cellStyle name="_таблица 14 ЕАО." xfId="63"/>
    <cellStyle name="_таблица 14 Перечень ИПР и план финансирования 2010г ЕАО." xfId="64"/>
    <cellStyle name="_Финплан ДРСК 2011-2013 17.02.10 Семыкин" xfId="65"/>
    <cellStyle name="_ЮЯ_РАО ЭСВ (1)" xfId="66"/>
    <cellStyle name="20% - Акцент1 2" xfId="67"/>
    <cellStyle name="20% - Акцент1 2 2" xfId="68"/>
    <cellStyle name="20% - Акцент1 2 2 2" xfId="69"/>
    <cellStyle name="20% - Акцент1 3" xfId="70"/>
    <cellStyle name="20% - Акцент1 3 2" xfId="71"/>
    <cellStyle name="20% - Акцент2 2" xfId="72"/>
    <cellStyle name="20% - Акцент2 2 2" xfId="73"/>
    <cellStyle name="20% - Акцент2 2 2 2" xfId="74"/>
    <cellStyle name="20% - Акцент2 3" xfId="75"/>
    <cellStyle name="20% - Акцент2 3 2" xfId="76"/>
    <cellStyle name="20% - Акцент3 2" xfId="77"/>
    <cellStyle name="20% - Акцент3 2 2" xfId="78"/>
    <cellStyle name="20% - Акцент3 2 2 2" xfId="79"/>
    <cellStyle name="20% - Акцент3 3" xfId="80"/>
    <cellStyle name="20% - Акцент3 3 2" xfId="81"/>
    <cellStyle name="20% - Акцент4 2" xfId="82"/>
    <cellStyle name="20% - Акцент4 2 2" xfId="83"/>
    <cellStyle name="20% - Акцент4 2 2 2" xfId="84"/>
    <cellStyle name="20% - Акцент4 3" xfId="85"/>
    <cellStyle name="20% - Акцент4 3 2" xfId="86"/>
    <cellStyle name="20% - Акцент5 2" xfId="87"/>
    <cellStyle name="20% - Акцент5 2 2" xfId="88"/>
    <cellStyle name="20% - Акцент6 2" xfId="89"/>
    <cellStyle name="20% - Акцент6 2 2" xfId="90"/>
    <cellStyle name="40% - Акцент1 2" xfId="91"/>
    <cellStyle name="40% - Акцент1 2 2" xfId="92"/>
    <cellStyle name="40% - Акцент1 2 2 2" xfId="93"/>
    <cellStyle name="40% - Акцент1 3" xfId="94"/>
    <cellStyle name="40% - Акцент1 3 2" xfId="95"/>
    <cellStyle name="40% - Акцент2 2" xfId="96"/>
    <cellStyle name="40% - Акцент2 2 2" xfId="97"/>
    <cellStyle name="40% - Акцент3 2" xfId="98"/>
    <cellStyle name="40% - Акцент3 2 2" xfId="99"/>
    <cellStyle name="40% - Акцент3 2 2 2" xfId="100"/>
    <cellStyle name="40% - Акцент3 3" xfId="101"/>
    <cellStyle name="40% - Акцент3 3 2" xfId="102"/>
    <cellStyle name="40% - Акцент4 2" xfId="103"/>
    <cellStyle name="40% - Акцент4 2 2" xfId="104"/>
    <cellStyle name="40% - Акцент4 2 2 2" xfId="105"/>
    <cellStyle name="40% - Акцент4 3" xfId="106"/>
    <cellStyle name="40% - Акцент4 3 2" xfId="107"/>
    <cellStyle name="40% - Акцент5 2" xfId="108"/>
    <cellStyle name="40% - Акцент5 2 2" xfId="109"/>
    <cellStyle name="40% - Акцент6 2" xfId="110"/>
    <cellStyle name="40% - Акцент6 2 2" xfId="111"/>
    <cellStyle name="40% - Акцент6 2 2 2" xfId="112"/>
    <cellStyle name="40% - Акцент6 3" xfId="113"/>
    <cellStyle name="40% - Акцент6 3 2" xfId="114"/>
    <cellStyle name="60% - Акцент1 2" xfId="115"/>
    <cellStyle name="60% - Акцент1 2 2" xfId="116"/>
    <cellStyle name="60% - Акцент1 3" xfId="117"/>
    <cellStyle name="60% - Акцент2 2" xfId="118"/>
    <cellStyle name="60% - Акцент2 2 2" xfId="119"/>
    <cellStyle name="60% - Акцент3 2" xfId="120"/>
    <cellStyle name="60% - Акцент3 2 2" xfId="121"/>
    <cellStyle name="60% - Акцент3 3" xfId="122"/>
    <cellStyle name="60% - Акцент4 2" xfId="123"/>
    <cellStyle name="60% - Акцент4 2 2" xfId="124"/>
    <cellStyle name="60% - Акцент4 3" xfId="125"/>
    <cellStyle name="60% - Акцент5 2" xfId="126"/>
    <cellStyle name="60% - Акцент5 2 2" xfId="127"/>
    <cellStyle name="60% - Акцент6 2" xfId="128"/>
    <cellStyle name="60% - Акцент6 2 2" xfId="129"/>
    <cellStyle name="60% - Акцент6 3" xfId="130"/>
    <cellStyle name="Assumption" xfId="131"/>
    <cellStyle name="Dates" xfId="132"/>
    <cellStyle name="E-mail" xfId="133"/>
    <cellStyle name="Heading" xfId="134"/>
    <cellStyle name="Heading2" xfId="135"/>
    <cellStyle name="Inputs" xfId="136"/>
    <cellStyle name="Normal_Copy of IP_Kamhatskenergo_v_formate_RAO" xfId="137"/>
    <cellStyle name="Table Heading" xfId="138"/>
    <cellStyle name="TableStyleLight1" xfId="139"/>
    <cellStyle name="TableStyleLight1 2" xfId="140"/>
    <cellStyle name="TableStyleLight1 3" xfId="141"/>
    <cellStyle name="Telephone number" xfId="142"/>
    <cellStyle name="Акцент1 2" xfId="143"/>
    <cellStyle name="Акцент1 2 2" xfId="144"/>
    <cellStyle name="Акцент1 3" xfId="145"/>
    <cellStyle name="Акцент2 2" xfId="146"/>
    <cellStyle name="Акцент2 2 2" xfId="147"/>
    <cellStyle name="Акцент3 2" xfId="148"/>
    <cellStyle name="Акцент3 2 2" xfId="149"/>
    <cellStyle name="Акцент4 2" xfId="150"/>
    <cellStyle name="Акцент4 2 2" xfId="151"/>
    <cellStyle name="Акцент4 3" xfId="152"/>
    <cellStyle name="Акцент5 2" xfId="153"/>
    <cellStyle name="Акцент5 2 2" xfId="154"/>
    <cellStyle name="Акцент6 2" xfId="155"/>
    <cellStyle name="Акцент6 2 2" xfId="156"/>
    <cellStyle name="Ввод  2" xfId="157"/>
    <cellStyle name="Ввод  2 2" xfId="158"/>
    <cellStyle name="Ввод  2 2 2" xfId="159"/>
    <cellStyle name="Ввод  2 3" xfId="160"/>
    <cellStyle name="Вывод 2" xfId="161"/>
    <cellStyle name="Вывод 2 2" xfId="162"/>
    <cellStyle name="Вывод 2 2 2" xfId="163"/>
    <cellStyle name="Вывод 2 3" xfId="164"/>
    <cellStyle name="Вывод 3" xfId="165"/>
    <cellStyle name="Вычисление 2" xfId="166"/>
    <cellStyle name="Вычисление 2 2" xfId="167"/>
    <cellStyle name="Вычисление 2 2 2" xfId="168"/>
    <cellStyle name="Вычисление 2 3" xfId="169"/>
    <cellStyle name="Вычисление 3" xfId="170"/>
    <cellStyle name="Заголовок" xfId="171"/>
    <cellStyle name="Заголовок 1 2" xfId="172"/>
    <cellStyle name="Заголовок 1 2 2" xfId="173"/>
    <cellStyle name="Заголовок 1 3" xfId="174"/>
    <cellStyle name="Заголовок 2 2" xfId="175"/>
    <cellStyle name="Заголовок 2 2 2" xfId="176"/>
    <cellStyle name="Заголовок 2 3" xfId="177"/>
    <cellStyle name="Заголовок 3 2" xfId="178"/>
    <cellStyle name="Заголовок 3 2 2" xfId="179"/>
    <cellStyle name="Заголовок 3 3" xfId="180"/>
    <cellStyle name="Заголовок 4 2" xfId="181"/>
    <cellStyle name="Заголовок 4 2 2" xfId="182"/>
    <cellStyle name="Заголовок 4 3" xfId="183"/>
    <cellStyle name="ЗаголовокСтолбца" xfId="184"/>
    <cellStyle name="Значение" xfId="185"/>
    <cellStyle name="Значение 2" xfId="186"/>
    <cellStyle name="Итог 2" xfId="187"/>
    <cellStyle name="Итог 2 2" xfId="188"/>
    <cellStyle name="Итог 2 2 2" xfId="189"/>
    <cellStyle name="Итог 2 3" xfId="190"/>
    <cellStyle name="Итог 3" xfId="191"/>
    <cellStyle name="Контрольная ячейка 2" xfId="192"/>
    <cellStyle name="Контрольная ячейка 2 2" xfId="193"/>
    <cellStyle name="Название 2" xfId="194"/>
    <cellStyle name="Название 2 2" xfId="195"/>
    <cellStyle name="Название 3" xfId="196"/>
    <cellStyle name="Нейтральный 2" xfId="197"/>
    <cellStyle name="Нейтральный 2 2" xfId="198"/>
    <cellStyle name="Обычный" xfId="0" builtinId="0"/>
    <cellStyle name="Обычный 10" xfId="199"/>
    <cellStyle name="Обычный 10 2" xfId="200"/>
    <cellStyle name="Обычный 10 2 2" xfId="201"/>
    <cellStyle name="Обычный 10 2 2 2" xfId="202"/>
    <cellStyle name="Обычный 10 2 3" xfId="203"/>
    <cellStyle name="Обычный 10 2 4" xfId="204"/>
    <cellStyle name="Обычный 10 3" xfId="205"/>
    <cellStyle name="Обычный 10 3 2" xfId="206"/>
    <cellStyle name="Обычный 10 4" xfId="207"/>
    <cellStyle name="Обычный 11" xfId="208"/>
    <cellStyle name="Обычный 11 2" xfId="209"/>
    <cellStyle name="Обычный 11 3" xfId="210"/>
    <cellStyle name="Обычный 11 4" xfId="211"/>
    <cellStyle name="Обычный 11 4 2" xfId="212"/>
    <cellStyle name="Обычный 12" xfId="213"/>
    <cellStyle name="Обычный 12 2" xfId="214"/>
    <cellStyle name="Обычный 12 3" xfId="215"/>
    <cellStyle name="Обычный 12 4" xfId="216"/>
    <cellStyle name="Обычный 12 5" xfId="217"/>
    <cellStyle name="Обычный 13" xfId="218"/>
    <cellStyle name="Обычный 13 2" xfId="219"/>
    <cellStyle name="Обычный 13 3" xfId="220"/>
    <cellStyle name="Обычный 14" xfId="221"/>
    <cellStyle name="Обычный 15" xfId="222"/>
    <cellStyle name="Обычный 15 2" xfId="223"/>
    <cellStyle name="Обычный 16" xfId="224"/>
    <cellStyle name="Обычный 17" xfId="225"/>
    <cellStyle name="Обычный 17 2" xfId="8"/>
    <cellStyle name="Обычный 18" xfId="226"/>
    <cellStyle name="Обычный 18 2" xfId="227"/>
    <cellStyle name="Обычный 18 3" xfId="228"/>
    <cellStyle name="Обычный 19" xfId="229"/>
    <cellStyle name="Обычный 19 2" xfId="230"/>
    <cellStyle name="Обычный 2" xfId="231"/>
    <cellStyle name="Обычный 2 10" xfId="232"/>
    <cellStyle name="Обычный 2 2" xfId="233"/>
    <cellStyle name="Обычный 2 2 2" xfId="234"/>
    <cellStyle name="Обычный 2 3" xfId="235"/>
    <cellStyle name="Обычный 2 5" xfId="236"/>
    <cellStyle name="Обычный 20" xfId="237"/>
    <cellStyle name="Обычный 20 2" xfId="238"/>
    <cellStyle name="Обычный 21" xfId="239"/>
    <cellStyle name="Обычный 22" xfId="240"/>
    <cellStyle name="Обычный 23" xfId="241"/>
    <cellStyle name="Обычный 23 2" xfId="242"/>
    <cellStyle name="Обычный 24" xfId="243"/>
    <cellStyle name="Обычный 24 2" xfId="244"/>
    <cellStyle name="Обычный 24 3" xfId="245"/>
    <cellStyle name="Обычный 3" xfId="246"/>
    <cellStyle name="Обычный 3 2" xfId="247"/>
    <cellStyle name="Обычный 3 2 2" xfId="248"/>
    <cellStyle name="Обычный 3 3" xfId="249"/>
    <cellStyle name="Обычный 3 3 2" xfId="250"/>
    <cellStyle name="Обычный 3 3 3" xfId="251"/>
    <cellStyle name="Обычный 3 4" xfId="252"/>
    <cellStyle name="Обычный 3_Книга4" xfId="253"/>
    <cellStyle name="Обычный 4" xfId="254"/>
    <cellStyle name="Обычный 4 2" xfId="255"/>
    <cellStyle name="Обычный 4 3" xfId="256"/>
    <cellStyle name="Обычный 4 3 2" xfId="257"/>
    <cellStyle name="Обычный 4 3 2 2" xfId="258"/>
    <cellStyle name="Обычный 4 3 2 2 2" xfId="259"/>
    <cellStyle name="Обычный 4 3 2 3" xfId="260"/>
    <cellStyle name="Обычный 4 3 3" xfId="261"/>
    <cellStyle name="Обычный 4 3 3 2" xfId="262"/>
    <cellStyle name="Обычный 4 3 4" xfId="263"/>
    <cellStyle name="Обычный 4 4" xfId="264"/>
    <cellStyle name="Обычный 4 4 2" xfId="265"/>
    <cellStyle name="Обычный 4 5" xfId="266"/>
    <cellStyle name="Обычный 4 6" xfId="267"/>
    <cellStyle name="Обычный 5" xfId="268"/>
    <cellStyle name="Обычный 5 2" xfId="269"/>
    <cellStyle name="Обычный 5 2 2" xfId="270"/>
    <cellStyle name="Обычный 5 3" xfId="271"/>
    <cellStyle name="Обычный 5 3 2" xfId="272"/>
    <cellStyle name="Обычный 5 4" xfId="273"/>
    <cellStyle name="Обычный 5_Все прил 2012-2017 (коррект ПР) ЕАО" xfId="274"/>
    <cellStyle name="Обычный 6" xfId="275"/>
    <cellStyle name="Обычный 6 2" xfId="276"/>
    <cellStyle name="Обычный 6 2 2" xfId="277"/>
    <cellStyle name="Обычный 6 3" xfId="278"/>
    <cellStyle name="Обычный 6 4" xfId="279"/>
    <cellStyle name="Обычный 7" xfId="280"/>
    <cellStyle name="Обычный 7 2" xfId="281"/>
    <cellStyle name="Обычный 7 2 2" xfId="282"/>
    <cellStyle name="Обычный 7 2 3" xfId="283"/>
    <cellStyle name="Обычный 7 3" xfId="284"/>
    <cellStyle name="Обычный 7 4" xfId="285"/>
    <cellStyle name="Обычный 7 5" xfId="286"/>
    <cellStyle name="Обычный 8" xfId="287"/>
    <cellStyle name="Обычный 8 2" xfId="288"/>
    <cellStyle name="Обычный 8 28" xfId="289"/>
    <cellStyle name="Обычный 8 28 2" xfId="290"/>
    <cellStyle name="Обычный 8_Прил 6.1, 6,2, 6,3 факт ЕИ" xfId="291"/>
    <cellStyle name="Обычный 9" xfId="292"/>
    <cellStyle name="Обычный 9 2" xfId="293"/>
    <cellStyle name="Обычный 9 3" xfId="294"/>
    <cellStyle name="Обычный_ДРСК 1 3 новая" xfId="1"/>
    <cellStyle name="Обычный_ДРСК 1.3 новая" xfId="7"/>
    <cellStyle name="Обычный_ИПР 2012-2017 10.09.12" xfId="3"/>
    <cellStyle name="Обычный_ИПР 2014-2018 ХЭС 06.12.12 2" xfId="2"/>
    <cellStyle name="Плохой 2" xfId="295"/>
    <cellStyle name="Плохой 2 2" xfId="296"/>
    <cellStyle name="Пояснение 2" xfId="297"/>
    <cellStyle name="Пояснение 2 2" xfId="298"/>
    <cellStyle name="Примечание 2" xfId="299"/>
    <cellStyle name="Примечание 2 2" xfId="300"/>
    <cellStyle name="Примечание 2 2 2" xfId="301"/>
    <cellStyle name="Примечание 2 2 2 2" xfId="302"/>
    <cellStyle name="Примечание 2 2 3" xfId="303"/>
    <cellStyle name="Примечание 2 3" xfId="304"/>
    <cellStyle name="Примечание 3" xfId="305"/>
    <cellStyle name="Примечание 3 2" xfId="306"/>
    <cellStyle name="Примечание 3 2 2" xfId="307"/>
    <cellStyle name="Примечание 3 3" xfId="308"/>
    <cellStyle name="Процентный 2" xfId="309"/>
    <cellStyle name="Процентный 2 2" xfId="310"/>
    <cellStyle name="Процентный 2 2 2" xfId="311"/>
    <cellStyle name="Процентный 2 3" xfId="312"/>
    <cellStyle name="Процентный 3" xfId="313"/>
    <cellStyle name="Процентный 3 2" xfId="314"/>
    <cellStyle name="Процентный 3 3" xfId="315"/>
    <cellStyle name="Процентный 4" xfId="316"/>
    <cellStyle name="Процентный 4 2" xfId="317"/>
    <cellStyle name="Процентный 5" xfId="318"/>
    <cellStyle name="Связанная ячейка 2" xfId="319"/>
    <cellStyle name="Связанная ячейка 2 2" xfId="320"/>
    <cellStyle name="Стиль 1" xfId="9"/>
    <cellStyle name="Стиль 1 2" xfId="321"/>
    <cellStyle name="Стиль 1 2 2" xfId="322"/>
    <cellStyle name="Стиль 1 3" xfId="323"/>
    <cellStyle name="Стиль 1 3 2" xfId="324"/>
    <cellStyle name="Стиль 1 4" xfId="5"/>
    <cellStyle name="Стиль 1 5" xfId="325"/>
    <cellStyle name="Стиль 1_1.2 ХЭС" xfId="326"/>
    <cellStyle name="Стиль 1_Приложения на Прав-во ХЭС 12.01.12" xfId="6"/>
    <cellStyle name="Текст предупреждения 2" xfId="327"/>
    <cellStyle name="Текст предупреждения 2 2" xfId="328"/>
    <cellStyle name="Финансовый 2" xfId="329"/>
    <cellStyle name="Финансовый 2 2" xfId="330"/>
    <cellStyle name="Финансовый 2 2 2" xfId="331"/>
    <cellStyle name="Финансовый 2 2 3" xfId="332"/>
    <cellStyle name="Финансовый 2 3" xfId="333"/>
    <cellStyle name="Финансовый 2 3 2" xfId="334"/>
    <cellStyle name="Финансовый 2 3 3" xfId="335"/>
    <cellStyle name="Финансовый 2 4" xfId="336"/>
    <cellStyle name="Финансовый 2 5" xfId="337"/>
    <cellStyle name="Финансовый 3" xfId="338"/>
    <cellStyle name="Финансовый 3 2" xfId="339"/>
    <cellStyle name="Финансовый 3 2 2" xfId="340"/>
    <cellStyle name="Финансовый 3 2 2 2" xfId="341"/>
    <cellStyle name="Финансовый 3 2 3" xfId="342"/>
    <cellStyle name="Финансовый 3 2 4" xfId="343"/>
    <cellStyle name="Финансовый 3 3" xfId="344"/>
    <cellStyle name="Финансовый 3 3 2" xfId="345"/>
    <cellStyle name="Финансовый 3 4" xfId="346"/>
    <cellStyle name="Финансовый 4" xfId="347"/>
    <cellStyle name="Финансовый 4 2" xfId="348"/>
    <cellStyle name="Финансовый 4 3" xfId="349"/>
    <cellStyle name="Финансовый 4 4" xfId="350"/>
    <cellStyle name="Финансовый 4 4 2" xfId="351"/>
    <cellStyle name="Финансовый 4 4 3" xfId="352"/>
    <cellStyle name="Финансовый 4 5" xfId="353"/>
    <cellStyle name="Финансовый 5" xfId="354"/>
    <cellStyle name="Финансовый 5 2" xfId="355"/>
    <cellStyle name="Финансовый 6" xfId="356"/>
    <cellStyle name="Финансовый 7" xfId="357"/>
    <cellStyle name="Финансовый 7 2" xfId="358"/>
    <cellStyle name="Финансовый 9" xfId="359"/>
    <cellStyle name="Формула" xfId="360"/>
    <cellStyle name="Хороший 2" xfId="361"/>
    <cellStyle name="Хороший 2 2" xfId="362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OBMEN\&#1057;&#1059;&#1048;\2012%20%20-%20%20&#1040;&#1083;&#1100;&#1090;-&#1048;&#1085;&#1074;&#1077;&#1089;&#1090;\&#1040;&#1051;&#1068;&#1058;-&#1048;&#1053;&#1042;&#1045;&#1057;&#1058;%202012%20&#1075;\8%20&#1056;&#1077;&#1082;&#1086;&#1085;&#1089;&#1090;&#1088;&#1091;&#1082;&#1094;&#1080;&#1103;%20&#1055;&#1057;%20&#1051;&#1077;&#1085;&#1080;&#1085;&#1089;&#1082;&#1072;&#1103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vest1\&#1072;&#1088;&#1093;&#1080;&#1074;$\DOCUME~1\fin8\LOCALS~1\Temp\Rar$DI00.016\30.11.09_&#1048;&#1055;%207,&#1086;&#1094;&#1077;&#1085;&#1082;&#1072;%2011,%20&#1054;&#1056;&#1045;&#1061;%200%20&#1075;&#1086;&#1076;%20&#1090;&#1072;&#1088;&#1080;&#1092;%208,5%25_&#1060;&#1054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sk.ru\OBMEN\&#1057;&#1059;&#1048;\2012%20%20-%20%20&#1040;&#1083;&#1100;&#1090;-&#1048;&#1085;&#1074;&#1077;&#1089;&#1090;\&#1040;&#1051;&#1068;&#1058;-&#1048;&#1053;&#1042;&#1045;&#1057;&#1058;%202012%20&#1075;\8%20&#1056;&#1077;&#1082;&#1086;&#1085;&#1089;&#1090;&#1088;&#1091;&#1082;&#1094;&#1080;&#1103;%20&#1055;&#1057;%20&#1051;&#1077;&#1085;&#1080;&#1085;&#1089;&#1082;&#1072;&#1103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u\sui\Documents%20and%20Settings\user\Local%20Settings\Temporary%20Internet%20Files\OLKD3\&#1042;&#1099;&#1093;&#1060;-&#1054;&#1090;&#1095;&#1077;&#1090;%20&#1086;&#1073;%20&#1080;&#1089;&#1087;&#1086;&#1083;&#1085;&#1077;&#1085;&#1080;&#1080;%20&#1089;&#1077;&#1090;&#1077;&#1074;&#1086;&#1075;&#1086;%20&#1075;&#1088;&#1072;&#1092;&#1080;&#1082;&#1072;%20&#1089;&#1090;&#1088;&#1086;&#1080;&#1090;&#1077;&#1083;&#1100;&#1089;&#1090;&#1074;&#1072;%2016040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u\sui\DOCUME~1\fin8\LOCALS~1\Temp\Rar$DI00.578\30.11.09_&#1048;&#1055;%207,&#1086;&#1094;&#1077;&#1085;&#1082;&#1072;%2011,%20&#1054;&#1056;&#1045;&#1061;%200%20&#1075;&#1086;&#1076;%20&#1090;&#1072;&#1088;&#1080;&#1092;%208,5%25_&#1060;&#1054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vest1\&#1072;&#1088;&#1093;&#1080;&#1074;$\DOCUME~1\fin8\LOCALS~1\Temp\Rar$DI00.578\30.11.09_&#1048;&#1055;%207,&#1086;&#1094;&#1077;&#1085;&#1082;&#1072;%2011,%20&#1054;&#1056;&#1045;&#1061;%200%20&#1075;&#1086;&#1076;%20&#1090;&#1072;&#1088;&#1080;&#1092;%208,5%25_&#1060;&#1054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ur.drsk.ru\shared\OBMEN\&#1057;&#1059;&#1048;\2012%20%20-%20%20&#1040;&#1083;&#1100;&#1090;-&#1048;&#1085;&#1074;&#1077;&#1089;&#1090;\&#1040;&#1051;&#1068;&#1058;-&#1048;&#1053;&#1042;&#1045;&#1057;&#1058;%202012%20&#1075;\8%20&#1056;&#1077;&#1082;&#1086;&#1085;&#1089;&#1090;&#1088;&#1091;&#1082;&#1094;&#1080;&#1103;%20&#1055;&#1057;%20&#1051;&#1077;&#1085;&#1080;&#1085;&#1089;&#1082;&#1072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rozdova-mv/AppData/Local/Microsoft/Windows/Temporary%20Internet%20Files/Content.Outlook/JL6FPKM0/&#1061;&#1069;&#1057;%20&#1059;&#1090;&#1074;&#1077;&#1088;&#1076;&#1078;&#1077;&#1085;&#1085;&#1072;&#1103;%20&#1048;&#1055;&#1056;%202015-2017%20&#1086;&#1090;%2021%2012%2020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dan.drsk.ru\public\Documents%20and%20Settings\user\Local%20Settings\Temporary%20Internet%20Files\OLKD3\&#1042;&#1099;&#1093;&#1060;-&#1057;&#1077;&#1090;&#1077;&#1074;&#1086;&#1081;_&#1075;&#1088;&#1072;&#1092;&#1080;&#1082;_&#1089;&#1090;&#1088;&#1086;&#1080;&#1090;&#1077;&#1083;&#1100;&#1089;&#1090;&#1074;&#1072;%201604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dan.drsk.ru\public\Documents%20and%20Settings\user\Local%20Settings\Temporary%20Internet%20Files\OLKD3\&#1042;&#1099;&#1093;&#1060;-&#1054;&#1090;&#1095;&#1077;&#1090;%20&#1086;&#1073;%20&#1080;&#1089;&#1087;&#1086;&#1083;&#1085;&#1077;&#1085;&#1080;&#1080;%20&#1089;&#1077;&#1090;&#1077;&#1074;&#1086;&#1075;&#1086;%20&#1075;&#1088;&#1072;&#1092;&#1080;&#1082;&#1072;%20&#1089;&#1090;&#1088;&#1086;&#1080;&#1090;&#1077;&#1083;&#1100;&#1089;&#1090;&#1074;&#1072;%2016040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vest1\&#1072;&#1088;&#1093;&#1080;&#1074;$\Documents%20and%20Settings\user\Local%20Settings\Temporary%20Internet%20Files\OLKD3\&#1042;&#1099;&#1093;&#1060;-&#1054;&#1090;&#1095;&#1077;&#1090;%20&#1086;&#1073;%20&#1080;&#1089;&#1087;&#1086;&#1083;&#1085;&#1077;&#1085;&#1080;&#1080;%20&#1089;&#1077;&#1090;&#1077;&#1074;&#1086;&#1075;&#1086;%20&#1075;&#1088;&#1072;&#1092;&#1080;&#1082;&#1072;%20&#1089;&#1090;&#1088;&#1086;&#1080;&#1090;&#1077;&#1083;&#1100;&#1089;&#1090;&#1074;&#1072;%201604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vest1\&#1072;&#1088;&#1093;&#1080;&#1074;$\Documents%20and%20Settings\user\Local%20Settings\Temporary%20Internet%20Files\OLKD3\&#1042;&#1099;&#1093;&#1060;-&#1057;&#1077;&#1090;&#1077;&#1074;&#1086;&#1081;_&#1075;&#1088;&#1072;&#1092;&#1080;&#1082;_&#1089;&#1090;&#1088;&#1086;&#1080;&#1090;&#1077;&#1083;&#1100;&#1089;&#1090;&#1074;&#1072;%201604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ur.drsk.ru\shared\Documents%20and%20Settings\user\Local%20Settings\Temporary%20Internet%20Files\OLKD3\&#1042;&#1099;&#1093;&#1060;-&#1057;&#1077;&#1090;&#1077;&#1074;&#1086;&#1081;_&#1075;&#1088;&#1072;&#1092;&#1080;&#1082;_&#1089;&#1090;&#1088;&#1086;&#1080;&#1090;&#1077;&#1083;&#1100;&#1089;&#1090;&#1074;&#1072;%2016040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lobanov\plan-99\P-99b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ur.drsk.ru\shared\Documents%20and%20Settings\user\Local%20Settings\Temporary%20Internet%20Files\OLKD3\&#1042;&#1099;&#1093;&#1060;-&#1054;&#1090;&#1095;&#1077;&#1090;%20&#1086;&#1073;%20&#1080;&#1089;&#1087;&#1086;&#1083;&#1085;&#1077;&#1085;&#1080;&#1080;%20&#1089;&#1077;&#1090;&#1077;&#1074;&#1086;&#1075;&#1086;%20&#1075;&#1088;&#1072;&#1092;&#1080;&#1082;&#1072;%20&#1089;&#1090;&#1088;&#1086;&#1080;&#1090;&#1077;&#1083;&#1100;&#1089;&#1090;&#1074;&#1072;%201604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пания"/>
      <sheetName val="Проект"/>
      <sheetName val="Сумм"/>
      <sheetName val="Анализ"/>
      <sheetName val="Отчет"/>
      <sheetName val="Опции"/>
      <sheetName val="Язык"/>
      <sheetName val="Карточка"/>
      <sheetName val="ф1 инвалюта"/>
    </sheetNames>
    <sheetDataSet>
      <sheetData sheetId="0">
        <row r="8">
          <cell r="D8">
            <v>1</v>
          </cell>
        </row>
        <row r="12">
          <cell r="AN12">
            <v>5</v>
          </cell>
        </row>
        <row r="106">
          <cell r="AN106" t="str">
            <v xml:space="preserve"> 2044</v>
          </cell>
        </row>
        <row r="110">
          <cell r="AN110">
            <v>0</v>
          </cell>
        </row>
        <row r="111">
          <cell r="AN111">
            <v>5.4000000000000048E-2</v>
          </cell>
        </row>
        <row r="112">
          <cell r="AN112">
            <v>1</v>
          </cell>
        </row>
        <row r="114">
          <cell r="AN114">
            <v>0</v>
          </cell>
        </row>
        <row r="115">
          <cell r="AN115">
            <v>0</v>
          </cell>
        </row>
        <row r="117">
          <cell r="AN117">
            <v>0</v>
          </cell>
        </row>
        <row r="118">
          <cell r="AN118">
            <v>5.4000000000000048E-2</v>
          </cell>
        </row>
        <row r="119">
          <cell r="AN119">
            <v>1</v>
          </cell>
        </row>
        <row r="121">
          <cell r="AN121">
            <v>0</v>
          </cell>
        </row>
        <row r="123">
          <cell r="AN123">
            <v>0</v>
          </cell>
        </row>
        <row r="124">
          <cell r="AN124">
            <v>0</v>
          </cell>
        </row>
        <row r="125">
          <cell r="AN125">
            <v>0</v>
          </cell>
        </row>
        <row r="126">
          <cell r="AN126">
            <v>0</v>
          </cell>
        </row>
        <row r="127">
          <cell r="AN127">
            <v>0</v>
          </cell>
        </row>
        <row r="128">
          <cell r="AN128">
            <v>0</v>
          </cell>
        </row>
        <row r="129">
          <cell r="AN129">
            <v>0</v>
          </cell>
        </row>
        <row r="130">
          <cell r="AN130">
            <v>0</v>
          </cell>
        </row>
        <row r="131">
          <cell r="AN131">
            <v>0</v>
          </cell>
        </row>
        <row r="134">
          <cell r="AN134" t="str">
            <v xml:space="preserve"> 2044</v>
          </cell>
        </row>
        <row r="137">
          <cell r="AN137">
            <v>0</v>
          </cell>
        </row>
        <row r="138">
          <cell r="AN138">
            <v>0</v>
          </cell>
        </row>
        <row r="139">
          <cell r="AN139">
            <v>0</v>
          </cell>
        </row>
        <row r="140">
          <cell r="AN140">
            <v>0</v>
          </cell>
        </row>
        <row r="141">
          <cell r="AN141">
            <v>0</v>
          </cell>
        </row>
        <row r="142">
          <cell r="AN142">
            <v>0</v>
          </cell>
        </row>
        <row r="144">
          <cell r="AN144">
            <v>0</v>
          </cell>
        </row>
        <row r="146">
          <cell r="AN146">
            <v>0</v>
          </cell>
        </row>
        <row r="147">
          <cell r="AN147">
            <v>0</v>
          </cell>
        </row>
        <row r="148">
          <cell r="AN148">
            <v>0</v>
          </cell>
        </row>
        <row r="149">
          <cell r="AN149">
            <v>0</v>
          </cell>
        </row>
        <row r="151">
          <cell r="AN151">
            <v>0</v>
          </cell>
        </row>
        <row r="153">
          <cell r="AN153">
            <v>0</v>
          </cell>
        </row>
        <row r="156">
          <cell r="AN156" t="str">
            <v xml:space="preserve"> 2044</v>
          </cell>
        </row>
        <row r="158">
          <cell r="AN158">
            <v>0</v>
          </cell>
        </row>
        <row r="161">
          <cell r="AN161">
            <v>0</v>
          </cell>
        </row>
        <row r="162">
          <cell r="AN162">
            <v>1</v>
          </cell>
        </row>
        <row r="163">
          <cell r="AN163">
            <v>5.4000000000000048E-2</v>
          </cell>
        </row>
        <row r="164">
          <cell r="AN164">
            <v>6.1375632402476503</v>
          </cell>
        </row>
        <row r="165">
          <cell r="AN165">
            <v>0</v>
          </cell>
        </row>
        <row r="167">
          <cell r="AN167">
            <v>0</v>
          </cell>
        </row>
        <row r="168">
          <cell r="AN168">
            <v>0</v>
          </cell>
        </row>
        <row r="169">
          <cell r="AN169">
            <v>0</v>
          </cell>
        </row>
        <row r="171">
          <cell r="AN171">
            <v>0</v>
          </cell>
        </row>
        <row r="172">
          <cell r="AN172">
            <v>0</v>
          </cell>
        </row>
        <row r="173">
          <cell r="AN173">
            <v>0</v>
          </cell>
        </row>
        <row r="174">
          <cell r="AN174">
            <v>0</v>
          </cell>
        </row>
        <row r="176">
          <cell r="AN176">
            <v>0</v>
          </cell>
        </row>
        <row r="179">
          <cell r="AN179" t="str">
            <v xml:space="preserve"> 2044</v>
          </cell>
        </row>
        <row r="181">
          <cell r="AN181">
            <v>0</v>
          </cell>
        </row>
        <row r="182">
          <cell r="AN182">
            <v>0</v>
          </cell>
        </row>
        <row r="183">
          <cell r="AN183">
            <v>0</v>
          </cell>
        </row>
        <row r="185">
          <cell r="AN185">
            <v>0</v>
          </cell>
        </row>
        <row r="186">
          <cell r="AN186">
            <v>0</v>
          </cell>
        </row>
        <row r="189">
          <cell r="AN189">
            <v>0</v>
          </cell>
        </row>
        <row r="190">
          <cell r="AN190">
            <v>0</v>
          </cell>
        </row>
        <row r="191">
          <cell r="AN191">
            <v>0</v>
          </cell>
        </row>
        <row r="192">
          <cell r="AN192">
            <v>0</v>
          </cell>
        </row>
        <row r="195">
          <cell r="AN195">
            <v>0</v>
          </cell>
        </row>
        <row r="196">
          <cell r="AN196">
            <v>0</v>
          </cell>
        </row>
        <row r="197">
          <cell r="AN197">
            <v>0</v>
          </cell>
        </row>
        <row r="198">
          <cell r="AN198">
            <v>0</v>
          </cell>
        </row>
        <row r="200">
          <cell r="AN200">
            <v>0</v>
          </cell>
        </row>
        <row r="204">
          <cell r="AN204" t="str">
            <v xml:space="preserve"> 2044</v>
          </cell>
        </row>
        <row r="206">
          <cell r="AN206">
            <v>0</v>
          </cell>
        </row>
        <row r="207">
          <cell r="AN207">
            <v>0</v>
          </cell>
        </row>
        <row r="208">
          <cell r="AN208">
            <v>0</v>
          </cell>
        </row>
        <row r="209">
          <cell r="AN209">
            <v>0</v>
          </cell>
        </row>
        <row r="210">
          <cell r="AN210">
            <v>0</v>
          </cell>
        </row>
        <row r="211">
          <cell r="AN211">
            <v>0</v>
          </cell>
        </row>
        <row r="212">
          <cell r="AN212">
            <v>0</v>
          </cell>
        </row>
        <row r="213">
          <cell r="AN213">
            <v>0</v>
          </cell>
        </row>
        <row r="214">
          <cell r="AN214">
            <v>0</v>
          </cell>
        </row>
        <row r="215">
          <cell r="AN215">
            <v>0</v>
          </cell>
        </row>
        <row r="216">
          <cell r="AN216">
            <v>0</v>
          </cell>
        </row>
        <row r="217">
          <cell r="AN217">
            <v>0</v>
          </cell>
        </row>
        <row r="218">
          <cell r="AN218">
            <v>0</v>
          </cell>
        </row>
        <row r="219">
          <cell r="AN219">
            <v>0</v>
          </cell>
        </row>
        <row r="220">
          <cell r="AN220">
            <v>0</v>
          </cell>
        </row>
        <row r="221">
          <cell r="AN221">
            <v>0</v>
          </cell>
        </row>
        <row r="222">
          <cell r="AN222">
            <v>0</v>
          </cell>
        </row>
        <row r="223">
          <cell r="AN223">
            <v>0</v>
          </cell>
        </row>
        <row r="224">
          <cell r="AN224">
            <v>0</v>
          </cell>
        </row>
        <row r="225">
          <cell r="AN225">
            <v>0</v>
          </cell>
        </row>
        <row r="228">
          <cell r="AN228" t="str">
            <v xml:space="preserve"> 2044</v>
          </cell>
        </row>
        <row r="230">
          <cell r="AN230">
            <v>0</v>
          </cell>
        </row>
        <row r="231">
          <cell r="AN231">
            <v>0</v>
          </cell>
        </row>
        <row r="232">
          <cell r="AN232">
            <v>0</v>
          </cell>
        </row>
        <row r="233">
          <cell r="AN233">
            <v>0</v>
          </cell>
        </row>
        <row r="234">
          <cell r="AN234">
            <v>0</v>
          </cell>
        </row>
        <row r="235">
          <cell r="AN235">
            <v>0</v>
          </cell>
        </row>
        <row r="236">
          <cell r="AN236">
            <v>0</v>
          </cell>
        </row>
        <row r="237">
          <cell r="AN237">
            <v>0</v>
          </cell>
        </row>
        <row r="239">
          <cell r="AN239">
            <v>0</v>
          </cell>
        </row>
        <row r="241">
          <cell r="AN241">
            <v>0</v>
          </cell>
        </row>
        <row r="242">
          <cell r="AN242">
            <v>0</v>
          </cell>
        </row>
        <row r="243">
          <cell r="AN243">
            <v>0</v>
          </cell>
        </row>
        <row r="244">
          <cell r="AN244">
            <v>0</v>
          </cell>
        </row>
        <row r="245">
          <cell r="AN245">
            <v>0</v>
          </cell>
        </row>
        <row r="247">
          <cell r="AN247">
            <v>0</v>
          </cell>
        </row>
        <row r="249">
          <cell r="AN249">
            <v>0</v>
          </cell>
        </row>
        <row r="250">
          <cell r="AN250">
            <v>0</v>
          </cell>
        </row>
        <row r="251">
          <cell r="AN251">
            <v>0</v>
          </cell>
        </row>
        <row r="252">
          <cell r="AN252">
            <v>0</v>
          </cell>
        </row>
        <row r="253">
          <cell r="AN253">
            <v>0</v>
          </cell>
        </row>
        <row r="254">
          <cell r="AN254">
            <v>0</v>
          </cell>
        </row>
        <row r="256">
          <cell r="AN256">
            <v>0</v>
          </cell>
        </row>
        <row r="258">
          <cell r="AN258">
            <v>0</v>
          </cell>
        </row>
        <row r="259">
          <cell r="AN259">
            <v>0</v>
          </cell>
        </row>
        <row r="262">
          <cell r="AN262" t="str">
            <v xml:space="preserve"> 2044</v>
          </cell>
        </row>
        <row r="264">
          <cell r="AN264">
            <v>0</v>
          </cell>
        </row>
        <row r="265">
          <cell r="AN265">
            <v>0</v>
          </cell>
        </row>
        <row r="266">
          <cell r="AN266">
            <v>0</v>
          </cell>
        </row>
        <row r="267">
          <cell r="AN267">
            <v>0</v>
          </cell>
        </row>
        <row r="268">
          <cell r="AN268">
            <v>0</v>
          </cell>
        </row>
        <row r="269">
          <cell r="AN269">
            <v>0</v>
          </cell>
        </row>
        <row r="270">
          <cell r="AN270">
            <v>0</v>
          </cell>
        </row>
        <row r="271">
          <cell r="AN271">
            <v>0</v>
          </cell>
        </row>
        <row r="272">
          <cell r="AN272">
            <v>0</v>
          </cell>
        </row>
        <row r="273">
          <cell r="AN273">
            <v>0</v>
          </cell>
        </row>
        <row r="275">
          <cell r="AN275">
            <v>0</v>
          </cell>
        </row>
        <row r="276">
          <cell r="AN276">
            <v>0</v>
          </cell>
        </row>
        <row r="277">
          <cell r="AN277">
            <v>0</v>
          </cell>
        </row>
        <row r="278">
          <cell r="AN278">
            <v>0</v>
          </cell>
        </row>
        <row r="279">
          <cell r="AN279">
            <v>0</v>
          </cell>
        </row>
        <row r="281">
          <cell r="AN281">
            <v>0</v>
          </cell>
        </row>
        <row r="283">
          <cell r="AN283">
            <v>0</v>
          </cell>
        </row>
        <row r="284">
          <cell r="AN284">
            <v>0</v>
          </cell>
        </row>
        <row r="285">
          <cell r="AN285">
            <v>0</v>
          </cell>
        </row>
        <row r="286">
          <cell r="AN286">
            <v>0</v>
          </cell>
        </row>
        <row r="287">
          <cell r="AN287">
            <v>0</v>
          </cell>
        </row>
        <row r="288">
          <cell r="AN288">
            <v>0</v>
          </cell>
        </row>
        <row r="289">
          <cell r="AN289">
            <v>0</v>
          </cell>
        </row>
        <row r="290">
          <cell r="AN290">
            <v>0</v>
          </cell>
        </row>
        <row r="291">
          <cell r="AN291">
            <v>0</v>
          </cell>
        </row>
        <row r="293">
          <cell r="AN293">
            <v>0</v>
          </cell>
        </row>
        <row r="295">
          <cell r="AN295">
            <v>0</v>
          </cell>
        </row>
        <row r="296">
          <cell r="AN296">
            <v>0</v>
          </cell>
        </row>
        <row r="297">
          <cell r="AN297">
            <v>0</v>
          </cell>
        </row>
        <row r="298">
          <cell r="AN298">
            <v>0</v>
          </cell>
        </row>
        <row r="300">
          <cell r="AN300">
            <v>0</v>
          </cell>
        </row>
        <row r="301">
          <cell r="AN301">
            <v>0</v>
          </cell>
        </row>
      </sheetData>
      <sheetData sheetId="1">
        <row r="7">
          <cell r="D7">
            <v>40544</v>
          </cell>
        </row>
        <row r="8">
          <cell r="D8">
            <v>34</v>
          </cell>
        </row>
        <row r="9">
          <cell r="D9">
            <v>4</v>
          </cell>
          <cell r="E9" t="str">
            <v>лет</v>
          </cell>
        </row>
        <row r="10">
          <cell r="D10">
            <v>360</v>
          </cell>
        </row>
        <row r="11">
          <cell r="B11" t="str">
            <v>тыс. руб.</v>
          </cell>
          <cell r="D11">
            <v>7</v>
          </cell>
        </row>
        <row r="12">
          <cell r="B12" t="str">
            <v>$</v>
          </cell>
          <cell r="D12">
            <v>1</v>
          </cell>
        </row>
        <row r="17">
          <cell r="D17">
            <v>0</v>
          </cell>
        </row>
        <row r="18">
          <cell r="D18" t="b">
            <v>1</v>
          </cell>
        </row>
        <row r="19">
          <cell r="B19" t="str">
            <v>тыс. руб.</v>
          </cell>
          <cell r="D19">
            <v>1</v>
          </cell>
        </row>
        <row r="20">
          <cell r="D20" t="b">
            <v>1</v>
          </cell>
        </row>
        <row r="25">
          <cell r="F25">
            <v>2011</v>
          </cell>
        </row>
        <row r="26">
          <cell r="F26">
            <v>1</v>
          </cell>
        </row>
        <row r="27">
          <cell r="AN27">
            <v>34</v>
          </cell>
        </row>
        <row r="28">
          <cell r="AN28" t="str">
            <v>34 год</v>
          </cell>
        </row>
        <row r="29">
          <cell r="AN29">
            <v>52597</v>
          </cell>
        </row>
        <row r="30">
          <cell r="AN30" t="str">
            <v xml:space="preserve"> 2044</v>
          </cell>
        </row>
        <row r="33">
          <cell r="A33" t="str">
            <v>СТРОИТЕЛЬСТВО: ХАРАКТЕРИСТИКИ ОБЪЕКТА</v>
          </cell>
        </row>
        <row r="35">
          <cell r="A35" t="str">
            <v>Объект вводится в эксплуатацию в конце</v>
          </cell>
          <cell r="B35">
            <v>2</v>
          </cell>
          <cell r="C35" t="str">
            <v>года  проекта ( 2012)</v>
          </cell>
        </row>
        <row r="37">
          <cell r="A37" t="str">
            <v>Категория площадей</v>
          </cell>
          <cell r="B37" t="str">
            <v>Площадь</v>
          </cell>
          <cell r="D37">
            <v>1</v>
          </cell>
        </row>
        <row r="38">
          <cell r="A38" t="str">
            <v>Жилые площади</v>
          </cell>
          <cell r="B38">
            <v>0</v>
          </cell>
          <cell r="C38" t="str">
            <v>кв. м</v>
          </cell>
          <cell r="E38">
            <v>0</v>
          </cell>
          <cell r="F38" t="str">
            <v>(0%)</v>
          </cell>
        </row>
        <row r="40">
          <cell r="A40" t="str">
            <v>Полезная площадь объекта</v>
          </cell>
          <cell r="B40">
            <v>0</v>
          </cell>
          <cell r="C40" t="str">
            <v>кв. м</v>
          </cell>
        </row>
        <row r="41">
          <cell r="A41" t="str">
            <v>Общая площадь объекта</v>
          </cell>
          <cell r="B41">
            <v>0</v>
          </cell>
          <cell r="C41" t="str">
            <v>кв. м</v>
          </cell>
          <cell r="F41" t="str">
            <v/>
          </cell>
        </row>
        <row r="44">
          <cell r="A44" t="str">
            <v>СТРОИТЕЛЬСТВО: ИСПОЛЬЗОВАНИЕ ОБЪЕКТА</v>
          </cell>
        </row>
        <row r="46">
          <cell r="A46" t="str">
            <v>Привлечение дольщиков / соинвесторов</v>
          </cell>
          <cell r="B46" t="str">
            <v>Площадь</v>
          </cell>
        </row>
        <row r="47">
          <cell r="A47" t="str">
            <v>Жилые площади</v>
          </cell>
          <cell r="B47">
            <v>0</v>
          </cell>
          <cell r="C47" t="str">
            <v>кв. м</v>
          </cell>
          <cell r="F47">
            <v>0</v>
          </cell>
        </row>
        <row r="49">
          <cell r="A49" t="str">
            <v>Продажа готовых площадей (покупатели)</v>
          </cell>
        </row>
        <row r="50">
          <cell r="A50" t="str">
            <v>Жилые площади</v>
          </cell>
          <cell r="B50">
            <v>0</v>
          </cell>
          <cell r="C50" t="str">
            <v>кв. м</v>
          </cell>
          <cell r="F50">
            <v>0</v>
          </cell>
        </row>
        <row r="52">
          <cell r="A52" t="str">
            <v>Собственное использование объекта</v>
          </cell>
        </row>
        <row r="53">
          <cell r="A53" t="str">
            <v>Жилые площади</v>
          </cell>
          <cell r="B53">
            <v>0</v>
          </cell>
          <cell r="C53" t="str">
            <v>кв. м</v>
          </cell>
          <cell r="F53">
            <v>0</v>
          </cell>
        </row>
        <row r="54">
          <cell r="A54" t="str">
            <v/>
          </cell>
        </row>
        <row r="57">
          <cell r="A57" t="str">
            <v>СТРОИТЕЛЬСТВО: ЗАТРАТЫ НА ОБЪЕКТ</v>
          </cell>
          <cell r="D57">
            <v>1</v>
          </cell>
          <cell r="F57" t="str">
            <v>"0"</v>
          </cell>
          <cell r="G57" t="str">
            <v xml:space="preserve"> 2011</v>
          </cell>
          <cell r="H57" t="str">
            <v xml:space="preserve"> 2012</v>
          </cell>
          <cell r="I57" t="str">
            <v xml:space="preserve"> 2013</v>
          </cell>
          <cell r="J57" t="str">
            <v xml:space="preserve"> 2014</v>
          </cell>
          <cell r="K57" t="str">
            <v xml:space="preserve"> 2015</v>
          </cell>
          <cell r="L57" t="str">
            <v xml:space="preserve"> 2016</v>
          </cell>
          <cell r="M57" t="str">
            <v xml:space="preserve"> 2017</v>
          </cell>
          <cell r="N57" t="str">
            <v xml:space="preserve"> 2018</v>
          </cell>
          <cell r="O57" t="str">
            <v xml:space="preserve"> 2019</v>
          </cell>
          <cell r="P57" t="str">
            <v xml:space="preserve"> 2020</v>
          </cell>
          <cell r="Q57" t="str">
            <v xml:space="preserve"> 2021</v>
          </cell>
          <cell r="R57" t="str">
            <v xml:space="preserve"> 2022</v>
          </cell>
          <cell r="S57" t="str">
            <v xml:space="preserve"> 2023</v>
          </cell>
          <cell r="T57" t="str">
            <v xml:space="preserve"> 2024</v>
          </cell>
          <cell r="U57" t="str">
            <v xml:space="preserve"> 2025</v>
          </cell>
          <cell r="V57" t="str">
            <v xml:space="preserve"> 2026</v>
          </cell>
          <cell r="W57" t="str">
            <v xml:space="preserve"> 2027</v>
          </cell>
          <cell r="X57" t="str">
            <v xml:space="preserve"> 2028</v>
          </cell>
          <cell r="Y57" t="str">
            <v xml:space="preserve"> 2029</v>
          </cell>
          <cell r="Z57" t="str">
            <v xml:space="preserve"> 2030</v>
          </cell>
          <cell r="AA57" t="str">
            <v xml:space="preserve"> 2031</v>
          </cell>
          <cell r="AB57" t="str">
            <v xml:space="preserve"> 2032</v>
          </cell>
          <cell r="AC57" t="str">
            <v xml:space="preserve"> 2033</v>
          </cell>
          <cell r="AD57" t="str">
            <v xml:space="preserve"> 2034</v>
          </cell>
          <cell r="AE57" t="str">
            <v xml:space="preserve"> 2035</v>
          </cell>
          <cell r="AF57" t="str">
            <v xml:space="preserve"> 2036</v>
          </cell>
          <cell r="AG57" t="str">
            <v xml:space="preserve"> 2037</v>
          </cell>
          <cell r="AH57" t="str">
            <v xml:space="preserve"> 2038</v>
          </cell>
          <cell r="AI57" t="str">
            <v xml:space="preserve"> 2039</v>
          </cell>
          <cell r="AJ57" t="str">
            <v xml:space="preserve"> 2040</v>
          </cell>
          <cell r="AK57" t="str">
            <v xml:space="preserve"> 2041</v>
          </cell>
          <cell r="AL57" t="str">
            <v xml:space="preserve"> 2042</v>
          </cell>
          <cell r="AM57" t="str">
            <v xml:space="preserve"> 2043</v>
          </cell>
          <cell r="AN57" t="str">
            <v xml:space="preserve"> 2044</v>
          </cell>
          <cell r="AP57" t="str">
            <v>ИТОГО</v>
          </cell>
        </row>
        <row r="59">
          <cell r="A59" t="str">
            <v>Стадия строительства №1</v>
          </cell>
        </row>
        <row r="60">
          <cell r="A60" t="str">
            <v>начало стадии</v>
          </cell>
          <cell r="B60">
            <v>1</v>
          </cell>
        </row>
        <row r="61">
          <cell r="A61" t="str">
            <v>конец стадии</v>
          </cell>
          <cell r="B61">
            <v>2</v>
          </cell>
        </row>
        <row r="62">
          <cell r="A62" t="str">
            <v>Площади, к которым относится стадия</v>
          </cell>
          <cell r="B62">
            <v>0</v>
          </cell>
          <cell r="C62" t="str">
            <v>кв. м</v>
          </cell>
        </row>
        <row r="63">
          <cell r="A63" t="str">
            <v>Стоимость одного кв. м (с НДС)</v>
          </cell>
          <cell r="B63">
            <v>1</v>
          </cell>
          <cell r="C63" t="str">
            <v>тыс. руб.</v>
          </cell>
          <cell r="D63" t="str">
            <v>int_avg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</row>
        <row r="64">
          <cell r="A64" t="str">
            <v xml:space="preserve">    в том числе НДС</v>
          </cell>
          <cell r="B64">
            <v>0.18</v>
          </cell>
          <cell r="C64" t="str">
            <v>тыс. руб.</v>
          </cell>
          <cell r="D64" t="str">
            <v>int_avg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</row>
        <row r="65">
          <cell r="A65" t="str">
            <v>Объем выполненных работ</v>
          </cell>
          <cell r="C65" t="str">
            <v>тыс. руб.</v>
          </cell>
          <cell r="D65" t="str">
            <v>1_01</v>
          </cell>
          <cell r="G65">
            <v>15000</v>
          </cell>
          <cell r="H65">
            <v>109976</v>
          </cell>
          <cell r="I65">
            <v>190549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P65">
            <v>315525</v>
          </cell>
        </row>
        <row r="66">
          <cell r="A66" t="str">
            <v xml:space="preserve">    в том числе НДС</v>
          </cell>
          <cell r="C66" t="str">
            <v>тыс. руб.</v>
          </cell>
          <cell r="D66" t="str">
            <v>1_03</v>
          </cell>
          <cell r="G66">
            <v>2288.1355932203387</v>
          </cell>
          <cell r="H66">
            <v>16776</v>
          </cell>
          <cell r="I66">
            <v>29066.796610169491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P66">
            <v>48130.932203389828</v>
          </cell>
        </row>
        <row r="67">
          <cell r="A67" t="str">
            <v>Оплата работ</v>
          </cell>
          <cell r="C67" t="str">
            <v>тыс. руб.</v>
          </cell>
          <cell r="D67" t="str">
            <v>1_02</v>
          </cell>
          <cell r="F67">
            <v>0</v>
          </cell>
          <cell r="G67">
            <v>17700</v>
          </cell>
          <cell r="H67">
            <v>154500</v>
          </cell>
          <cell r="I67">
            <v>164272</v>
          </cell>
          <cell r="J67">
            <v>35848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P67">
            <v>372320</v>
          </cell>
        </row>
        <row r="68">
          <cell r="A68" t="str">
            <v xml:space="preserve">    в том числе НДС</v>
          </cell>
          <cell r="C68" t="str">
            <v>тыс. руб.</v>
          </cell>
          <cell r="D68" t="str">
            <v>1_04</v>
          </cell>
          <cell r="G68">
            <v>2700</v>
          </cell>
          <cell r="H68">
            <v>23567.796610169491</v>
          </cell>
          <cell r="I68">
            <v>25058.440677966108</v>
          </cell>
          <cell r="J68">
            <v>5468.3389830508459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P68">
            <v>56794.576271186445</v>
          </cell>
        </row>
        <row r="70">
          <cell r="A70" t="str">
            <v>Итого: объем выполненных работ</v>
          </cell>
          <cell r="C70" t="str">
            <v>тыс. руб.</v>
          </cell>
          <cell r="F70">
            <v>0</v>
          </cell>
          <cell r="G70">
            <v>15000</v>
          </cell>
          <cell r="H70">
            <v>109976</v>
          </cell>
          <cell r="I70">
            <v>190549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P70">
            <v>315525</v>
          </cell>
        </row>
        <row r="71">
          <cell r="A71" t="str">
            <v xml:space="preserve">   НДС</v>
          </cell>
          <cell r="C71" t="str">
            <v>тыс. руб.</v>
          </cell>
          <cell r="F71">
            <v>0</v>
          </cell>
          <cell r="G71">
            <v>2288.1355932203387</v>
          </cell>
          <cell r="H71">
            <v>16776</v>
          </cell>
          <cell r="I71">
            <v>29066.796610169491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P71">
            <v>48130.932203389828</v>
          </cell>
        </row>
        <row r="72">
          <cell r="A72" t="str">
            <v>Итого: оплата работ</v>
          </cell>
          <cell r="C72" t="str">
            <v>тыс. руб.</v>
          </cell>
          <cell r="F72">
            <v>0</v>
          </cell>
          <cell r="G72">
            <v>17700</v>
          </cell>
          <cell r="H72">
            <v>154500</v>
          </cell>
          <cell r="I72">
            <v>164272</v>
          </cell>
          <cell r="J72">
            <v>35848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P72">
            <v>372320</v>
          </cell>
        </row>
        <row r="73">
          <cell r="A73" t="str">
            <v xml:space="preserve">   НДС</v>
          </cell>
          <cell r="C73" t="str">
            <v>тыс. руб.</v>
          </cell>
          <cell r="F73">
            <v>0</v>
          </cell>
          <cell r="G73">
            <v>2700</v>
          </cell>
          <cell r="H73">
            <v>23567.796610169491</v>
          </cell>
          <cell r="I73">
            <v>25058.440677966108</v>
          </cell>
          <cell r="J73">
            <v>5468.3389830508459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P73">
            <v>56794.576271186445</v>
          </cell>
        </row>
        <row r="74">
          <cell r="A74" t="str">
            <v>Авансы подрядчикам (с НДС)</v>
          </cell>
          <cell r="C74" t="str">
            <v>тыс. руб.</v>
          </cell>
          <cell r="D74" t="str">
            <v>int_end</v>
          </cell>
          <cell r="F74">
            <v>0</v>
          </cell>
          <cell r="G74">
            <v>2700</v>
          </cell>
          <cell r="H74">
            <v>47224</v>
          </cell>
          <cell r="I74">
            <v>20947</v>
          </cell>
          <cell r="J74">
            <v>56795</v>
          </cell>
          <cell r="K74">
            <v>56795</v>
          </cell>
          <cell r="L74">
            <v>56795</v>
          </cell>
          <cell r="M74">
            <v>56795</v>
          </cell>
          <cell r="N74">
            <v>56795</v>
          </cell>
          <cell r="O74">
            <v>56795</v>
          </cell>
          <cell r="P74">
            <v>56795</v>
          </cell>
          <cell r="Q74">
            <v>56795</v>
          </cell>
          <cell r="R74">
            <v>56795</v>
          </cell>
          <cell r="S74">
            <v>56795</v>
          </cell>
          <cell r="T74">
            <v>56795</v>
          </cell>
          <cell r="U74">
            <v>56795</v>
          </cell>
          <cell r="V74">
            <v>56795</v>
          </cell>
          <cell r="W74">
            <v>56795</v>
          </cell>
          <cell r="X74">
            <v>56795</v>
          </cell>
          <cell r="Y74">
            <v>56795</v>
          </cell>
          <cell r="Z74">
            <v>56795</v>
          </cell>
          <cell r="AA74">
            <v>56795</v>
          </cell>
          <cell r="AB74">
            <v>56795</v>
          </cell>
          <cell r="AC74">
            <v>56795</v>
          </cell>
          <cell r="AD74">
            <v>56795</v>
          </cell>
          <cell r="AE74">
            <v>56795</v>
          </cell>
          <cell r="AF74">
            <v>56795</v>
          </cell>
          <cell r="AG74">
            <v>56795</v>
          </cell>
          <cell r="AH74">
            <v>56795</v>
          </cell>
          <cell r="AI74">
            <v>56795</v>
          </cell>
          <cell r="AJ74">
            <v>56795</v>
          </cell>
          <cell r="AK74">
            <v>56795</v>
          </cell>
          <cell r="AL74">
            <v>56795</v>
          </cell>
          <cell r="AM74">
            <v>56795</v>
          </cell>
          <cell r="AN74">
            <v>56795</v>
          </cell>
        </row>
        <row r="75">
          <cell r="A75" t="str">
            <v xml:space="preserve">   НДС</v>
          </cell>
          <cell r="C75" t="str">
            <v>тыс. руб.</v>
          </cell>
          <cell r="D75" t="str">
            <v>int_end</v>
          </cell>
          <cell r="F75">
            <v>0</v>
          </cell>
          <cell r="G75">
            <v>411.86440677966129</v>
          </cell>
          <cell r="H75">
            <v>7203.6610169491541</v>
          </cell>
          <cell r="I75">
            <v>3195.3050847457707</v>
          </cell>
          <cell r="J75">
            <v>8663.6440677966166</v>
          </cell>
          <cell r="K75">
            <v>8663.6440677966166</v>
          </cell>
          <cell r="L75">
            <v>8663.6440677966166</v>
          </cell>
          <cell r="M75">
            <v>8663.6440677966166</v>
          </cell>
          <cell r="N75">
            <v>8663.6440677966166</v>
          </cell>
          <cell r="O75">
            <v>8663.6440677966166</v>
          </cell>
          <cell r="P75">
            <v>8663.6440677966166</v>
          </cell>
          <cell r="Q75">
            <v>8663.6440677966166</v>
          </cell>
          <cell r="R75">
            <v>8663.6440677966166</v>
          </cell>
          <cell r="S75">
            <v>8663.6440677966166</v>
          </cell>
          <cell r="T75">
            <v>8663.6440677966166</v>
          </cell>
          <cell r="U75">
            <v>8663.6440677966166</v>
          </cell>
          <cell r="V75">
            <v>8663.6440677966166</v>
          </cell>
          <cell r="W75">
            <v>8663.6440677966166</v>
          </cell>
          <cell r="X75">
            <v>8663.6440677966166</v>
          </cell>
          <cell r="Y75">
            <v>8663.6440677966166</v>
          </cell>
          <cell r="Z75">
            <v>8663.6440677966166</v>
          </cell>
          <cell r="AA75">
            <v>8663.6440677966166</v>
          </cell>
          <cell r="AB75">
            <v>8663.6440677966166</v>
          </cell>
          <cell r="AC75">
            <v>8663.6440677966166</v>
          </cell>
          <cell r="AD75">
            <v>8663.6440677966166</v>
          </cell>
          <cell r="AE75">
            <v>8663.6440677966166</v>
          </cell>
          <cell r="AF75">
            <v>8663.6440677966166</v>
          </cell>
          <cell r="AG75">
            <v>8663.6440677966166</v>
          </cell>
          <cell r="AH75">
            <v>8663.6440677966166</v>
          </cell>
          <cell r="AI75">
            <v>8663.6440677966166</v>
          </cell>
          <cell r="AJ75">
            <v>8663.6440677966166</v>
          </cell>
          <cell r="AK75">
            <v>8663.6440677966166</v>
          </cell>
          <cell r="AL75">
            <v>8663.6440677966166</v>
          </cell>
          <cell r="AM75">
            <v>8663.6440677966166</v>
          </cell>
          <cell r="AN75">
            <v>8663.6440677966166</v>
          </cell>
        </row>
        <row r="76">
          <cell r="A76" t="str">
            <v>Кредиторская задолженность подрядчикам (с НДС)</v>
          </cell>
          <cell r="C76" t="str">
            <v>тыс. руб.</v>
          </cell>
          <cell r="D76" t="str">
            <v>int_end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</row>
        <row r="77">
          <cell r="A77" t="str">
            <v xml:space="preserve">   НДС</v>
          </cell>
          <cell r="C77" t="str">
            <v>тыс. руб.</v>
          </cell>
          <cell r="D77" t="str">
            <v>int_end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</row>
        <row r="78">
          <cell r="A78" t="str">
            <v>Период начала строительства</v>
          </cell>
          <cell r="B78">
            <v>1</v>
          </cell>
          <cell r="F78">
            <v>0</v>
          </cell>
          <cell r="G78">
            <v>1</v>
          </cell>
          <cell r="H78">
            <v>1</v>
          </cell>
          <cell r="I78">
            <v>1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</row>
        <row r="80">
          <cell r="A80" t="str">
            <v>Ранее осуществленные инвестиции</v>
          </cell>
          <cell r="B80">
            <v>0</v>
          </cell>
          <cell r="C80" t="str">
            <v>тыс. руб.</v>
          </cell>
        </row>
        <row r="81">
          <cell r="A81" t="str">
            <v>НДС к ранее осуществленным инвестициям</v>
          </cell>
          <cell r="B81">
            <v>0</v>
          </cell>
          <cell r="C81" t="str">
            <v>тыс. руб.</v>
          </cell>
        </row>
        <row r="82">
          <cell r="A82" t="str">
            <v>Рыночная стоимость недостроенного объекта</v>
          </cell>
          <cell r="B82">
            <v>0</v>
          </cell>
          <cell r="C82" t="str">
            <v>тыс. руб.</v>
          </cell>
        </row>
        <row r="85">
          <cell r="A85" t="str">
            <v>СТРОИТЕЛЬСТВО: ПРИВЛЕЧЕНИЕ ДОЛЬЩИКОВ / СОИНВЕСТОРОВ</v>
          </cell>
          <cell r="F85" t="str">
            <v>"0"</v>
          </cell>
          <cell r="G85" t="str">
            <v xml:space="preserve"> 2011</v>
          </cell>
          <cell r="H85" t="str">
            <v xml:space="preserve"> 2012</v>
          </cell>
          <cell r="I85" t="str">
            <v xml:space="preserve"> 2013</v>
          </cell>
          <cell r="J85" t="str">
            <v xml:space="preserve"> 2014</v>
          </cell>
          <cell r="K85" t="str">
            <v xml:space="preserve"> 2015</v>
          </cell>
          <cell r="L85" t="str">
            <v xml:space="preserve"> 2016</v>
          </cell>
          <cell r="M85" t="str">
            <v xml:space="preserve"> 2017</v>
          </cell>
          <cell r="N85" t="str">
            <v xml:space="preserve"> 2018</v>
          </cell>
          <cell r="O85" t="str">
            <v xml:space="preserve"> 2019</v>
          </cell>
          <cell r="P85" t="str">
            <v xml:space="preserve"> 2020</v>
          </cell>
          <cell r="Q85" t="str">
            <v xml:space="preserve"> 2021</v>
          </cell>
          <cell r="R85" t="str">
            <v xml:space="preserve"> 2022</v>
          </cell>
          <cell r="S85" t="str">
            <v xml:space="preserve"> 2023</v>
          </cell>
          <cell r="T85" t="str">
            <v xml:space="preserve"> 2024</v>
          </cell>
          <cell r="U85" t="str">
            <v xml:space="preserve"> 2025</v>
          </cell>
          <cell r="V85" t="str">
            <v xml:space="preserve"> 2026</v>
          </cell>
          <cell r="W85" t="str">
            <v xml:space="preserve"> 2027</v>
          </cell>
          <cell r="X85" t="str">
            <v xml:space="preserve"> 2028</v>
          </cell>
          <cell r="Y85" t="str">
            <v xml:space="preserve"> 2029</v>
          </cell>
          <cell r="Z85" t="str">
            <v xml:space="preserve"> 2030</v>
          </cell>
          <cell r="AA85" t="str">
            <v xml:space="preserve"> 2031</v>
          </cell>
          <cell r="AB85" t="str">
            <v xml:space="preserve"> 2032</v>
          </cell>
          <cell r="AC85" t="str">
            <v xml:space="preserve"> 2033</v>
          </cell>
          <cell r="AD85" t="str">
            <v xml:space="preserve"> 2034</v>
          </cell>
          <cell r="AE85" t="str">
            <v xml:space="preserve"> 2035</v>
          </cell>
          <cell r="AF85" t="str">
            <v xml:space="preserve"> 2036</v>
          </cell>
          <cell r="AG85" t="str">
            <v xml:space="preserve"> 2037</v>
          </cell>
          <cell r="AH85" t="str">
            <v xml:space="preserve"> 2038</v>
          </cell>
          <cell r="AI85" t="str">
            <v xml:space="preserve"> 2039</v>
          </cell>
          <cell r="AJ85" t="str">
            <v xml:space="preserve"> 2040</v>
          </cell>
          <cell r="AK85" t="str">
            <v xml:space="preserve"> 2041</v>
          </cell>
          <cell r="AL85" t="str">
            <v xml:space="preserve"> 2042</v>
          </cell>
          <cell r="AM85" t="str">
            <v xml:space="preserve"> 2043</v>
          </cell>
          <cell r="AN85" t="str">
            <v xml:space="preserve"> 2044</v>
          </cell>
          <cell r="AP85" t="str">
            <v>ИТОГО</v>
          </cell>
        </row>
        <row r="87">
          <cell r="A87" t="str">
            <v>Жилые площади</v>
          </cell>
        </row>
        <row r="88">
          <cell r="A88" t="str">
            <v>График привлечения дольщиков / соинвесторов</v>
          </cell>
          <cell r="B88">
            <v>0</v>
          </cell>
          <cell r="C88" t="str">
            <v>кв. м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P88">
            <v>0</v>
          </cell>
        </row>
        <row r="89">
          <cell r="A89" t="str">
            <v>График оплаты площадей</v>
          </cell>
          <cell r="B89">
            <v>0</v>
          </cell>
          <cell r="C89" t="str">
            <v>кв. м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P89">
            <v>0</v>
          </cell>
        </row>
        <row r="90">
          <cell r="A90" t="str">
            <v>Стоимость 1 кв. м (без НДС)</v>
          </cell>
          <cell r="B90">
            <v>1</v>
          </cell>
          <cell r="C90" t="str">
            <v>тыс. руб.</v>
          </cell>
          <cell r="D90" t="str">
            <v>1_01;int_avg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</row>
        <row r="91">
          <cell r="A91" t="str">
            <v xml:space="preserve">    в том числе вознаграждение заказчику</v>
          </cell>
          <cell r="B91">
            <v>0</v>
          </cell>
          <cell r="C91" t="str">
            <v>тыс. руб.</v>
          </cell>
          <cell r="D91" t="str">
            <v>int_avg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</row>
        <row r="92">
          <cell r="A92" t="str">
            <v>Поступление финансирования</v>
          </cell>
          <cell r="C92" t="str">
            <v>тыс. руб.</v>
          </cell>
          <cell r="D92" t="str">
            <v>1_02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P92">
            <v>0</v>
          </cell>
        </row>
        <row r="93">
          <cell r="A93" t="str">
            <v xml:space="preserve">    в том числе вознаграждение заказчику</v>
          </cell>
          <cell r="C93" t="str">
            <v>тыс. руб.</v>
          </cell>
          <cell r="D93" t="str">
            <v>1_03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P93">
            <v>0</v>
          </cell>
        </row>
        <row r="94">
          <cell r="A94" t="str">
            <v>Передача площадей</v>
          </cell>
          <cell r="C94" t="str">
            <v>кв. м</v>
          </cell>
          <cell r="D94" t="str">
            <v>1_04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</row>
        <row r="95">
          <cell r="A95" t="str">
            <v xml:space="preserve">    передача площадей</v>
          </cell>
          <cell r="C95" t="str">
            <v>тыс. руб.</v>
          </cell>
          <cell r="D95" t="str">
            <v>1_05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P95">
            <v>0</v>
          </cell>
        </row>
        <row r="96">
          <cell r="A96" t="str">
            <v xml:space="preserve">    в том числе вознаграждение заказчику</v>
          </cell>
          <cell r="C96" t="str">
            <v>тыс. руб.</v>
          </cell>
          <cell r="D96" t="str">
            <v>1_06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P96">
            <v>0</v>
          </cell>
        </row>
        <row r="98">
          <cell r="A98" t="str">
            <v>Итого: Поступление финансирования</v>
          </cell>
          <cell r="C98" t="str">
            <v>тыс. руб.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P98">
            <v>0</v>
          </cell>
        </row>
        <row r="99">
          <cell r="A99" t="str">
            <v xml:space="preserve">    в том числе вознаграждение заказчику</v>
          </cell>
          <cell r="C99" t="str">
            <v>тыс. руб.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P99">
            <v>0</v>
          </cell>
        </row>
        <row r="100">
          <cell r="A100" t="str">
            <v>Итого: Передано площадей на сумму</v>
          </cell>
          <cell r="C100" t="str">
            <v>тыс. руб.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P100">
            <v>0</v>
          </cell>
        </row>
        <row r="101">
          <cell r="A101" t="str">
            <v xml:space="preserve">    в том числе вознаграждение заказчику</v>
          </cell>
          <cell r="C101" t="str">
            <v>тыс. руб.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P101">
            <v>0</v>
          </cell>
        </row>
        <row r="102">
          <cell r="A102" t="str">
            <v xml:space="preserve">    передано влощадей в кв. м</v>
          </cell>
          <cell r="C102" t="str">
            <v>кв. м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P102">
            <v>0</v>
          </cell>
        </row>
        <row r="105">
          <cell r="A105" t="str">
            <v>СТРОИТЕЛЬСТВО: ПРОДАЖА ГОТОВЫХ ПЛОЩАДЕЙ</v>
          </cell>
          <cell r="F105" t="str">
            <v>"0"</v>
          </cell>
          <cell r="G105" t="str">
            <v xml:space="preserve"> 2011</v>
          </cell>
          <cell r="H105" t="str">
            <v xml:space="preserve"> 2012</v>
          </cell>
          <cell r="I105" t="str">
            <v xml:space="preserve"> 2013</v>
          </cell>
          <cell r="J105" t="str">
            <v xml:space="preserve"> 2014</v>
          </cell>
          <cell r="K105" t="str">
            <v xml:space="preserve"> 2015</v>
          </cell>
          <cell r="L105" t="str">
            <v xml:space="preserve"> 2016</v>
          </cell>
          <cell r="M105" t="str">
            <v xml:space="preserve"> 2017</v>
          </cell>
          <cell r="N105" t="str">
            <v xml:space="preserve"> 2018</v>
          </cell>
          <cell r="O105" t="str">
            <v xml:space="preserve"> 2019</v>
          </cell>
          <cell r="P105" t="str">
            <v xml:space="preserve"> 2020</v>
          </cell>
          <cell r="Q105" t="str">
            <v xml:space="preserve"> 2021</v>
          </cell>
          <cell r="R105" t="str">
            <v xml:space="preserve"> 2022</v>
          </cell>
          <cell r="S105" t="str">
            <v xml:space="preserve"> 2023</v>
          </cell>
          <cell r="T105" t="str">
            <v xml:space="preserve"> 2024</v>
          </cell>
          <cell r="U105" t="str">
            <v xml:space="preserve"> 2025</v>
          </cell>
          <cell r="V105" t="str">
            <v xml:space="preserve"> 2026</v>
          </cell>
          <cell r="W105" t="str">
            <v xml:space="preserve"> 2027</v>
          </cell>
          <cell r="X105" t="str">
            <v xml:space="preserve"> 2028</v>
          </cell>
          <cell r="Y105" t="str">
            <v xml:space="preserve"> 2029</v>
          </cell>
          <cell r="Z105" t="str">
            <v xml:space="preserve"> 2030</v>
          </cell>
          <cell r="AA105" t="str">
            <v xml:space="preserve"> 2031</v>
          </cell>
          <cell r="AB105" t="str">
            <v xml:space="preserve"> 2032</v>
          </cell>
          <cell r="AC105" t="str">
            <v xml:space="preserve"> 2033</v>
          </cell>
          <cell r="AD105" t="str">
            <v xml:space="preserve"> 2034</v>
          </cell>
          <cell r="AE105" t="str">
            <v xml:space="preserve"> 2035</v>
          </cell>
          <cell r="AF105" t="str">
            <v xml:space="preserve"> 2036</v>
          </cell>
          <cell r="AG105" t="str">
            <v xml:space="preserve"> 2037</v>
          </cell>
          <cell r="AH105" t="str">
            <v xml:space="preserve"> 2038</v>
          </cell>
          <cell r="AI105" t="str">
            <v xml:space="preserve"> 2039</v>
          </cell>
          <cell r="AJ105" t="str">
            <v xml:space="preserve"> 2040</v>
          </cell>
          <cell r="AK105" t="str">
            <v xml:space="preserve"> 2041</v>
          </cell>
          <cell r="AL105" t="str">
            <v xml:space="preserve"> 2042</v>
          </cell>
          <cell r="AM105" t="str">
            <v xml:space="preserve"> 2043</v>
          </cell>
          <cell r="AN105" t="str">
            <v xml:space="preserve"> 2044</v>
          </cell>
          <cell r="AP105" t="str">
            <v>ИТОГО</v>
          </cell>
        </row>
        <row r="107">
          <cell r="A107" t="str">
            <v>Жилые площади</v>
          </cell>
          <cell r="B107" t="str">
            <v>Валюта</v>
          </cell>
        </row>
        <row r="108">
          <cell r="A108" t="str">
            <v>Цены за кв. м (с НДС)</v>
          </cell>
          <cell r="B108">
            <v>1</v>
          </cell>
          <cell r="C108" t="str">
            <v>тыс. руб.</v>
          </cell>
          <cell r="D108" t="str">
            <v>1_01;int_avg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</row>
        <row r="109">
          <cell r="A109" t="str">
            <v xml:space="preserve">    в том числе НДС</v>
          </cell>
          <cell r="B109">
            <v>0.18</v>
          </cell>
          <cell r="C109" t="str">
            <v>тыс. руб.</v>
          </cell>
          <cell r="D109" t="str">
            <v>1_02;int_avg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</row>
        <row r="110">
          <cell r="A110" t="str">
            <v>График продажи площадей</v>
          </cell>
          <cell r="B110">
            <v>0</v>
          </cell>
          <cell r="C110" t="str">
            <v>кв. м</v>
          </cell>
          <cell r="D110" t="str">
            <v>1_00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P110">
            <v>0</v>
          </cell>
        </row>
        <row r="111">
          <cell r="A111" t="str">
            <v>Передача проданных площадей покупателям (кв. м)</v>
          </cell>
          <cell r="B111">
            <v>0</v>
          </cell>
          <cell r="C111" t="str">
            <v>кв. м</v>
          </cell>
          <cell r="D111" t="str">
            <v>0_00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P111">
            <v>0</v>
          </cell>
        </row>
        <row r="112">
          <cell r="A112" t="str">
            <v>Поступления от продаж</v>
          </cell>
          <cell r="C112" t="str">
            <v>тыс. руб.</v>
          </cell>
          <cell r="D112" t="str">
            <v>1_03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P112">
            <v>0</v>
          </cell>
        </row>
        <row r="113">
          <cell r="A113" t="str">
            <v xml:space="preserve">    в том числе НДС</v>
          </cell>
          <cell r="C113" t="str">
            <v>тыс. руб.</v>
          </cell>
          <cell r="D113" t="str">
            <v>1_04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P113">
            <v>0</v>
          </cell>
        </row>
        <row r="114">
          <cell r="A114" t="str">
            <v>Передано площадей на сумму</v>
          </cell>
          <cell r="C114" t="str">
            <v>тыс. руб.</v>
          </cell>
          <cell r="D114" t="str">
            <v>1_05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P114">
            <v>0</v>
          </cell>
        </row>
        <row r="115">
          <cell r="A115" t="str">
            <v xml:space="preserve">    в том числе НДС</v>
          </cell>
          <cell r="C115" t="str">
            <v>тыс. руб.</v>
          </cell>
          <cell r="D115" t="str">
            <v>1_06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P115">
            <v>0</v>
          </cell>
        </row>
        <row r="116">
          <cell r="A116" t="str">
            <v>Доля площадей, не облагаемых НДС</v>
          </cell>
          <cell r="B116">
            <v>0</v>
          </cell>
          <cell r="C116" t="str">
            <v>%</v>
          </cell>
          <cell r="D116" t="str">
            <v>1_07</v>
          </cell>
        </row>
        <row r="118">
          <cell r="A118" t="str">
            <v>Итого - поступления от продаж</v>
          </cell>
          <cell r="C118" t="str">
            <v>тыс. руб.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P118">
            <v>0</v>
          </cell>
        </row>
        <row r="119">
          <cell r="A119" t="str">
            <v xml:space="preserve">   в том числе НДС</v>
          </cell>
          <cell r="C119" t="str">
            <v>тыс. руб.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P119">
            <v>0</v>
          </cell>
        </row>
        <row r="120">
          <cell r="A120" t="str">
            <v xml:space="preserve">    Продажи площадей</v>
          </cell>
          <cell r="C120" t="str">
            <v>кв. м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P120">
            <v>0</v>
          </cell>
        </row>
        <row r="121">
          <cell r="A121" t="str">
            <v xml:space="preserve">    нарастающим итогом</v>
          </cell>
          <cell r="C121" t="str">
            <v>кв. м</v>
          </cell>
          <cell r="D121" t="str">
            <v>int_end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</row>
        <row r="122">
          <cell r="A122" t="str">
            <v xml:space="preserve">    в % от общей площади объекта</v>
          </cell>
          <cell r="C122" t="str">
            <v>%</v>
          </cell>
          <cell r="D122" t="str">
            <v>int_avg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</row>
        <row r="123">
          <cell r="A123" t="str">
            <v>Итого - стоимость переданных площадей</v>
          </cell>
          <cell r="C123" t="str">
            <v>тыс. руб.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P123">
            <v>0</v>
          </cell>
        </row>
        <row r="124">
          <cell r="A124" t="str">
            <v xml:space="preserve">   в том числе НДС</v>
          </cell>
          <cell r="C124" t="str">
            <v>тыс. руб.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P124">
            <v>0</v>
          </cell>
        </row>
        <row r="125">
          <cell r="A125" t="str">
            <v xml:space="preserve">    Передача площадей</v>
          </cell>
          <cell r="C125" t="str">
            <v>кв. м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P125">
            <v>0</v>
          </cell>
        </row>
        <row r="126">
          <cell r="A126" t="str">
            <v xml:space="preserve">    нарастающим итогом</v>
          </cell>
          <cell r="C126" t="str">
            <v>кв. м</v>
          </cell>
          <cell r="D126" t="str">
            <v>int_end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</row>
        <row r="127">
          <cell r="A127" t="str">
            <v xml:space="preserve">    в % от общей площади объекта</v>
          </cell>
          <cell r="C127" t="str">
            <v>%</v>
          </cell>
          <cell r="D127" t="str">
            <v>int_avg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</row>
        <row r="128">
          <cell r="A128" t="str">
            <v>Доля площадей, не облагаемых НДС</v>
          </cell>
          <cell r="B128">
            <v>0</v>
          </cell>
          <cell r="C128" t="str">
            <v>%</v>
          </cell>
        </row>
        <row r="131">
          <cell r="A131" t="str">
            <v>СТРОИТЕЛЬСТВО: СДАЧА ПЛОЩАДЕЙ В АРЕНДУ</v>
          </cell>
          <cell r="F131" t="str">
            <v>"0"</v>
          </cell>
          <cell r="G131" t="str">
            <v xml:space="preserve"> 2011</v>
          </cell>
          <cell r="H131" t="str">
            <v xml:space="preserve"> 2012</v>
          </cell>
          <cell r="I131" t="str">
            <v xml:space="preserve"> 2013</v>
          </cell>
          <cell r="J131" t="str">
            <v xml:space="preserve"> 2014</v>
          </cell>
          <cell r="K131" t="str">
            <v xml:space="preserve"> 2015</v>
          </cell>
          <cell r="L131" t="str">
            <v xml:space="preserve"> 2016</v>
          </cell>
          <cell r="M131" t="str">
            <v xml:space="preserve"> 2017</v>
          </cell>
          <cell r="N131" t="str">
            <v xml:space="preserve"> 2018</v>
          </cell>
          <cell r="O131" t="str">
            <v xml:space="preserve"> 2019</v>
          </cell>
          <cell r="P131" t="str">
            <v xml:space="preserve"> 2020</v>
          </cell>
          <cell r="Q131" t="str">
            <v xml:space="preserve"> 2021</v>
          </cell>
          <cell r="R131" t="str">
            <v xml:space="preserve"> 2022</v>
          </cell>
          <cell r="S131" t="str">
            <v xml:space="preserve"> 2023</v>
          </cell>
          <cell r="T131" t="str">
            <v xml:space="preserve"> 2024</v>
          </cell>
          <cell r="U131" t="str">
            <v xml:space="preserve"> 2025</v>
          </cell>
          <cell r="V131" t="str">
            <v xml:space="preserve"> 2026</v>
          </cell>
          <cell r="W131" t="str">
            <v xml:space="preserve"> 2027</v>
          </cell>
          <cell r="X131" t="str">
            <v xml:space="preserve"> 2028</v>
          </cell>
          <cell r="Y131" t="str">
            <v xml:space="preserve"> 2029</v>
          </cell>
          <cell r="Z131" t="str">
            <v xml:space="preserve"> 2030</v>
          </cell>
          <cell r="AA131" t="str">
            <v xml:space="preserve"> 2031</v>
          </cell>
          <cell r="AB131" t="str">
            <v xml:space="preserve"> 2032</v>
          </cell>
          <cell r="AC131" t="str">
            <v xml:space="preserve"> 2033</v>
          </cell>
          <cell r="AD131" t="str">
            <v xml:space="preserve"> 2034</v>
          </cell>
          <cell r="AE131" t="str">
            <v xml:space="preserve"> 2035</v>
          </cell>
          <cell r="AF131" t="str">
            <v xml:space="preserve"> 2036</v>
          </cell>
          <cell r="AG131" t="str">
            <v xml:space="preserve"> 2037</v>
          </cell>
          <cell r="AH131" t="str">
            <v xml:space="preserve"> 2038</v>
          </cell>
          <cell r="AI131" t="str">
            <v xml:space="preserve"> 2039</v>
          </cell>
          <cell r="AJ131" t="str">
            <v xml:space="preserve"> 2040</v>
          </cell>
          <cell r="AK131" t="str">
            <v xml:space="preserve"> 2041</v>
          </cell>
          <cell r="AL131" t="str">
            <v xml:space="preserve"> 2042</v>
          </cell>
          <cell r="AM131" t="str">
            <v xml:space="preserve"> 2043</v>
          </cell>
          <cell r="AN131" t="str">
            <v xml:space="preserve"> 2044</v>
          </cell>
          <cell r="AP131" t="str">
            <v>ИТОГО</v>
          </cell>
        </row>
        <row r="133">
          <cell r="A133" t="str">
            <v>Жилые площади</v>
          </cell>
          <cell r="B133" t="str">
            <v>Валюта</v>
          </cell>
        </row>
        <row r="134">
          <cell r="A134" t="str">
            <v>Ставка, за кв. м в год (с НДС)</v>
          </cell>
          <cell r="B134">
            <v>1</v>
          </cell>
          <cell r="C134" t="str">
            <v>тыс. руб.</v>
          </cell>
          <cell r="D134" t="str">
            <v>int_avg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</row>
        <row r="135">
          <cell r="A135" t="str">
            <v>Доступные для сдачи площади</v>
          </cell>
          <cell r="C135" t="str">
            <v>кв. м</v>
          </cell>
          <cell r="D135" t="str">
            <v>1_03;int_avg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</row>
        <row r="136">
          <cell r="A136" t="str">
            <v>Сдано в аренду</v>
          </cell>
          <cell r="C136" t="str">
            <v>кв. м</v>
          </cell>
          <cell r="D136" t="str">
            <v>1_02;int_avg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</row>
        <row r="137">
          <cell r="A137" t="str">
            <v>Поступления от аренды</v>
          </cell>
          <cell r="C137" t="str">
            <v>тыс. руб.</v>
          </cell>
          <cell r="D137" t="str">
            <v>1_01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P137">
            <v>0</v>
          </cell>
        </row>
        <row r="139">
          <cell r="A139" t="str">
            <v>Суммарные поступления от аренды</v>
          </cell>
          <cell r="C139" t="str">
            <v>тыс. руб.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P139">
            <v>0</v>
          </cell>
        </row>
        <row r="140">
          <cell r="A140" t="str">
            <v xml:space="preserve">    Всего сдано в аренду площадей</v>
          </cell>
          <cell r="C140" t="str">
            <v>кв. м</v>
          </cell>
          <cell r="D140" t="str">
            <v>int_avg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</row>
        <row r="141">
          <cell r="A141" t="str">
            <v xml:space="preserve">    в % от площади доступной для сдачи</v>
          </cell>
          <cell r="C141" t="str">
            <v>%</v>
          </cell>
          <cell r="D141" t="str">
            <v>int_avg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</row>
        <row r="144">
          <cell r="A144" t="str">
            <v>СТРОИТЕЛЬСТВО: БАЛАНС ПО ОБЪЕКТУ</v>
          </cell>
          <cell r="F144" t="str">
            <v>"0"</v>
          </cell>
          <cell r="G144" t="str">
            <v xml:space="preserve"> 2011</v>
          </cell>
          <cell r="H144" t="str">
            <v xml:space="preserve"> 2012</v>
          </cell>
          <cell r="I144" t="str">
            <v xml:space="preserve"> 2013</v>
          </cell>
          <cell r="J144" t="str">
            <v xml:space="preserve"> 2014</v>
          </cell>
          <cell r="K144" t="str">
            <v xml:space="preserve"> 2015</v>
          </cell>
          <cell r="L144" t="str">
            <v xml:space="preserve"> 2016</v>
          </cell>
          <cell r="M144" t="str">
            <v xml:space="preserve"> 2017</v>
          </cell>
          <cell r="N144" t="str">
            <v xml:space="preserve"> 2018</v>
          </cell>
          <cell r="O144" t="str">
            <v xml:space="preserve"> 2019</v>
          </cell>
          <cell r="P144" t="str">
            <v xml:space="preserve"> 2020</v>
          </cell>
          <cell r="Q144" t="str">
            <v xml:space="preserve"> 2021</v>
          </cell>
          <cell r="R144" t="str">
            <v xml:space="preserve"> 2022</v>
          </cell>
          <cell r="S144" t="str">
            <v xml:space="preserve"> 2023</v>
          </cell>
          <cell r="T144" t="str">
            <v xml:space="preserve"> 2024</v>
          </cell>
          <cell r="U144" t="str">
            <v xml:space="preserve"> 2025</v>
          </cell>
          <cell r="V144" t="str">
            <v xml:space="preserve"> 2026</v>
          </cell>
          <cell r="W144" t="str">
            <v xml:space="preserve"> 2027</v>
          </cell>
          <cell r="X144" t="str">
            <v xml:space="preserve"> 2028</v>
          </cell>
          <cell r="Y144" t="str">
            <v xml:space="preserve"> 2029</v>
          </cell>
          <cell r="Z144" t="str">
            <v xml:space="preserve"> 2030</v>
          </cell>
          <cell r="AA144" t="str">
            <v xml:space="preserve"> 2031</v>
          </cell>
          <cell r="AB144" t="str">
            <v xml:space="preserve"> 2032</v>
          </cell>
          <cell r="AC144" t="str">
            <v xml:space="preserve"> 2033</v>
          </cell>
          <cell r="AD144" t="str">
            <v xml:space="preserve"> 2034</v>
          </cell>
          <cell r="AE144" t="str">
            <v xml:space="preserve"> 2035</v>
          </cell>
          <cell r="AF144" t="str">
            <v xml:space="preserve"> 2036</v>
          </cell>
          <cell r="AG144" t="str">
            <v xml:space="preserve"> 2037</v>
          </cell>
          <cell r="AH144" t="str">
            <v xml:space="preserve"> 2038</v>
          </cell>
          <cell r="AI144" t="str">
            <v xml:space="preserve"> 2039</v>
          </cell>
          <cell r="AJ144" t="str">
            <v xml:space="preserve"> 2040</v>
          </cell>
          <cell r="AK144" t="str">
            <v xml:space="preserve"> 2041</v>
          </cell>
          <cell r="AL144" t="str">
            <v xml:space="preserve"> 2042</v>
          </cell>
          <cell r="AM144" t="str">
            <v xml:space="preserve"> 2043</v>
          </cell>
          <cell r="AN144" t="str">
            <v xml:space="preserve"> 2044</v>
          </cell>
          <cell r="AP144" t="str">
            <v>ИТОГО</v>
          </cell>
        </row>
        <row r="147">
          <cell r="A147" t="str">
            <v>Оплата строительства объекта</v>
          </cell>
          <cell r="C147" t="str">
            <v>тыс. руб.</v>
          </cell>
          <cell r="F147">
            <v>0</v>
          </cell>
          <cell r="G147">
            <v>17700</v>
          </cell>
          <cell r="H147">
            <v>154500</v>
          </cell>
          <cell r="I147">
            <v>164272</v>
          </cell>
          <cell r="J147">
            <v>35848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P147">
            <v>372320</v>
          </cell>
        </row>
        <row r="148">
          <cell r="A148" t="str">
            <v xml:space="preserve">    оплата без НДС</v>
          </cell>
          <cell r="C148" t="str">
            <v>тыс. руб.</v>
          </cell>
          <cell r="F148">
            <v>0</v>
          </cell>
          <cell r="G148">
            <v>15000</v>
          </cell>
          <cell r="H148">
            <v>130932.20338983051</v>
          </cell>
          <cell r="I148">
            <v>139213.55932203389</v>
          </cell>
          <cell r="J148">
            <v>30379.661016949154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P148">
            <v>315525.42372881359</v>
          </cell>
        </row>
        <row r="149">
          <cell r="A149" t="str">
            <v xml:space="preserve">    НДС</v>
          </cell>
          <cell r="C149" t="str">
            <v>тыс. руб.</v>
          </cell>
          <cell r="F149">
            <v>0</v>
          </cell>
          <cell r="G149">
            <v>2700</v>
          </cell>
          <cell r="H149">
            <v>23567.796610169491</v>
          </cell>
          <cell r="I149">
            <v>25058.440677966108</v>
          </cell>
          <cell r="J149">
            <v>5468.3389830508459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P149">
            <v>56794.576271186445</v>
          </cell>
        </row>
        <row r="150">
          <cell r="A150" t="str">
            <v>Выполненный объем работ</v>
          </cell>
          <cell r="C150" t="str">
            <v>тыс. руб.</v>
          </cell>
          <cell r="F150">
            <v>0</v>
          </cell>
          <cell r="G150">
            <v>15000</v>
          </cell>
          <cell r="H150">
            <v>109976</v>
          </cell>
          <cell r="I150">
            <v>190549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P150">
            <v>315525</v>
          </cell>
        </row>
        <row r="151">
          <cell r="A151" t="str">
            <v xml:space="preserve">    работы без НДС</v>
          </cell>
          <cell r="C151" t="str">
            <v>тыс. руб.</v>
          </cell>
          <cell r="F151">
            <v>0</v>
          </cell>
          <cell r="G151">
            <v>12711.864406779661</v>
          </cell>
          <cell r="H151">
            <v>93200</v>
          </cell>
          <cell r="I151">
            <v>161482.20338983051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P151">
            <v>267394.06779661018</v>
          </cell>
        </row>
        <row r="152">
          <cell r="A152" t="str">
            <v xml:space="preserve">    НДС</v>
          </cell>
          <cell r="C152" t="str">
            <v>тыс. руб.</v>
          </cell>
          <cell r="F152">
            <v>0</v>
          </cell>
          <cell r="G152">
            <v>2288.1355932203387</v>
          </cell>
          <cell r="H152">
            <v>16776</v>
          </cell>
          <cell r="I152">
            <v>29066.796610169491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P152">
            <v>48130.932203389828</v>
          </cell>
        </row>
        <row r="153">
          <cell r="A153" t="str">
            <v>Авансы подрядчикам (без НДС)</v>
          </cell>
          <cell r="C153" t="str">
            <v>тыс. руб.</v>
          </cell>
          <cell r="D153" t="str">
            <v>int_end</v>
          </cell>
          <cell r="F153">
            <v>0</v>
          </cell>
          <cell r="G153">
            <v>2288.1355932203387</v>
          </cell>
          <cell r="H153">
            <v>40020.338983050846</v>
          </cell>
          <cell r="I153">
            <v>17751.694915254229</v>
          </cell>
          <cell r="J153">
            <v>48131.355932203383</v>
          </cell>
          <cell r="K153">
            <v>48131.355932203383</v>
          </cell>
          <cell r="L153">
            <v>48131.355932203383</v>
          </cell>
          <cell r="M153">
            <v>48131.355932203383</v>
          </cell>
          <cell r="N153">
            <v>48131.355932203383</v>
          </cell>
          <cell r="O153">
            <v>48131.355932203383</v>
          </cell>
          <cell r="P153">
            <v>48131.355932203383</v>
          </cell>
          <cell r="Q153">
            <v>48131.355932203383</v>
          </cell>
          <cell r="R153">
            <v>48131.355932203383</v>
          </cell>
          <cell r="S153">
            <v>48131.355932203383</v>
          </cell>
          <cell r="T153">
            <v>48131.355932203383</v>
          </cell>
          <cell r="U153">
            <v>48131.355932203383</v>
          </cell>
          <cell r="V153">
            <v>48131.355932203383</v>
          </cell>
          <cell r="W153">
            <v>48131.355932203383</v>
          </cell>
          <cell r="X153">
            <v>48131.355932203383</v>
          </cell>
          <cell r="Y153">
            <v>48131.355932203383</v>
          </cell>
          <cell r="Z153">
            <v>48131.355932203383</v>
          </cell>
          <cell r="AA153">
            <v>48131.355932203383</v>
          </cell>
          <cell r="AB153">
            <v>48131.355932203383</v>
          </cell>
          <cell r="AC153">
            <v>48131.355932203383</v>
          </cell>
          <cell r="AD153">
            <v>48131.355932203383</v>
          </cell>
          <cell r="AE153">
            <v>48131.355932203383</v>
          </cell>
          <cell r="AF153">
            <v>48131.355932203383</v>
          </cell>
          <cell r="AG153">
            <v>48131.355932203383</v>
          </cell>
          <cell r="AH153">
            <v>48131.355932203383</v>
          </cell>
          <cell r="AI153">
            <v>48131.355932203383</v>
          </cell>
          <cell r="AJ153">
            <v>48131.355932203383</v>
          </cell>
          <cell r="AK153">
            <v>48131.355932203383</v>
          </cell>
          <cell r="AL153">
            <v>48131.355932203383</v>
          </cell>
          <cell r="AM153">
            <v>48131.355932203383</v>
          </cell>
          <cell r="AN153">
            <v>48131.355932203383</v>
          </cell>
        </row>
        <row r="154">
          <cell r="A154" t="str">
            <v>Кредиторская задолженность подрядчикам (без НДС)</v>
          </cell>
          <cell r="C154" t="str">
            <v>тыс. руб.</v>
          </cell>
          <cell r="D154" t="str">
            <v>int_end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</row>
        <row r="155">
          <cell r="A155" t="str">
            <v>Стоимость завершенного объекта</v>
          </cell>
          <cell r="B155">
            <v>315525</v>
          </cell>
          <cell r="C155" t="str">
            <v>тыс. руб.</v>
          </cell>
        </row>
        <row r="156">
          <cell r="A156" t="str">
            <v xml:space="preserve">    стоимость без НДС</v>
          </cell>
          <cell r="B156">
            <v>267394.06779661018</v>
          </cell>
          <cell r="C156" t="str">
            <v>тыс. руб.</v>
          </cell>
        </row>
        <row r="157">
          <cell r="A157" t="str">
            <v xml:space="preserve">    НДС</v>
          </cell>
          <cell r="B157">
            <v>48130.932203389828</v>
          </cell>
          <cell r="C157" t="str">
            <v>тыс. руб.</v>
          </cell>
        </row>
        <row r="159">
          <cell r="A159" t="str">
            <v>Доля площадей к передаче дольщикам / соинвесторам</v>
          </cell>
          <cell r="B159">
            <v>0</v>
          </cell>
        </row>
        <row r="160">
          <cell r="A160" t="str">
            <v>Доля площадей к продаже</v>
          </cell>
          <cell r="B160">
            <v>0</v>
          </cell>
        </row>
        <row r="162">
          <cell r="A162" t="str">
            <v>Учет доли объекта для собственного использования</v>
          </cell>
        </row>
        <row r="163">
          <cell r="A163" t="str">
            <v>Незавершенные инвестиции</v>
          </cell>
          <cell r="C163" t="str">
            <v>тыс. руб.</v>
          </cell>
          <cell r="D163" t="str">
            <v>int_end</v>
          </cell>
          <cell r="F163">
            <v>0</v>
          </cell>
          <cell r="G163">
            <v>12711.864406779661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</row>
        <row r="164">
          <cell r="A164" t="str">
            <v>Здания и сооружения на балансе</v>
          </cell>
          <cell r="C164" t="str">
            <v>тыс. руб.</v>
          </cell>
          <cell r="D164" t="str">
            <v>int_end</v>
          </cell>
          <cell r="F164">
            <v>0</v>
          </cell>
          <cell r="G164">
            <v>0</v>
          </cell>
          <cell r="H164">
            <v>105911.86440677966</v>
          </cell>
          <cell r="I164">
            <v>267394.06779661018</v>
          </cell>
          <cell r="J164">
            <v>267394.06779661018</v>
          </cell>
          <cell r="K164">
            <v>267394.06779661018</v>
          </cell>
          <cell r="L164">
            <v>267394.06779661018</v>
          </cell>
          <cell r="M164">
            <v>267394.06779661018</v>
          </cell>
          <cell r="N164">
            <v>267394.06779661018</v>
          </cell>
          <cell r="O164">
            <v>267394.06779661018</v>
          </cell>
          <cell r="P164">
            <v>267394.06779661018</v>
          </cell>
          <cell r="Q164">
            <v>267394.06779661018</v>
          </cell>
          <cell r="R164">
            <v>267394.06779661018</v>
          </cell>
          <cell r="S164">
            <v>267394.06779661018</v>
          </cell>
          <cell r="T164">
            <v>267394.06779661018</v>
          </cell>
          <cell r="U164">
            <v>267394.06779661018</v>
          </cell>
          <cell r="V164">
            <v>267394.06779661018</v>
          </cell>
          <cell r="W164">
            <v>267394.06779661018</v>
          </cell>
          <cell r="X164">
            <v>267394.06779661018</v>
          </cell>
          <cell r="Y164">
            <v>267394.06779661018</v>
          </cell>
          <cell r="Z164">
            <v>267394.06779661018</v>
          </cell>
          <cell r="AA164">
            <v>267394.06779661018</v>
          </cell>
          <cell r="AB164">
            <v>267394.06779661018</v>
          </cell>
          <cell r="AC164">
            <v>267394.06779661018</v>
          </cell>
          <cell r="AD164">
            <v>267394.06779661018</v>
          </cell>
          <cell r="AE164">
            <v>267394.06779661018</v>
          </cell>
          <cell r="AF164">
            <v>267394.06779661018</v>
          </cell>
          <cell r="AG164">
            <v>267394.06779661018</v>
          </cell>
          <cell r="AH164">
            <v>267394.06779661018</v>
          </cell>
          <cell r="AI164">
            <v>267394.06779661018</v>
          </cell>
          <cell r="AJ164">
            <v>267394.06779661018</v>
          </cell>
          <cell r="AK164">
            <v>267394.06779661018</v>
          </cell>
          <cell r="AL164">
            <v>267394.06779661018</v>
          </cell>
          <cell r="AM164">
            <v>267394.06779661018</v>
          </cell>
          <cell r="AN164">
            <v>267394.06779661018</v>
          </cell>
        </row>
        <row r="165">
          <cell r="A165" t="str">
            <v>Срок амортизации</v>
          </cell>
          <cell r="B165">
            <v>50</v>
          </cell>
          <cell r="C165" t="str">
            <v>лет</v>
          </cell>
        </row>
        <row r="166">
          <cell r="A166" t="str">
            <v xml:space="preserve">    балансовая стоимость</v>
          </cell>
          <cell r="C166" t="str">
            <v>тыс. руб.</v>
          </cell>
          <cell r="D166" t="str">
            <v>int_end</v>
          </cell>
          <cell r="F166">
            <v>0</v>
          </cell>
          <cell r="G166">
            <v>0</v>
          </cell>
          <cell r="H166">
            <v>105911.86440677966</v>
          </cell>
          <cell r="I166">
            <v>267394.06779661018</v>
          </cell>
          <cell r="J166">
            <v>267394.06779661018</v>
          </cell>
          <cell r="K166">
            <v>267394.06779661018</v>
          </cell>
          <cell r="L166">
            <v>267394.06779661018</v>
          </cell>
          <cell r="M166">
            <v>267394.06779661018</v>
          </cell>
          <cell r="N166">
            <v>267394.06779661018</v>
          </cell>
          <cell r="O166">
            <v>267394.06779661018</v>
          </cell>
          <cell r="P166">
            <v>267394.06779661018</v>
          </cell>
          <cell r="Q166">
            <v>267394.06779661018</v>
          </cell>
          <cell r="R166">
            <v>267394.06779661018</v>
          </cell>
          <cell r="S166">
            <v>267394.06779661018</v>
          </cell>
          <cell r="T166">
            <v>267394.06779661018</v>
          </cell>
          <cell r="U166">
            <v>267394.06779661018</v>
          </cell>
          <cell r="V166">
            <v>267394.06779661018</v>
          </cell>
          <cell r="W166">
            <v>267394.06779661018</v>
          </cell>
          <cell r="X166">
            <v>267394.06779661018</v>
          </cell>
          <cell r="Y166">
            <v>267394.06779661018</v>
          </cell>
          <cell r="Z166">
            <v>267394.06779661018</v>
          </cell>
          <cell r="AA166">
            <v>267394.06779661018</v>
          </cell>
          <cell r="AB166">
            <v>267394.06779661018</v>
          </cell>
          <cell r="AC166">
            <v>267394.06779661018</v>
          </cell>
          <cell r="AD166">
            <v>267394.06779661018</v>
          </cell>
          <cell r="AE166">
            <v>267394.06779661018</v>
          </cell>
          <cell r="AF166">
            <v>267394.06779661018</v>
          </cell>
          <cell r="AG166">
            <v>267394.06779661018</v>
          </cell>
          <cell r="AH166">
            <v>267394.06779661018</v>
          </cell>
          <cell r="AI166">
            <v>267394.06779661018</v>
          </cell>
          <cell r="AJ166">
            <v>267394.06779661018</v>
          </cell>
          <cell r="AK166">
            <v>267394.06779661018</v>
          </cell>
          <cell r="AL166">
            <v>267394.06779661018</v>
          </cell>
          <cell r="AM166">
            <v>267394.06779661018</v>
          </cell>
          <cell r="AN166">
            <v>267394.06779661018</v>
          </cell>
        </row>
        <row r="167">
          <cell r="A167" t="str">
            <v xml:space="preserve">    амортизация за текущий период</v>
          </cell>
          <cell r="C167" t="str">
            <v>тыс. руб.</v>
          </cell>
          <cell r="G167">
            <v>0</v>
          </cell>
          <cell r="H167">
            <v>0</v>
          </cell>
          <cell r="I167">
            <v>2118.2372881355932</v>
          </cell>
          <cell r="J167">
            <v>5347.8813559322034</v>
          </cell>
          <cell r="K167">
            <v>5347.8813559322034</v>
          </cell>
          <cell r="L167">
            <v>5347.8813559322034</v>
          </cell>
          <cell r="M167">
            <v>5347.8813559322034</v>
          </cell>
          <cell r="N167">
            <v>5347.8813559322034</v>
          </cell>
          <cell r="O167">
            <v>5347.8813559322034</v>
          </cell>
          <cell r="P167">
            <v>5347.8813559322034</v>
          </cell>
          <cell r="Q167">
            <v>5347.8813559322034</v>
          </cell>
          <cell r="R167">
            <v>5347.8813559322034</v>
          </cell>
          <cell r="S167">
            <v>5347.8813559322034</v>
          </cell>
          <cell r="T167">
            <v>5347.8813559322034</v>
          </cell>
          <cell r="U167">
            <v>5347.8813559322034</v>
          </cell>
          <cell r="V167">
            <v>5347.8813559322034</v>
          </cell>
          <cell r="W167">
            <v>5347.8813559322034</v>
          </cell>
          <cell r="X167">
            <v>5347.8813559322034</v>
          </cell>
          <cell r="Y167">
            <v>5347.8813559322034</v>
          </cell>
          <cell r="Z167">
            <v>5347.8813559322034</v>
          </cell>
          <cell r="AA167">
            <v>5347.8813559322034</v>
          </cell>
          <cell r="AB167">
            <v>5347.8813559322034</v>
          </cell>
          <cell r="AC167">
            <v>5347.8813559322034</v>
          </cell>
          <cell r="AD167">
            <v>5347.8813559322034</v>
          </cell>
          <cell r="AE167">
            <v>5347.8813559322034</v>
          </cell>
          <cell r="AF167">
            <v>5347.8813559322034</v>
          </cell>
          <cell r="AG167">
            <v>5347.8813559322034</v>
          </cell>
          <cell r="AH167">
            <v>5347.8813559322034</v>
          </cell>
          <cell r="AI167">
            <v>5347.8813559322034</v>
          </cell>
          <cell r="AJ167">
            <v>5347.8813559322034</v>
          </cell>
          <cell r="AK167">
            <v>5347.8813559322034</v>
          </cell>
          <cell r="AL167">
            <v>5347.8813559322034</v>
          </cell>
          <cell r="AM167">
            <v>5347.8813559322034</v>
          </cell>
          <cell r="AN167">
            <v>5347.8813559322034</v>
          </cell>
        </row>
        <row r="168">
          <cell r="A168" t="str">
            <v xml:space="preserve">    накопленная амортизация</v>
          </cell>
          <cell r="C168" t="str">
            <v>тыс. руб.</v>
          </cell>
          <cell r="D168" t="str">
            <v>int_end</v>
          </cell>
          <cell r="G168">
            <v>0</v>
          </cell>
          <cell r="H168">
            <v>0</v>
          </cell>
          <cell r="I168">
            <v>2118.2372881355932</v>
          </cell>
          <cell r="J168">
            <v>7466.1186440677966</v>
          </cell>
          <cell r="K168">
            <v>12814</v>
          </cell>
          <cell r="L168">
            <v>18161.881355932204</v>
          </cell>
          <cell r="M168">
            <v>23509.762711864409</v>
          </cell>
          <cell r="N168">
            <v>28857.644067796613</v>
          </cell>
          <cell r="O168">
            <v>34205.525423728817</v>
          </cell>
          <cell r="P168">
            <v>39553.406779661018</v>
          </cell>
          <cell r="Q168">
            <v>44901.288135593219</v>
          </cell>
          <cell r="R168">
            <v>50249.169491525419</v>
          </cell>
          <cell r="S168">
            <v>55597.05084745762</v>
          </cell>
          <cell r="T168">
            <v>60944.932203389821</v>
          </cell>
          <cell r="U168">
            <v>66292.813559322021</v>
          </cell>
          <cell r="V168">
            <v>71640.694915254222</v>
          </cell>
          <cell r="W168">
            <v>76988.576271186423</v>
          </cell>
          <cell r="X168">
            <v>82336.457627118623</v>
          </cell>
          <cell r="Y168">
            <v>87684.338983050824</v>
          </cell>
          <cell r="Z168">
            <v>93032.220338983025</v>
          </cell>
          <cell r="AA168">
            <v>98380.101694915225</v>
          </cell>
          <cell r="AB168">
            <v>103727.98305084743</v>
          </cell>
          <cell r="AC168">
            <v>109075.86440677963</v>
          </cell>
          <cell r="AD168">
            <v>114423.74576271183</v>
          </cell>
          <cell r="AE168">
            <v>119771.62711864403</v>
          </cell>
          <cell r="AF168">
            <v>125119.50847457623</v>
          </cell>
          <cell r="AG168">
            <v>130467.38983050843</v>
          </cell>
          <cell r="AH168">
            <v>135815.27118644063</v>
          </cell>
          <cell r="AI168">
            <v>141163.15254237285</v>
          </cell>
          <cell r="AJ168">
            <v>146511.03389830506</v>
          </cell>
          <cell r="AK168">
            <v>151858.91525423728</v>
          </cell>
          <cell r="AL168">
            <v>157206.79661016949</v>
          </cell>
          <cell r="AM168">
            <v>162554.67796610171</v>
          </cell>
          <cell r="AN168">
            <v>167902.55932203392</v>
          </cell>
        </row>
        <row r="169">
          <cell r="A169" t="str">
            <v xml:space="preserve">    остаточная стоимость</v>
          </cell>
          <cell r="C169" t="str">
            <v>тыс. руб.</v>
          </cell>
          <cell r="D169" t="str">
            <v>int_end</v>
          </cell>
          <cell r="F169">
            <v>0</v>
          </cell>
          <cell r="G169">
            <v>0</v>
          </cell>
          <cell r="H169">
            <v>105911.86440677966</v>
          </cell>
          <cell r="I169">
            <v>265275.83050847461</v>
          </cell>
          <cell r="J169">
            <v>259927.94915254239</v>
          </cell>
          <cell r="K169">
            <v>254580.06779661018</v>
          </cell>
          <cell r="L169">
            <v>249232.18644067796</v>
          </cell>
          <cell r="M169">
            <v>243884.30508474578</v>
          </cell>
          <cell r="N169">
            <v>238536.42372881356</v>
          </cell>
          <cell r="O169">
            <v>233188.54237288138</v>
          </cell>
          <cell r="P169">
            <v>227840.66101694916</v>
          </cell>
          <cell r="Q169">
            <v>222492.77966101695</v>
          </cell>
          <cell r="R169">
            <v>217144.89830508476</v>
          </cell>
          <cell r="S169">
            <v>211797.01694915257</v>
          </cell>
          <cell r="T169">
            <v>206449.13559322036</v>
          </cell>
          <cell r="U169">
            <v>201101.25423728814</v>
          </cell>
          <cell r="V169">
            <v>195753.37288135596</v>
          </cell>
          <cell r="W169">
            <v>190405.49152542377</v>
          </cell>
          <cell r="X169">
            <v>185057.61016949156</v>
          </cell>
          <cell r="Y169">
            <v>179709.72881355934</v>
          </cell>
          <cell r="Z169">
            <v>174361.84745762715</v>
          </cell>
          <cell r="AA169">
            <v>169013.96610169497</v>
          </cell>
          <cell r="AB169">
            <v>163666.08474576275</v>
          </cell>
          <cell r="AC169">
            <v>158318.20338983054</v>
          </cell>
          <cell r="AD169">
            <v>152970.32203389835</v>
          </cell>
          <cell r="AE169">
            <v>147622.44067796617</v>
          </cell>
          <cell r="AF169">
            <v>142274.55932203395</v>
          </cell>
          <cell r="AG169">
            <v>136926.67796610174</v>
          </cell>
          <cell r="AH169">
            <v>131578.79661016955</v>
          </cell>
          <cell r="AI169">
            <v>126230.91525423733</v>
          </cell>
          <cell r="AJ169">
            <v>120883.03389830512</v>
          </cell>
          <cell r="AK169">
            <v>115535.1525423729</v>
          </cell>
          <cell r="AL169">
            <v>110187.27118644069</v>
          </cell>
          <cell r="AM169">
            <v>104839.38983050847</v>
          </cell>
          <cell r="AN169">
            <v>99491.508474576258</v>
          </cell>
        </row>
        <row r="170">
          <cell r="A170" t="str">
            <v>Зачет НДС</v>
          </cell>
          <cell r="C170" t="str">
            <v>тыс. руб.</v>
          </cell>
          <cell r="F170">
            <v>0</v>
          </cell>
          <cell r="G170">
            <v>2288.1355932203387</v>
          </cell>
          <cell r="H170">
            <v>16776</v>
          </cell>
          <cell r="I170">
            <v>29066.796610169491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P170">
            <v>48130.932203389828</v>
          </cell>
        </row>
        <row r="171">
          <cell r="A171" t="str">
            <v>Продажа объекта после собственной эксплуатации</v>
          </cell>
          <cell r="C171" t="str">
            <v>тыс. руб.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</row>
        <row r="172">
          <cell r="A172" t="str">
            <v xml:space="preserve">    прибыль / убыток от продажи объекта</v>
          </cell>
          <cell r="C172" t="str">
            <v>тыс. руб.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</row>
        <row r="173">
          <cell r="A173" t="str">
            <v xml:space="preserve">    НДС к выручке от продажи объекта</v>
          </cell>
          <cell r="B173">
            <v>0.18</v>
          </cell>
          <cell r="C173" t="str">
            <v>тыс. руб.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</row>
        <row r="174">
          <cell r="A174" t="str">
            <v>Авансы подрядчикам</v>
          </cell>
          <cell r="C174" t="str">
            <v>тыс. руб.</v>
          </cell>
          <cell r="D174" t="str">
            <v>int_end</v>
          </cell>
          <cell r="F174">
            <v>0</v>
          </cell>
          <cell r="G174">
            <v>2288.1355932203387</v>
          </cell>
          <cell r="H174">
            <v>40020.338983050846</v>
          </cell>
          <cell r="I174">
            <v>17751.694915254229</v>
          </cell>
          <cell r="J174">
            <v>48131.355932203383</v>
          </cell>
          <cell r="K174">
            <v>48131.355932203383</v>
          </cell>
          <cell r="L174">
            <v>48131.355932203383</v>
          </cell>
          <cell r="M174">
            <v>48131.355932203383</v>
          </cell>
          <cell r="N174">
            <v>48131.355932203383</v>
          </cell>
          <cell r="O174">
            <v>48131.355932203383</v>
          </cell>
          <cell r="P174">
            <v>48131.355932203383</v>
          </cell>
          <cell r="Q174">
            <v>48131.355932203383</v>
          </cell>
          <cell r="R174">
            <v>48131.355932203383</v>
          </cell>
          <cell r="S174">
            <v>48131.355932203383</v>
          </cell>
          <cell r="T174">
            <v>48131.355932203383</v>
          </cell>
          <cell r="U174">
            <v>48131.355932203383</v>
          </cell>
          <cell r="V174">
            <v>48131.355932203383</v>
          </cell>
          <cell r="W174">
            <v>48131.355932203383</v>
          </cell>
          <cell r="X174">
            <v>48131.355932203383</v>
          </cell>
          <cell r="Y174">
            <v>48131.355932203383</v>
          </cell>
          <cell r="Z174">
            <v>48131.355932203383</v>
          </cell>
          <cell r="AA174">
            <v>48131.355932203383</v>
          </cell>
          <cell r="AB174">
            <v>48131.355932203383</v>
          </cell>
          <cell r="AC174">
            <v>48131.355932203383</v>
          </cell>
          <cell r="AD174">
            <v>48131.355932203383</v>
          </cell>
          <cell r="AE174">
            <v>48131.355932203383</v>
          </cell>
          <cell r="AF174">
            <v>48131.355932203383</v>
          </cell>
          <cell r="AG174">
            <v>48131.355932203383</v>
          </cell>
          <cell r="AH174">
            <v>48131.355932203383</v>
          </cell>
          <cell r="AI174">
            <v>48131.355932203383</v>
          </cell>
          <cell r="AJ174">
            <v>48131.355932203383</v>
          </cell>
          <cell r="AK174">
            <v>48131.355932203383</v>
          </cell>
          <cell r="AL174">
            <v>48131.355932203383</v>
          </cell>
          <cell r="AM174">
            <v>48131.355932203383</v>
          </cell>
          <cell r="AN174">
            <v>48131.355932203383</v>
          </cell>
        </row>
        <row r="175">
          <cell r="A175" t="str">
            <v>Кредиторская задолженность подрядчикам</v>
          </cell>
          <cell r="C175" t="str">
            <v>тыс. руб.</v>
          </cell>
          <cell r="D175" t="str">
            <v>int_end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</row>
        <row r="177">
          <cell r="A177" t="str">
            <v>Учет доли к передаче дольщикам / соинвесторам</v>
          </cell>
        </row>
        <row r="178">
          <cell r="A178" t="str">
            <v>Незавершенные инвестиции</v>
          </cell>
          <cell r="C178" t="str">
            <v>тыс. руб.</v>
          </cell>
          <cell r="D178" t="str">
            <v>int_end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</row>
        <row r="179">
          <cell r="A179" t="str">
            <v>Здания и сооружения на балансе</v>
          </cell>
          <cell r="C179" t="str">
            <v>тыс. руб.</v>
          </cell>
          <cell r="D179" t="str">
            <v>int_end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</row>
        <row r="180">
          <cell r="A180" t="str">
            <v>До учета переданных площадей:</v>
          </cell>
        </row>
        <row r="181">
          <cell r="A181" t="str">
            <v xml:space="preserve">    балансовая стоимость</v>
          </cell>
          <cell r="C181" t="str">
            <v>тыс. руб.</v>
          </cell>
          <cell r="D181" t="str">
            <v>int_end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</row>
        <row r="182">
          <cell r="A182" t="str">
            <v>Списание стоимости переданных площадей:</v>
          </cell>
        </row>
        <row r="183">
          <cell r="A183" t="str">
            <v xml:space="preserve">    доля объекта, переданная в текущем периоде</v>
          </cell>
          <cell r="C183" t="str">
            <v>тыс. руб.</v>
          </cell>
          <cell r="D183" t="str">
            <v>int_avg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</row>
        <row r="184">
          <cell r="A184" t="str">
            <v xml:space="preserve">    балансовая стоимость</v>
          </cell>
          <cell r="C184" t="str">
            <v>тыс. руб.</v>
          </cell>
          <cell r="D184" t="str">
            <v>int_end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</row>
        <row r="185">
          <cell r="A185" t="str">
            <v xml:space="preserve">    прибыль/убыток от реализации активов</v>
          </cell>
          <cell r="C185" t="str">
            <v>тыс. руб.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</row>
        <row r="186">
          <cell r="A186" t="str">
            <v>Стоимость оставшейся доли объекта на конец периода:</v>
          </cell>
        </row>
        <row r="187">
          <cell r="A187" t="str">
            <v xml:space="preserve">    непроданная доля объекта</v>
          </cell>
          <cell r="C187" t="str">
            <v>тыс. руб.</v>
          </cell>
          <cell r="D187" t="str">
            <v>int_avg</v>
          </cell>
          <cell r="F187">
            <v>1</v>
          </cell>
          <cell r="G187">
            <v>1</v>
          </cell>
          <cell r="H187">
            <v>1</v>
          </cell>
          <cell r="I187">
            <v>1</v>
          </cell>
          <cell r="J187">
            <v>1</v>
          </cell>
          <cell r="K187">
            <v>1</v>
          </cell>
          <cell r="L187">
            <v>1</v>
          </cell>
          <cell r="M187">
            <v>1</v>
          </cell>
          <cell r="N187">
            <v>1</v>
          </cell>
          <cell r="O187">
            <v>1</v>
          </cell>
          <cell r="P187">
            <v>1</v>
          </cell>
          <cell r="Q187">
            <v>1</v>
          </cell>
          <cell r="R187">
            <v>1</v>
          </cell>
          <cell r="S187">
            <v>1</v>
          </cell>
          <cell r="T187">
            <v>1</v>
          </cell>
          <cell r="U187">
            <v>1</v>
          </cell>
          <cell r="V187">
            <v>1</v>
          </cell>
          <cell r="W187">
            <v>1</v>
          </cell>
          <cell r="X187">
            <v>1</v>
          </cell>
          <cell r="Y187">
            <v>1</v>
          </cell>
          <cell r="Z187">
            <v>1</v>
          </cell>
          <cell r="AA187">
            <v>1</v>
          </cell>
          <cell r="AB187">
            <v>1</v>
          </cell>
          <cell r="AC187">
            <v>1</v>
          </cell>
          <cell r="AD187">
            <v>1</v>
          </cell>
          <cell r="AE187">
            <v>1</v>
          </cell>
          <cell r="AF187">
            <v>1</v>
          </cell>
          <cell r="AG187">
            <v>1</v>
          </cell>
          <cell r="AH187">
            <v>1</v>
          </cell>
          <cell r="AI187">
            <v>1</v>
          </cell>
          <cell r="AJ187">
            <v>1</v>
          </cell>
          <cell r="AK187">
            <v>1</v>
          </cell>
          <cell r="AL187">
            <v>1</v>
          </cell>
          <cell r="AM187">
            <v>1</v>
          </cell>
          <cell r="AN187">
            <v>1</v>
          </cell>
        </row>
        <row r="188">
          <cell r="A188" t="str">
            <v xml:space="preserve">    балансовая стоимость</v>
          </cell>
          <cell r="C188" t="str">
            <v>тыс. руб.</v>
          </cell>
          <cell r="D188" t="str">
            <v>int_end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</row>
        <row r="189">
          <cell r="A189" t="str">
            <v>Авансы подрядчикам</v>
          </cell>
          <cell r="C189" t="str">
            <v>тыс. руб.</v>
          </cell>
          <cell r="D189" t="str">
            <v>int_end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</row>
        <row r="190">
          <cell r="A190" t="str">
            <v>Кредиторская задолженность подрядчикам</v>
          </cell>
          <cell r="C190" t="str">
            <v>тыс. руб.</v>
          </cell>
          <cell r="D190" t="str">
            <v>int_end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</row>
        <row r="192">
          <cell r="A192" t="str">
            <v>Доходы от продажи площадей</v>
          </cell>
        </row>
        <row r="193">
          <cell r="A193" t="str">
            <v>Поступления от продажи площадей</v>
          </cell>
          <cell r="C193" t="str">
            <v>тыс. руб.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P193">
            <v>0</v>
          </cell>
        </row>
        <row r="194">
          <cell r="A194" t="str">
            <v xml:space="preserve">    доходы без НДС</v>
          </cell>
          <cell r="C194" t="str">
            <v>тыс. руб.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P194">
            <v>0</v>
          </cell>
        </row>
        <row r="195">
          <cell r="A195" t="str">
            <v xml:space="preserve">    НДС</v>
          </cell>
          <cell r="C195" t="str">
            <v>тыс. руб.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P195">
            <v>0</v>
          </cell>
        </row>
        <row r="196">
          <cell r="A196" t="str">
            <v>Передача проданных площадей</v>
          </cell>
          <cell r="C196" t="str">
            <v>тыс. руб.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P196">
            <v>0</v>
          </cell>
        </row>
        <row r="197">
          <cell r="A197" t="str">
            <v xml:space="preserve">    передача без НДС</v>
          </cell>
          <cell r="C197" t="str">
            <v>тыс. руб.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P197">
            <v>0</v>
          </cell>
        </row>
        <row r="198">
          <cell r="A198" t="str">
            <v xml:space="preserve">    НДС</v>
          </cell>
          <cell r="C198" t="str">
            <v>тыс. руб.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P198">
            <v>0</v>
          </cell>
        </row>
        <row r="199">
          <cell r="A199" t="str">
            <v>Себестоимость проданных площадей</v>
          </cell>
          <cell r="C199" t="str">
            <v>тыс. руб.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P199">
            <v>0</v>
          </cell>
        </row>
        <row r="200">
          <cell r="A200" t="str">
            <v>Полученные авансы</v>
          </cell>
          <cell r="C200" t="str">
            <v>тыс. руб.</v>
          </cell>
          <cell r="D200" t="str">
            <v>int_end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</row>
        <row r="201">
          <cell r="A201" t="str">
            <v xml:space="preserve">   НДС с авансов</v>
          </cell>
          <cell r="C201" t="str">
            <v>тыс. руб.</v>
          </cell>
          <cell r="D201" t="str">
            <v>int_end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</row>
        <row r="202">
          <cell r="A202" t="str">
            <v>Дебиторская задолженность</v>
          </cell>
          <cell r="C202" t="str">
            <v>тыс. руб.</v>
          </cell>
          <cell r="D202" t="str">
            <v>int_end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</row>
        <row r="204">
          <cell r="A204" t="str">
            <v>Доходы от аренды</v>
          </cell>
          <cell r="C204" t="str">
            <v>тыс. руб.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P204">
            <v>0</v>
          </cell>
        </row>
        <row r="205">
          <cell r="A205" t="str">
            <v xml:space="preserve">    доходы без НДС</v>
          </cell>
          <cell r="B205" t="str">
            <v>Ставка НДС</v>
          </cell>
          <cell r="C205" t="str">
            <v>тыс. руб.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P205">
            <v>0</v>
          </cell>
        </row>
        <row r="206">
          <cell r="A206" t="str">
            <v xml:space="preserve">    НДС</v>
          </cell>
          <cell r="B206">
            <v>0.18</v>
          </cell>
          <cell r="C206" t="str">
            <v>тыс. руб.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P206">
            <v>0</v>
          </cell>
        </row>
        <row r="208">
          <cell r="A208" t="str">
            <v>Учет объекта в текущих активах</v>
          </cell>
        </row>
        <row r="209">
          <cell r="A209" t="str">
            <v>Незавершенное производство</v>
          </cell>
          <cell r="C209" t="str">
            <v>тыс. руб.</v>
          </cell>
          <cell r="D209" t="str">
            <v>int_end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</row>
        <row r="210">
          <cell r="A210" t="str">
            <v>Запасы готовой продукции</v>
          </cell>
          <cell r="C210" t="str">
            <v>тыс. руб.</v>
          </cell>
          <cell r="D210" t="str">
            <v>int_end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</row>
        <row r="211">
          <cell r="A211" t="str">
            <v>Авансы подрядчикам</v>
          </cell>
          <cell r="C211" t="str">
            <v>тыс. руб.</v>
          </cell>
          <cell r="D211" t="str">
            <v>int_end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</row>
        <row r="212">
          <cell r="A212" t="str">
            <v>Кредиторская задолженность подрядчикам</v>
          </cell>
          <cell r="C212" t="str">
            <v>тыс. руб.</v>
          </cell>
          <cell r="D212" t="str">
            <v>int_end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</row>
        <row r="215">
          <cell r="F215" t="str">
            <v>"0"</v>
          </cell>
          <cell r="G215" t="str">
            <v xml:space="preserve"> 2011</v>
          </cell>
          <cell r="H215" t="str">
            <v xml:space="preserve"> 2012</v>
          </cell>
          <cell r="I215" t="str">
            <v xml:space="preserve"> 2013</v>
          </cell>
          <cell r="J215" t="str">
            <v xml:space="preserve"> 2014</v>
          </cell>
          <cell r="K215" t="str">
            <v xml:space="preserve"> 2015</v>
          </cell>
          <cell r="L215" t="str">
            <v xml:space="preserve"> 2016</v>
          </cell>
          <cell r="M215" t="str">
            <v xml:space="preserve"> 2017</v>
          </cell>
          <cell r="N215" t="str">
            <v xml:space="preserve"> 2018</v>
          </cell>
          <cell r="O215" t="str">
            <v xml:space="preserve"> 2019</v>
          </cell>
          <cell r="P215" t="str">
            <v xml:space="preserve"> 2020</v>
          </cell>
          <cell r="Q215" t="str">
            <v xml:space="preserve"> 2021</v>
          </cell>
          <cell r="R215" t="str">
            <v xml:space="preserve"> 2022</v>
          </cell>
          <cell r="S215" t="str">
            <v xml:space="preserve"> 2023</v>
          </cell>
          <cell r="T215" t="str">
            <v xml:space="preserve"> 2024</v>
          </cell>
          <cell r="U215" t="str">
            <v xml:space="preserve"> 2025</v>
          </cell>
          <cell r="V215" t="str">
            <v xml:space="preserve"> 2026</v>
          </cell>
          <cell r="W215" t="str">
            <v xml:space="preserve"> 2027</v>
          </cell>
          <cell r="X215" t="str">
            <v xml:space="preserve"> 2028</v>
          </cell>
          <cell r="Y215" t="str">
            <v xml:space="preserve"> 2029</v>
          </cell>
          <cell r="Z215" t="str">
            <v xml:space="preserve"> 2030</v>
          </cell>
          <cell r="AA215" t="str">
            <v xml:space="preserve"> 2031</v>
          </cell>
          <cell r="AB215" t="str">
            <v xml:space="preserve"> 2032</v>
          </cell>
          <cell r="AC215" t="str">
            <v xml:space="preserve"> 2033</v>
          </cell>
          <cell r="AD215" t="str">
            <v xml:space="preserve"> 2034</v>
          </cell>
          <cell r="AE215" t="str">
            <v xml:space="preserve"> 2035</v>
          </cell>
          <cell r="AF215" t="str">
            <v xml:space="preserve"> 2036</v>
          </cell>
          <cell r="AG215" t="str">
            <v xml:space="preserve"> 2037</v>
          </cell>
          <cell r="AH215" t="str">
            <v xml:space="preserve"> 2038</v>
          </cell>
          <cell r="AI215" t="str">
            <v xml:space="preserve"> 2039</v>
          </cell>
          <cell r="AJ215" t="str">
            <v xml:space="preserve"> 2040</v>
          </cell>
          <cell r="AK215" t="str">
            <v xml:space="preserve"> 2041</v>
          </cell>
          <cell r="AL215" t="str">
            <v xml:space="preserve"> 2042</v>
          </cell>
          <cell r="AM215" t="str">
            <v xml:space="preserve"> 2043</v>
          </cell>
          <cell r="AN215" t="str">
            <v xml:space="preserve"> 2044</v>
          </cell>
        </row>
        <row r="217">
          <cell r="F217">
            <v>2</v>
          </cell>
        </row>
        <row r="220">
          <cell r="AN220">
            <v>5.3999999999999999E-2</v>
          </cell>
        </row>
        <row r="221">
          <cell r="AN221">
            <v>5.4000000000000048E-2</v>
          </cell>
        </row>
        <row r="222">
          <cell r="AN222">
            <v>1.054</v>
          </cell>
        </row>
        <row r="225">
          <cell r="AN225">
            <v>0</v>
          </cell>
        </row>
        <row r="226">
          <cell r="F226">
            <v>2.8000000000000001E-2</v>
          </cell>
          <cell r="G226">
            <v>2.8000000000000001E-2</v>
          </cell>
          <cell r="H226">
            <v>2.8000000000000001E-2</v>
          </cell>
          <cell r="I226">
            <v>2.8000000000000001E-2</v>
          </cell>
          <cell r="J226">
            <v>2.8000000000000001E-2</v>
          </cell>
          <cell r="K226">
            <v>2.8000000000000001E-2</v>
          </cell>
          <cell r="L226">
            <v>2.8000000000000001E-2</v>
          </cell>
          <cell r="M226">
            <v>2.8000000000000001E-2</v>
          </cell>
          <cell r="N226">
            <v>2.8000000000000001E-2</v>
          </cell>
          <cell r="O226">
            <v>2.8000000000000001E-2</v>
          </cell>
          <cell r="P226">
            <v>2.8000000000000001E-2</v>
          </cell>
          <cell r="Q226">
            <v>2.8000000000000001E-2</v>
          </cell>
          <cell r="R226">
            <v>2.8000000000000001E-2</v>
          </cell>
          <cell r="S226">
            <v>2.8000000000000001E-2</v>
          </cell>
          <cell r="T226">
            <v>2.8000000000000001E-2</v>
          </cell>
          <cell r="U226">
            <v>2.8000000000000001E-2</v>
          </cell>
          <cell r="V226">
            <v>2.8000000000000001E-2</v>
          </cell>
          <cell r="W226">
            <v>2.8000000000000001E-2</v>
          </cell>
          <cell r="X226">
            <v>2.8000000000000001E-2</v>
          </cell>
          <cell r="Y226">
            <v>2.8000000000000001E-2</v>
          </cell>
          <cell r="Z226">
            <v>2.8000000000000001E-2</v>
          </cell>
          <cell r="AA226">
            <v>2.8000000000000001E-2</v>
          </cell>
          <cell r="AB226">
            <v>2.8000000000000001E-2</v>
          </cell>
          <cell r="AC226">
            <v>2.8000000000000001E-2</v>
          </cell>
          <cell r="AD226">
            <v>2.8000000000000001E-2</v>
          </cell>
          <cell r="AE226">
            <v>2.8000000000000001E-2</v>
          </cell>
          <cell r="AF226">
            <v>2.8000000000000001E-2</v>
          </cell>
          <cell r="AG226">
            <v>2.8000000000000001E-2</v>
          </cell>
          <cell r="AH226">
            <v>2.8000000000000001E-2</v>
          </cell>
          <cell r="AI226">
            <v>2.8000000000000001E-2</v>
          </cell>
          <cell r="AJ226">
            <v>2.8000000000000001E-2</v>
          </cell>
          <cell r="AK226">
            <v>2.8000000000000001E-2</v>
          </cell>
          <cell r="AL226">
            <v>2.8000000000000001E-2</v>
          </cell>
          <cell r="AM226">
            <v>2.8000000000000001E-2</v>
          </cell>
          <cell r="AN226">
            <v>2.8000000000000001E-2</v>
          </cell>
        </row>
        <row r="229">
          <cell r="AN229">
            <v>0.08</v>
          </cell>
        </row>
        <row r="230">
          <cell r="AN230">
            <v>8.0000000000000071E-2</v>
          </cell>
        </row>
        <row r="231">
          <cell r="AN231">
            <v>1.08</v>
          </cell>
        </row>
        <row r="233">
          <cell r="AN233">
            <v>8.2500000000000004E-2</v>
          </cell>
        </row>
        <row r="236">
          <cell r="AN236">
            <v>9.0750000000000011E-2</v>
          </cell>
        </row>
        <row r="237">
          <cell r="AN237">
            <v>0.15</v>
          </cell>
        </row>
        <row r="240">
          <cell r="D240">
            <v>3</v>
          </cell>
          <cell r="AN240" t="str">
            <v xml:space="preserve"> 2044</v>
          </cell>
        </row>
        <row r="243">
          <cell r="A243" t="str">
            <v>выручка от продажи электроэнергии</v>
          </cell>
          <cell r="AN243">
            <v>1</v>
          </cell>
        </row>
        <row r="244">
          <cell r="AN244">
            <v>1</v>
          </cell>
        </row>
        <row r="245">
          <cell r="AN245">
            <v>1</v>
          </cell>
        </row>
        <row r="247">
          <cell r="AN247">
            <v>1</v>
          </cell>
        </row>
        <row r="250">
          <cell r="AN250" t="str">
            <v xml:space="preserve"> 2044</v>
          </cell>
        </row>
        <row r="252">
          <cell r="A252" t="str">
            <v>выручка от продажи электроэнергии</v>
          </cell>
          <cell r="AN252">
            <v>188050</v>
          </cell>
        </row>
        <row r="253">
          <cell r="AN253">
            <v>0</v>
          </cell>
        </row>
        <row r="254">
          <cell r="AN254">
            <v>0</v>
          </cell>
        </row>
        <row r="258">
          <cell r="AN258" t="str">
            <v xml:space="preserve"> 2044</v>
          </cell>
        </row>
        <row r="260">
          <cell r="A260" t="str">
            <v>выручка от продажи электроэнергии</v>
          </cell>
          <cell r="AN260">
            <v>10.030619603536735</v>
          </cell>
        </row>
        <row r="261">
          <cell r="AN261">
            <v>5.3999999999999999E-2</v>
          </cell>
        </row>
        <row r="262">
          <cell r="AN262">
            <v>5.4000000000000048E-2</v>
          </cell>
        </row>
        <row r="263">
          <cell r="AN263">
            <v>8.5005250877429965</v>
          </cell>
        </row>
        <row r="264">
          <cell r="AN264">
            <v>0</v>
          </cell>
        </row>
        <row r="265">
          <cell r="AN265">
            <v>0</v>
          </cell>
        </row>
        <row r="266">
          <cell r="AN266">
            <v>1.5300945157937393</v>
          </cell>
        </row>
        <row r="267">
          <cell r="AN267">
            <v>0</v>
          </cell>
        </row>
        <row r="268">
          <cell r="AN268">
            <v>5.3999999999999999E-2</v>
          </cell>
        </row>
        <row r="269">
          <cell r="AN269">
            <v>5.4000000000000048E-2</v>
          </cell>
        </row>
        <row r="270">
          <cell r="AN270">
            <v>0</v>
          </cell>
        </row>
        <row r="271">
          <cell r="AN271">
            <v>0</v>
          </cell>
        </row>
        <row r="272">
          <cell r="AN272">
            <v>0</v>
          </cell>
        </row>
        <row r="273">
          <cell r="AN273">
            <v>0</v>
          </cell>
        </row>
        <row r="274">
          <cell r="AN274">
            <v>0</v>
          </cell>
        </row>
        <row r="275">
          <cell r="AN275">
            <v>5.3999999999999999E-2</v>
          </cell>
        </row>
        <row r="276">
          <cell r="AN276">
            <v>5.4000000000000048E-2</v>
          </cell>
        </row>
        <row r="277">
          <cell r="AN277">
            <v>0</v>
          </cell>
        </row>
        <row r="278">
          <cell r="AN278">
            <v>0</v>
          </cell>
        </row>
        <row r="279">
          <cell r="AN279">
            <v>0</v>
          </cell>
        </row>
        <row r="280">
          <cell r="AN280">
            <v>0</v>
          </cell>
        </row>
        <row r="284">
          <cell r="AN284" t="str">
            <v xml:space="preserve"> 2044</v>
          </cell>
        </row>
        <row r="286">
          <cell r="A286" t="str">
            <v>выручка от продажи электроэнергии</v>
          </cell>
          <cell r="AN286">
            <v>1886258.0164450831</v>
          </cell>
        </row>
        <row r="287">
          <cell r="AN287">
            <v>1598523.7427500705</v>
          </cell>
        </row>
        <row r="288">
          <cell r="AN288">
            <v>0</v>
          </cell>
        </row>
        <row r="289">
          <cell r="AN289">
            <v>287734.27369501267</v>
          </cell>
        </row>
        <row r="290">
          <cell r="AN290">
            <v>1598523.7427500705</v>
          </cell>
        </row>
        <row r="291">
          <cell r="AN291">
            <v>287734.27369501267</v>
          </cell>
        </row>
        <row r="292">
          <cell r="AN292">
            <v>0</v>
          </cell>
        </row>
        <row r="293">
          <cell r="AN293">
            <v>0</v>
          </cell>
        </row>
        <row r="294">
          <cell r="AN294">
            <v>0</v>
          </cell>
        </row>
        <row r="295">
          <cell r="AN295">
            <v>0</v>
          </cell>
        </row>
        <row r="296">
          <cell r="AN296">
            <v>0</v>
          </cell>
        </row>
        <row r="297">
          <cell r="AN297">
            <v>0</v>
          </cell>
        </row>
        <row r="298">
          <cell r="AN298">
            <v>0</v>
          </cell>
        </row>
        <row r="299">
          <cell r="AN299">
            <v>0</v>
          </cell>
        </row>
        <row r="300">
          <cell r="AN300">
            <v>0</v>
          </cell>
        </row>
        <row r="301">
          <cell r="AN301">
            <v>0</v>
          </cell>
        </row>
        <row r="302">
          <cell r="AN302">
            <v>0</v>
          </cell>
        </row>
        <row r="303">
          <cell r="AN303">
            <v>0</v>
          </cell>
        </row>
        <row r="304">
          <cell r="AN304">
            <v>0</v>
          </cell>
        </row>
        <row r="305">
          <cell r="AN305">
            <v>0</v>
          </cell>
        </row>
        <row r="306">
          <cell r="AN306">
            <v>0</v>
          </cell>
        </row>
        <row r="307">
          <cell r="AN307">
            <v>0</v>
          </cell>
        </row>
        <row r="308">
          <cell r="AN308">
            <v>0</v>
          </cell>
        </row>
        <row r="309">
          <cell r="AN309">
            <v>0</v>
          </cell>
        </row>
        <row r="311">
          <cell r="AN311">
            <v>1886258.0164450831</v>
          </cell>
        </row>
        <row r="312">
          <cell r="AN312">
            <v>1598523.7427500705</v>
          </cell>
        </row>
        <row r="313">
          <cell r="AN313">
            <v>0</v>
          </cell>
        </row>
        <row r="314">
          <cell r="AN314">
            <v>287734.27369501267</v>
          </cell>
        </row>
        <row r="315">
          <cell r="AN315">
            <v>1598523.7427500705</v>
          </cell>
        </row>
        <row r="316">
          <cell r="AN316">
            <v>287734.27369501267</v>
          </cell>
        </row>
        <row r="317">
          <cell r="AN317">
            <v>0</v>
          </cell>
        </row>
        <row r="318">
          <cell r="AN318">
            <v>0</v>
          </cell>
        </row>
        <row r="321">
          <cell r="AN321" t="str">
            <v xml:space="preserve"> 2044</v>
          </cell>
        </row>
        <row r="324">
          <cell r="AN324">
            <v>205</v>
          </cell>
        </row>
        <row r="328">
          <cell r="AN328" t="str">
            <v xml:space="preserve"> 2044</v>
          </cell>
        </row>
        <row r="330">
          <cell r="AN330">
            <v>11.312511061894858</v>
          </cell>
        </row>
        <row r="331">
          <cell r="AN331">
            <v>5.3999999999999999E-2</v>
          </cell>
        </row>
        <row r="332">
          <cell r="AN332">
            <v>5.4000000000000048E-2</v>
          </cell>
        </row>
        <row r="333">
          <cell r="AN333">
            <v>9.5868737812668297</v>
          </cell>
        </row>
        <row r="334">
          <cell r="AN334">
            <v>0</v>
          </cell>
        </row>
        <row r="335">
          <cell r="AN335">
            <v>1.7256372806280282</v>
          </cell>
        </row>
        <row r="339">
          <cell r="AN339" t="str">
            <v xml:space="preserve"> 2044</v>
          </cell>
        </row>
        <row r="341">
          <cell r="AN341">
            <v>2319.064767688446</v>
          </cell>
        </row>
        <row r="342">
          <cell r="AN342">
            <v>1965.3091251597</v>
          </cell>
        </row>
        <row r="343">
          <cell r="AN343">
            <v>0</v>
          </cell>
        </row>
        <row r="344">
          <cell r="AN344">
            <v>1965.3091251597</v>
          </cell>
        </row>
        <row r="345">
          <cell r="AN345">
            <v>353.75564252874597</v>
          </cell>
        </row>
        <row r="346">
          <cell r="AN346">
            <v>0</v>
          </cell>
        </row>
        <row r="347">
          <cell r="AN347">
            <v>1965.3091251597</v>
          </cell>
        </row>
        <row r="348">
          <cell r="AN348">
            <v>353.75564252874597</v>
          </cell>
        </row>
        <row r="349">
          <cell r="AN349">
            <v>3.637978807091713E-12</v>
          </cell>
        </row>
        <row r="350">
          <cell r="AN350">
            <v>3.637978807091713E-12</v>
          </cell>
        </row>
        <row r="352">
          <cell r="AN352">
            <v>2319.064767688446</v>
          </cell>
        </row>
        <row r="353">
          <cell r="AN353">
            <v>1965.3091251597</v>
          </cell>
        </row>
        <row r="354">
          <cell r="AN354">
            <v>0</v>
          </cell>
        </row>
        <row r="355">
          <cell r="AN355">
            <v>1965.3091251597</v>
          </cell>
        </row>
        <row r="356">
          <cell r="AN356">
            <v>353.75564252874597</v>
          </cell>
        </row>
        <row r="357">
          <cell r="AN357">
            <v>0</v>
          </cell>
        </row>
        <row r="358">
          <cell r="AN358">
            <v>1965.3091251597</v>
          </cell>
        </row>
        <row r="359">
          <cell r="AN359">
            <v>353.75564252874597</v>
          </cell>
        </row>
        <row r="360">
          <cell r="AN360">
            <v>3.637978807091713E-12</v>
          </cell>
        </row>
        <row r="361">
          <cell r="AN361">
            <v>3.637978807091713E-12</v>
          </cell>
        </row>
        <row r="364">
          <cell r="AN364" t="str">
            <v xml:space="preserve"> 2044</v>
          </cell>
        </row>
        <row r="367">
          <cell r="E367">
            <v>1</v>
          </cell>
        </row>
        <row r="368">
          <cell r="AN368">
            <v>0</v>
          </cell>
        </row>
        <row r="369">
          <cell r="AN369">
            <v>0</v>
          </cell>
        </row>
        <row r="370">
          <cell r="AN370">
            <v>0</v>
          </cell>
        </row>
        <row r="373">
          <cell r="E373">
            <v>1</v>
          </cell>
        </row>
        <row r="374">
          <cell r="AN374">
            <v>0</v>
          </cell>
        </row>
        <row r="375">
          <cell r="AN375">
            <v>0</v>
          </cell>
        </row>
        <row r="376">
          <cell r="AN376">
            <v>0</v>
          </cell>
        </row>
        <row r="379">
          <cell r="E379">
            <v>1</v>
          </cell>
        </row>
        <row r="380">
          <cell r="AN380">
            <v>0</v>
          </cell>
        </row>
        <row r="381">
          <cell r="AN381">
            <v>0</v>
          </cell>
        </row>
        <row r="382">
          <cell r="AN382">
            <v>0</v>
          </cell>
        </row>
        <row r="385">
          <cell r="E385">
            <v>1</v>
          </cell>
        </row>
        <row r="386">
          <cell r="AN386">
            <v>0</v>
          </cell>
        </row>
        <row r="387">
          <cell r="AN387">
            <v>0</v>
          </cell>
        </row>
        <row r="388">
          <cell r="AN388">
            <v>0</v>
          </cell>
        </row>
        <row r="390">
          <cell r="AN390">
            <v>0</v>
          </cell>
        </row>
        <row r="391">
          <cell r="AN391">
            <v>0</v>
          </cell>
        </row>
        <row r="392">
          <cell r="AN392">
            <v>0</v>
          </cell>
        </row>
        <row r="393">
          <cell r="AN393">
            <v>0</v>
          </cell>
        </row>
        <row r="394">
          <cell r="AN394">
            <v>0</v>
          </cell>
        </row>
        <row r="396">
          <cell r="AN396">
            <v>0</v>
          </cell>
        </row>
        <row r="397">
          <cell r="AN397">
            <v>0</v>
          </cell>
        </row>
        <row r="398">
          <cell r="AN398">
            <v>0</v>
          </cell>
        </row>
        <row r="399">
          <cell r="AN399">
            <v>0</v>
          </cell>
        </row>
        <row r="400">
          <cell r="AN400">
            <v>0</v>
          </cell>
        </row>
        <row r="401">
          <cell r="AN401">
            <v>0</v>
          </cell>
        </row>
        <row r="403">
          <cell r="AN403">
            <v>0</v>
          </cell>
        </row>
        <row r="406">
          <cell r="AN406" t="str">
            <v xml:space="preserve"> 2044</v>
          </cell>
        </row>
        <row r="410">
          <cell r="AN410">
            <v>2319.064767688446</v>
          </cell>
        </row>
        <row r="411">
          <cell r="AN411">
            <v>0</v>
          </cell>
        </row>
        <row r="412">
          <cell r="AN412">
            <v>0</v>
          </cell>
        </row>
        <row r="413">
          <cell r="E413">
            <v>1</v>
          </cell>
        </row>
        <row r="414">
          <cell r="AN414">
            <v>-4895.6231450405339</v>
          </cell>
        </row>
        <row r="415">
          <cell r="AN415">
            <v>5.3999999999999999E-2</v>
          </cell>
        </row>
        <row r="416">
          <cell r="AN416">
            <v>5.4000000000000048E-2</v>
          </cell>
        </row>
        <row r="417">
          <cell r="AN417">
            <v>-746.78997127736955</v>
          </cell>
        </row>
        <row r="421">
          <cell r="AN421">
            <v>0</v>
          </cell>
        </row>
        <row r="422">
          <cell r="AN422">
            <v>0</v>
          </cell>
        </row>
        <row r="423">
          <cell r="AN423">
            <v>5347.8813559322034</v>
          </cell>
        </row>
        <row r="424">
          <cell r="AN424">
            <v>0</v>
          </cell>
        </row>
        <row r="425">
          <cell r="E425">
            <v>1</v>
          </cell>
        </row>
        <row r="426">
          <cell r="AN426">
            <v>0</v>
          </cell>
        </row>
        <row r="427">
          <cell r="AN427">
            <v>5.3999999999999999E-2</v>
          </cell>
        </row>
        <row r="428">
          <cell r="AN428">
            <v>5.4000000000000048E-2</v>
          </cell>
        </row>
        <row r="429">
          <cell r="AN429">
            <v>0</v>
          </cell>
        </row>
        <row r="433">
          <cell r="AN433">
            <v>0</v>
          </cell>
        </row>
        <row r="434">
          <cell r="AN434">
            <v>0</v>
          </cell>
        </row>
        <row r="435">
          <cell r="E435">
            <v>1</v>
          </cell>
        </row>
        <row r="436">
          <cell r="AN436">
            <v>0</v>
          </cell>
        </row>
        <row r="437">
          <cell r="AN437">
            <v>5.3999999999999999E-2</v>
          </cell>
        </row>
        <row r="438">
          <cell r="AN438">
            <v>5.4000000000000048E-2</v>
          </cell>
        </row>
        <row r="439">
          <cell r="AN439">
            <v>0</v>
          </cell>
        </row>
        <row r="443">
          <cell r="AN443">
            <v>0</v>
          </cell>
        </row>
        <row r="444">
          <cell r="AN444">
            <v>0</v>
          </cell>
        </row>
        <row r="445">
          <cell r="E445">
            <v>1</v>
          </cell>
        </row>
        <row r="446">
          <cell r="AN446">
            <v>0</v>
          </cell>
        </row>
        <row r="447">
          <cell r="AN447">
            <v>5.3999999999999999E-2</v>
          </cell>
        </row>
        <row r="448">
          <cell r="AN448">
            <v>5.4000000000000048E-2</v>
          </cell>
        </row>
        <row r="449">
          <cell r="AN449">
            <v>0</v>
          </cell>
        </row>
        <row r="451">
          <cell r="AN451">
            <v>0</v>
          </cell>
        </row>
        <row r="452">
          <cell r="AN452">
            <v>0</v>
          </cell>
        </row>
        <row r="454">
          <cell r="AN454">
            <v>3164.3573073287389</v>
          </cell>
        </row>
        <row r="455">
          <cell r="AN455">
            <v>1965.3091251597</v>
          </cell>
        </row>
        <row r="456">
          <cell r="AN456">
            <v>0</v>
          </cell>
        </row>
        <row r="457">
          <cell r="AN457">
            <v>0</v>
          </cell>
        </row>
        <row r="458">
          <cell r="AN458">
            <v>-4148.8331737631643</v>
          </cell>
        </row>
        <row r="459">
          <cell r="AN459">
            <v>0</v>
          </cell>
        </row>
        <row r="460">
          <cell r="AN460">
            <v>5347.8813559322034</v>
          </cell>
        </row>
        <row r="461">
          <cell r="AN461">
            <v>0</v>
          </cell>
        </row>
        <row r="462">
          <cell r="AN462">
            <v>0</v>
          </cell>
        </row>
        <row r="463">
          <cell r="AN463">
            <v>-2576.558377352088</v>
          </cell>
        </row>
        <row r="464">
          <cell r="AN464">
            <v>2319.064767688446</v>
          </cell>
        </row>
        <row r="465">
          <cell r="AN465">
            <v>0</v>
          </cell>
        </row>
        <row r="466">
          <cell r="AN466">
            <v>0</v>
          </cell>
        </row>
        <row r="467">
          <cell r="AN467">
            <v>-4895.6231450405339</v>
          </cell>
        </row>
        <row r="468">
          <cell r="AN468">
            <v>-4148.8331737631643</v>
          </cell>
        </row>
        <row r="469">
          <cell r="AN469">
            <v>-746.78997127736955</v>
          </cell>
        </row>
        <row r="470">
          <cell r="AN470">
            <v>0</v>
          </cell>
        </row>
        <row r="471">
          <cell r="AN471">
            <v>0</v>
          </cell>
        </row>
        <row r="472">
          <cell r="AN472">
            <v>0</v>
          </cell>
        </row>
        <row r="473">
          <cell r="AN473">
            <v>0</v>
          </cell>
        </row>
        <row r="474">
          <cell r="AN474">
            <v>0</v>
          </cell>
        </row>
        <row r="475">
          <cell r="AN475">
            <v>0</v>
          </cell>
        </row>
        <row r="478">
          <cell r="AN478" t="str">
            <v xml:space="preserve"> 2044</v>
          </cell>
        </row>
        <row r="480">
          <cell r="E480">
            <v>1</v>
          </cell>
        </row>
        <row r="481">
          <cell r="AN481">
            <v>0</v>
          </cell>
        </row>
        <row r="482">
          <cell r="AN482">
            <v>0</v>
          </cell>
        </row>
        <row r="486">
          <cell r="AN486">
            <v>0</v>
          </cell>
        </row>
        <row r="487">
          <cell r="AN487">
            <v>0</v>
          </cell>
        </row>
        <row r="488">
          <cell r="AN488">
            <v>0</v>
          </cell>
        </row>
        <row r="489">
          <cell r="AN489">
            <v>0</v>
          </cell>
        </row>
        <row r="490">
          <cell r="AN490">
            <v>0</v>
          </cell>
        </row>
        <row r="491">
          <cell r="AN491">
            <v>0</v>
          </cell>
        </row>
        <row r="492">
          <cell r="AN492">
            <v>0</v>
          </cell>
        </row>
        <row r="493">
          <cell r="AN493">
            <v>0</v>
          </cell>
        </row>
        <row r="494">
          <cell r="AN494">
            <v>0</v>
          </cell>
        </row>
        <row r="496">
          <cell r="AN496">
            <v>0</v>
          </cell>
        </row>
        <row r="497">
          <cell r="AN497">
            <v>0</v>
          </cell>
        </row>
        <row r="498">
          <cell r="AN498">
            <v>0</v>
          </cell>
        </row>
        <row r="499">
          <cell r="AN499">
            <v>0</v>
          </cell>
        </row>
        <row r="501">
          <cell r="E501">
            <v>1</v>
          </cell>
        </row>
        <row r="502">
          <cell r="AN502">
            <v>0</v>
          </cell>
        </row>
        <row r="503">
          <cell r="AN503">
            <v>0</v>
          </cell>
        </row>
        <row r="509">
          <cell r="AN509">
            <v>0</v>
          </cell>
        </row>
        <row r="510">
          <cell r="AN510">
            <v>0</v>
          </cell>
        </row>
        <row r="511">
          <cell r="AN511">
            <v>0</v>
          </cell>
        </row>
        <row r="512">
          <cell r="AN512">
            <v>0</v>
          </cell>
        </row>
        <row r="513">
          <cell r="AN513">
            <v>0</v>
          </cell>
        </row>
        <row r="514">
          <cell r="AN514">
            <v>0</v>
          </cell>
        </row>
        <row r="515">
          <cell r="AN515">
            <v>0</v>
          </cell>
        </row>
        <row r="516">
          <cell r="AN516">
            <v>0</v>
          </cell>
        </row>
        <row r="517">
          <cell r="AN517">
            <v>0</v>
          </cell>
        </row>
        <row r="518">
          <cell r="AN518">
            <v>0</v>
          </cell>
        </row>
        <row r="520">
          <cell r="AN520">
            <v>0</v>
          </cell>
        </row>
        <row r="521">
          <cell r="AN521">
            <v>0</v>
          </cell>
        </row>
        <row r="522">
          <cell r="AN522">
            <v>0</v>
          </cell>
        </row>
        <row r="523">
          <cell r="AN523">
            <v>0</v>
          </cell>
        </row>
        <row r="525">
          <cell r="E525">
            <v>1</v>
          </cell>
        </row>
        <row r="526">
          <cell r="AN526">
            <v>0</v>
          </cell>
        </row>
        <row r="527">
          <cell r="AN527">
            <v>0</v>
          </cell>
        </row>
        <row r="531">
          <cell r="AN531">
            <v>0</v>
          </cell>
        </row>
        <row r="532">
          <cell r="AN532">
            <v>0</v>
          </cell>
        </row>
        <row r="533">
          <cell r="AN533">
            <v>0</v>
          </cell>
        </row>
        <row r="534">
          <cell r="AN534">
            <v>0</v>
          </cell>
        </row>
        <row r="535">
          <cell r="AN535">
            <v>0</v>
          </cell>
        </row>
        <row r="536">
          <cell r="AN536">
            <v>0</v>
          </cell>
        </row>
        <row r="537">
          <cell r="AN537">
            <v>0</v>
          </cell>
        </row>
        <row r="538">
          <cell r="AN538">
            <v>0</v>
          </cell>
        </row>
        <row r="539">
          <cell r="AN539">
            <v>0</v>
          </cell>
        </row>
        <row r="541">
          <cell r="AN541">
            <v>0</v>
          </cell>
        </row>
        <row r="543">
          <cell r="AN543">
            <v>0</v>
          </cell>
        </row>
        <row r="545">
          <cell r="AN545">
            <v>0</v>
          </cell>
        </row>
        <row r="546">
          <cell r="AN546">
            <v>0</v>
          </cell>
        </row>
        <row r="547">
          <cell r="AN547">
            <v>0</v>
          </cell>
        </row>
        <row r="548">
          <cell r="AN548">
            <v>0</v>
          </cell>
        </row>
        <row r="554">
          <cell r="AN554">
            <v>0</v>
          </cell>
        </row>
        <row r="555">
          <cell r="AN555">
            <v>0</v>
          </cell>
        </row>
        <row r="556">
          <cell r="AN556">
            <v>267394.06779661018</v>
          </cell>
        </row>
        <row r="557">
          <cell r="AN557">
            <v>0</v>
          </cell>
        </row>
        <row r="558">
          <cell r="AN558">
            <v>48131.355932203383</v>
          </cell>
        </row>
        <row r="559">
          <cell r="AN559">
            <v>0</v>
          </cell>
        </row>
        <row r="560">
          <cell r="AN560">
            <v>5347.8813559322034</v>
          </cell>
        </row>
        <row r="561">
          <cell r="AN561">
            <v>99491.508474576258</v>
          </cell>
        </row>
        <row r="562">
          <cell r="AN562">
            <v>0</v>
          </cell>
        </row>
        <row r="563">
          <cell r="AN563">
            <v>0</v>
          </cell>
        </row>
        <row r="564">
          <cell r="AN564">
            <v>0</v>
          </cell>
        </row>
        <row r="565">
          <cell r="AN565">
            <v>0</v>
          </cell>
        </row>
        <row r="566">
          <cell r="AN566">
            <v>0</v>
          </cell>
        </row>
        <row r="567">
          <cell r="AN567">
            <v>0</v>
          </cell>
        </row>
        <row r="568">
          <cell r="AN568">
            <v>0</v>
          </cell>
        </row>
        <row r="569">
          <cell r="AN569">
            <v>0</v>
          </cell>
        </row>
        <row r="570">
          <cell r="AN570">
            <v>0</v>
          </cell>
        </row>
        <row r="571">
          <cell r="AN571">
            <v>0</v>
          </cell>
        </row>
        <row r="572">
          <cell r="AN572">
            <v>0</v>
          </cell>
        </row>
        <row r="573">
          <cell r="AN573">
            <v>0</v>
          </cell>
        </row>
        <row r="574">
          <cell r="AN574">
            <v>0</v>
          </cell>
        </row>
        <row r="575">
          <cell r="AN575">
            <v>0</v>
          </cell>
        </row>
        <row r="576">
          <cell r="AN576">
            <v>0</v>
          </cell>
        </row>
        <row r="577">
          <cell r="AN577">
            <v>0</v>
          </cell>
        </row>
        <row r="578">
          <cell r="AN578">
            <v>0</v>
          </cell>
        </row>
        <row r="579">
          <cell r="AN579">
            <v>0</v>
          </cell>
        </row>
        <row r="580">
          <cell r="AN580">
            <v>0</v>
          </cell>
        </row>
        <row r="581">
          <cell r="AN581">
            <v>0</v>
          </cell>
        </row>
        <row r="582">
          <cell r="AN582">
            <v>0</v>
          </cell>
        </row>
        <row r="583">
          <cell r="AN583">
            <v>0</v>
          </cell>
        </row>
        <row r="584">
          <cell r="AN584">
            <v>0</v>
          </cell>
        </row>
        <row r="585">
          <cell r="AN585">
            <v>0</v>
          </cell>
        </row>
        <row r="586">
          <cell r="AN586">
            <v>0</v>
          </cell>
        </row>
        <row r="587">
          <cell r="AN587">
            <v>0</v>
          </cell>
        </row>
        <row r="588">
          <cell r="AN588">
            <v>0</v>
          </cell>
        </row>
        <row r="589">
          <cell r="AN589">
            <v>0</v>
          </cell>
        </row>
        <row r="592">
          <cell r="AN592" t="str">
            <v xml:space="preserve"> 2044</v>
          </cell>
        </row>
        <row r="593">
          <cell r="E593">
            <v>1</v>
          </cell>
        </row>
        <row r="598">
          <cell r="AN598">
            <v>0</v>
          </cell>
        </row>
        <row r="599">
          <cell r="AN599">
            <v>0</v>
          </cell>
        </row>
        <row r="600">
          <cell r="AN600">
            <v>0</v>
          </cell>
        </row>
        <row r="601">
          <cell r="AN601">
            <v>0</v>
          </cell>
        </row>
        <row r="602">
          <cell r="AN602">
            <v>0</v>
          </cell>
        </row>
        <row r="603">
          <cell r="AN603">
            <v>0</v>
          </cell>
        </row>
        <row r="604">
          <cell r="AN604">
            <v>0</v>
          </cell>
        </row>
        <row r="605">
          <cell r="AN605">
            <v>0</v>
          </cell>
        </row>
        <row r="606">
          <cell r="AN606">
            <v>0</v>
          </cell>
        </row>
        <row r="607">
          <cell r="AN607">
            <v>0</v>
          </cell>
        </row>
        <row r="608">
          <cell r="AN608">
            <v>0</v>
          </cell>
        </row>
        <row r="609">
          <cell r="AN609">
            <v>0</v>
          </cell>
        </row>
        <row r="610">
          <cell r="AN610">
            <v>0</v>
          </cell>
        </row>
        <row r="611">
          <cell r="AN611">
            <v>0</v>
          </cell>
        </row>
        <row r="612">
          <cell r="AN612">
            <v>0</v>
          </cell>
        </row>
        <row r="614">
          <cell r="AN614">
            <v>0</v>
          </cell>
        </row>
        <row r="615">
          <cell r="AN615">
            <v>0</v>
          </cell>
        </row>
        <row r="616">
          <cell r="AN616">
            <v>0</v>
          </cell>
        </row>
        <row r="617">
          <cell r="AN617">
            <v>0</v>
          </cell>
        </row>
        <row r="618">
          <cell r="AN618">
            <v>0</v>
          </cell>
        </row>
        <row r="619">
          <cell r="AN619">
            <v>0</v>
          </cell>
        </row>
        <row r="620">
          <cell r="AN620">
            <v>0</v>
          </cell>
        </row>
        <row r="621">
          <cell r="AN621">
            <v>0</v>
          </cell>
        </row>
        <row r="622">
          <cell r="AN622">
            <v>0</v>
          </cell>
        </row>
        <row r="623">
          <cell r="AN623">
            <v>0</v>
          </cell>
        </row>
        <row r="626">
          <cell r="AN626" t="str">
            <v xml:space="preserve"> 2044</v>
          </cell>
        </row>
        <row r="629">
          <cell r="AN629">
            <v>0</v>
          </cell>
        </row>
        <row r="632">
          <cell r="B632">
            <v>0</v>
          </cell>
        </row>
        <row r="633">
          <cell r="AN633">
            <v>0</v>
          </cell>
        </row>
        <row r="634">
          <cell r="B634">
            <v>0</v>
          </cell>
        </row>
        <row r="635">
          <cell r="AN635">
            <v>-25.413450084371085</v>
          </cell>
        </row>
        <row r="638">
          <cell r="B638">
            <v>5</v>
          </cell>
        </row>
        <row r="643">
          <cell r="B643">
            <v>0</v>
          </cell>
          <cell r="C643">
            <v>30</v>
          </cell>
        </row>
        <row r="644">
          <cell r="B644">
            <v>0</v>
          </cell>
          <cell r="C644">
            <v>30</v>
          </cell>
        </row>
        <row r="645">
          <cell r="AN645">
            <v>0</v>
          </cell>
        </row>
        <row r="646">
          <cell r="AN646">
            <v>0</v>
          </cell>
        </row>
        <row r="647">
          <cell r="AN647">
            <v>0</v>
          </cell>
        </row>
        <row r="648">
          <cell r="AN648">
            <v>0</v>
          </cell>
        </row>
        <row r="649">
          <cell r="AN649">
            <v>0</v>
          </cell>
        </row>
        <row r="650">
          <cell r="AN650">
            <v>0</v>
          </cell>
        </row>
        <row r="655">
          <cell r="B655">
            <v>0</v>
          </cell>
          <cell r="C655">
            <v>0</v>
          </cell>
        </row>
        <row r="656">
          <cell r="B656">
            <v>0</v>
          </cell>
          <cell r="C656">
            <v>0</v>
          </cell>
        </row>
        <row r="657">
          <cell r="AN657">
            <v>3.637978807091713E-12</v>
          </cell>
        </row>
        <row r="658">
          <cell r="AN658">
            <v>0</v>
          </cell>
        </row>
        <row r="659">
          <cell r="AN659">
            <v>3.637978807091713E-12</v>
          </cell>
        </row>
        <row r="660">
          <cell r="AN660">
            <v>3.637978807091713E-12</v>
          </cell>
        </row>
        <row r="661">
          <cell r="AN661">
            <v>0</v>
          </cell>
        </row>
        <row r="662">
          <cell r="AN662">
            <v>3.637978807091713E-12</v>
          </cell>
        </row>
        <row r="665">
          <cell r="AN665">
            <v>24010.609001980105</v>
          </cell>
        </row>
        <row r="666">
          <cell r="AN666">
            <v>0</v>
          </cell>
        </row>
        <row r="667">
          <cell r="AN667">
            <v>0</v>
          </cell>
        </row>
        <row r="668">
          <cell r="AN668">
            <v>79767.969272137096</v>
          </cell>
        </row>
        <row r="669">
          <cell r="AN669">
            <v>0</v>
          </cell>
        </row>
        <row r="672">
          <cell r="AN672">
            <v>0</v>
          </cell>
        </row>
        <row r="676">
          <cell r="AN676">
            <v>0</v>
          </cell>
        </row>
        <row r="680">
          <cell r="AN680">
            <v>-25.413450084367447</v>
          </cell>
        </row>
        <row r="681">
          <cell r="AN681">
            <v>103778.5782741172</v>
          </cell>
        </row>
        <row r="682">
          <cell r="AN682">
            <v>-103803.99172420157</v>
          </cell>
        </row>
        <row r="683">
          <cell r="AN683">
            <v>-5331.9305813737446</v>
          </cell>
        </row>
        <row r="684">
          <cell r="AN684">
            <v>0</v>
          </cell>
        </row>
        <row r="685">
          <cell r="AN685">
            <v>-5331.9305813737446</v>
          </cell>
        </row>
        <row r="688">
          <cell r="AN688" t="str">
            <v xml:space="preserve"> 2044</v>
          </cell>
        </row>
        <row r="690">
          <cell r="AN690">
            <v>0</v>
          </cell>
        </row>
        <row r="692">
          <cell r="AN692">
            <v>0</v>
          </cell>
        </row>
        <row r="693">
          <cell r="AN693">
            <v>0</v>
          </cell>
        </row>
        <row r="694">
          <cell r="AN694">
            <v>0</v>
          </cell>
        </row>
        <row r="695">
          <cell r="AN695">
            <v>0</v>
          </cell>
        </row>
        <row r="697">
          <cell r="AN697">
            <v>0</v>
          </cell>
        </row>
        <row r="699">
          <cell r="AN699">
            <v>0</v>
          </cell>
        </row>
        <row r="700">
          <cell r="AN700">
            <v>0</v>
          </cell>
        </row>
        <row r="701">
          <cell r="AN701">
            <v>0</v>
          </cell>
        </row>
        <row r="702">
          <cell r="AN702">
            <v>0</v>
          </cell>
        </row>
        <row r="703">
          <cell r="AN703">
            <v>0</v>
          </cell>
        </row>
        <row r="705">
          <cell r="AN705">
            <v>19246999.475713968</v>
          </cell>
        </row>
        <row r="706">
          <cell r="AN706">
            <v>19246999.475713968</v>
          </cell>
        </row>
        <row r="709">
          <cell r="AN709" t="str">
            <v xml:space="preserve"> 2044</v>
          </cell>
        </row>
        <row r="710">
          <cell r="E710">
            <v>1</v>
          </cell>
        </row>
        <row r="714">
          <cell r="AN714">
            <v>0.15</v>
          </cell>
        </row>
        <row r="717">
          <cell r="AN717">
            <v>0</v>
          </cell>
        </row>
        <row r="718">
          <cell r="AN718">
            <v>0</v>
          </cell>
        </row>
        <row r="719">
          <cell r="AN719">
            <v>0</v>
          </cell>
        </row>
        <row r="720">
          <cell r="AN720">
            <v>0</v>
          </cell>
        </row>
        <row r="721">
          <cell r="AN721">
            <v>0</v>
          </cell>
        </row>
        <row r="722">
          <cell r="AN722">
            <v>0</v>
          </cell>
        </row>
        <row r="723">
          <cell r="AN723">
            <v>0</v>
          </cell>
        </row>
        <row r="725">
          <cell r="AN725">
            <v>0</v>
          </cell>
        </row>
        <row r="726">
          <cell r="AN726">
            <v>0</v>
          </cell>
        </row>
        <row r="727">
          <cell r="AN727">
            <v>0</v>
          </cell>
        </row>
        <row r="728">
          <cell r="AN728">
            <v>0</v>
          </cell>
        </row>
        <row r="729">
          <cell r="AN729">
            <v>0</v>
          </cell>
        </row>
        <row r="730">
          <cell r="AN730">
            <v>0</v>
          </cell>
        </row>
        <row r="731">
          <cell r="AN731">
            <v>0</v>
          </cell>
        </row>
        <row r="732">
          <cell r="AN732">
            <v>0</v>
          </cell>
        </row>
        <row r="733">
          <cell r="AN733">
            <v>0</v>
          </cell>
        </row>
        <row r="735">
          <cell r="AN735" t="str">
            <v>-</v>
          </cell>
        </row>
        <row r="736">
          <cell r="AN736">
            <v>19246999.475713968</v>
          </cell>
        </row>
        <row r="737">
          <cell r="AN737">
            <v>19246999.475713968</v>
          </cell>
        </row>
        <row r="740">
          <cell r="AN740" t="str">
            <v xml:space="preserve"> 2044</v>
          </cell>
        </row>
        <row r="742">
          <cell r="AN742">
            <v>-5331.9305813737446</v>
          </cell>
        </row>
        <row r="744">
          <cell r="AN744">
            <v>0</v>
          </cell>
        </row>
        <row r="745">
          <cell r="AN745">
            <v>0</v>
          </cell>
        </row>
        <row r="746">
          <cell r="AN746">
            <v>0</v>
          </cell>
        </row>
        <row r="747">
          <cell r="AN747">
            <v>-5331.9305813737446</v>
          </cell>
        </row>
        <row r="749">
          <cell r="AN749">
            <v>0</v>
          </cell>
        </row>
        <row r="751">
          <cell r="AN751">
            <v>0</v>
          </cell>
        </row>
        <row r="752">
          <cell r="AN752">
            <v>0</v>
          </cell>
        </row>
        <row r="753">
          <cell r="AN753">
            <v>0</v>
          </cell>
        </row>
        <row r="755">
          <cell r="AN755">
            <v>0</v>
          </cell>
        </row>
        <row r="757">
          <cell r="AN757">
            <v>0</v>
          </cell>
        </row>
        <row r="758">
          <cell r="AN758">
            <v>0</v>
          </cell>
        </row>
        <row r="759">
          <cell r="AN759">
            <v>0</v>
          </cell>
        </row>
        <row r="760">
          <cell r="AN760">
            <v>0</v>
          </cell>
        </row>
        <row r="762">
          <cell r="AN762">
            <v>19246999.475713968</v>
          </cell>
        </row>
        <row r="763">
          <cell r="AN763">
            <v>19246999.475713968</v>
          </cell>
        </row>
        <row r="767">
          <cell r="AN767" t="str">
            <v xml:space="preserve"> 2044</v>
          </cell>
        </row>
        <row r="770">
          <cell r="AN770">
            <v>0</v>
          </cell>
        </row>
        <row r="771">
          <cell r="AN771">
            <v>0</v>
          </cell>
        </row>
        <row r="775">
          <cell r="B775">
            <v>0.18</v>
          </cell>
        </row>
        <row r="776">
          <cell r="B776">
            <v>30</v>
          </cell>
        </row>
        <row r="777">
          <cell r="B777">
            <v>2</v>
          </cell>
        </row>
        <row r="778">
          <cell r="AN778">
            <v>287734.27369501267</v>
          </cell>
        </row>
        <row r="779">
          <cell r="AN779">
            <v>287734.27369501267</v>
          </cell>
        </row>
        <row r="780">
          <cell r="AN780">
            <v>0</v>
          </cell>
        </row>
        <row r="781">
          <cell r="AN781">
            <v>0</v>
          </cell>
        </row>
        <row r="782">
          <cell r="AN782">
            <v>-393.03432874862358</v>
          </cell>
        </row>
        <row r="783">
          <cell r="AN783">
            <v>353.75564252874597</v>
          </cell>
        </row>
        <row r="784">
          <cell r="AN784">
            <v>-746.78997127736955</v>
          </cell>
        </row>
        <row r="785">
          <cell r="AN785">
            <v>0</v>
          </cell>
        </row>
        <row r="786">
          <cell r="AN786">
            <v>0</v>
          </cell>
        </row>
        <row r="787">
          <cell r="AN787">
            <v>288127.30802376126</v>
          </cell>
        </row>
        <row r="788">
          <cell r="AN788">
            <v>0</v>
          </cell>
        </row>
        <row r="789">
          <cell r="AN789">
            <v>8663.6440677966166</v>
          </cell>
        </row>
        <row r="790">
          <cell r="AN790">
            <v>288127.30802376126</v>
          </cell>
        </row>
        <row r="791">
          <cell r="AN791">
            <v>0</v>
          </cell>
        </row>
        <row r="795">
          <cell r="AN795">
            <v>0</v>
          </cell>
        </row>
        <row r="797">
          <cell r="AN797">
            <v>0.26</v>
          </cell>
        </row>
        <row r="798">
          <cell r="AN798">
            <v>30</v>
          </cell>
        </row>
        <row r="800">
          <cell r="AN800">
            <v>0</v>
          </cell>
        </row>
        <row r="801">
          <cell r="AN801">
            <v>30</v>
          </cell>
        </row>
        <row r="802">
          <cell r="AN802">
            <v>0</v>
          </cell>
        </row>
        <row r="803">
          <cell r="AN803">
            <v>0</v>
          </cell>
        </row>
        <row r="804">
          <cell r="AN804">
            <v>1000</v>
          </cell>
        </row>
        <row r="805">
          <cell r="AN805">
            <v>90</v>
          </cell>
        </row>
        <row r="806">
          <cell r="AN806">
            <v>0</v>
          </cell>
        </row>
        <row r="807">
          <cell r="AN807">
            <v>0</v>
          </cell>
        </row>
        <row r="808">
          <cell r="AN808">
            <v>0</v>
          </cell>
        </row>
        <row r="809">
          <cell r="AN809">
            <v>90</v>
          </cell>
        </row>
        <row r="810">
          <cell r="AN810">
            <v>0</v>
          </cell>
        </row>
        <row r="811">
          <cell r="AN811">
            <v>0</v>
          </cell>
        </row>
        <row r="812">
          <cell r="AN812">
            <v>0</v>
          </cell>
        </row>
        <row r="813">
          <cell r="AN813">
            <v>90</v>
          </cell>
        </row>
        <row r="817">
          <cell r="AN817">
            <v>0</v>
          </cell>
        </row>
        <row r="818">
          <cell r="AN818">
            <v>102165.44915254237</v>
          </cell>
        </row>
        <row r="819">
          <cell r="AN819">
            <v>0</v>
          </cell>
        </row>
        <row r="820">
          <cell r="AN820">
            <v>0</v>
          </cell>
        </row>
        <row r="821">
          <cell r="AN821">
            <v>90</v>
          </cell>
        </row>
        <row r="822">
          <cell r="AN822">
            <v>0</v>
          </cell>
        </row>
        <row r="823">
          <cell r="AN823">
            <v>0</v>
          </cell>
        </row>
        <row r="824">
          <cell r="AN824">
            <v>0</v>
          </cell>
        </row>
        <row r="825">
          <cell r="AN825">
            <v>0</v>
          </cell>
        </row>
        <row r="826">
          <cell r="AN826">
            <v>90</v>
          </cell>
        </row>
        <row r="830">
          <cell r="B830">
            <v>0.2</v>
          </cell>
          <cell r="AN830">
            <v>0.2</v>
          </cell>
        </row>
        <row r="831">
          <cell r="B831">
            <v>90</v>
          </cell>
        </row>
        <row r="832">
          <cell r="AN832">
            <v>319071.87708854838</v>
          </cell>
        </row>
        <row r="833">
          <cell r="AN833">
            <v>1595359.3854427417</v>
          </cell>
        </row>
        <row r="834">
          <cell r="AN834">
            <v>0</v>
          </cell>
        </row>
        <row r="835">
          <cell r="AN835">
            <v>0</v>
          </cell>
        </row>
        <row r="836">
          <cell r="AN836">
            <v>1595359.3854427417</v>
          </cell>
        </row>
        <row r="837">
          <cell r="AN837">
            <v>0</v>
          </cell>
        </row>
        <row r="838">
          <cell r="AN838">
            <v>0</v>
          </cell>
        </row>
        <row r="839">
          <cell r="AN839">
            <v>1595359.3854427417</v>
          </cell>
        </row>
        <row r="841">
          <cell r="AN841">
            <v>607199.18511230964</v>
          </cell>
        </row>
        <row r="844">
          <cell r="AN844" t="str">
            <v xml:space="preserve"> 2044</v>
          </cell>
        </row>
        <row r="846">
          <cell r="AN846">
            <v>1598523.7427500705</v>
          </cell>
        </row>
        <row r="847">
          <cell r="AN847">
            <v>3164.3573073287389</v>
          </cell>
        </row>
        <row r="848">
          <cell r="AN848">
            <v>1965.3091251597</v>
          </cell>
        </row>
        <row r="849">
          <cell r="AN849">
            <v>0</v>
          </cell>
        </row>
        <row r="850">
          <cell r="AN850">
            <v>0</v>
          </cell>
        </row>
        <row r="851">
          <cell r="AN851">
            <v>-4148.8331737631643</v>
          </cell>
        </row>
        <row r="852">
          <cell r="AN852">
            <v>0</v>
          </cell>
        </row>
        <row r="853">
          <cell r="AN853">
            <v>5347.8813559322034</v>
          </cell>
        </row>
        <row r="854">
          <cell r="AN854">
            <v>1595359.3854427417</v>
          </cell>
        </row>
        <row r="855">
          <cell r="AN855">
            <v>0</v>
          </cell>
        </row>
        <row r="856">
          <cell r="AN856">
            <v>0</v>
          </cell>
        </row>
        <row r="857">
          <cell r="AN857">
            <v>1595359.3854427417</v>
          </cell>
        </row>
        <row r="858">
          <cell r="AN858">
            <v>0</v>
          </cell>
        </row>
        <row r="859">
          <cell r="AN859">
            <v>0</v>
          </cell>
        </row>
        <row r="860">
          <cell r="AN860">
            <v>0</v>
          </cell>
        </row>
        <row r="861">
          <cell r="AN861">
            <v>0</v>
          </cell>
        </row>
        <row r="862">
          <cell r="AN862">
            <v>0</v>
          </cell>
        </row>
        <row r="863">
          <cell r="AN863">
            <v>1595359.3854427417</v>
          </cell>
        </row>
        <row r="864">
          <cell r="AN864">
            <v>319071.87708854838</v>
          </cell>
        </row>
        <row r="865">
          <cell r="AN865">
            <v>1276287.5083541933</v>
          </cell>
        </row>
        <row r="866">
          <cell r="AN866">
            <v>0</v>
          </cell>
        </row>
        <row r="867">
          <cell r="AN867">
            <v>1276287.5083541933</v>
          </cell>
        </row>
        <row r="868">
          <cell r="AN868">
            <v>18927161.992464341</v>
          </cell>
        </row>
        <row r="921">
          <cell r="AN921" t="str">
            <v xml:space="preserve"> 2044</v>
          </cell>
        </row>
        <row r="925">
          <cell r="AN925">
            <v>0</v>
          </cell>
        </row>
        <row r="926">
          <cell r="AN926">
            <v>0</v>
          </cell>
        </row>
        <row r="927">
          <cell r="AN927">
            <v>0</v>
          </cell>
        </row>
        <row r="928">
          <cell r="AN928">
            <v>0</v>
          </cell>
        </row>
        <row r="932">
          <cell r="AN932">
            <v>0</v>
          </cell>
        </row>
        <row r="933">
          <cell r="AN933">
            <v>0</v>
          </cell>
        </row>
        <row r="934">
          <cell r="AN934">
            <v>0</v>
          </cell>
        </row>
        <row r="935">
          <cell r="AN935">
            <v>0</v>
          </cell>
        </row>
        <row r="936">
          <cell r="AN936">
            <v>0</v>
          </cell>
        </row>
        <row r="938">
          <cell r="AN938">
            <v>0</v>
          </cell>
        </row>
        <row r="942">
          <cell r="AN942">
            <v>0</v>
          </cell>
        </row>
        <row r="946">
          <cell r="AN946">
            <v>0</v>
          </cell>
        </row>
        <row r="947">
          <cell r="AN947">
            <v>0</v>
          </cell>
        </row>
        <row r="948">
          <cell r="AN948">
            <v>0</v>
          </cell>
        </row>
        <row r="953">
          <cell r="AN953" t="str">
            <v xml:space="preserve"> 2044</v>
          </cell>
        </row>
        <row r="955">
          <cell r="AN955">
            <v>1886258.0164450831</v>
          </cell>
        </row>
        <row r="956">
          <cell r="AN956">
            <v>-2319.064767688446</v>
          </cell>
        </row>
        <row r="957">
          <cell r="AN957">
            <v>0</v>
          </cell>
        </row>
        <row r="958">
          <cell r="AN958">
            <v>4895.6231450405339</v>
          </cell>
        </row>
        <row r="959">
          <cell r="AN959">
            <v>-607199.18511230964</v>
          </cell>
        </row>
        <row r="960">
          <cell r="AN960">
            <v>0</v>
          </cell>
        </row>
        <row r="961">
          <cell r="AN961">
            <v>0</v>
          </cell>
        </row>
        <row r="962">
          <cell r="AN962">
            <v>0</v>
          </cell>
        </row>
        <row r="964">
          <cell r="AN964">
            <v>1281635.3897101255</v>
          </cell>
        </row>
        <row r="966">
          <cell r="AN966">
            <v>0</v>
          </cell>
        </row>
        <row r="967">
          <cell r="AN967">
            <v>0</v>
          </cell>
        </row>
        <row r="968">
          <cell r="AN968">
            <v>0</v>
          </cell>
        </row>
        <row r="969">
          <cell r="AN969">
            <v>5331.9305813737446</v>
          </cell>
        </row>
        <row r="970">
          <cell r="AN970">
            <v>0</v>
          </cell>
        </row>
        <row r="972">
          <cell r="AN972">
            <v>5331.9305813737446</v>
          </cell>
        </row>
        <row r="974">
          <cell r="AN974">
            <v>0</v>
          </cell>
        </row>
        <row r="975">
          <cell r="AN975">
            <v>0</v>
          </cell>
        </row>
        <row r="976">
          <cell r="AN976">
            <v>0</v>
          </cell>
        </row>
        <row r="977">
          <cell r="AN977">
            <v>0</v>
          </cell>
        </row>
        <row r="978">
          <cell r="AN978">
            <v>0</v>
          </cell>
        </row>
        <row r="979">
          <cell r="AN979">
            <v>0</v>
          </cell>
        </row>
        <row r="981">
          <cell r="AN981">
            <v>0</v>
          </cell>
        </row>
        <row r="983">
          <cell r="AN983">
            <v>1286967.3202914991</v>
          </cell>
        </row>
        <row r="984">
          <cell r="A984" t="str">
            <v>Денежные средства на конец периода</v>
          </cell>
          <cell r="C984" t="str">
            <v>тыс. руб.</v>
          </cell>
          <cell r="D984" t="str">
            <v>int_end</v>
          </cell>
          <cell r="F984">
            <v>0</v>
          </cell>
          <cell r="G984">
            <v>751.25722437999866</v>
          </cell>
          <cell r="H984">
            <v>1508.867313249666</v>
          </cell>
          <cell r="I984">
            <v>16968.558155402763</v>
          </cell>
          <cell r="J984">
            <v>67076.029772293885</v>
          </cell>
          <cell r="K984">
            <v>152524.03823371761</v>
          </cell>
          <cell r="L984">
            <v>280589.40747165674</v>
          </cell>
          <cell r="M984">
            <v>426127.10680016142</v>
          </cell>
          <cell r="N984">
            <v>645452.69912570808</v>
          </cell>
          <cell r="O984">
            <v>908361.04742602911</v>
          </cell>
          <cell r="P984">
            <v>1221708.4429703488</v>
          </cell>
          <cell r="Q984">
            <v>1610776.8614888485</v>
          </cell>
          <cell r="R984">
            <v>2016155.0525181009</v>
          </cell>
          <cell r="S984">
            <v>2443365.9087442891</v>
          </cell>
          <cell r="T984">
            <v>2893588.3940880476</v>
          </cell>
          <cell r="U984">
            <v>3368065.136521725</v>
          </cell>
          <cell r="V984">
            <v>3868105.8659281768</v>
          </cell>
          <cell r="W984">
            <v>4395091.0376039334</v>
          </cell>
          <cell r="X984">
            <v>4950475.6514315363</v>
          </cell>
          <cell r="Y984">
            <v>5535793.2772871861</v>
          </cell>
          <cell r="Z984">
            <v>6152660.2978203967</v>
          </cell>
          <cell r="AA984">
            <v>6802780.3803437566</v>
          </cell>
          <cell r="AB984">
            <v>7487949.190204734</v>
          </cell>
          <cell r="AC984">
            <v>8210059.35867956</v>
          </cell>
          <cell r="AD984">
            <v>8971105.7191333827</v>
          </cell>
          <cell r="AE984">
            <v>9773190.8259330671</v>
          </cell>
          <cell r="AF984">
            <v>10618530.771381291</v>
          </cell>
          <cell r="AG984">
            <v>11509461.316765074</v>
          </cell>
          <cell r="AH984">
            <v>12448444.354480937</v>
          </cell>
          <cell r="AI984">
            <v>13438074.719114814</v>
          </cell>
          <cell r="AJ984">
            <v>14481087.366320277</v>
          </cell>
          <cell r="AK984">
            <v>15580364.939356189</v>
          </cell>
          <cell r="AL984">
            <v>16738945.744217398</v>
          </cell>
          <cell r="AM984">
            <v>17960032.155422468</v>
          </cell>
          <cell r="AN984">
            <v>19246999.475713968</v>
          </cell>
        </row>
        <row r="1037">
          <cell r="AN1037" t="str">
            <v xml:space="preserve"> 2044</v>
          </cell>
        </row>
        <row r="1039">
          <cell r="AN1039">
            <v>19246999.475713968</v>
          </cell>
        </row>
        <row r="1040">
          <cell r="AN1040">
            <v>0</v>
          </cell>
        </row>
        <row r="1041">
          <cell r="AN1041">
            <v>48131.355932203383</v>
          </cell>
        </row>
        <row r="1042">
          <cell r="AN1042">
            <v>-25.413450084371085</v>
          </cell>
        </row>
        <row r="1043">
          <cell r="AN1043">
            <v>0</v>
          </cell>
        </row>
        <row r="1044">
          <cell r="AN1044">
            <v>0</v>
          </cell>
        </row>
        <row r="1045">
          <cell r="AN1045">
            <v>8663.6440677966166</v>
          </cell>
        </row>
        <row r="1046">
          <cell r="AN1046">
            <v>0</v>
          </cell>
        </row>
        <row r="1048">
          <cell r="AN1048">
            <v>19303769.062263884</v>
          </cell>
        </row>
        <row r="1050">
          <cell r="AN1050">
            <v>99491.508474576258</v>
          </cell>
        </row>
        <row r="1051">
          <cell r="AN1051">
            <v>99491.508474576258</v>
          </cell>
        </row>
        <row r="1052">
          <cell r="AN1052">
            <v>0</v>
          </cell>
        </row>
        <row r="1053">
          <cell r="AN1053">
            <v>0</v>
          </cell>
        </row>
        <row r="1054">
          <cell r="AN1054">
            <v>99491.508474576258</v>
          </cell>
        </row>
        <row r="1056">
          <cell r="AN1056">
            <v>19403260.570738461</v>
          </cell>
        </row>
        <row r="1058">
          <cell r="AN1058">
            <v>3.637978807091713E-12</v>
          </cell>
        </row>
        <row r="1059">
          <cell r="AN1059">
            <v>3.637978807091713E-12</v>
          </cell>
        </row>
        <row r="1060">
          <cell r="AN1060">
            <v>0</v>
          </cell>
        </row>
        <row r="1061">
          <cell r="AN1061">
            <v>103778.5782741172</v>
          </cell>
        </row>
        <row r="1062">
          <cell r="AN1062">
            <v>0</v>
          </cell>
        </row>
        <row r="1063">
          <cell r="AN1063">
            <v>0</v>
          </cell>
        </row>
        <row r="1064">
          <cell r="AN1064">
            <v>0</v>
          </cell>
        </row>
        <row r="1065">
          <cell r="AN1065">
            <v>0</v>
          </cell>
        </row>
        <row r="1066">
          <cell r="AN1066">
            <v>103778.5782741172</v>
          </cell>
        </row>
        <row r="1068">
          <cell r="AN1068">
            <v>0</v>
          </cell>
        </row>
        <row r="1070">
          <cell r="AN1070">
            <v>0</v>
          </cell>
        </row>
        <row r="1071">
          <cell r="AN1071">
            <v>18927161.992464341</v>
          </cell>
        </row>
        <row r="1072">
          <cell r="AN1072">
            <v>372320</v>
          </cell>
        </row>
        <row r="1073">
          <cell r="AN1073">
            <v>19299481.992464341</v>
          </cell>
        </row>
        <row r="1075">
          <cell r="AN1075">
            <v>19403260.570738457</v>
          </cell>
        </row>
        <row r="1076">
          <cell r="AN1076">
            <v>0</v>
          </cell>
        </row>
        <row r="1104">
          <cell r="AN1104" t="str">
            <v xml:space="preserve"> 2044</v>
          </cell>
        </row>
        <row r="1106">
          <cell r="AN1106">
            <v>6.8023494062017603E-2</v>
          </cell>
        </row>
        <row r="1107">
          <cell r="AN1107">
            <v>6.8392067710109319E-2</v>
          </cell>
        </row>
        <row r="1108">
          <cell r="AN1108">
            <v>12.492359392935072</v>
          </cell>
        </row>
        <row r="1109">
          <cell r="AN1109">
            <v>1.9795497700177025E-3</v>
          </cell>
        </row>
        <row r="1110">
          <cell r="AN1110">
            <v>0.79841636018398576</v>
          </cell>
        </row>
        <row r="1112">
          <cell r="AN1112">
            <v>0.37892313216083734</v>
          </cell>
        </row>
        <row r="1113">
          <cell r="AN1113">
            <v>1200.5241696958926</v>
          </cell>
        </row>
        <row r="1114">
          <cell r="AN1114">
            <v>0.99924897945673896</v>
          </cell>
        </row>
        <row r="1116">
          <cell r="AN1116">
            <v>504.16537403909643</v>
          </cell>
        </row>
        <row r="1117">
          <cell r="AN1117">
            <v>403.33229923127715</v>
          </cell>
        </row>
        <row r="1119">
          <cell r="AN1119">
            <v>8.5198021300994353E-2</v>
          </cell>
        </row>
        <row r="1120">
          <cell r="AN1120">
            <v>8.5659652182414142E-2</v>
          </cell>
        </row>
        <row r="1121">
          <cell r="AN1121">
            <v>15.646422112463171</v>
          </cell>
        </row>
        <row r="1123">
          <cell r="AN1123" t="str">
            <v>-</v>
          </cell>
        </row>
        <row r="1124">
          <cell r="AN1124">
            <v>3.1041193598454715E-13</v>
          </cell>
        </row>
        <row r="1126">
          <cell r="AN1126">
            <v>186.00918786221533</v>
          </cell>
        </row>
        <row r="1127">
          <cell r="AN1127">
            <v>185.46191692302415</v>
          </cell>
        </row>
        <row r="1128">
          <cell r="AN1128">
            <v>185.46216180448724</v>
          </cell>
        </row>
        <row r="1129">
          <cell r="AN1129">
            <v>19199990.483989768</v>
          </cell>
        </row>
        <row r="1131">
          <cell r="AN1131">
            <v>0.99465148767673506</v>
          </cell>
        </row>
        <row r="1132">
          <cell r="AN1132">
            <v>185.96787808643271</v>
          </cell>
        </row>
        <row r="1133">
          <cell r="AN1133">
            <v>0</v>
          </cell>
        </row>
        <row r="1134">
          <cell r="AN1134" t="str">
            <v>-</v>
          </cell>
        </row>
        <row r="1135">
          <cell r="AN1135" t="str">
            <v>-</v>
          </cell>
        </row>
        <row r="1213">
          <cell r="AN1213" t="str">
            <v xml:space="preserve"> 2044</v>
          </cell>
        </row>
        <row r="1218">
          <cell r="AN1218">
            <v>0.1125</v>
          </cell>
        </row>
        <row r="1219">
          <cell r="AN1219">
            <v>0.11250000000000004</v>
          </cell>
        </row>
        <row r="1220">
          <cell r="AN1220">
            <v>37.514630065774526</v>
          </cell>
        </row>
        <row r="1223">
          <cell r="AN1223">
            <v>1281635.3897101255</v>
          </cell>
        </row>
        <row r="1224">
          <cell r="AN1224">
            <v>0</v>
          </cell>
        </row>
        <row r="1225">
          <cell r="AN1225">
            <v>5331.9305813737446</v>
          </cell>
        </row>
        <row r="1226">
          <cell r="AN1226" t="str">
            <v/>
          </cell>
        </row>
        <row r="1228">
          <cell r="AN1228" t="str">
            <v/>
          </cell>
        </row>
        <row r="1229">
          <cell r="AN1229" t="str">
            <v/>
          </cell>
        </row>
        <row r="1230">
          <cell r="AN1230">
            <v>0</v>
          </cell>
        </row>
        <row r="1231">
          <cell r="AN1231" t="str">
            <v/>
          </cell>
        </row>
        <row r="1233">
          <cell r="AN1233" t="str">
            <v/>
          </cell>
        </row>
        <row r="1235">
          <cell r="AN1235">
            <v>1286967.3202914991</v>
          </cell>
        </row>
        <row r="1236">
          <cell r="AN1236">
            <v>34305.744666415609</v>
          </cell>
        </row>
        <row r="1237">
          <cell r="AN1237">
            <v>1895332.4049357388</v>
          </cell>
        </row>
        <row r="1240">
          <cell r="AN1240">
            <v>18874679.475713968</v>
          </cell>
        </row>
        <row r="1241">
          <cell r="AN1241">
            <v>1</v>
          </cell>
        </row>
        <row r="1242">
          <cell r="AN1242">
            <v>0</v>
          </cell>
        </row>
        <row r="1246">
          <cell r="AN1246">
            <v>1</v>
          </cell>
        </row>
        <row r="1247">
          <cell r="AN1247">
            <v>0</v>
          </cell>
        </row>
        <row r="1251">
          <cell r="AN1251">
            <v>-5331.9305813737446</v>
          </cell>
        </row>
        <row r="1252">
          <cell r="AN1252">
            <v>-142.12936585074286</v>
          </cell>
        </row>
        <row r="1284">
          <cell r="AN1284" t="str">
            <v xml:space="preserve"> 2044</v>
          </cell>
        </row>
        <row r="1289">
          <cell r="AN1289">
            <v>0.1125</v>
          </cell>
        </row>
        <row r="1290">
          <cell r="AN1290">
            <v>0.11250000000000004</v>
          </cell>
        </row>
        <row r="1291">
          <cell r="AN1291">
            <v>37.514630065774526</v>
          </cell>
        </row>
        <row r="1294">
          <cell r="AN1294">
            <v>1281635.3897101255</v>
          </cell>
        </row>
        <row r="1295">
          <cell r="AN1295" t="str">
            <v/>
          </cell>
        </row>
        <row r="1296">
          <cell r="AN1296">
            <v>5331.9305813737446</v>
          </cell>
        </row>
        <row r="1297">
          <cell r="AN1297" t="str">
            <v/>
          </cell>
        </row>
        <row r="1298">
          <cell r="AN1298">
            <v>0</v>
          </cell>
        </row>
        <row r="1299">
          <cell r="AN1299">
            <v>0</v>
          </cell>
        </row>
        <row r="1300">
          <cell r="AN1300">
            <v>0</v>
          </cell>
        </row>
        <row r="1301">
          <cell r="AN1301">
            <v>0</v>
          </cell>
        </row>
        <row r="1302">
          <cell r="AN1302" t="str">
            <v/>
          </cell>
        </row>
        <row r="1304">
          <cell r="AN1304" t="str">
            <v/>
          </cell>
        </row>
        <row r="1306">
          <cell r="AN1306">
            <v>1286967.3202914991</v>
          </cell>
        </row>
        <row r="1307">
          <cell r="AN1307">
            <v>34305.744666415609</v>
          </cell>
        </row>
        <row r="1308">
          <cell r="AN1308">
            <v>2178784.2102354574</v>
          </cell>
        </row>
        <row r="1311">
          <cell r="AN1311">
            <v>19246999.475713968</v>
          </cell>
        </row>
        <row r="1312">
          <cell r="AN1312">
            <v>1</v>
          </cell>
        </row>
        <row r="1313">
          <cell r="AN1313">
            <v>0</v>
          </cell>
        </row>
        <row r="1317">
          <cell r="AN1317">
            <v>1</v>
          </cell>
        </row>
        <row r="1318">
          <cell r="AN1318">
            <v>0</v>
          </cell>
        </row>
        <row r="1322">
          <cell r="AN1322">
            <v>-5331.9305813737446</v>
          </cell>
        </row>
        <row r="1323">
          <cell r="AN1323">
            <v>-142.12936585074286</v>
          </cell>
        </row>
        <row r="1355">
          <cell r="AN1355" t="str">
            <v xml:space="preserve"> 2044</v>
          </cell>
        </row>
        <row r="1358">
          <cell r="AN1358">
            <v>8.2500000000000004E-2</v>
          </cell>
        </row>
        <row r="1359">
          <cell r="AN1359">
            <v>8.2500000000000018E-2</v>
          </cell>
        </row>
        <row r="1360">
          <cell r="AN1360">
            <v>14.809785584350175</v>
          </cell>
        </row>
        <row r="1363">
          <cell r="AN1363">
            <v>1281635.3897101255</v>
          </cell>
        </row>
        <row r="1364">
          <cell r="AN1364">
            <v>0</v>
          </cell>
        </row>
        <row r="1365">
          <cell r="AN1365">
            <v>5331.9305813737446</v>
          </cell>
        </row>
        <row r="1366">
          <cell r="AN1366">
            <v>0</v>
          </cell>
        </row>
        <row r="1367">
          <cell r="AN1367">
            <v>0</v>
          </cell>
        </row>
        <row r="1368">
          <cell r="AN1368" t="str">
            <v/>
          </cell>
        </row>
        <row r="1369">
          <cell r="AN1369" t="str">
            <v/>
          </cell>
        </row>
        <row r="1370">
          <cell r="AN1370">
            <v>0</v>
          </cell>
        </row>
        <row r="1371">
          <cell r="AN1371">
            <v>0</v>
          </cell>
        </row>
        <row r="1373">
          <cell r="AN1373" t="str">
            <v/>
          </cell>
        </row>
        <row r="1375">
          <cell r="AN1375">
            <v>1286967.3202914991</v>
          </cell>
        </row>
        <row r="1376">
          <cell r="AN1376">
            <v>86899.79425843044</v>
          </cell>
        </row>
        <row r="1377">
          <cell r="AN1377">
            <v>3545187.2757239244</v>
          </cell>
        </row>
        <row r="1380">
          <cell r="AN1380">
            <v>19246999.475713968</v>
          </cell>
        </row>
        <row r="1381">
          <cell r="AN1381">
            <v>1</v>
          </cell>
        </row>
        <row r="1382">
          <cell r="AN1382">
            <v>0</v>
          </cell>
        </row>
        <row r="1386">
          <cell r="AN1386">
            <v>1</v>
          </cell>
        </row>
        <row r="1387">
          <cell r="AN1387">
            <v>0</v>
          </cell>
        </row>
        <row r="1391">
          <cell r="AN1391">
            <v>-5331.9305813737446</v>
          </cell>
        </row>
        <row r="1392">
          <cell r="AN1392">
            <v>-360.02753389003232</v>
          </cell>
        </row>
        <row r="1424">
          <cell r="AN1424" t="str">
            <v xml:space="preserve"> 2044</v>
          </cell>
        </row>
        <row r="1427">
          <cell r="AN1427">
            <v>0.1125</v>
          </cell>
        </row>
        <row r="1428">
          <cell r="AN1428">
            <v>0.11250000000000004</v>
          </cell>
        </row>
        <row r="1429">
          <cell r="AN1429">
            <v>37.514630065774526</v>
          </cell>
        </row>
        <row r="1435">
          <cell r="AN1435">
            <v>34305.744666415609</v>
          </cell>
        </row>
        <row r="1436">
          <cell r="AN1436">
            <v>0</v>
          </cell>
        </row>
        <row r="1437">
          <cell r="AN1437">
            <v>1398.9879857099797</v>
          </cell>
        </row>
        <row r="1438">
          <cell r="AN1438">
            <v>34021.060746606709</v>
          </cell>
        </row>
        <row r="1451">
          <cell r="AN1451" t="str">
            <v xml:space="preserve"> 2044</v>
          </cell>
        </row>
        <row r="1466">
          <cell r="AN1466">
            <v>0</v>
          </cell>
        </row>
        <row r="1468">
          <cell r="AN1468">
            <v>354600.6157505422</v>
          </cell>
        </row>
        <row r="1469">
          <cell r="AN1469">
            <v>252598.56936176747</v>
          </cell>
        </row>
        <row r="1475">
          <cell r="AN1475">
            <v>0</v>
          </cell>
        </row>
        <row r="1476">
          <cell r="AN1476">
            <v>0</v>
          </cell>
        </row>
        <row r="1477">
          <cell r="AN1477">
            <v>0</v>
          </cell>
        </row>
        <row r="1480">
          <cell r="AN1480">
            <v>0</v>
          </cell>
        </row>
        <row r="1481">
          <cell r="AN1481">
            <v>0</v>
          </cell>
        </row>
        <row r="1482">
          <cell r="AN1482">
            <v>0</v>
          </cell>
        </row>
        <row r="1486">
          <cell r="AN1486">
            <v>354600.6157505422</v>
          </cell>
        </row>
        <row r="1487">
          <cell r="AN1487">
            <v>252598.56936176747</v>
          </cell>
        </row>
        <row r="1490">
          <cell r="AN1490">
            <v>37.514630065774526</v>
          </cell>
        </row>
        <row r="1491">
          <cell r="AN1491">
            <v>9452.3287349180773</v>
          </cell>
        </row>
        <row r="1492">
          <cell r="AN1492">
            <v>6733.3349394325778</v>
          </cell>
        </row>
        <row r="1498">
          <cell r="AN1498" t="str">
            <v xml:space="preserve"> 2044</v>
          </cell>
        </row>
        <row r="1500">
          <cell r="AN1500">
            <v>1598523.7427500705</v>
          </cell>
        </row>
        <row r="1501">
          <cell r="AN1501">
            <v>1600707.2667986739</v>
          </cell>
        </row>
        <row r="1502">
          <cell r="AN1502">
            <v>1595359.3854427417</v>
          </cell>
        </row>
        <row r="1503">
          <cell r="AN1503">
            <v>1276287.5083541933</v>
          </cell>
        </row>
        <row r="1504">
          <cell r="AN1504">
            <v>0</v>
          </cell>
        </row>
        <row r="1507">
          <cell r="AN1507">
            <v>0</v>
          </cell>
        </row>
        <row r="1508">
          <cell r="AN1508">
            <v>5331.9305813737446</v>
          </cell>
        </row>
        <row r="1530">
          <cell r="AN1530">
            <v>0</v>
          </cell>
        </row>
        <row r="1532">
          <cell r="AN1532">
            <v>0</v>
          </cell>
        </row>
        <row r="1533">
          <cell r="AN1533">
            <v>0</v>
          </cell>
        </row>
        <row r="1534">
          <cell r="AN1534">
            <v>0</v>
          </cell>
        </row>
        <row r="1536">
          <cell r="AN1536" t="str">
            <v>-</v>
          </cell>
        </row>
      </sheetData>
      <sheetData sheetId="2">
        <row r="6">
          <cell r="A6" t="str">
            <v>Включение проектов в суммарные результаты:</v>
          </cell>
        </row>
        <row r="11">
          <cell r="AN11" t="str">
            <v xml:space="preserve"> 2044</v>
          </cell>
        </row>
        <row r="16">
          <cell r="AN16">
            <v>287734.27369501267</v>
          </cell>
        </row>
        <row r="17">
          <cell r="AN17">
            <v>287734.27369501267</v>
          </cell>
        </row>
        <row r="18">
          <cell r="AN18">
            <v>-393.03432874862358</v>
          </cell>
        </row>
        <row r="19">
          <cell r="AN19">
            <v>-393.03432874862358</v>
          </cell>
        </row>
        <row r="20">
          <cell r="AN20">
            <v>0</v>
          </cell>
        </row>
        <row r="21">
          <cell r="AN21">
            <v>0</v>
          </cell>
        </row>
        <row r="22">
          <cell r="AN22">
            <v>0</v>
          </cell>
        </row>
        <row r="23">
          <cell r="AN23">
            <v>0</v>
          </cell>
        </row>
        <row r="24">
          <cell r="AN24">
            <v>8663.6440677966166</v>
          </cell>
        </row>
        <row r="25">
          <cell r="AN25">
            <v>8663.6440677966166</v>
          </cell>
        </row>
        <row r="26">
          <cell r="AN26">
            <v>288127.30802376126</v>
          </cell>
        </row>
        <row r="27">
          <cell r="AN27">
            <v>288127.30802376126</v>
          </cell>
        </row>
        <row r="28">
          <cell r="AN28">
            <v>0</v>
          </cell>
        </row>
        <row r="29">
          <cell r="AN29">
            <v>0</v>
          </cell>
        </row>
        <row r="30">
          <cell r="AN30">
            <v>288127.30802376126</v>
          </cell>
        </row>
        <row r="31">
          <cell r="AN31">
            <v>288127.30802376126</v>
          </cell>
        </row>
        <row r="33">
          <cell r="AN33">
            <v>319071.87708854838</v>
          </cell>
        </row>
        <row r="34">
          <cell r="AN34">
            <v>319071.87708854838</v>
          </cell>
        </row>
        <row r="35">
          <cell r="AN35">
            <v>0</v>
          </cell>
        </row>
        <row r="36">
          <cell r="AN36">
            <v>0</v>
          </cell>
        </row>
        <row r="37">
          <cell r="AN37">
            <v>0</v>
          </cell>
        </row>
        <row r="38">
          <cell r="AN38">
            <v>0</v>
          </cell>
        </row>
        <row r="39">
          <cell r="AN39">
            <v>1595359.3854427417</v>
          </cell>
        </row>
        <row r="40">
          <cell r="AN40">
            <v>1595359.3854427417</v>
          </cell>
        </row>
        <row r="41">
          <cell r="AN41">
            <v>0</v>
          </cell>
        </row>
        <row r="42">
          <cell r="AN42">
            <v>0</v>
          </cell>
        </row>
        <row r="43">
          <cell r="AN43">
            <v>0</v>
          </cell>
        </row>
        <row r="44">
          <cell r="AN44">
            <v>0</v>
          </cell>
        </row>
        <row r="47">
          <cell r="AN47" t="str">
            <v xml:space="preserve"> 2044</v>
          </cell>
        </row>
        <row r="49">
          <cell r="AN49">
            <v>1598523.7427500705</v>
          </cell>
        </row>
        <row r="50">
          <cell r="AN50">
            <v>1598523.7427500705</v>
          </cell>
        </row>
        <row r="51">
          <cell r="AN51">
            <v>3164.3573073287389</v>
          </cell>
        </row>
        <row r="52">
          <cell r="AN52">
            <v>3164.3573073287389</v>
          </cell>
        </row>
        <row r="53">
          <cell r="AN53">
            <v>1965.3091251597</v>
          </cell>
        </row>
        <row r="54">
          <cell r="AN54">
            <v>1965.3091251597</v>
          </cell>
        </row>
        <row r="55">
          <cell r="AN55">
            <v>0</v>
          </cell>
        </row>
        <row r="56">
          <cell r="AN56">
            <v>0</v>
          </cell>
        </row>
        <row r="57">
          <cell r="AN57">
            <v>0</v>
          </cell>
        </row>
        <row r="58">
          <cell r="AN58">
            <v>0</v>
          </cell>
        </row>
        <row r="59">
          <cell r="AN59">
            <v>-4148.8331737631643</v>
          </cell>
        </row>
        <row r="60">
          <cell r="AN60">
            <v>-4148.8331737631643</v>
          </cell>
        </row>
        <row r="61">
          <cell r="AN61">
            <v>0</v>
          </cell>
        </row>
        <row r="62">
          <cell r="AN62">
            <v>0</v>
          </cell>
        </row>
        <row r="63">
          <cell r="AN63">
            <v>5347.8813559322034</v>
          </cell>
        </row>
        <row r="64">
          <cell r="AN64">
            <v>5347.8813559322034</v>
          </cell>
        </row>
        <row r="65">
          <cell r="AN65">
            <v>1595359.3854427417</v>
          </cell>
        </row>
        <row r="66">
          <cell r="AN66">
            <v>1595359.3854427417</v>
          </cell>
        </row>
        <row r="67">
          <cell r="AN67">
            <v>0</v>
          </cell>
        </row>
        <row r="68">
          <cell r="AN68">
            <v>0</v>
          </cell>
        </row>
        <row r="69">
          <cell r="AN69">
            <v>0</v>
          </cell>
        </row>
        <row r="70">
          <cell r="AN70">
            <v>0</v>
          </cell>
        </row>
        <row r="71">
          <cell r="AN71">
            <v>1595359.3854427417</v>
          </cell>
        </row>
        <row r="72">
          <cell r="AN72">
            <v>1595359.3854427417</v>
          </cell>
        </row>
        <row r="73">
          <cell r="AN73">
            <v>0</v>
          </cell>
        </row>
        <row r="74">
          <cell r="AN74">
            <v>0</v>
          </cell>
        </row>
        <row r="75">
          <cell r="AN75">
            <v>0</v>
          </cell>
        </row>
        <row r="76">
          <cell r="AN76">
            <v>0</v>
          </cell>
        </row>
        <row r="77">
          <cell r="AN77">
            <v>0</v>
          </cell>
        </row>
        <row r="78">
          <cell r="AN78">
            <v>0</v>
          </cell>
        </row>
        <row r="79">
          <cell r="AN79">
            <v>0</v>
          </cell>
        </row>
        <row r="80">
          <cell r="AN80">
            <v>0</v>
          </cell>
        </row>
        <row r="81">
          <cell r="AN81">
            <v>0</v>
          </cell>
        </row>
        <row r="82">
          <cell r="AN82">
            <v>0</v>
          </cell>
        </row>
        <row r="83">
          <cell r="AN83">
            <v>1595359.3854427417</v>
          </cell>
        </row>
        <row r="84">
          <cell r="AN84">
            <v>1595359.3854427417</v>
          </cell>
        </row>
        <row r="85">
          <cell r="AN85">
            <v>319071.87708854838</v>
          </cell>
        </row>
        <row r="86">
          <cell r="AN86">
            <v>319071.87708854838</v>
          </cell>
        </row>
        <row r="87">
          <cell r="AN87">
            <v>1276287.5083541933</v>
          </cell>
        </row>
        <row r="88">
          <cell r="AN88">
            <v>1276287.5083541933</v>
          </cell>
        </row>
        <row r="89">
          <cell r="AN89">
            <v>0</v>
          </cell>
        </row>
        <row r="90">
          <cell r="AN90">
            <v>0</v>
          </cell>
        </row>
        <row r="91">
          <cell r="AN91">
            <v>1276287.5083541933</v>
          </cell>
        </row>
        <row r="92">
          <cell r="AN92">
            <v>1276287.5083541933</v>
          </cell>
        </row>
        <row r="93">
          <cell r="AN93">
            <v>18927161.992464341</v>
          </cell>
        </row>
        <row r="94">
          <cell r="AN94">
            <v>18927161.992464341</v>
          </cell>
        </row>
        <row r="147">
          <cell r="AN147" t="str">
            <v xml:space="preserve"> 2044</v>
          </cell>
        </row>
        <row r="149">
          <cell r="AN149">
            <v>1886258.0164450831</v>
          </cell>
        </row>
        <row r="150">
          <cell r="AN150">
            <v>1886258.0164450831</v>
          </cell>
        </row>
        <row r="151">
          <cell r="AN151">
            <v>-2319.064767688446</v>
          </cell>
        </row>
        <row r="152">
          <cell r="AN152">
            <v>-2319.064767688446</v>
          </cell>
        </row>
        <row r="153">
          <cell r="AN153">
            <v>0</v>
          </cell>
        </row>
        <row r="154">
          <cell r="AN154">
            <v>0</v>
          </cell>
        </row>
        <row r="155">
          <cell r="AN155">
            <v>4895.6231450405339</v>
          </cell>
        </row>
        <row r="156">
          <cell r="AN156">
            <v>4895.6231450405339</v>
          </cell>
        </row>
        <row r="157">
          <cell r="AN157">
            <v>-607199.18511230964</v>
          </cell>
        </row>
        <row r="158">
          <cell r="AN158">
            <v>-607199.18511230964</v>
          </cell>
        </row>
        <row r="159">
          <cell r="AN159">
            <v>0</v>
          </cell>
        </row>
        <row r="160">
          <cell r="AN160">
            <v>0</v>
          </cell>
        </row>
        <row r="161">
          <cell r="AN161">
            <v>0</v>
          </cell>
        </row>
        <row r="162">
          <cell r="AN162">
            <v>0</v>
          </cell>
        </row>
        <row r="163">
          <cell r="AN163">
            <v>0</v>
          </cell>
        </row>
        <row r="164">
          <cell r="AN164">
            <v>0</v>
          </cell>
        </row>
        <row r="166">
          <cell r="AN166">
            <v>1281635.3897101255</v>
          </cell>
        </row>
        <row r="168">
          <cell r="AN168">
            <v>0</v>
          </cell>
        </row>
        <row r="169">
          <cell r="AN169">
            <v>0</v>
          </cell>
        </row>
        <row r="170">
          <cell r="AN170">
            <v>0</v>
          </cell>
        </row>
        <row r="171">
          <cell r="AN171">
            <v>0</v>
          </cell>
        </row>
        <row r="172">
          <cell r="AN172">
            <v>0</v>
          </cell>
        </row>
        <row r="173">
          <cell r="AN173">
            <v>0</v>
          </cell>
        </row>
        <row r="174">
          <cell r="AN174">
            <v>5331.9305813737446</v>
          </cell>
        </row>
        <row r="175">
          <cell r="AN175">
            <v>5331.9305813737446</v>
          </cell>
        </row>
        <row r="176">
          <cell r="AN176">
            <v>0</v>
          </cell>
        </row>
        <row r="177">
          <cell r="AN177">
            <v>0</v>
          </cell>
        </row>
        <row r="179">
          <cell r="AN179">
            <v>5331.9305813737446</v>
          </cell>
        </row>
        <row r="181">
          <cell r="AN181">
            <v>0</v>
          </cell>
        </row>
        <row r="182">
          <cell r="AN182">
            <v>0</v>
          </cell>
        </row>
        <row r="183">
          <cell r="AN183">
            <v>0</v>
          </cell>
        </row>
        <row r="184">
          <cell r="AN184">
            <v>0</v>
          </cell>
        </row>
        <row r="185">
          <cell r="AN185">
            <v>0</v>
          </cell>
        </row>
        <row r="186">
          <cell r="AN186">
            <v>0</v>
          </cell>
        </row>
        <row r="187">
          <cell r="AN187">
            <v>0</v>
          </cell>
        </row>
        <row r="188">
          <cell r="AN188">
            <v>0</v>
          </cell>
        </row>
        <row r="189">
          <cell r="AN189">
            <v>0</v>
          </cell>
        </row>
        <row r="190">
          <cell r="AN190">
            <v>0</v>
          </cell>
        </row>
        <row r="191">
          <cell r="AN191">
            <v>0</v>
          </cell>
        </row>
        <row r="192">
          <cell r="AN192">
            <v>0</v>
          </cell>
        </row>
        <row r="193">
          <cell r="AN193">
            <v>0</v>
          </cell>
        </row>
        <row r="194">
          <cell r="AN194">
            <v>0</v>
          </cell>
        </row>
        <row r="196">
          <cell r="AN196">
            <v>0</v>
          </cell>
        </row>
        <row r="198">
          <cell r="AN198">
            <v>1286967.3202914991</v>
          </cell>
        </row>
        <row r="199">
          <cell r="AN199">
            <v>19246999.475713968</v>
          </cell>
        </row>
        <row r="252">
          <cell r="AN252" t="str">
            <v xml:space="preserve"> 2044</v>
          </cell>
        </row>
        <row r="254">
          <cell r="AN254">
            <v>19246999.475713968</v>
          </cell>
        </row>
        <row r="255">
          <cell r="AN255">
            <v>19246999.475713968</v>
          </cell>
        </row>
        <row r="256">
          <cell r="AN256">
            <v>0</v>
          </cell>
        </row>
        <row r="257">
          <cell r="AN257">
            <v>0</v>
          </cell>
        </row>
        <row r="258">
          <cell r="AN258">
            <v>48131.355932203383</v>
          </cell>
        </row>
        <row r="259">
          <cell r="AN259">
            <v>48131.355932203383</v>
          </cell>
        </row>
        <row r="260">
          <cell r="AN260">
            <v>-25.413450084371085</v>
          </cell>
        </row>
        <row r="261">
          <cell r="AN261">
            <v>-25.413450084371085</v>
          </cell>
        </row>
        <row r="262">
          <cell r="AN262">
            <v>0</v>
          </cell>
        </row>
        <row r="263">
          <cell r="AN263">
            <v>0</v>
          </cell>
        </row>
        <row r="264">
          <cell r="AN264">
            <v>0</v>
          </cell>
        </row>
        <row r="265">
          <cell r="AN265">
            <v>0</v>
          </cell>
        </row>
        <row r="266">
          <cell r="AN266">
            <v>8663.6440677966166</v>
          </cell>
        </row>
        <row r="267">
          <cell r="AN267">
            <v>8663.6440677966166</v>
          </cell>
        </row>
        <row r="268">
          <cell r="AN268">
            <v>0</v>
          </cell>
        </row>
        <row r="269">
          <cell r="AN269">
            <v>0</v>
          </cell>
        </row>
        <row r="270">
          <cell r="AN270">
            <v>0</v>
          </cell>
        </row>
        <row r="271">
          <cell r="AN271">
            <v>0</v>
          </cell>
        </row>
        <row r="273">
          <cell r="AN273">
            <v>19303769.062263884</v>
          </cell>
        </row>
        <row r="275">
          <cell r="AN275">
            <v>99491.508474576258</v>
          </cell>
        </row>
        <row r="276">
          <cell r="AN276">
            <v>99491.508474576258</v>
          </cell>
        </row>
        <row r="277">
          <cell r="AN277">
            <v>99491.508474576258</v>
          </cell>
        </row>
        <row r="278">
          <cell r="AN278">
            <v>99491.508474576258</v>
          </cell>
        </row>
        <row r="279">
          <cell r="AN279">
            <v>0</v>
          </cell>
        </row>
        <row r="280">
          <cell r="AN280">
            <v>0</v>
          </cell>
        </row>
        <row r="281">
          <cell r="AN281">
            <v>0</v>
          </cell>
        </row>
        <row r="282">
          <cell r="AN282">
            <v>0</v>
          </cell>
        </row>
        <row r="284">
          <cell r="AN284">
            <v>99491.508474576258</v>
          </cell>
        </row>
        <row r="286">
          <cell r="AN286">
            <v>19403260.570738461</v>
          </cell>
        </row>
        <row r="288">
          <cell r="AN288">
            <v>3.637978807091713E-12</v>
          </cell>
        </row>
        <row r="289">
          <cell r="AN289">
            <v>3.637978807091713E-12</v>
          </cell>
        </row>
        <row r="290">
          <cell r="AN290">
            <v>3.637978807091713E-12</v>
          </cell>
        </row>
        <row r="291">
          <cell r="AN291">
            <v>3.637978807091713E-12</v>
          </cell>
        </row>
        <row r="292">
          <cell r="AN292">
            <v>0</v>
          </cell>
        </row>
        <row r="293">
          <cell r="AN293">
            <v>0</v>
          </cell>
        </row>
        <row r="294">
          <cell r="AN294">
            <v>103778.5782741172</v>
          </cell>
        </row>
        <row r="295">
          <cell r="AN295">
            <v>103778.5782741172</v>
          </cell>
        </row>
        <row r="296">
          <cell r="AN296">
            <v>0</v>
          </cell>
        </row>
        <row r="297">
          <cell r="AN297">
            <v>0</v>
          </cell>
        </row>
        <row r="298">
          <cell r="AN298">
            <v>0</v>
          </cell>
        </row>
        <row r="299">
          <cell r="AN299">
            <v>0</v>
          </cell>
        </row>
        <row r="300">
          <cell r="AN300">
            <v>0</v>
          </cell>
        </row>
        <row r="301">
          <cell r="AN301">
            <v>0</v>
          </cell>
        </row>
        <row r="302">
          <cell r="AN302">
            <v>0</v>
          </cell>
        </row>
        <row r="303">
          <cell r="AN303">
            <v>0</v>
          </cell>
        </row>
        <row r="305">
          <cell r="AN305">
            <v>103778.5782741172</v>
          </cell>
        </row>
        <row r="307">
          <cell r="AN307">
            <v>0</v>
          </cell>
        </row>
        <row r="308">
          <cell r="AN308">
            <v>0</v>
          </cell>
        </row>
        <row r="310">
          <cell r="AN310">
            <v>0</v>
          </cell>
        </row>
        <row r="311">
          <cell r="AN311">
            <v>0</v>
          </cell>
        </row>
        <row r="312">
          <cell r="AN312">
            <v>18927161.992464341</v>
          </cell>
        </row>
        <row r="313">
          <cell r="AN313">
            <v>18927161.992464341</v>
          </cell>
        </row>
        <row r="314">
          <cell r="AN314">
            <v>372320</v>
          </cell>
        </row>
        <row r="315">
          <cell r="AN315">
            <v>372320</v>
          </cell>
        </row>
        <row r="317">
          <cell r="AN317">
            <v>19299481.992464341</v>
          </cell>
        </row>
        <row r="319">
          <cell r="AN319">
            <v>19403260.570738457</v>
          </cell>
        </row>
        <row r="320">
          <cell r="AN320">
            <v>0</v>
          </cell>
        </row>
        <row r="348">
          <cell r="AN348" t="str">
            <v xml:space="preserve"> 2044</v>
          </cell>
        </row>
        <row r="350">
          <cell r="AN350">
            <v>6.8023494062017603E-2</v>
          </cell>
        </row>
        <row r="351">
          <cell r="AN351">
            <v>6.8392067710109319E-2</v>
          </cell>
        </row>
        <row r="352">
          <cell r="AN352">
            <v>12.492359392935072</v>
          </cell>
        </row>
        <row r="353">
          <cell r="AN353">
            <v>1.9795497700177025E-3</v>
          </cell>
        </row>
        <row r="354">
          <cell r="AN354">
            <v>0.79841636018398576</v>
          </cell>
        </row>
        <row r="356">
          <cell r="AN356">
            <v>504.16537403909643</v>
          </cell>
        </row>
        <row r="357">
          <cell r="AN357">
            <v>403.33229923127715</v>
          </cell>
        </row>
        <row r="359">
          <cell r="AN359">
            <v>8.5198021300994353E-2</v>
          </cell>
        </row>
        <row r="360">
          <cell r="AN360">
            <v>8.5659652182414142E-2</v>
          </cell>
        </row>
        <row r="361">
          <cell r="AN361">
            <v>15.646422112463171</v>
          </cell>
        </row>
        <row r="363">
          <cell r="AN363" t="str">
            <v>-</v>
          </cell>
        </row>
        <row r="364">
          <cell r="AN364">
            <v>3.1041193598454715E-13</v>
          </cell>
        </row>
        <row r="366">
          <cell r="AN366">
            <v>186.00918786221533</v>
          </cell>
        </row>
        <row r="367">
          <cell r="AN367">
            <v>185.46191692302415</v>
          </cell>
        </row>
        <row r="368">
          <cell r="AN368">
            <v>185.46216180448724</v>
          </cell>
        </row>
        <row r="369">
          <cell r="AN369">
            <v>19199990.483989768</v>
          </cell>
        </row>
        <row r="371">
          <cell r="AN371">
            <v>0.99465148767673506</v>
          </cell>
        </row>
        <row r="372">
          <cell r="AN372">
            <v>185.96787808643271</v>
          </cell>
        </row>
        <row r="373">
          <cell r="AN373">
            <v>0</v>
          </cell>
        </row>
        <row r="374">
          <cell r="AN374" t="str">
            <v>-</v>
          </cell>
        </row>
        <row r="375">
          <cell r="AN375" t="str">
            <v>-</v>
          </cell>
        </row>
        <row r="453">
          <cell r="AN453" t="str">
            <v xml:space="preserve"> 2044</v>
          </cell>
        </row>
        <row r="457">
          <cell r="AN457">
            <v>0.16</v>
          </cell>
        </row>
        <row r="458">
          <cell r="AN458">
            <v>0.15999999999999992</v>
          </cell>
        </row>
        <row r="459">
          <cell r="AN459">
            <v>155.44316618216098</v>
          </cell>
        </row>
        <row r="462">
          <cell r="AN462">
            <v>1281635.3897101255</v>
          </cell>
        </row>
        <row r="463">
          <cell r="AN463">
            <v>0</v>
          </cell>
        </row>
        <row r="464">
          <cell r="AN464">
            <v>5331.9305813737446</v>
          </cell>
        </row>
        <row r="465">
          <cell r="AN465" t="str">
            <v/>
          </cell>
        </row>
        <row r="467">
          <cell r="AN467" t="str">
            <v/>
          </cell>
        </row>
        <row r="468">
          <cell r="AN468" t="str">
            <v/>
          </cell>
        </row>
        <row r="469">
          <cell r="AN469">
            <v>0</v>
          </cell>
        </row>
        <row r="470">
          <cell r="AN470" t="str">
            <v/>
          </cell>
        </row>
        <row r="471">
          <cell r="AN471" t="str">
            <v/>
          </cell>
        </row>
        <row r="473">
          <cell r="AN473">
            <v>1286967.3202914991</v>
          </cell>
        </row>
        <row r="474">
          <cell r="AN474">
            <v>8279.343195977659</v>
          </cell>
        </row>
        <row r="475">
          <cell r="AN475">
            <v>875878.96295036958</v>
          </cell>
        </row>
        <row r="478">
          <cell r="AN478">
            <v>18874679.475713968</v>
          </cell>
        </row>
        <row r="479">
          <cell r="AN479">
            <v>1</v>
          </cell>
        </row>
        <row r="480">
          <cell r="AN480">
            <v>0</v>
          </cell>
        </row>
        <row r="484">
          <cell r="AN484">
            <v>1</v>
          </cell>
        </row>
        <row r="485">
          <cell r="AN485">
            <v>0</v>
          </cell>
        </row>
        <row r="489">
          <cell r="AN489">
            <v>-5331.9305813737446</v>
          </cell>
        </row>
        <row r="490">
          <cell r="AN490">
            <v>-34.301479520337054</v>
          </cell>
        </row>
        <row r="522">
          <cell r="AN522" t="str">
            <v xml:space="preserve"> 2044</v>
          </cell>
        </row>
        <row r="526">
          <cell r="AN526">
            <v>0.2</v>
          </cell>
        </row>
        <row r="527">
          <cell r="AN527">
            <v>0.19999999999999996</v>
          </cell>
        </row>
        <row r="528">
          <cell r="AN528">
            <v>492.2235242952022</v>
          </cell>
        </row>
        <row r="531">
          <cell r="AN531">
            <v>1281635.3897101255</v>
          </cell>
        </row>
        <row r="532">
          <cell r="AN532" t="str">
            <v/>
          </cell>
        </row>
        <row r="533">
          <cell r="AN533">
            <v>5331.9305813737446</v>
          </cell>
        </row>
        <row r="534">
          <cell r="AN534" t="str">
            <v/>
          </cell>
        </row>
        <row r="535">
          <cell r="AN535">
            <v>0</v>
          </cell>
        </row>
        <row r="536">
          <cell r="AN536">
            <v>0</v>
          </cell>
        </row>
        <row r="537">
          <cell r="AN537">
            <v>0</v>
          </cell>
        </row>
        <row r="538">
          <cell r="AN538">
            <v>0</v>
          </cell>
        </row>
        <row r="539">
          <cell r="AN539" t="str">
            <v/>
          </cell>
        </row>
        <row r="540">
          <cell r="AN540" t="str">
            <v/>
          </cell>
        </row>
        <row r="542">
          <cell r="AN542">
            <v>1286967.3202914991</v>
          </cell>
        </row>
        <row r="543">
          <cell r="AN543">
            <v>2614.5993776592923</v>
          </cell>
        </row>
        <row r="544">
          <cell r="AN544">
            <v>711596.77768437343</v>
          </cell>
        </row>
        <row r="547">
          <cell r="AN547">
            <v>19246999.475713968</v>
          </cell>
        </row>
        <row r="548">
          <cell r="AN548">
            <v>1</v>
          </cell>
        </row>
        <row r="549">
          <cell r="AN549">
            <v>0</v>
          </cell>
        </row>
        <row r="553">
          <cell r="AN553">
            <v>1</v>
          </cell>
        </row>
        <row r="554">
          <cell r="AN554">
            <v>0</v>
          </cell>
        </row>
        <row r="558">
          <cell r="AN558">
            <v>-5331.9305813737446</v>
          </cell>
        </row>
        <row r="559">
          <cell r="AN559">
            <v>-10.832335957547643</v>
          </cell>
        </row>
        <row r="591">
          <cell r="AN591" t="str">
            <v xml:space="preserve"> 2044</v>
          </cell>
        </row>
        <row r="594">
          <cell r="AN594">
            <v>0.2</v>
          </cell>
        </row>
        <row r="595">
          <cell r="AN595">
            <v>0.19999999999999996</v>
          </cell>
        </row>
        <row r="596">
          <cell r="AN596">
            <v>492.2235242952022</v>
          </cell>
        </row>
        <row r="599">
          <cell r="AN599">
            <v>1281635.3897101255</v>
          </cell>
        </row>
        <row r="600">
          <cell r="AN600">
            <v>0</v>
          </cell>
        </row>
        <row r="601">
          <cell r="AN601">
            <v>5331.9305813737446</v>
          </cell>
        </row>
        <row r="602">
          <cell r="AN602">
            <v>0</v>
          </cell>
        </row>
        <row r="603">
          <cell r="AN603">
            <v>0</v>
          </cell>
        </row>
        <row r="604">
          <cell r="AN604" t="str">
            <v/>
          </cell>
        </row>
        <row r="605">
          <cell r="AN605" t="str">
            <v/>
          </cell>
        </row>
        <row r="606">
          <cell r="AN606">
            <v>0</v>
          </cell>
        </row>
        <row r="607">
          <cell r="AN607" t="str">
            <v/>
          </cell>
        </row>
        <row r="609">
          <cell r="AN609">
            <v>1286967.3202914991</v>
          </cell>
        </row>
        <row r="610">
          <cell r="AN610">
            <v>2614.5993776592923</v>
          </cell>
        </row>
        <row r="611">
          <cell r="AN611">
            <v>711596.77768437343</v>
          </cell>
        </row>
        <row r="614">
          <cell r="AN614">
            <v>19246999.475713968</v>
          </cell>
        </row>
        <row r="615">
          <cell r="AN615">
            <v>1</v>
          </cell>
        </row>
        <row r="616">
          <cell r="AN616">
            <v>0</v>
          </cell>
        </row>
        <row r="620">
          <cell r="AN620">
            <v>1</v>
          </cell>
        </row>
        <row r="621">
          <cell r="AN621">
            <v>0</v>
          </cell>
        </row>
        <row r="625">
          <cell r="AN625">
            <v>-5331.9305813737446</v>
          </cell>
        </row>
        <row r="626">
          <cell r="AN626">
            <v>-10.832335957547643</v>
          </cell>
        </row>
        <row r="658">
          <cell r="AN658" t="str">
            <v xml:space="preserve"> 2044</v>
          </cell>
        </row>
        <row r="661">
          <cell r="AN661">
            <v>0.16</v>
          </cell>
        </row>
        <row r="662">
          <cell r="AN662">
            <v>0.15999999999999992</v>
          </cell>
        </row>
        <row r="663">
          <cell r="AN663">
            <v>155.44316618216098</v>
          </cell>
        </row>
        <row r="669">
          <cell r="AN669">
            <v>8279.343195977659</v>
          </cell>
        </row>
        <row r="670">
          <cell r="AN670">
            <v>0</v>
          </cell>
        </row>
        <row r="671">
          <cell r="AN671">
            <v>337.63154752567027</v>
          </cell>
        </row>
        <row r="672">
          <cell r="AN672">
            <v>8210.6376221038608</v>
          </cell>
        </row>
        <row r="685">
          <cell r="A685" t="str">
            <v>ОСНОВНЫЕ ПОКАЗАТЕЛИ КОМПАНИИ</v>
          </cell>
          <cell r="F685" t="str">
            <v>"0"</v>
          </cell>
          <cell r="G685" t="str">
            <v xml:space="preserve"> 2011</v>
          </cell>
          <cell r="H685" t="str">
            <v xml:space="preserve"> 2012</v>
          </cell>
          <cell r="I685" t="str">
            <v xml:space="preserve"> 2013</v>
          </cell>
          <cell r="J685" t="str">
            <v xml:space="preserve"> 2014</v>
          </cell>
          <cell r="K685" t="str">
            <v xml:space="preserve"> 2015</v>
          </cell>
          <cell r="L685" t="str">
            <v xml:space="preserve"> 2016</v>
          </cell>
          <cell r="M685" t="str">
            <v xml:space="preserve"> 2017</v>
          </cell>
          <cell r="N685" t="str">
            <v xml:space="preserve"> 2018</v>
          </cell>
          <cell r="O685" t="str">
            <v xml:space="preserve"> 2019</v>
          </cell>
          <cell r="P685" t="str">
            <v xml:space="preserve"> 2020</v>
          </cell>
          <cell r="Q685" t="str">
            <v xml:space="preserve"> 2021</v>
          </cell>
          <cell r="R685" t="str">
            <v xml:space="preserve"> 2022</v>
          </cell>
          <cell r="S685" t="str">
            <v xml:space="preserve"> 2023</v>
          </cell>
          <cell r="T685" t="str">
            <v xml:space="preserve"> 2024</v>
          </cell>
          <cell r="U685" t="str">
            <v xml:space="preserve"> 2025</v>
          </cell>
          <cell r="V685" t="str">
            <v xml:space="preserve"> 2026</v>
          </cell>
          <cell r="W685" t="str">
            <v xml:space="preserve"> 2027</v>
          </cell>
          <cell r="X685" t="str">
            <v xml:space="preserve"> 2028</v>
          </cell>
          <cell r="Y685" t="str">
            <v xml:space="preserve"> 2029</v>
          </cell>
          <cell r="Z685" t="str">
            <v xml:space="preserve"> 2030</v>
          </cell>
          <cell r="AA685" t="str">
            <v xml:space="preserve"> 2031</v>
          </cell>
          <cell r="AB685" t="str">
            <v xml:space="preserve"> 2032</v>
          </cell>
          <cell r="AC685" t="str">
            <v xml:space="preserve"> 2033</v>
          </cell>
          <cell r="AD685" t="str">
            <v xml:space="preserve"> 2034</v>
          </cell>
          <cell r="AE685" t="str">
            <v xml:space="preserve"> 2035</v>
          </cell>
          <cell r="AF685" t="str">
            <v xml:space="preserve"> 2036</v>
          </cell>
          <cell r="AG685" t="str">
            <v xml:space="preserve"> 2037</v>
          </cell>
          <cell r="AH685" t="str">
            <v xml:space="preserve"> 2038</v>
          </cell>
          <cell r="AI685" t="str">
            <v xml:space="preserve"> 2039</v>
          </cell>
          <cell r="AJ685" t="str">
            <v xml:space="preserve"> 2040</v>
          </cell>
          <cell r="AK685" t="str">
            <v xml:space="preserve"> 2041</v>
          </cell>
          <cell r="AL685" t="str">
            <v xml:space="preserve"> 2042</v>
          </cell>
          <cell r="AM685" t="str">
            <v xml:space="preserve"> 2043</v>
          </cell>
          <cell r="AN685" t="str">
            <v xml:space="preserve"> 2044</v>
          </cell>
          <cell r="AP685" t="str">
            <v>ИТОГО</v>
          </cell>
        </row>
        <row r="687">
          <cell r="A687" t="str">
            <v>Выручка от реализации (без НДС)</v>
          </cell>
          <cell r="C687" t="str">
            <v>тыс. руб.</v>
          </cell>
          <cell r="D687" t="str">
            <v>int_sum</v>
          </cell>
          <cell r="G687">
            <v>0</v>
          </cell>
          <cell r="H687">
            <v>0</v>
          </cell>
          <cell r="I687">
            <v>13932.214910074892</v>
          </cell>
          <cell r="J687">
            <v>47683.553425823287</v>
          </cell>
          <cell r="K687">
            <v>83474.267644264779</v>
          </cell>
          <cell r="L687">
            <v>128306.90555820533</v>
          </cell>
          <cell r="M687">
            <v>173874.18658930511</v>
          </cell>
          <cell r="N687">
            <v>264713.78940518433</v>
          </cell>
          <cell r="O687">
            <v>321932.69311507419</v>
          </cell>
          <cell r="P687">
            <v>384559.33301572665</v>
          </cell>
          <cell r="Q687">
            <v>476853.57293950103</v>
          </cell>
          <cell r="R687">
            <v>502603.66587823408</v>
          </cell>
          <cell r="S687">
            <v>529744.26383565878</v>
          </cell>
          <cell r="T687">
            <v>558350.45408278436</v>
          </cell>
          <cell r="U687">
            <v>588501.37860325479</v>
          </cell>
          <cell r="V687">
            <v>620280.45304783061</v>
          </cell>
          <cell r="W687">
            <v>653775.59751241351</v>
          </cell>
          <cell r="X687">
            <v>689079.47977808386</v>
          </cell>
          <cell r="Y687">
            <v>726289.7716861004</v>
          </cell>
          <cell r="Z687">
            <v>765509.41935714986</v>
          </cell>
          <cell r="AA687">
            <v>806846.92800243595</v>
          </cell>
          <cell r="AB687">
            <v>850416.66211456759</v>
          </cell>
          <cell r="AC687">
            <v>896339.16186875431</v>
          </cell>
          <cell r="AD687">
            <v>944741.47660966706</v>
          </cell>
          <cell r="AE687">
            <v>995757.51634658908</v>
          </cell>
          <cell r="AF687">
            <v>1049528.4222293049</v>
          </cell>
          <cell r="AG687">
            <v>1106202.9570296872</v>
          </cell>
          <cell r="AH687">
            <v>1165937.9167092906</v>
          </cell>
          <cell r="AI687">
            <v>1228898.5642115923</v>
          </cell>
          <cell r="AJ687">
            <v>1295259.0866790183</v>
          </cell>
          <cell r="AK687">
            <v>1365203.0773596854</v>
          </cell>
          <cell r="AL687">
            <v>1438924.0435371085</v>
          </cell>
          <cell r="AM687">
            <v>1516625.9418881121</v>
          </cell>
          <cell r="AN687">
            <v>1598523.7427500705</v>
          </cell>
          <cell r="AP687">
            <v>23788670.497720554</v>
          </cell>
        </row>
        <row r="688">
          <cell r="A688" t="str">
            <v>Прибыль до налога, процентов и амортизации (EBITDA)</v>
          </cell>
          <cell r="C688" t="str">
            <v>тыс. руб.</v>
          </cell>
          <cell r="D688" t="str">
            <v>int_sum</v>
          </cell>
          <cell r="G688">
            <v>729.37594599999989</v>
          </cell>
          <cell r="H688">
            <v>770.95037492199992</v>
          </cell>
          <cell r="I688">
            <v>14727.667607803236</v>
          </cell>
          <cell r="J688">
            <v>48481.38986518138</v>
          </cell>
          <cell r="K688">
            <v>84274.349997775033</v>
          </cell>
          <cell r="L688">
            <v>129100.61465012164</v>
          </cell>
          <cell r="M688">
            <v>174663.25151313728</v>
          </cell>
          <cell r="N688">
            <v>265445.32443523098</v>
          </cell>
          <cell r="O688">
            <v>322650.957573116</v>
          </cell>
          <cell r="P688">
            <v>385260.7605238395</v>
          </cell>
          <cell r="Q688">
            <v>477504.93720537337</v>
          </cell>
          <cell r="R688">
            <v>503290.20381446352</v>
          </cell>
          <cell r="S688">
            <v>530467.87482044462</v>
          </cell>
          <cell r="T688">
            <v>559113.14006074867</v>
          </cell>
          <cell r="U688">
            <v>589305.24962402915</v>
          </cell>
          <cell r="V688">
            <v>621127.73310372676</v>
          </cell>
          <cell r="W688">
            <v>654668.63069132809</v>
          </cell>
          <cell r="X688">
            <v>690020.73674865975</v>
          </cell>
          <cell r="Y688">
            <v>727281.85653308744</v>
          </cell>
          <cell r="Z688">
            <v>766555.0767858742</v>
          </cell>
          <cell r="AA688">
            <v>807949.05093231134</v>
          </cell>
          <cell r="AB688">
            <v>851578.2996826563</v>
          </cell>
          <cell r="AC688">
            <v>897563.52786551986</v>
          </cell>
          <cell r="AD688">
            <v>946031.95837025787</v>
          </cell>
          <cell r="AE688">
            <v>997117.68412225181</v>
          </cell>
          <cell r="AF688">
            <v>1050962.0390648535</v>
          </cell>
          <cell r="AG688">
            <v>1107713.9891743553</v>
          </cell>
          <cell r="AH688">
            <v>1167530.5445897707</v>
          </cell>
          <cell r="AI688">
            <v>1230577.1939976185</v>
          </cell>
          <cell r="AJ688">
            <v>1297028.3624734899</v>
          </cell>
          <cell r="AK688">
            <v>1367067.8940470584</v>
          </cell>
          <cell r="AL688">
            <v>1440889.5603255997</v>
          </cell>
          <cell r="AM688">
            <v>1518697.5965831818</v>
          </cell>
          <cell r="AN688">
            <v>1600707.2667986739</v>
          </cell>
          <cell r="AP688">
            <v>23826855.049902461</v>
          </cell>
        </row>
        <row r="689">
          <cell r="A689" t="str">
            <v>Прибыль до налога и процентов по кредитам (EBIT)</v>
          </cell>
          <cell r="C689" t="str">
            <v>тыс. руб.</v>
          </cell>
          <cell r="D689" t="str">
            <v>int_sum</v>
          </cell>
          <cell r="G689">
            <v>729.37594599999989</v>
          </cell>
          <cell r="H689">
            <v>770.95037492199992</v>
          </cell>
          <cell r="I689">
            <v>12609.430319667643</v>
          </cell>
          <cell r="J689">
            <v>43133.508509249179</v>
          </cell>
          <cell r="K689">
            <v>78926.468641842832</v>
          </cell>
          <cell r="L689">
            <v>123752.73329418944</v>
          </cell>
          <cell r="M689">
            <v>169315.37015720506</v>
          </cell>
          <cell r="N689">
            <v>260097.4430792988</v>
          </cell>
          <cell r="O689">
            <v>317303.07621718379</v>
          </cell>
          <cell r="P689">
            <v>379912.87916790729</v>
          </cell>
          <cell r="Q689">
            <v>472157.05584944115</v>
          </cell>
          <cell r="R689">
            <v>497942.3224585313</v>
          </cell>
          <cell r="S689">
            <v>525119.9934645124</v>
          </cell>
          <cell r="T689">
            <v>553765.25870481646</v>
          </cell>
          <cell r="U689">
            <v>583957.36826809694</v>
          </cell>
          <cell r="V689">
            <v>615779.85174779454</v>
          </cell>
          <cell r="W689">
            <v>649320.74933539587</v>
          </cell>
          <cell r="X689">
            <v>684672.85539272754</v>
          </cell>
          <cell r="Y689">
            <v>721933.97517715523</v>
          </cell>
          <cell r="Z689">
            <v>761207.19542994199</v>
          </cell>
          <cell r="AA689">
            <v>802601.16957637912</v>
          </cell>
          <cell r="AB689">
            <v>846230.41832672409</v>
          </cell>
          <cell r="AC689">
            <v>892215.64650958765</v>
          </cell>
          <cell r="AD689">
            <v>940684.07701432565</v>
          </cell>
          <cell r="AE689">
            <v>991769.8027663196</v>
          </cell>
          <cell r="AF689">
            <v>1045614.1577089212</v>
          </cell>
          <cell r="AG689">
            <v>1102366.1078184231</v>
          </cell>
          <cell r="AH689">
            <v>1162182.6632338385</v>
          </cell>
          <cell r="AI689">
            <v>1225229.3126416863</v>
          </cell>
          <cell r="AJ689">
            <v>1291680.4811175577</v>
          </cell>
          <cell r="AK689">
            <v>1361720.0126911262</v>
          </cell>
          <cell r="AL689">
            <v>1435541.6789696675</v>
          </cell>
          <cell r="AM689">
            <v>1513349.7152272495</v>
          </cell>
          <cell r="AN689">
            <v>1595359.3854427417</v>
          </cell>
          <cell r="AP689">
            <v>23658952.490580421</v>
          </cell>
        </row>
        <row r="690">
          <cell r="A690" t="str">
            <v>Чистая прибыль</v>
          </cell>
          <cell r="C690" t="str">
            <v>тыс. руб.</v>
          </cell>
          <cell r="D690" t="str">
            <v>int_sum</v>
          </cell>
          <cell r="G690">
            <v>583.50075679999986</v>
          </cell>
          <cell r="H690">
            <v>616.76029993759994</v>
          </cell>
          <cell r="I690">
            <v>10087.544255734114</v>
          </cell>
          <cell r="J690">
            <v>34506.806807399342</v>
          </cell>
          <cell r="K690">
            <v>63141.174913474264</v>
          </cell>
          <cell r="L690">
            <v>99002.186635351551</v>
          </cell>
          <cell r="M690">
            <v>135452.29612576406</v>
          </cell>
          <cell r="N690">
            <v>208077.95446343903</v>
          </cell>
          <cell r="O690">
            <v>253842.46097374702</v>
          </cell>
          <cell r="P690">
            <v>303930.30333432584</v>
          </cell>
          <cell r="Q690">
            <v>377725.64467955293</v>
          </cell>
          <cell r="R690">
            <v>398353.85796682502</v>
          </cell>
          <cell r="S690">
            <v>420095.9947716099</v>
          </cell>
          <cell r="T690">
            <v>443012.20696385315</v>
          </cell>
          <cell r="U690">
            <v>467165.89461447753</v>
          </cell>
          <cell r="V690">
            <v>492623.88139823562</v>
          </cell>
          <cell r="W690">
            <v>519456.59946831671</v>
          </cell>
          <cell r="X690">
            <v>547738.284314182</v>
          </cell>
          <cell r="Y690">
            <v>577547.18014172418</v>
          </cell>
          <cell r="Z690">
            <v>608965.75634395354</v>
          </cell>
          <cell r="AA690">
            <v>642080.93566110334</v>
          </cell>
          <cell r="AB690">
            <v>676984.33466137922</v>
          </cell>
          <cell r="AC690">
            <v>713772.51720767014</v>
          </cell>
          <cell r="AD690">
            <v>752547.26161146048</v>
          </cell>
          <cell r="AE690">
            <v>793415.8422130557</v>
          </cell>
          <cell r="AF690">
            <v>836491.32616713701</v>
          </cell>
          <cell r="AG690">
            <v>881892.88625473843</v>
          </cell>
          <cell r="AH690">
            <v>929746.13058707083</v>
          </cell>
          <cell r="AI690">
            <v>980183.45011334901</v>
          </cell>
          <cell r="AJ690">
            <v>1033344.3848940462</v>
          </cell>
          <cell r="AK690">
            <v>1089376.0101529011</v>
          </cell>
          <cell r="AL690">
            <v>1148433.3431757339</v>
          </cell>
          <cell r="AM690">
            <v>1210679.7721817996</v>
          </cell>
          <cell r="AN690">
            <v>1276287.5083541933</v>
          </cell>
          <cell r="AP690">
            <v>18927161.992464341</v>
          </cell>
        </row>
        <row r="691">
          <cell r="A691" t="str">
            <v>Дивиденды</v>
          </cell>
          <cell r="C691" t="str">
            <v>тыс. руб.</v>
          </cell>
          <cell r="D691" t="str">
            <v>int_sum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  <cell r="M691">
            <v>0</v>
          </cell>
          <cell r="N691">
            <v>0</v>
          </cell>
          <cell r="O691">
            <v>0</v>
          </cell>
          <cell r="P691">
            <v>0</v>
          </cell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  <cell r="AD691">
            <v>0</v>
          </cell>
          <cell r="AE691">
            <v>0</v>
          </cell>
          <cell r="AF691">
            <v>0</v>
          </cell>
          <cell r="AG691">
            <v>0</v>
          </cell>
          <cell r="AH691">
            <v>0</v>
          </cell>
          <cell r="AI691">
            <v>0</v>
          </cell>
          <cell r="AJ691">
            <v>0</v>
          </cell>
          <cell r="AK691">
            <v>0</v>
          </cell>
          <cell r="AL691">
            <v>0</v>
          </cell>
          <cell r="AM691">
            <v>0</v>
          </cell>
          <cell r="AN691">
            <v>0</v>
          </cell>
          <cell r="AP691">
            <v>0</v>
          </cell>
        </row>
        <row r="694">
          <cell r="A694" t="str">
            <v>Инвестиции в постоянные активы</v>
          </cell>
          <cell r="C694" t="str">
            <v>тыс. руб.</v>
          </cell>
          <cell r="D694" t="str">
            <v>int_sum</v>
          </cell>
          <cell r="F694">
            <v>0</v>
          </cell>
          <cell r="G694">
            <v>-17700</v>
          </cell>
          <cell r="H694">
            <v>-154500</v>
          </cell>
          <cell r="I694">
            <v>-164272</v>
          </cell>
          <cell r="J694">
            <v>-35848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  <cell r="AA694">
            <v>0</v>
          </cell>
          <cell r="AB694">
            <v>0</v>
          </cell>
          <cell r="AC694">
            <v>0</v>
          </cell>
          <cell r="AD694">
            <v>0</v>
          </cell>
          <cell r="AE694">
            <v>0</v>
          </cell>
          <cell r="AF694">
            <v>0</v>
          </cell>
          <cell r="AG694">
            <v>0</v>
          </cell>
          <cell r="AH694">
            <v>0</v>
          </cell>
          <cell r="AI694">
            <v>0</v>
          </cell>
          <cell r="AJ694">
            <v>0</v>
          </cell>
          <cell r="AK694">
            <v>0</v>
          </cell>
          <cell r="AL694">
            <v>0</v>
          </cell>
          <cell r="AM694">
            <v>0</v>
          </cell>
          <cell r="AN694">
            <v>0</v>
          </cell>
          <cell r="AP694">
            <v>-372320</v>
          </cell>
        </row>
        <row r="695">
          <cell r="A695" t="str">
            <v>Инвестиции в чистый оборотный капитал</v>
          </cell>
          <cell r="C695" t="str">
            <v>тыс. руб.</v>
          </cell>
          <cell r="D695" t="str">
            <v>int_sum</v>
          </cell>
          <cell r="F695">
            <v>0</v>
          </cell>
          <cell r="G695">
            <v>36.468797299999999</v>
          </cell>
          <cell r="H695">
            <v>2.0787214460999976</v>
          </cell>
          <cell r="I695">
            <v>602.92912887879959</v>
          </cell>
          <cell r="J695">
            <v>1526.1332778269384</v>
          </cell>
          <cell r="K695">
            <v>1789.5691924177722</v>
          </cell>
          <cell r="L695">
            <v>2401.4411257682314</v>
          </cell>
          <cell r="M695">
            <v>4737.5218468084086</v>
          </cell>
          <cell r="N695">
            <v>5899.7565061754685</v>
          </cell>
          <cell r="O695">
            <v>3718.0059706417815</v>
          </cell>
          <cell r="P695">
            <v>4069.21085406165</v>
          </cell>
          <cell r="Q695">
            <v>5994.8924830144242</v>
          </cell>
          <cell r="R695">
            <v>1676.4517064953543</v>
          </cell>
          <cell r="S695">
            <v>1766.980098646105</v>
          </cell>
          <cell r="T695">
            <v>1862.3970239730043</v>
          </cell>
          <cell r="U695">
            <v>1962.966463267534</v>
          </cell>
          <cell r="V695">
            <v>2068.9666522839834</v>
          </cell>
          <cell r="W695">
            <v>2180.6908515073155</v>
          </cell>
          <cell r="X695">
            <v>2298.4481574887104</v>
          </cell>
          <cell r="Y695">
            <v>2422.5643579931129</v>
          </cell>
          <cell r="Z695">
            <v>2553.3828333247293</v>
          </cell>
          <cell r="AA695">
            <v>2691.265506324271</v>
          </cell>
          <cell r="AB695">
            <v>2836.5938436657816</v>
          </cell>
          <cell r="AC695">
            <v>2989.7699112237387</v>
          </cell>
          <cell r="AD695">
            <v>3151.2174864298067</v>
          </cell>
          <cell r="AE695">
            <v>3321.3832306970144</v>
          </cell>
          <cell r="AF695">
            <v>3500.7379251546736</v>
          </cell>
          <cell r="AG695">
            <v>3689.77777311299</v>
          </cell>
          <cell r="AH695">
            <v>3889.0257728611177</v>
          </cell>
          <cell r="AI695">
            <v>4099.0331645956176</v>
          </cell>
          <cell r="AJ695">
            <v>4320.380955483779</v>
          </cell>
          <cell r="AK695">
            <v>4553.6815270799125</v>
          </cell>
          <cell r="AL695">
            <v>4799.5803295422375</v>
          </cell>
          <cell r="AM695">
            <v>5058.757667337457</v>
          </cell>
          <cell r="AN695">
            <v>5331.9305813737446</v>
          </cell>
          <cell r="AP695">
            <v>103803.99172420157</v>
          </cell>
        </row>
        <row r="698">
          <cell r="A698" t="str">
            <v>ЭФФЕКТИВНОСТЬ ПОЛНЫХ ИНВЕСТИЦИОННЫХ ЗАТРАТ</v>
          </cell>
        </row>
        <row r="699">
          <cell r="A699" t="str">
            <v>Ставка сравнения (дисконтирования)</v>
          </cell>
          <cell r="B699">
            <v>0.16</v>
          </cell>
        </row>
        <row r="700">
          <cell r="A700" t="str">
            <v>NPV</v>
          </cell>
          <cell r="B700">
            <v>875878.96295036958</v>
          </cell>
          <cell r="C700" t="str">
            <v>тыс. руб.</v>
          </cell>
        </row>
        <row r="701">
          <cell r="A701" t="str">
            <v>IRR</v>
          </cell>
          <cell r="B701">
            <v>0.37479563004693173</v>
          </cell>
        </row>
        <row r="702">
          <cell r="A702" t="str">
            <v>Дисконтированный срок окупаемости</v>
          </cell>
          <cell r="B702">
            <v>8.0678005188566093</v>
          </cell>
          <cell r="C702" t="str">
            <v>лет</v>
          </cell>
        </row>
        <row r="704">
          <cell r="A704" t="str">
            <v>ЭФФЕКТИВНОСТЬ ДЛЯ СОБСТВЕННОГО КАПИТАЛА</v>
          </cell>
        </row>
        <row r="705">
          <cell r="A705" t="str">
            <v>Ставка сравнения (дисконтирования)</v>
          </cell>
          <cell r="B705">
            <v>0.2</v>
          </cell>
        </row>
        <row r="706">
          <cell r="A706" t="str">
            <v>NPV</v>
          </cell>
          <cell r="B706">
            <v>711596.77768437343</v>
          </cell>
          <cell r="C706" t="str">
            <v>тыс. руб.</v>
          </cell>
        </row>
        <row r="707">
          <cell r="A707" t="str">
            <v>IRR</v>
          </cell>
          <cell r="B707" t="str">
            <v>нет</v>
          </cell>
        </row>
        <row r="708">
          <cell r="A708" t="str">
            <v>Дисконтированный срок окупаемости</v>
          </cell>
          <cell r="B708" t="str">
            <v>нет</v>
          </cell>
          <cell r="C708" t="str">
            <v>лет</v>
          </cell>
        </row>
        <row r="710">
          <cell r="A710" t="str">
            <v>ЭФФЕКТИВНОСТЬ ДЛЯ БАНКА</v>
          </cell>
        </row>
        <row r="711">
          <cell r="A711" t="str">
            <v>Ставка сравнения (дисконтирования)</v>
          </cell>
          <cell r="B711">
            <v>0.2</v>
          </cell>
        </row>
        <row r="712">
          <cell r="A712" t="str">
            <v>NPV</v>
          </cell>
          <cell r="B712">
            <v>711596.77768437343</v>
          </cell>
          <cell r="C712" t="str">
            <v>тыс. руб.</v>
          </cell>
        </row>
        <row r="713">
          <cell r="A713" t="str">
            <v>Максимальная ставка кредитования</v>
          </cell>
          <cell r="B713" t="str">
            <v>нет</v>
          </cell>
        </row>
        <row r="714">
          <cell r="A714" t="str">
            <v>Дисконтированный срок окупаемости</v>
          </cell>
          <cell r="B714" t="str">
            <v>нет</v>
          </cell>
          <cell r="C714" t="str">
            <v>лет</v>
          </cell>
        </row>
        <row r="717">
          <cell r="A717" t="str">
            <v>Собственные средства и целевое финансирование</v>
          </cell>
          <cell r="C717" t="str">
            <v>тыс. руб.</v>
          </cell>
          <cell r="D717" t="str">
            <v>int_sum</v>
          </cell>
          <cell r="F717">
            <v>0</v>
          </cell>
          <cell r="G717">
            <v>17700</v>
          </cell>
          <cell r="H717">
            <v>154500</v>
          </cell>
          <cell r="I717">
            <v>164272</v>
          </cell>
          <cell r="J717">
            <v>35848</v>
          </cell>
          <cell r="K717">
            <v>0</v>
          </cell>
          <cell r="L717">
            <v>0</v>
          </cell>
          <cell r="M717">
            <v>0</v>
          </cell>
          <cell r="N717">
            <v>0</v>
          </cell>
          <cell r="O717">
            <v>0</v>
          </cell>
          <cell r="P717">
            <v>0</v>
          </cell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U717">
            <v>0</v>
          </cell>
          <cell r="V717">
            <v>0</v>
          </cell>
          <cell r="W717">
            <v>0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0</v>
          </cell>
          <cell r="AC717">
            <v>0</v>
          </cell>
          <cell r="AD717">
            <v>0</v>
          </cell>
          <cell r="AE717">
            <v>0</v>
          </cell>
          <cell r="AF717">
            <v>0</v>
          </cell>
          <cell r="AG717">
            <v>0</v>
          </cell>
          <cell r="AH717">
            <v>0</v>
          </cell>
          <cell r="AI717">
            <v>0</v>
          </cell>
          <cell r="AJ717">
            <v>0</v>
          </cell>
          <cell r="AK717">
            <v>0</v>
          </cell>
          <cell r="AL717">
            <v>0</v>
          </cell>
          <cell r="AM717">
            <v>0</v>
          </cell>
          <cell r="AN717">
            <v>0</v>
          </cell>
          <cell r="AP717">
            <v>372320</v>
          </cell>
        </row>
        <row r="719">
          <cell r="A719" t="str">
            <v>Привлечение кредитов</v>
          </cell>
          <cell r="C719" t="str">
            <v>тыс. руб.</v>
          </cell>
          <cell r="D719" t="str">
            <v>int_sum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0</v>
          </cell>
          <cell r="AE719">
            <v>0</v>
          </cell>
          <cell r="AF719">
            <v>0</v>
          </cell>
          <cell r="AG719">
            <v>0</v>
          </cell>
          <cell r="AH719">
            <v>0</v>
          </cell>
          <cell r="AI719">
            <v>0</v>
          </cell>
          <cell r="AJ719">
            <v>0</v>
          </cell>
          <cell r="AK719">
            <v>0</v>
          </cell>
          <cell r="AL719">
            <v>0</v>
          </cell>
          <cell r="AM719">
            <v>0</v>
          </cell>
          <cell r="AN719">
            <v>0</v>
          </cell>
          <cell r="AP719">
            <v>0</v>
          </cell>
        </row>
        <row r="720">
          <cell r="A720" t="str">
            <v>Погашение задолженности</v>
          </cell>
          <cell r="C720" t="str">
            <v>тыс. руб.</v>
          </cell>
          <cell r="D720" t="str">
            <v>int_sum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  <cell r="O720">
            <v>0</v>
          </cell>
          <cell r="P720">
            <v>0</v>
          </cell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  <cell r="AK720">
            <v>0</v>
          </cell>
          <cell r="AL720">
            <v>0</v>
          </cell>
          <cell r="AM720">
            <v>0</v>
          </cell>
          <cell r="AN720">
            <v>0</v>
          </cell>
          <cell r="AP720">
            <v>0</v>
          </cell>
        </row>
        <row r="721">
          <cell r="A721" t="str">
            <v>Выплаты процентов по кредитам</v>
          </cell>
          <cell r="C721" t="str">
            <v>тыс. руб.</v>
          </cell>
          <cell r="D721" t="str">
            <v>int_sum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  <cell r="O721">
            <v>0</v>
          </cell>
          <cell r="P721">
            <v>0</v>
          </cell>
          <cell r="Q721">
            <v>0</v>
          </cell>
          <cell r="R721">
            <v>0</v>
          </cell>
          <cell r="S721">
            <v>0</v>
          </cell>
          <cell r="T721">
            <v>0</v>
          </cell>
          <cell r="U721">
            <v>0</v>
          </cell>
          <cell r="V721">
            <v>0</v>
          </cell>
          <cell r="W721">
            <v>0</v>
          </cell>
          <cell r="X721">
            <v>0</v>
          </cell>
          <cell r="Y721">
            <v>0</v>
          </cell>
          <cell r="Z721">
            <v>0</v>
          </cell>
          <cell r="AA721">
            <v>0</v>
          </cell>
          <cell r="AB721">
            <v>0</v>
          </cell>
          <cell r="AC721">
            <v>0</v>
          </cell>
          <cell r="AD721">
            <v>0</v>
          </cell>
          <cell r="AE721">
            <v>0</v>
          </cell>
          <cell r="AF721">
            <v>0</v>
          </cell>
          <cell r="AG721">
            <v>0</v>
          </cell>
          <cell r="AH721">
            <v>0</v>
          </cell>
          <cell r="AI721">
            <v>0</v>
          </cell>
          <cell r="AJ721">
            <v>0</v>
          </cell>
          <cell r="AK721">
            <v>0</v>
          </cell>
          <cell r="AL721">
            <v>0</v>
          </cell>
          <cell r="AM721">
            <v>0</v>
          </cell>
          <cell r="AN721">
            <v>0</v>
          </cell>
          <cell r="AP721">
            <v>0</v>
          </cell>
        </row>
        <row r="723">
          <cell r="A723" t="str">
            <v>Общий коэффициент покрытия долга</v>
          </cell>
          <cell r="D723" t="str">
            <v>int_avg</v>
          </cell>
          <cell r="G723" t="str">
            <v>-</v>
          </cell>
          <cell r="H723" t="str">
            <v>-</v>
          </cell>
          <cell r="I723" t="str">
            <v>-</v>
          </cell>
          <cell r="J723" t="str">
            <v>-</v>
          </cell>
          <cell r="K723" t="str">
            <v>-</v>
          </cell>
          <cell r="L723" t="str">
            <v>-</v>
          </cell>
          <cell r="M723" t="str">
            <v>-</v>
          </cell>
          <cell r="N723" t="str">
            <v>-</v>
          </cell>
          <cell r="O723" t="str">
            <v>-</v>
          </cell>
          <cell r="P723" t="str">
            <v>-</v>
          </cell>
          <cell r="Q723" t="str">
            <v>-</v>
          </cell>
          <cell r="R723" t="str">
            <v>-</v>
          </cell>
          <cell r="S723" t="str">
            <v>-</v>
          </cell>
          <cell r="T723" t="str">
            <v>-</v>
          </cell>
          <cell r="U723" t="str">
            <v>-</v>
          </cell>
          <cell r="V723" t="str">
            <v>-</v>
          </cell>
          <cell r="W723" t="str">
            <v>-</v>
          </cell>
          <cell r="X723" t="str">
            <v>-</v>
          </cell>
          <cell r="Y723" t="str">
            <v>-</v>
          </cell>
          <cell r="Z723" t="str">
            <v>-</v>
          </cell>
          <cell r="AA723" t="str">
            <v>-</v>
          </cell>
          <cell r="AB723" t="str">
            <v>-</v>
          </cell>
          <cell r="AC723" t="str">
            <v>-</v>
          </cell>
          <cell r="AD723" t="str">
            <v>-</v>
          </cell>
          <cell r="AE723" t="str">
            <v>-</v>
          </cell>
          <cell r="AF723" t="str">
            <v>-</v>
          </cell>
          <cell r="AG723" t="str">
            <v>-</v>
          </cell>
          <cell r="AH723" t="str">
            <v>-</v>
          </cell>
          <cell r="AI723" t="str">
            <v>-</v>
          </cell>
          <cell r="AJ723" t="str">
            <v>-</v>
          </cell>
          <cell r="AK723" t="str">
            <v>-</v>
          </cell>
          <cell r="AL723" t="str">
            <v>-</v>
          </cell>
          <cell r="AM723" t="str">
            <v>-</v>
          </cell>
          <cell r="AN723" t="str">
            <v>-</v>
          </cell>
        </row>
      </sheetData>
      <sheetData sheetId="3">
        <row r="7">
          <cell r="E7" t="str">
            <v>Проект</v>
          </cell>
        </row>
        <row r="9">
          <cell r="E9">
            <v>1</v>
          </cell>
        </row>
        <row r="13">
          <cell r="A13" t="str">
            <v>Эффективность полных затрат - NPV</v>
          </cell>
          <cell r="E13" t="str">
            <v>NPV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A14" t="str">
            <v>Эффективность полных затрат - PBP</v>
          </cell>
          <cell r="E14" t="str">
            <v>PBP</v>
          </cell>
          <cell r="F14" t="str">
            <v>нет</v>
          </cell>
          <cell r="G14" t="str">
            <v>нет</v>
          </cell>
          <cell r="H14" t="str">
            <v>нет</v>
          </cell>
          <cell r="I14" t="str">
            <v>нет</v>
          </cell>
          <cell r="J14" t="str">
            <v>нет</v>
          </cell>
          <cell r="K14" t="str">
            <v>нет</v>
          </cell>
          <cell r="L14" t="str">
            <v>нет</v>
          </cell>
        </row>
        <row r="15">
          <cell r="A15" t="str">
            <v>Эффективность для собственного капитала - NPV</v>
          </cell>
          <cell r="E15" t="str">
            <v>NPV_OWN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A16" t="str">
            <v>Эффективность для собственного капитала - PBP</v>
          </cell>
          <cell r="E16" t="str">
            <v>PBP_OWN</v>
          </cell>
          <cell r="F16" t="str">
            <v>нет</v>
          </cell>
          <cell r="G16" t="str">
            <v>нет</v>
          </cell>
          <cell r="H16" t="str">
            <v>нет</v>
          </cell>
          <cell r="I16" t="str">
            <v>нет</v>
          </cell>
          <cell r="J16" t="str">
            <v>нет</v>
          </cell>
          <cell r="K16" t="str">
            <v>нет</v>
          </cell>
          <cell r="L16" t="str">
            <v>нет</v>
          </cell>
        </row>
        <row r="17">
          <cell r="A17" t="str">
            <v>Эффективность для банка - NPV</v>
          </cell>
          <cell r="E17" t="str">
            <v>NPV_BANK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A18" t="str">
            <v>Эффективность для банка - PBP</v>
          </cell>
          <cell r="E18" t="str">
            <v>PBP_BANK</v>
          </cell>
          <cell r="F18" t="str">
            <v>нет</v>
          </cell>
          <cell r="G18" t="str">
            <v>нет</v>
          </cell>
          <cell r="H18" t="str">
            <v>нет</v>
          </cell>
          <cell r="I18" t="str">
            <v>нет</v>
          </cell>
          <cell r="J18" t="str">
            <v>нет</v>
          </cell>
          <cell r="K18" t="str">
            <v>нет</v>
          </cell>
          <cell r="L18" t="str">
            <v>нет</v>
          </cell>
        </row>
        <row r="19">
          <cell r="A19" t="str">
            <v>Суммарная чистая прибыль</v>
          </cell>
          <cell r="E19" t="str">
            <v>TotalProfit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49">
          <cell r="A49" t="str">
            <v>Изменения суммарных результатов для компании:</v>
          </cell>
          <cell r="F49" t="str">
            <v>Отклонение изучаемого параметра от плановых значений (100% - плановое значение)</v>
          </cell>
        </row>
        <row r="50">
          <cell r="F50">
            <v>0.85</v>
          </cell>
          <cell r="G50">
            <v>0.9</v>
          </cell>
          <cell r="H50">
            <v>0.95000000000000007</v>
          </cell>
          <cell r="I50">
            <v>1</v>
          </cell>
          <cell r="J50">
            <v>1.05</v>
          </cell>
          <cell r="K50">
            <v>1.1000000000000001</v>
          </cell>
          <cell r="L50">
            <v>1.1500000000000001</v>
          </cell>
        </row>
        <row r="51">
          <cell r="A51" t="str">
            <v>Эффективность полных затрат - NPV</v>
          </cell>
          <cell r="E51" t="str">
            <v>NPV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A52" t="str">
            <v>Эффективность полных затрат - PBP</v>
          </cell>
          <cell r="E52" t="str">
            <v>PBP</v>
          </cell>
          <cell r="F52" t="str">
            <v>нет</v>
          </cell>
          <cell r="G52" t="str">
            <v>нет</v>
          </cell>
          <cell r="H52" t="str">
            <v>нет</v>
          </cell>
          <cell r="I52" t="str">
            <v>нет</v>
          </cell>
          <cell r="J52" t="str">
            <v>нет</v>
          </cell>
          <cell r="K52" t="str">
            <v>нет</v>
          </cell>
          <cell r="L52" t="str">
            <v>нет</v>
          </cell>
        </row>
        <row r="53">
          <cell r="A53" t="str">
            <v>Эффективность для собственного капитала - NPV</v>
          </cell>
          <cell r="E53" t="str">
            <v>NPV_OWN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A54" t="str">
            <v>Эффективность для собственного капитала - PBP</v>
          </cell>
          <cell r="E54" t="str">
            <v>PBP_OWN</v>
          </cell>
          <cell r="F54" t="str">
            <v>нет</v>
          </cell>
          <cell r="G54" t="str">
            <v>нет</v>
          </cell>
          <cell r="H54" t="str">
            <v>нет</v>
          </cell>
          <cell r="I54" t="str">
            <v>нет</v>
          </cell>
          <cell r="J54" t="str">
            <v>нет</v>
          </cell>
          <cell r="K54" t="str">
            <v>нет</v>
          </cell>
          <cell r="L54" t="str">
            <v>нет</v>
          </cell>
        </row>
        <row r="55">
          <cell r="A55" t="str">
            <v>Эффективность для банка - NPV</v>
          </cell>
          <cell r="E55" t="str">
            <v>NPV_BANK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A56" t="str">
            <v>Эффективность для банка - PBP</v>
          </cell>
          <cell r="E56" t="str">
            <v>PBP_BANK</v>
          </cell>
          <cell r="F56" t="str">
            <v>нет</v>
          </cell>
          <cell r="G56" t="str">
            <v>нет</v>
          </cell>
          <cell r="H56" t="str">
            <v>нет</v>
          </cell>
          <cell r="I56" t="str">
            <v>нет</v>
          </cell>
          <cell r="J56" t="str">
            <v>нет</v>
          </cell>
          <cell r="K56" t="str">
            <v>нет</v>
          </cell>
          <cell r="L56" t="str">
            <v>нет</v>
          </cell>
        </row>
        <row r="57">
          <cell r="A57" t="str">
            <v>Суммарная чистая прибыль</v>
          </cell>
          <cell r="E57" t="str">
            <v>TotalProfit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9">
          <cell r="A59" t="str">
            <v>График чувствительности компании в целом</v>
          </cell>
        </row>
        <row r="60">
          <cell r="A60" t="str">
            <v>Эффективность полных затрат - NPV</v>
          </cell>
          <cell r="E60">
            <v>1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91">
          <cell r="A91" t="str">
            <v>Наименование изменяемого параметра</v>
          </cell>
          <cell r="B91" t="str">
            <v>Область</v>
          </cell>
          <cell r="C91" t="str">
            <v>%?</v>
          </cell>
        </row>
        <row r="92">
          <cell r="A92" t="str">
            <v>Уровень цен на реализуемую продукцию</v>
          </cell>
          <cell r="B92" t="str">
            <v>SENS_Prices</v>
          </cell>
        </row>
        <row r="93">
          <cell r="A93" t="str">
            <v>Объем продаж</v>
          </cell>
          <cell r="B93" t="str">
            <v>SENS_Volume</v>
          </cell>
        </row>
        <row r="94">
          <cell r="A94" t="str">
            <v>Стоимость материалов и комплектующих</v>
          </cell>
          <cell r="B94" t="str">
            <v>SENS_Materials</v>
          </cell>
        </row>
        <row r="95">
          <cell r="A95" t="str">
            <v>Величина общих издержек</v>
          </cell>
          <cell r="B95" t="str">
            <v>SENS_GenExp</v>
          </cell>
        </row>
        <row r="96">
          <cell r="A96" t="str">
            <v>Размер инвестиций в постоянные активы</v>
          </cell>
          <cell r="B96" t="str">
            <v>SENS_Assets</v>
          </cell>
        </row>
        <row r="97">
          <cell r="A97" t="str">
            <v>Ставка дисконтирования</v>
          </cell>
          <cell r="B97" t="str">
            <v>SENS_Discount</v>
          </cell>
          <cell r="C97" t="str">
            <v>%</v>
          </cell>
        </row>
        <row r="98">
          <cell r="A98" t="str">
            <v>&lt; конец списка параметров &gt;</v>
          </cell>
        </row>
      </sheetData>
      <sheetData sheetId="4">
        <row r="5">
          <cell r="B5" t="str">
            <v>5.12</v>
          </cell>
        </row>
      </sheetData>
      <sheetData sheetId="5">
        <row r="5">
          <cell r="B5" t="str">
            <v>5.12</v>
          </cell>
        </row>
        <row r="6">
          <cell r="B6">
            <v>39605</v>
          </cell>
        </row>
        <row r="8">
          <cell r="B8" t="b">
            <v>0</v>
          </cell>
        </row>
        <row r="9">
          <cell r="B9" t="b">
            <v>1</v>
          </cell>
        </row>
        <row r="10">
          <cell r="B10" t="b">
            <v>1</v>
          </cell>
        </row>
        <row r="11">
          <cell r="B11" t="b">
            <v>0</v>
          </cell>
        </row>
        <row r="12">
          <cell r="B12" t="b">
            <v>0</v>
          </cell>
        </row>
        <row r="13">
          <cell r="B13" t="b">
            <v>1</v>
          </cell>
        </row>
        <row r="14">
          <cell r="B14">
            <v>0</v>
          </cell>
        </row>
        <row r="15">
          <cell r="B15" t="str">
            <v>Проект</v>
          </cell>
        </row>
        <row r="16">
          <cell r="B16" t="b">
            <v>0</v>
          </cell>
          <cell r="C16">
            <v>36526</v>
          </cell>
        </row>
        <row r="18">
          <cell r="B18" t="str">
            <v>-</v>
          </cell>
        </row>
        <row r="19">
          <cell r="B19" t="str">
            <v>Альт-Инвест</v>
          </cell>
        </row>
      </sheetData>
      <sheetData sheetId="6"/>
      <sheetData sheetId="7" refreshError="1"/>
      <sheetData sheetId="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"/>
      <sheetName val="Допущения"/>
      <sheetName val="Инвестиции"/>
      <sheetName val="Тарифы"/>
      <sheetName val="Приморский край"/>
      <sheetName val="Приложение"/>
      <sheetName val="Параметры"/>
      <sheetName val="Тариф"/>
      <sheetName val="Капитал"/>
      <sheetName val="сравнит анализ"/>
      <sheetName val="сравнит анализ 3 вариантов"/>
      <sheetName val="ФИН"/>
    </sheetNames>
    <sheetDataSet>
      <sheetData sheetId="0" refreshError="1">
        <row r="8">
          <cell r="I8">
            <v>32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пания"/>
      <sheetName val="Проект"/>
      <sheetName val="Сумм"/>
      <sheetName val="Анализ"/>
      <sheetName val="Отчет"/>
      <sheetName val="Опции"/>
      <sheetName val="Язык"/>
    </sheetNames>
    <sheetDataSet>
      <sheetData sheetId="0">
        <row r="8">
          <cell r="D8">
            <v>1</v>
          </cell>
        </row>
      </sheetData>
      <sheetData sheetId="1">
        <row r="7">
          <cell r="D7">
            <v>40544</v>
          </cell>
        </row>
        <row r="12">
          <cell r="B12" t="str">
            <v>$</v>
          </cell>
        </row>
        <row r="445">
          <cell r="E445">
            <v>1</v>
          </cell>
        </row>
      </sheetData>
      <sheetData sheetId="2">
        <row r="6">
          <cell r="A6" t="str">
            <v>Включение проектов в суммарные результаты:</v>
          </cell>
        </row>
      </sheetData>
      <sheetData sheetId="3">
        <row r="7">
          <cell r="E7" t="str">
            <v>Проект</v>
          </cell>
        </row>
      </sheetData>
      <sheetData sheetId="4"/>
      <sheetData sheetId="5">
        <row r="5">
          <cell r="B5" t="str">
            <v>5.12</v>
          </cell>
        </row>
        <row r="8">
          <cell r="B8" t="b">
            <v>0</v>
          </cell>
        </row>
      </sheetData>
      <sheetData sheetId="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>
        <row r="6">
          <cell r="B6" t="str">
            <v>26.03.2009 16:14</v>
          </cell>
          <cell r="G6" t="str">
            <v>2008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"/>
      <sheetName val="Допущения"/>
      <sheetName val="Инвестиции"/>
      <sheetName val="Тарифы"/>
      <sheetName val="Приморский край"/>
      <sheetName val="Приложение"/>
      <sheetName val="Параметры"/>
      <sheetName val="Тариф"/>
      <sheetName val="Капитал"/>
      <sheetName val="сравнит анализ"/>
      <sheetName val="сравнит анализ 3 вариантов"/>
      <sheetName val="ФИН"/>
    </sheetNames>
    <sheetDataSet>
      <sheetData sheetId="0" refreshError="1">
        <row r="7">
          <cell r="I7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"/>
      <sheetName val="Допущения"/>
      <sheetName val="Инвестиции"/>
      <sheetName val="Тарифы"/>
      <sheetName val="Приморский край"/>
      <sheetName val="Приложение"/>
      <sheetName val="Параметры"/>
      <sheetName val="Тариф"/>
      <sheetName val="Капитал"/>
      <sheetName val="сравнит анализ"/>
      <sheetName val="сравнит анализ 3 вариантов"/>
      <sheetName val="ФИН"/>
    </sheetNames>
    <sheetDataSet>
      <sheetData sheetId="0" refreshError="1">
        <row r="7">
          <cell r="I7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пания"/>
      <sheetName val="Проект"/>
      <sheetName val="Сумм"/>
      <sheetName val="Анализ"/>
      <sheetName val="Отчет"/>
      <sheetName val="Опции"/>
      <sheetName val="Язык"/>
    </sheetNames>
    <sheetDataSet>
      <sheetData sheetId="0">
        <row r="8">
          <cell r="D8">
            <v>1</v>
          </cell>
        </row>
      </sheetData>
      <sheetData sheetId="1">
        <row r="7">
          <cell r="D7">
            <v>40544</v>
          </cell>
        </row>
        <row r="20">
          <cell r="D20" t="b">
            <v>1</v>
          </cell>
        </row>
      </sheetData>
      <sheetData sheetId="2">
        <row r="6">
          <cell r="A6" t="str">
            <v>Включение проектов в суммарные результаты:</v>
          </cell>
        </row>
      </sheetData>
      <sheetData sheetId="3">
        <row r="7">
          <cell r="E7" t="str">
            <v>Проект</v>
          </cell>
        </row>
      </sheetData>
      <sheetData sheetId="4"/>
      <sheetData sheetId="5">
        <row r="5">
          <cell r="B5" t="str">
            <v>5.12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. 4.2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>
        <row r="6">
          <cell r="C6" t="str">
            <v>ТГК-2</v>
          </cell>
          <cell r="H6" t="str">
            <v>2009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>
        <row r="6">
          <cell r="B6" t="str">
            <v>26.03.2009 16:14</v>
          </cell>
          <cell r="E6" t="str">
            <v>4-й квартал</v>
          </cell>
          <cell r="G6" t="str">
            <v>2008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 refreshError="1">
        <row r="6">
          <cell r="B6" t="str">
            <v>26.03.2009 16:14</v>
          </cell>
          <cell r="E6" t="str">
            <v>4-й квартал</v>
          </cell>
          <cell r="G6" t="str">
            <v>2008</v>
          </cell>
          <cell r="J6" t="str">
            <v>2011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 refreshError="1">
        <row r="6">
          <cell r="C6" t="str">
            <v>ТГК-2</v>
          </cell>
          <cell r="H6" t="str">
            <v>2009</v>
          </cell>
          <cell r="I6" t="str">
            <v>2010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>
        <row r="6">
          <cell r="C6" t="str">
            <v>ТГК-2</v>
          </cell>
          <cell r="H6" t="str">
            <v>2009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 ст"/>
      <sheetName val="ýë ñò"/>
      <sheetName val="Лист13"/>
      <sheetName val="даты"/>
      <sheetName val="СписочнаяЧисленность"/>
      <sheetName val="Справочники"/>
      <sheetName val="расшифровка"/>
      <sheetName val="1997"/>
      <sheetName val="1998"/>
      <sheetName val="Аморт_осн"/>
      <sheetName val="MAIN"/>
      <sheetName val="Прил_9"/>
      <sheetName val="SHPZ"/>
      <sheetName val="P-99b"/>
      <sheetName val="Лист"/>
      <sheetName val="Параметры"/>
      <sheetName val="навигация"/>
      <sheetName val="Производство электроэнергии"/>
      <sheetName val="структура"/>
      <sheetName val="Т11"/>
      <sheetName val="Т19.1"/>
      <sheetName val="Т1"/>
      <sheetName val="Т2"/>
      <sheetName val="Т3"/>
      <sheetName val="Т6"/>
      <sheetName val="Т7"/>
      <sheetName val="Т8"/>
      <sheetName val="Ш_Передача_ЭЭ"/>
      <sheetName val="1.411.1"/>
      <sheetName val="ИПР ф.24"/>
      <sheetName val="ИП09"/>
      <sheetName val="15.э"/>
      <sheetName val="Детализация"/>
      <sheetName val="Справочник затрат_СБ"/>
      <sheetName val="Заголовок"/>
      <sheetName val="перекрестка"/>
      <sheetName val="16"/>
      <sheetName val="18.2"/>
      <sheetName val="4"/>
      <sheetName val="6"/>
      <sheetName val="27"/>
      <sheetName val="29"/>
      <sheetName val="20"/>
      <sheetName val="21"/>
      <sheetName val="23"/>
      <sheetName val="25"/>
      <sheetName val="26"/>
      <sheetName val="28"/>
      <sheetName val="19"/>
      <sheetName val="22"/>
      <sheetName val="24"/>
      <sheetName val="t_Настройки"/>
      <sheetName val="Ввод параметров"/>
      <sheetName val="УФ-28"/>
      <sheetName val="УЗ-10"/>
      <sheetName val="Баланс"/>
      <sheetName val="ОПиУ"/>
      <sheetName val="Лизинг"/>
      <sheetName val="общие сведения"/>
      <sheetName val="Пер-Вл"/>
      <sheetName val="РБП"/>
      <sheetName val="Source"/>
      <sheetName val="Месяцы"/>
    </sheetNames>
    <sheetDataSet>
      <sheetData sheetId="0" refreshError="1">
        <row r="360">
          <cell r="A360" t="str">
            <v>ИТОГО по электростанциям:</v>
          </cell>
          <cell r="B360" t="str">
            <v xml:space="preserve"> </v>
          </cell>
          <cell r="D360">
            <v>1677.5819999999999</v>
          </cell>
          <cell r="E360">
            <v>961.71199999999988</v>
          </cell>
          <cell r="F360">
            <v>609.19800000000009</v>
          </cell>
          <cell r="H360">
            <v>137.38199999999998</v>
          </cell>
          <cell r="J360">
            <v>91.50800000000001</v>
          </cell>
          <cell r="K360">
            <v>1632.64</v>
          </cell>
        </row>
        <row r="368">
          <cell r="A368" t="str">
            <v>Тепловые сети</v>
          </cell>
          <cell r="G368" t="str">
            <v>30,0 км</v>
          </cell>
          <cell r="H368">
            <v>56.85</v>
          </cell>
          <cell r="I368" t="str">
            <v xml:space="preserve"> 22,0км</v>
          </cell>
          <cell r="J368">
            <v>40</v>
          </cell>
          <cell r="K368">
            <v>700</v>
          </cell>
          <cell r="L368" t="str">
            <v>Мосинжстрой</v>
          </cell>
        </row>
        <row r="369">
          <cell r="H369">
            <v>51.3</v>
          </cell>
          <cell r="J369">
            <v>37</v>
          </cell>
          <cell r="L369" t="str">
            <v>Спецстрой РФ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>
        <row r="6">
          <cell r="B6" t="str">
            <v>26.03.2009 16:14</v>
          </cell>
          <cell r="E6" t="str">
            <v>4-й квартал</v>
          </cell>
          <cell r="J6" t="str">
            <v>2011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2"/>
  <sheetViews>
    <sheetView showZeros="0" tabSelected="1" zoomScale="90" zoomScaleNormal="9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5" x14ac:dyDescent="0.25"/>
  <cols>
    <col min="2" max="2" width="66.85546875" customWidth="1"/>
    <col min="3" max="3" width="16.140625" customWidth="1"/>
    <col min="4" max="4" width="15.42578125" customWidth="1"/>
    <col min="5" max="5" width="13.5703125" customWidth="1"/>
    <col min="6" max="6" width="14.5703125" customWidth="1"/>
    <col min="7" max="7" width="15.5703125" customWidth="1"/>
    <col min="8" max="8" width="11.42578125" customWidth="1"/>
    <col min="9" max="9" width="13.5703125" customWidth="1"/>
    <col min="10" max="10" width="11.28515625" customWidth="1"/>
    <col min="11" max="11" width="19.7109375" customWidth="1"/>
    <col min="12" max="12" width="16.140625" customWidth="1"/>
    <col min="13" max="13" width="15.42578125" customWidth="1"/>
    <col min="14" max="14" width="13.5703125" customWidth="1"/>
    <col min="15" max="15" width="14.5703125" customWidth="1"/>
    <col min="16" max="19" width="15.140625" hidden="1" customWidth="1"/>
    <col min="20" max="20" width="15.140625" customWidth="1"/>
    <col min="21" max="24" width="15.140625" hidden="1" customWidth="1"/>
    <col min="25" max="33" width="15.140625" customWidth="1"/>
  </cols>
  <sheetData>
    <row r="1" spans="1:27" s="268" customFormat="1" ht="15.75" x14ac:dyDescent="0.25">
      <c r="A1" s="300"/>
      <c r="B1" s="299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3"/>
      <c r="Q1" s="303"/>
      <c r="R1" s="303"/>
      <c r="S1" s="305"/>
      <c r="T1" s="304"/>
      <c r="U1" s="303"/>
      <c r="V1" s="303"/>
      <c r="W1" s="303"/>
      <c r="X1" s="305"/>
      <c r="Y1" s="304"/>
      <c r="Z1" s="303"/>
      <c r="AA1" s="303"/>
    </row>
    <row r="2" spans="1:27" s="268" customFormat="1" ht="15.75" x14ac:dyDescent="0.25">
      <c r="A2" s="302" t="s">
        <v>171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1"/>
      <c r="Q2" s="301"/>
      <c r="R2" s="301"/>
      <c r="S2" s="301"/>
      <c r="T2" s="301"/>
      <c r="U2" s="301"/>
      <c r="V2" s="301"/>
      <c r="W2" s="301"/>
      <c r="X2" s="301"/>
      <c r="Y2" s="301"/>
      <c r="Z2" s="301"/>
      <c r="AA2" s="301"/>
    </row>
    <row r="3" spans="1:27" s="268" customFormat="1" ht="15.75" x14ac:dyDescent="0.25">
      <c r="A3" s="300"/>
      <c r="B3" s="299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5"/>
      <c r="Q3" s="295"/>
      <c r="R3" s="295"/>
      <c r="S3" s="297"/>
      <c r="T3" s="296"/>
      <c r="U3" s="295"/>
      <c r="V3" s="295"/>
      <c r="W3" s="295"/>
      <c r="X3" s="297"/>
      <c r="Y3" s="296"/>
      <c r="Z3" s="295"/>
      <c r="AA3" s="295"/>
    </row>
    <row r="4" spans="1:27" s="289" customFormat="1" ht="16.5" thickBot="1" x14ac:dyDescent="0.3">
      <c r="A4" s="294"/>
      <c r="B4" s="293"/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91"/>
      <c r="S4" s="291"/>
      <c r="T4" s="292"/>
      <c r="U4" s="291"/>
      <c r="V4" s="291"/>
      <c r="W4" s="291"/>
      <c r="X4" s="291"/>
      <c r="Y4" s="292"/>
      <c r="Z4" s="291"/>
      <c r="AA4" s="290"/>
    </row>
    <row r="5" spans="1:27" s="268" customFormat="1" ht="32.25" customHeight="1" x14ac:dyDescent="0.25">
      <c r="A5" s="288" t="s">
        <v>170</v>
      </c>
      <c r="B5" s="288" t="s">
        <v>169</v>
      </c>
      <c r="C5" s="285" t="s">
        <v>168</v>
      </c>
      <c r="D5" s="284"/>
      <c r="E5" s="284"/>
      <c r="F5" s="283"/>
      <c r="G5" s="287" t="s">
        <v>167</v>
      </c>
      <c r="H5" s="284"/>
      <c r="I5" s="284"/>
      <c r="J5" s="283"/>
      <c r="K5" s="286" t="s">
        <v>166</v>
      </c>
      <c r="L5" s="285" t="s">
        <v>165</v>
      </c>
      <c r="M5" s="284"/>
      <c r="N5" s="284"/>
      <c r="O5" s="283"/>
    </row>
    <row r="6" spans="1:27" s="268" customFormat="1" ht="27.75" customHeight="1" x14ac:dyDescent="0.25">
      <c r="A6" s="274"/>
      <c r="B6" s="274"/>
      <c r="C6" s="281"/>
      <c r="D6" s="280"/>
      <c r="E6" s="280"/>
      <c r="F6" s="279"/>
      <c r="G6" s="280"/>
      <c r="H6" s="280"/>
      <c r="I6" s="280"/>
      <c r="J6" s="279"/>
      <c r="K6" s="282"/>
      <c r="L6" s="281"/>
      <c r="M6" s="280"/>
      <c r="N6" s="280"/>
      <c r="O6" s="279"/>
    </row>
    <row r="7" spans="1:27" s="268" customFormat="1" ht="30" customHeight="1" x14ac:dyDescent="0.25">
      <c r="A7" s="274"/>
      <c r="B7" s="274"/>
      <c r="C7" s="277"/>
      <c r="D7" s="276"/>
      <c r="E7" s="276"/>
      <c r="F7" s="275"/>
      <c r="G7" s="276"/>
      <c r="H7" s="276"/>
      <c r="I7" s="276"/>
      <c r="J7" s="275"/>
      <c r="K7" s="278"/>
      <c r="L7" s="277"/>
      <c r="M7" s="276"/>
      <c r="N7" s="276"/>
      <c r="O7" s="275"/>
    </row>
    <row r="8" spans="1:27" s="268" customFormat="1" ht="31.5" x14ac:dyDescent="0.25">
      <c r="A8" s="274"/>
      <c r="B8" s="274"/>
      <c r="C8" s="272" t="s">
        <v>163</v>
      </c>
      <c r="D8" s="271" t="s">
        <v>162</v>
      </c>
      <c r="E8" s="270" t="s">
        <v>161</v>
      </c>
      <c r="F8" s="269" t="s">
        <v>160</v>
      </c>
      <c r="G8" s="271" t="s">
        <v>163</v>
      </c>
      <c r="H8" s="271" t="s">
        <v>162</v>
      </c>
      <c r="I8" s="270" t="s">
        <v>161</v>
      </c>
      <c r="J8" s="269" t="s">
        <v>160</v>
      </c>
      <c r="K8" s="273" t="s">
        <v>164</v>
      </c>
      <c r="L8" s="272" t="s">
        <v>163</v>
      </c>
      <c r="M8" s="271" t="s">
        <v>162</v>
      </c>
      <c r="N8" s="270" t="s">
        <v>161</v>
      </c>
      <c r="O8" s="269" t="s">
        <v>160</v>
      </c>
    </row>
    <row r="9" spans="1:27" s="259" customFormat="1" ht="15.75" x14ac:dyDescent="0.25">
      <c r="A9" s="267">
        <v>1</v>
      </c>
      <c r="B9" s="267">
        <f>A9+1</f>
        <v>2</v>
      </c>
      <c r="C9" s="263">
        <f>B9+1</f>
        <v>3</v>
      </c>
      <c r="D9" s="262">
        <f>C9+1</f>
        <v>4</v>
      </c>
      <c r="E9" s="262">
        <f>D9+1</f>
        <v>5</v>
      </c>
      <c r="F9" s="260">
        <f>E9+1</f>
        <v>6</v>
      </c>
      <c r="G9" s="266">
        <f>F9+1</f>
        <v>7</v>
      </c>
      <c r="H9" s="262">
        <f>G9+1</f>
        <v>8</v>
      </c>
      <c r="I9" s="262">
        <f>H9+1</f>
        <v>9</v>
      </c>
      <c r="J9" s="265">
        <f>I9+1</f>
        <v>10</v>
      </c>
      <c r="K9" s="264">
        <f>J9+1</f>
        <v>11</v>
      </c>
      <c r="L9" s="263">
        <f>K9+1</f>
        <v>12</v>
      </c>
      <c r="M9" s="262">
        <f>L9+1</f>
        <v>13</v>
      </c>
      <c r="N9" s="261">
        <f>M9+1</f>
        <v>14</v>
      </c>
      <c r="O9" s="260">
        <f>N9+1</f>
        <v>15</v>
      </c>
    </row>
    <row r="10" spans="1:27" s="133" customFormat="1" ht="42.75" customHeight="1" x14ac:dyDescent="0.25">
      <c r="A10" s="258"/>
      <c r="B10" s="257" t="s">
        <v>159</v>
      </c>
      <c r="C10" s="255" t="s">
        <v>155</v>
      </c>
      <c r="D10" s="253" t="str">
        <f>D11</f>
        <v>40,88 км / 32,8 МВА</v>
      </c>
      <c r="E10" s="253" t="s">
        <v>153</v>
      </c>
      <c r="F10" s="14" t="str">
        <f>F11</f>
        <v>121,645 км / 49,3 МВА</v>
      </c>
      <c r="G10" s="247"/>
      <c r="H10" s="253"/>
      <c r="I10" s="253"/>
      <c r="J10" s="14"/>
      <c r="K10" s="256">
        <v>1583.459254237288</v>
      </c>
      <c r="L10" s="255">
        <v>132.97460000000001</v>
      </c>
      <c r="M10" s="253">
        <v>715.73599999999988</v>
      </c>
      <c r="N10" s="254">
        <f>N11</f>
        <v>312.14100000000002</v>
      </c>
      <c r="O10" s="14">
        <f>L10+M10+N10</f>
        <v>1160.8516</v>
      </c>
    </row>
    <row r="11" spans="1:27" s="26" customFormat="1" ht="55.5" customHeight="1" x14ac:dyDescent="0.25">
      <c r="A11" s="47" t="s">
        <v>145</v>
      </c>
      <c r="B11" s="252" t="s">
        <v>158</v>
      </c>
      <c r="C11" s="251" t="s">
        <v>155</v>
      </c>
      <c r="D11" s="247" t="str">
        <f>D12</f>
        <v>40,88 км / 32,8 МВА</v>
      </c>
      <c r="E11" s="253" t="s">
        <v>153</v>
      </c>
      <c r="F11" s="22" t="str">
        <f>F12</f>
        <v>121,645 км / 49,3 МВА</v>
      </c>
      <c r="G11" s="250"/>
      <c r="H11" s="249"/>
      <c r="I11" s="249"/>
      <c r="J11" s="22"/>
      <c r="K11" s="151">
        <v>1583.459254237288</v>
      </c>
      <c r="L11" s="248">
        <v>132.97460000000001</v>
      </c>
      <c r="M11" s="247">
        <v>715.73599999999988</v>
      </c>
      <c r="N11" s="15">
        <f>N12+N110</f>
        <v>312.14100000000002</v>
      </c>
      <c r="O11" s="14">
        <f>L11+M11+N11</f>
        <v>1160.8516</v>
      </c>
    </row>
    <row r="12" spans="1:27" s="26" customFormat="1" ht="31.5" x14ac:dyDescent="0.25">
      <c r="A12" s="47" t="s">
        <v>157</v>
      </c>
      <c r="B12" s="252" t="s">
        <v>156</v>
      </c>
      <c r="C12" s="251" t="s">
        <v>155</v>
      </c>
      <c r="D12" s="247" t="s">
        <v>154</v>
      </c>
      <c r="E12" s="249" t="s">
        <v>153</v>
      </c>
      <c r="F12" s="22" t="s">
        <v>152</v>
      </c>
      <c r="G12" s="250"/>
      <c r="H12" s="249"/>
      <c r="I12" s="249"/>
      <c r="J12" s="22"/>
      <c r="K12" s="151">
        <v>1550.459254237288</v>
      </c>
      <c r="L12" s="248">
        <v>132.97460000000001</v>
      </c>
      <c r="M12" s="247">
        <v>694.73599999999988</v>
      </c>
      <c r="N12" s="15">
        <f>N13+N79</f>
        <v>300.14100000000002</v>
      </c>
      <c r="O12" s="14">
        <f>L12+M12+N12</f>
        <v>1127.8516</v>
      </c>
    </row>
    <row r="13" spans="1:27" s="26" customFormat="1" ht="39" customHeight="1" x14ac:dyDescent="0.25">
      <c r="A13" s="37" t="s">
        <v>151</v>
      </c>
      <c r="B13" s="36" t="s">
        <v>150</v>
      </c>
      <c r="C13" s="246" t="s">
        <v>141</v>
      </c>
      <c r="D13" s="245" t="s">
        <v>129</v>
      </c>
      <c r="E13" s="243"/>
      <c r="F13" s="154" t="s">
        <v>149</v>
      </c>
      <c r="G13" s="244"/>
      <c r="H13" s="243"/>
      <c r="I13" s="243"/>
      <c r="J13" s="242"/>
      <c r="K13" s="31">
        <v>981.8537118644067</v>
      </c>
      <c r="L13" s="30">
        <v>72.915400000000005</v>
      </c>
      <c r="M13" s="241">
        <v>624.44799999999987</v>
      </c>
      <c r="N13" s="152">
        <f>N14+N37+N39+N43+N45+N49+N50+N68+N74+N78</f>
        <v>223.85700000000003</v>
      </c>
      <c r="O13" s="27">
        <f>O14+O37+O39+O43+O45+O49+O50+O68+O74+O78</f>
        <v>921.22039999999993</v>
      </c>
    </row>
    <row r="14" spans="1:27" s="26" customFormat="1" ht="31.5" x14ac:dyDescent="0.25">
      <c r="A14" s="47" t="s">
        <v>148</v>
      </c>
      <c r="B14" s="64" t="s">
        <v>63</v>
      </c>
      <c r="C14" s="56" t="s">
        <v>141</v>
      </c>
      <c r="D14" s="203" t="s">
        <v>129</v>
      </c>
      <c r="E14" s="239"/>
      <c r="F14" s="22" t="s">
        <v>147</v>
      </c>
      <c r="G14" s="240"/>
      <c r="H14" s="239"/>
      <c r="I14" s="239"/>
      <c r="J14" s="238"/>
      <c r="K14" s="151">
        <v>423.02920338983051</v>
      </c>
      <c r="L14" s="50">
        <v>57.200400000000002</v>
      </c>
      <c r="M14" s="48">
        <v>408.55</v>
      </c>
      <c r="N14" s="15">
        <f>N15+N29</f>
        <v>13.948</v>
      </c>
      <c r="O14" s="14">
        <f>L14+M14+N14</f>
        <v>479.69839999999999</v>
      </c>
    </row>
    <row r="15" spans="1:27" s="26" customFormat="1" ht="31.5" x14ac:dyDescent="0.25">
      <c r="A15" s="47"/>
      <c r="B15" s="64" t="s">
        <v>146</v>
      </c>
      <c r="C15" s="56" t="s">
        <v>141</v>
      </c>
      <c r="D15" s="159"/>
      <c r="E15" s="158"/>
      <c r="F15" s="22" t="str">
        <f>F16</f>
        <v>11,107 км /       0,4 МВА</v>
      </c>
      <c r="G15" s="203"/>
      <c r="H15" s="202"/>
      <c r="I15" s="202"/>
      <c r="J15" s="237"/>
      <c r="K15" s="51">
        <v>259.14699999999999</v>
      </c>
      <c r="L15" s="50">
        <v>21.144400000000001</v>
      </c>
      <c r="M15" s="82">
        <v>252.5</v>
      </c>
      <c r="N15" s="48">
        <f>N16+N23</f>
        <v>6.117</v>
      </c>
      <c r="O15" s="14">
        <f>L15+M15+N15</f>
        <v>279.76140000000004</v>
      </c>
    </row>
    <row r="16" spans="1:27" s="26" customFormat="1" ht="31.5" x14ac:dyDescent="0.25">
      <c r="A16" s="47"/>
      <c r="B16" s="46" t="s">
        <v>44</v>
      </c>
      <c r="C16" s="56" t="s">
        <v>141</v>
      </c>
      <c r="D16" s="159"/>
      <c r="E16" s="158"/>
      <c r="F16" s="22" t="str">
        <f>F22</f>
        <v>11,107 км /       0,4 МВА</v>
      </c>
      <c r="G16" s="203"/>
      <c r="H16" s="202"/>
      <c r="I16" s="202"/>
      <c r="J16" s="237"/>
      <c r="K16" s="51">
        <v>252.5</v>
      </c>
      <c r="L16" s="50">
        <v>21.144400000000001</v>
      </c>
      <c r="M16" s="82">
        <v>252.5</v>
      </c>
      <c r="N16" s="48">
        <f>N17+N19+N20+N21</f>
        <v>0</v>
      </c>
      <c r="O16" s="14">
        <f>L16+M16+N16</f>
        <v>273.64440000000002</v>
      </c>
    </row>
    <row r="17" spans="1:15" s="26" customFormat="1" ht="15.75" x14ac:dyDescent="0.25">
      <c r="A17" s="47"/>
      <c r="B17" s="46" t="s">
        <v>41</v>
      </c>
      <c r="C17" s="56"/>
      <c r="D17" s="159"/>
      <c r="E17" s="158"/>
      <c r="F17" s="112"/>
      <c r="G17" s="159"/>
      <c r="H17" s="158"/>
      <c r="I17" s="158"/>
      <c r="J17" s="157"/>
      <c r="K17" s="51">
        <v>252.5</v>
      </c>
      <c r="L17" s="50">
        <v>0</v>
      </c>
      <c r="M17" s="82">
        <v>252.5</v>
      </c>
      <c r="N17" s="48"/>
      <c r="O17" s="14">
        <f>L17+M17+N17</f>
        <v>252.5</v>
      </c>
    </row>
    <row r="18" spans="1:15" s="26" customFormat="1" ht="37.5" customHeight="1" x14ac:dyDescent="0.25">
      <c r="A18" s="98" t="s">
        <v>145</v>
      </c>
      <c r="B18" s="236" t="s">
        <v>144</v>
      </c>
      <c r="C18" s="56"/>
      <c r="D18" s="159"/>
      <c r="E18" s="158"/>
      <c r="F18" s="55"/>
      <c r="G18" s="159"/>
      <c r="H18" s="158"/>
      <c r="I18" s="158"/>
      <c r="J18" s="157"/>
      <c r="K18" s="235">
        <v>252.5</v>
      </c>
      <c r="L18" s="50">
        <v>0</v>
      </c>
      <c r="M18" s="82">
        <v>252.5</v>
      </c>
      <c r="N18" s="82"/>
      <c r="O18" s="14">
        <f>L18+M18+N18</f>
        <v>252.5</v>
      </c>
    </row>
    <row r="19" spans="1:15" s="26" customFormat="1" ht="15.75" x14ac:dyDescent="0.25">
      <c r="A19" s="47"/>
      <c r="B19" s="46" t="s">
        <v>40</v>
      </c>
      <c r="C19" s="234"/>
      <c r="D19" s="159"/>
      <c r="E19" s="158"/>
      <c r="F19" s="55"/>
      <c r="G19" s="159"/>
      <c r="H19" s="158"/>
      <c r="I19" s="158"/>
      <c r="J19" s="157"/>
      <c r="K19" s="51"/>
      <c r="L19" s="234"/>
      <c r="M19" s="82"/>
      <c r="N19" s="48"/>
      <c r="O19" s="14">
        <f>L19+M19+N19</f>
        <v>0</v>
      </c>
    </row>
    <row r="20" spans="1:15" s="26" customFormat="1" ht="15.75" x14ac:dyDescent="0.25">
      <c r="A20" s="47"/>
      <c r="B20" s="46" t="s">
        <v>32</v>
      </c>
      <c r="C20" s="56"/>
      <c r="D20" s="159"/>
      <c r="E20" s="158"/>
      <c r="F20" s="22"/>
      <c r="G20" s="159"/>
      <c r="H20" s="158"/>
      <c r="I20" s="158"/>
      <c r="J20" s="157"/>
      <c r="K20" s="51"/>
      <c r="L20" s="50"/>
      <c r="M20" s="82"/>
      <c r="N20" s="48"/>
      <c r="O20" s="14">
        <f>L20+M20+N20</f>
        <v>0</v>
      </c>
    </row>
    <row r="21" spans="1:15" s="26" customFormat="1" ht="31.5" x14ac:dyDescent="0.25">
      <c r="A21" s="94"/>
      <c r="B21" s="106" t="s">
        <v>143</v>
      </c>
      <c r="C21" s="92" t="s">
        <v>141</v>
      </c>
      <c r="D21" s="163"/>
      <c r="E21" s="162"/>
      <c r="F21" s="233" t="s">
        <v>141</v>
      </c>
      <c r="G21" s="188"/>
      <c r="H21" s="187"/>
      <c r="I21" s="187"/>
      <c r="J21" s="186"/>
      <c r="K21" s="88">
        <v>0</v>
      </c>
      <c r="L21" s="87">
        <v>21.144400000000001</v>
      </c>
      <c r="M21" s="72">
        <v>0</v>
      </c>
      <c r="N21" s="104">
        <f>SUM(N22:N22)</f>
        <v>0</v>
      </c>
      <c r="O21" s="14">
        <f>L21+M21+N21</f>
        <v>21.144400000000001</v>
      </c>
    </row>
    <row r="22" spans="1:15" s="26" customFormat="1" ht="31.5" x14ac:dyDescent="0.25">
      <c r="A22" s="165" t="s">
        <v>142</v>
      </c>
      <c r="B22" s="204" t="s">
        <v>100</v>
      </c>
      <c r="C22" s="113" t="s">
        <v>141</v>
      </c>
      <c r="D22" s="163"/>
      <c r="E22" s="162"/>
      <c r="F22" s="232" t="s">
        <v>140</v>
      </c>
      <c r="G22" s="163"/>
      <c r="H22" s="162"/>
      <c r="I22" s="162"/>
      <c r="J22" s="161"/>
      <c r="K22" s="137"/>
      <c r="L22" s="108">
        <v>21.144400000000001</v>
      </c>
      <c r="M22" s="72">
        <v>0</v>
      </c>
      <c r="N22" s="72"/>
      <c r="O22" s="14">
        <f>L22+M22+N22</f>
        <v>21.144400000000001</v>
      </c>
    </row>
    <row r="23" spans="1:15" s="26" customFormat="1" ht="15.75" x14ac:dyDescent="0.25">
      <c r="A23" s="94"/>
      <c r="B23" s="93" t="s">
        <v>56</v>
      </c>
      <c r="C23" s="113"/>
      <c r="D23" s="163"/>
      <c r="E23" s="162"/>
      <c r="F23" s="14"/>
      <c r="G23" s="163"/>
      <c r="H23" s="162"/>
      <c r="I23" s="162"/>
      <c r="J23" s="161"/>
      <c r="K23" s="88">
        <v>6.6470000000000002</v>
      </c>
      <c r="L23" s="108">
        <v>0</v>
      </c>
      <c r="M23" s="72">
        <v>0</v>
      </c>
      <c r="N23" s="104">
        <f>N26+N25</f>
        <v>6.117</v>
      </c>
      <c r="O23" s="14">
        <f>L23+M23+N23</f>
        <v>6.117</v>
      </c>
    </row>
    <row r="24" spans="1:15" s="26" customFormat="1" ht="15.75" hidden="1" x14ac:dyDescent="0.25">
      <c r="A24" s="94"/>
      <c r="B24" s="93" t="s">
        <v>139</v>
      </c>
      <c r="C24" s="113"/>
      <c r="D24" s="163"/>
      <c r="E24" s="162"/>
      <c r="F24" s="55"/>
      <c r="G24" s="163"/>
      <c r="H24" s="162"/>
      <c r="I24" s="162"/>
      <c r="J24" s="161"/>
      <c r="K24" s="88"/>
      <c r="L24" s="108"/>
      <c r="M24" s="72"/>
      <c r="N24" s="72"/>
      <c r="O24" s="14">
        <f>L24+M24+N24</f>
        <v>0</v>
      </c>
    </row>
    <row r="25" spans="1:15" s="26" customFormat="1" ht="15.75" hidden="1" x14ac:dyDescent="0.25">
      <c r="A25" s="94"/>
      <c r="B25" s="93" t="s">
        <v>138</v>
      </c>
      <c r="C25" s="230"/>
      <c r="D25" s="163"/>
      <c r="E25" s="162"/>
      <c r="F25" s="14"/>
      <c r="G25" s="163"/>
      <c r="H25" s="162"/>
      <c r="I25" s="162"/>
      <c r="J25" s="161"/>
      <c r="K25" s="88"/>
      <c r="L25" s="230"/>
      <c r="M25" s="72"/>
      <c r="N25" s="104"/>
      <c r="O25" s="14">
        <f>L25+M25+N25</f>
        <v>0</v>
      </c>
    </row>
    <row r="26" spans="1:15" s="26" customFormat="1" ht="15.75" hidden="1" x14ac:dyDescent="0.25">
      <c r="A26" s="94"/>
      <c r="B26" s="93" t="s">
        <v>137</v>
      </c>
      <c r="C26" s="230"/>
      <c r="D26" s="163"/>
      <c r="E26" s="162"/>
      <c r="F26" s="22"/>
      <c r="G26" s="163"/>
      <c r="H26" s="162"/>
      <c r="I26" s="162"/>
      <c r="J26" s="161"/>
      <c r="K26" s="88">
        <v>6.6470000000000002</v>
      </c>
      <c r="L26" s="230">
        <v>0</v>
      </c>
      <c r="M26" s="72">
        <v>0</v>
      </c>
      <c r="N26" s="104">
        <f>N27</f>
        <v>6.117</v>
      </c>
      <c r="O26" s="14">
        <f>L26+M26+N26</f>
        <v>6.117</v>
      </c>
    </row>
    <row r="27" spans="1:15" s="26" customFormat="1" ht="21" customHeight="1" x14ac:dyDescent="0.25">
      <c r="A27" s="184" t="s">
        <v>136</v>
      </c>
      <c r="B27" s="231" t="s">
        <v>135</v>
      </c>
      <c r="C27" s="230"/>
      <c r="D27" s="163"/>
      <c r="E27" s="162"/>
      <c r="F27" s="22"/>
      <c r="G27" s="163"/>
      <c r="H27" s="162"/>
      <c r="I27" s="162"/>
      <c r="J27" s="161"/>
      <c r="K27" s="185">
        <v>6.6470000000000002</v>
      </c>
      <c r="L27" s="230">
        <v>0</v>
      </c>
      <c r="M27" s="72">
        <v>0</v>
      </c>
      <c r="N27" s="72">
        <v>6.117</v>
      </c>
      <c r="O27" s="14">
        <f>L27+M27+N27</f>
        <v>6.117</v>
      </c>
    </row>
    <row r="28" spans="1:15" s="26" customFormat="1" ht="15.75" x14ac:dyDescent="0.25">
      <c r="A28" s="94"/>
      <c r="B28" s="93" t="s">
        <v>134</v>
      </c>
      <c r="C28" s="113"/>
      <c r="D28" s="163"/>
      <c r="E28" s="162"/>
      <c r="F28" s="55"/>
      <c r="G28" s="163"/>
      <c r="H28" s="162"/>
      <c r="I28" s="162"/>
      <c r="J28" s="161"/>
      <c r="K28" s="185"/>
      <c r="L28" s="108"/>
      <c r="M28" s="72"/>
      <c r="N28" s="72"/>
      <c r="O28" s="14">
        <f>L28+M28+N28</f>
        <v>0</v>
      </c>
    </row>
    <row r="29" spans="1:15" s="26" customFormat="1" ht="15.75" x14ac:dyDescent="0.25">
      <c r="A29" s="94"/>
      <c r="B29" s="93" t="s">
        <v>55</v>
      </c>
      <c r="C29" s="228"/>
      <c r="D29" s="188" t="s">
        <v>129</v>
      </c>
      <c r="E29" s="187"/>
      <c r="F29" s="229" t="s">
        <v>129</v>
      </c>
      <c r="G29" s="188"/>
      <c r="H29" s="187"/>
      <c r="I29" s="187"/>
      <c r="J29" s="186"/>
      <c r="K29" s="88">
        <v>163.88220338983052</v>
      </c>
      <c r="L29" s="228">
        <v>36.055999999999997</v>
      </c>
      <c r="M29" s="104">
        <v>156.05000000000001</v>
      </c>
      <c r="N29" s="104">
        <f>N30+N34+N36</f>
        <v>7.8310000000000004</v>
      </c>
      <c r="O29" s="14">
        <f>L29+M29+N29</f>
        <v>199.93699999999998</v>
      </c>
    </row>
    <row r="30" spans="1:15" s="26" customFormat="1" ht="15.75" x14ac:dyDescent="0.25">
      <c r="A30" s="94"/>
      <c r="B30" s="93" t="s">
        <v>54</v>
      </c>
      <c r="C30" s="228"/>
      <c r="D30" s="188" t="s">
        <v>129</v>
      </c>
      <c r="E30" s="162"/>
      <c r="F30" s="229" t="s">
        <v>129</v>
      </c>
      <c r="G30" s="188"/>
      <c r="H30" s="187"/>
      <c r="I30" s="187"/>
      <c r="J30" s="186"/>
      <c r="K30" s="88">
        <v>163.88220338983052</v>
      </c>
      <c r="L30" s="228">
        <v>28.189299999999999</v>
      </c>
      <c r="M30" s="104">
        <v>156.05000000000001</v>
      </c>
      <c r="N30" s="104">
        <f>SUM(N31:N33)</f>
        <v>7.8310000000000004</v>
      </c>
      <c r="O30" s="14">
        <f>L30+M30+N30</f>
        <v>192.0703</v>
      </c>
    </row>
    <row r="31" spans="1:15" s="26" customFormat="1" ht="21.75" customHeight="1" x14ac:dyDescent="0.25">
      <c r="A31" s="184" t="s">
        <v>133</v>
      </c>
      <c r="B31" s="183" t="s">
        <v>132</v>
      </c>
      <c r="C31" s="113"/>
      <c r="D31" s="163"/>
      <c r="E31" s="162"/>
      <c r="F31" s="55"/>
      <c r="G31" s="197"/>
      <c r="H31" s="196"/>
      <c r="I31" s="196"/>
      <c r="J31" s="195"/>
      <c r="K31" s="160">
        <v>13.67627118644068</v>
      </c>
      <c r="L31" s="108">
        <v>0</v>
      </c>
      <c r="M31" s="72">
        <v>5.8449999999999998</v>
      </c>
      <c r="N31" s="72">
        <v>7.8310000000000004</v>
      </c>
      <c r="O31" s="14">
        <f>L31+M31+N31</f>
        <v>13.676</v>
      </c>
    </row>
    <row r="32" spans="1:15" s="71" customFormat="1" ht="21.75" customHeight="1" x14ac:dyDescent="0.25">
      <c r="A32" s="81" t="s">
        <v>131</v>
      </c>
      <c r="B32" s="227" t="s">
        <v>130</v>
      </c>
      <c r="C32" s="74"/>
      <c r="D32" s="163" t="s">
        <v>129</v>
      </c>
      <c r="E32" s="162"/>
      <c r="F32" s="55" t="s">
        <v>129</v>
      </c>
      <c r="G32" s="197"/>
      <c r="H32" s="196"/>
      <c r="I32" s="196"/>
      <c r="J32" s="195"/>
      <c r="K32" s="160">
        <v>150.20593220338984</v>
      </c>
      <c r="L32" s="74">
        <v>0</v>
      </c>
      <c r="M32" s="72">
        <v>150.20500000000001</v>
      </c>
      <c r="N32" s="72"/>
      <c r="O32" s="14">
        <f>L32+M32+N32</f>
        <v>150.20500000000001</v>
      </c>
    </row>
    <row r="33" spans="1:15" s="133" customFormat="1" ht="19.5" customHeight="1" x14ac:dyDescent="0.25">
      <c r="A33" s="226" t="s">
        <v>128</v>
      </c>
      <c r="B33" s="214" t="s">
        <v>96</v>
      </c>
      <c r="C33" s="175"/>
      <c r="D33" s="174"/>
      <c r="E33" s="173"/>
      <c r="F33" s="55"/>
      <c r="G33" s="225"/>
      <c r="H33" s="224"/>
      <c r="I33" s="224"/>
      <c r="J33" s="223"/>
      <c r="K33" s="171">
        <v>0</v>
      </c>
      <c r="L33" s="170">
        <v>28.189299999999999</v>
      </c>
      <c r="M33" s="134">
        <v>0</v>
      </c>
      <c r="N33" s="134"/>
      <c r="O33" s="14">
        <f>L33+M33+N33</f>
        <v>28.189299999999999</v>
      </c>
    </row>
    <row r="34" spans="1:15" s="133" customFormat="1" ht="15.75" x14ac:dyDescent="0.25">
      <c r="A34" s="143"/>
      <c r="B34" s="222" t="s">
        <v>53</v>
      </c>
      <c r="C34" s="221"/>
      <c r="D34" s="174"/>
      <c r="E34" s="219"/>
      <c r="F34" s="55"/>
      <c r="G34" s="220"/>
      <c r="H34" s="219"/>
      <c r="I34" s="219"/>
      <c r="J34" s="218"/>
      <c r="K34" s="217">
        <v>0</v>
      </c>
      <c r="L34" s="216">
        <v>7.8666999999999998</v>
      </c>
      <c r="M34" s="134">
        <v>0</v>
      </c>
      <c r="N34" s="215">
        <f>SUM(N35:N35)</f>
        <v>0</v>
      </c>
      <c r="O34" s="14">
        <f>L34+M34+N34</f>
        <v>7.8666999999999998</v>
      </c>
    </row>
    <row r="35" spans="1:15" s="133" customFormat="1" ht="21.75" customHeight="1" x14ac:dyDescent="0.25">
      <c r="A35" s="143" t="s">
        <v>127</v>
      </c>
      <c r="B35" s="214" t="s">
        <v>90</v>
      </c>
      <c r="C35" s="175"/>
      <c r="D35" s="174"/>
      <c r="E35" s="173"/>
      <c r="F35" s="55"/>
      <c r="G35" s="174"/>
      <c r="H35" s="173"/>
      <c r="I35" s="173"/>
      <c r="J35" s="172"/>
      <c r="K35" s="213">
        <v>0</v>
      </c>
      <c r="L35" s="170">
        <v>7.8666999999999998</v>
      </c>
      <c r="M35" s="134">
        <v>0</v>
      </c>
      <c r="N35" s="134"/>
      <c r="O35" s="14">
        <f>L35+M35+N35</f>
        <v>7.8666999999999998</v>
      </c>
    </row>
    <row r="36" spans="1:15" s="26" customFormat="1" ht="15.75" x14ac:dyDescent="0.25">
      <c r="A36" s="184"/>
      <c r="B36" s="93" t="s">
        <v>52</v>
      </c>
      <c r="C36" s="113"/>
      <c r="D36" s="163"/>
      <c r="E36" s="162"/>
      <c r="F36" s="22"/>
      <c r="G36" s="163"/>
      <c r="H36" s="162"/>
      <c r="I36" s="162"/>
      <c r="J36" s="161"/>
      <c r="K36" s="185"/>
      <c r="L36" s="108"/>
      <c r="M36" s="72"/>
      <c r="N36" s="72"/>
      <c r="O36" s="14">
        <f>L36+M36+N36</f>
        <v>0</v>
      </c>
    </row>
    <row r="37" spans="1:15" s="26" customFormat="1" ht="46.5" customHeight="1" x14ac:dyDescent="0.25">
      <c r="A37" s="94" t="s">
        <v>126</v>
      </c>
      <c r="B37" s="114" t="s">
        <v>50</v>
      </c>
      <c r="C37" s="113"/>
      <c r="D37" s="163"/>
      <c r="E37" s="162"/>
      <c r="F37" s="55"/>
      <c r="G37" s="163"/>
      <c r="H37" s="162"/>
      <c r="I37" s="162"/>
      <c r="J37" s="161"/>
      <c r="K37" s="88">
        <v>115.01355932203391</v>
      </c>
      <c r="L37" s="108">
        <v>0</v>
      </c>
      <c r="M37" s="72">
        <v>51.201999999999998</v>
      </c>
      <c r="N37" s="104">
        <f>N38</f>
        <v>67.697000000000003</v>
      </c>
      <c r="O37" s="14">
        <f>L37+M37+N37</f>
        <v>118.899</v>
      </c>
    </row>
    <row r="38" spans="1:15" s="26" customFormat="1" ht="21" customHeight="1" x14ac:dyDescent="0.25">
      <c r="A38" s="184" t="s">
        <v>125</v>
      </c>
      <c r="B38" s="210" t="s">
        <v>124</v>
      </c>
      <c r="C38" s="113"/>
      <c r="D38" s="163"/>
      <c r="E38" s="162"/>
      <c r="F38" s="22"/>
      <c r="G38" s="163"/>
      <c r="H38" s="162"/>
      <c r="I38" s="162"/>
      <c r="J38" s="161"/>
      <c r="K38" s="185">
        <v>115.01355932203391</v>
      </c>
      <c r="L38" s="108">
        <v>0</v>
      </c>
      <c r="M38" s="72">
        <v>51.201999999999998</v>
      </c>
      <c r="N38" s="72">
        <f>56.607+11.09</f>
        <v>67.697000000000003</v>
      </c>
      <c r="O38" s="14">
        <f>L38+M38+N38</f>
        <v>118.899</v>
      </c>
    </row>
    <row r="39" spans="1:15" s="26" customFormat="1" ht="15.75" x14ac:dyDescent="0.25">
      <c r="A39" s="94" t="s">
        <v>123</v>
      </c>
      <c r="B39" s="93" t="s">
        <v>48</v>
      </c>
      <c r="C39" s="113"/>
      <c r="D39" s="163"/>
      <c r="E39" s="162"/>
      <c r="F39" s="22"/>
      <c r="G39" s="163"/>
      <c r="H39" s="162"/>
      <c r="I39" s="162"/>
      <c r="J39" s="161"/>
      <c r="K39" s="88">
        <v>52.696440677966109</v>
      </c>
      <c r="L39" s="108">
        <v>0.63500000000000001</v>
      </c>
      <c r="M39" s="72">
        <v>11.84</v>
      </c>
      <c r="N39" s="104">
        <f>SUM(N40:N42)</f>
        <v>24.388999999999999</v>
      </c>
      <c r="O39" s="14">
        <f>L39+M39+N39</f>
        <v>36.863999999999997</v>
      </c>
    </row>
    <row r="40" spans="1:15" s="133" customFormat="1" ht="39" customHeight="1" x14ac:dyDescent="0.25">
      <c r="A40" s="143" t="s">
        <v>122</v>
      </c>
      <c r="B40" s="212" t="s">
        <v>121</v>
      </c>
      <c r="C40" s="175"/>
      <c r="D40" s="174"/>
      <c r="E40" s="173"/>
      <c r="F40" s="55"/>
      <c r="G40" s="174"/>
      <c r="H40" s="173"/>
      <c r="I40" s="173"/>
      <c r="J40" s="172"/>
      <c r="K40" s="211">
        <v>19.393220338983053</v>
      </c>
      <c r="L40" s="170">
        <v>0.63500000000000001</v>
      </c>
      <c r="M40" s="134">
        <v>7.7639999999999993</v>
      </c>
      <c r="N40" s="134">
        <v>8.6769999999999996</v>
      </c>
      <c r="O40" s="14">
        <f>L40+M40+N40</f>
        <v>17.076000000000001</v>
      </c>
    </row>
    <row r="41" spans="1:15" s="26" customFormat="1" ht="35.25" customHeight="1" x14ac:dyDescent="0.25">
      <c r="A41" s="184" t="s">
        <v>120</v>
      </c>
      <c r="B41" s="210" t="s">
        <v>119</v>
      </c>
      <c r="C41" s="113"/>
      <c r="D41" s="163"/>
      <c r="E41" s="162"/>
      <c r="F41" s="22"/>
      <c r="G41" s="163"/>
      <c r="H41" s="162"/>
      <c r="I41" s="162"/>
      <c r="J41" s="161"/>
      <c r="K41" s="178">
        <v>9.86</v>
      </c>
      <c r="L41" s="108">
        <v>0</v>
      </c>
      <c r="M41" s="72">
        <v>4.0759999999999996</v>
      </c>
      <c r="N41" s="72">
        <v>5.7839999999999998</v>
      </c>
      <c r="O41" s="14">
        <f>L41+M41+N41</f>
        <v>9.86</v>
      </c>
    </row>
    <row r="42" spans="1:15" s="26" customFormat="1" ht="21" customHeight="1" x14ac:dyDescent="0.25">
      <c r="A42" s="184" t="s">
        <v>118</v>
      </c>
      <c r="B42" s="209" t="s">
        <v>117</v>
      </c>
      <c r="C42" s="113"/>
      <c r="D42" s="163"/>
      <c r="E42" s="162"/>
      <c r="F42" s="55"/>
      <c r="G42" s="163"/>
      <c r="H42" s="162"/>
      <c r="I42" s="162"/>
      <c r="J42" s="161"/>
      <c r="K42" s="178">
        <v>23.443220338983053</v>
      </c>
      <c r="L42" s="108">
        <v>0</v>
      </c>
      <c r="M42" s="72">
        <v>0</v>
      </c>
      <c r="N42" s="72">
        <v>9.9280000000000008</v>
      </c>
      <c r="O42" s="14">
        <f>L42+M42+N42</f>
        <v>9.9280000000000008</v>
      </c>
    </row>
    <row r="43" spans="1:15" s="26" customFormat="1" ht="41.25" customHeight="1" x14ac:dyDescent="0.25">
      <c r="A43" s="94" t="s">
        <v>116</v>
      </c>
      <c r="B43" s="114" t="s">
        <v>115</v>
      </c>
      <c r="C43" s="113"/>
      <c r="D43" s="163"/>
      <c r="E43" s="162"/>
      <c r="F43" s="55"/>
      <c r="G43" s="163"/>
      <c r="H43" s="162"/>
      <c r="I43" s="162"/>
      <c r="J43" s="161"/>
      <c r="K43" s="88">
        <v>8.2686440677966111</v>
      </c>
      <c r="L43" s="108">
        <v>0</v>
      </c>
      <c r="M43" s="72">
        <v>3.931</v>
      </c>
      <c r="N43" s="104">
        <f>N44</f>
        <v>4.3380000000000001</v>
      </c>
      <c r="O43" s="14">
        <f>L43+M43+N43</f>
        <v>8.2690000000000001</v>
      </c>
    </row>
    <row r="44" spans="1:15" s="26" customFormat="1" ht="21" customHeight="1" x14ac:dyDescent="0.25">
      <c r="A44" s="165" t="s">
        <v>114</v>
      </c>
      <c r="B44" s="204" t="s">
        <v>113</v>
      </c>
      <c r="C44" s="113"/>
      <c r="D44" s="163"/>
      <c r="E44" s="162"/>
      <c r="F44" s="55"/>
      <c r="G44" s="163"/>
      <c r="H44" s="162"/>
      <c r="I44" s="162"/>
      <c r="J44" s="161"/>
      <c r="K44" s="178">
        <v>8.2686440677966111</v>
      </c>
      <c r="L44" s="108">
        <v>0</v>
      </c>
      <c r="M44" s="72">
        <v>3.931</v>
      </c>
      <c r="N44" s="72">
        <v>4.3380000000000001</v>
      </c>
      <c r="O44" s="14">
        <f>L44+M44+N44</f>
        <v>8.2690000000000001</v>
      </c>
    </row>
    <row r="45" spans="1:15" s="26" customFormat="1" ht="35.25" customHeight="1" x14ac:dyDescent="0.25">
      <c r="A45" s="94" t="s">
        <v>112</v>
      </c>
      <c r="B45" s="114" t="s">
        <v>111</v>
      </c>
      <c r="C45" s="113"/>
      <c r="D45" s="163"/>
      <c r="E45" s="162"/>
      <c r="F45" s="22"/>
      <c r="G45" s="163"/>
      <c r="H45" s="162"/>
      <c r="I45" s="162"/>
      <c r="J45" s="161"/>
      <c r="K45" s="88">
        <v>35.939372881355936</v>
      </c>
      <c r="L45" s="108">
        <v>6.5860000000000003</v>
      </c>
      <c r="M45" s="72">
        <v>8.9490000000000016</v>
      </c>
      <c r="N45" s="104">
        <f>SUM(N46:N48)</f>
        <v>20.404</v>
      </c>
      <c r="O45" s="14">
        <f>L45+M45+N45</f>
        <v>35.939</v>
      </c>
    </row>
    <row r="46" spans="1:15" s="26" customFormat="1" ht="37.5" customHeight="1" x14ac:dyDescent="0.25">
      <c r="A46" s="165" t="s">
        <v>110</v>
      </c>
      <c r="B46" s="204" t="s">
        <v>109</v>
      </c>
      <c r="C46" s="113"/>
      <c r="D46" s="163"/>
      <c r="E46" s="162"/>
      <c r="F46" s="55"/>
      <c r="G46" s="163"/>
      <c r="H46" s="162"/>
      <c r="I46" s="162"/>
      <c r="J46" s="161"/>
      <c r="K46" s="160">
        <v>27.435593220338987</v>
      </c>
      <c r="L46" s="108">
        <v>6.5860000000000003</v>
      </c>
      <c r="M46" s="72">
        <v>8.0650000000000013</v>
      </c>
      <c r="N46" s="72">
        <v>12.785</v>
      </c>
      <c r="O46" s="14">
        <f>L46+M46+N46</f>
        <v>27.436</v>
      </c>
    </row>
    <row r="47" spans="1:15" s="26" customFormat="1" ht="39" customHeight="1" x14ac:dyDescent="0.25">
      <c r="A47" s="165" t="s">
        <v>108</v>
      </c>
      <c r="B47" s="204" t="s">
        <v>107</v>
      </c>
      <c r="C47" s="113"/>
      <c r="D47" s="163"/>
      <c r="E47" s="162"/>
      <c r="F47" s="22"/>
      <c r="G47" s="163"/>
      <c r="H47" s="162"/>
      <c r="I47" s="162"/>
      <c r="J47" s="161"/>
      <c r="K47" s="160">
        <v>1.6067796610169491</v>
      </c>
      <c r="L47" s="108">
        <v>0</v>
      </c>
      <c r="M47" s="72">
        <v>0.88400000000000001</v>
      </c>
      <c r="N47" s="72">
        <v>0.72299999999999998</v>
      </c>
      <c r="O47" s="14">
        <f>L47+M47+N47</f>
        <v>1.607</v>
      </c>
    </row>
    <row r="48" spans="1:15" s="26" customFormat="1" ht="37.5" customHeight="1" x14ac:dyDescent="0.25">
      <c r="A48" s="165" t="s">
        <v>106</v>
      </c>
      <c r="B48" s="204" t="s">
        <v>105</v>
      </c>
      <c r="C48" s="113"/>
      <c r="D48" s="163"/>
      <c r="E48" s="162"/>
      <c r="F48" s="55"/>
      <c r="G48" s="163"/>
      <c r="H48" s="162"/>
      <c r="I48" s="162"/>
      <c r="J48" s="161"/>
      <c r="K48" s="160">
        <v>6.8970000000000002</v>
      </c>
      <c r="L48" s="108">
        <v>0</v>
      </c>
      <c r="M48" s="72">
        <v>0</v>
      </c>
      <c r="N48" s="72">
        <v>6.8959999999999999</v>
      </c>
      <c r="O48" s="14">
        <f>L48+M48+N48</f>
        <v>6.8959999999999999</v>
      </c>
    </row>
    <row r="49" spans="1:15" s="26" customFormat="1" ht="38.25" customHeight="1" x14ac:dyDescent="0.25">
      <c r="A49" s="94" t="s">
        <v>104</v>
      </c>
      <c r="B49" s="114" t="s">
        <v>103</v>
      </c>
      <c r="C49" s="113"/>
      <c r="D49" s="163"/>
      <c r="E49" s="162"/>
      <c r="F49" s="55"/>
      <c r="G49" s="163"/>
      <c r="H49" s="162"/>
      <c r="I49" s="162"/>
      <c r="J49" s="161"/>
      <c r="K49" s="185"/>
      <c r="L49" s="108"/>
      <c r="M49" s="72"/>
      <c r="N49" s="72"/>
      <c r="O49" s="14">
        <f>L49+M49+N49</f>
        <v>0</v>
      </c>
    </row>
    <row r="50" spans="1:15" s="26" customFormat="1" ht="15.75" x14ac:dyDescent="0.25">
      <c r="A50" s="94" t="s">
        <v>102</v>
      </c>
      <c r="B50" s="93" t="s">
        <v>46</v>
      </c>
      <c r="C50" s="113"/>
      <c r="D50" s="163"/>
      <c r="E50" s="162"/>
      <c r="F50" s="55"/>
      <c r="G50" s="163"/>
      <c r="H50" s="162"/>
      <c r="I50" s="162"/>
      <c r="J50" s="161"/>
      <c r="K50" s="88">
        <v>202.1820677966102</v>
      </c>
      <c r="L50" s="108">
        <v>0</v>
      </c>
      <c r="M50" s="72">
        <v>115.47199999999999</v>
      </c>
      <c r="N50" s="205">
        <f>N51+N59</f>
        <v>52.481999999999999</v>
      </c>
      <c r="O50" s="14">
        <f>L50+M50+N50</f>
        <v>167.95400000000001</v>
      </c>
    </row>
    <row r="51" spans="1:15" s="26" customFormat="1" ht="15.75" x14ac:dyDescent="0.25">
      <c r="A51" s="94"/>
      <c r="B51" s="105" t="s">
        <v>45</v>
      </c>
      <c r="C51" s="113"/>
      <c r="D51" s="163"/>
      <c r="E51" s="162"/>
      <c r="F51" s="55"/>
      <c r="G51" s="163"/>
      <c r="H51" s="162"/>
      <c r="I51" s="162"/>
      <c r="J51" s="161"/>
      <c r="K51" s="88">
        <v>55.566101694915254</v>
      </c>
      <c r="L51" s="108">
        <v>0</v>
      </c>
      <c r="M51" s="72">
        <v>16.61</v>
      </c>
      <c r="N51" s="205">
        <f>N52+N58</f>
        <v>11.465999999999999</v>
      </c>
      <c r="O51" s="14">
        <f>L51+M51+N51</f>
        <v>28.076000000000001</v>
      </c>
    </row>
    <row r="52" spans="1:15" s="26" customFormat="1" ht="15.75" x14ac:dyDescent="0.25">
      <c r="A52" s="94"/>
      <c r="B52" s="105" t="s">
        <v>44</v>
      </c>
      <c r="C52" s="113"/>
      <c r="D52" s="163"/>
      <c r="E52" s="162"/>
      <c r="F52" s="55"/>
      <c r="G52" s="163"/>
      <c r="H52" s="162"/>
      <c r="I52" s="162"/>
      <c r="J52" s="161"/>
      <c r="K52" s="88">
        <v>55.566101694915254</v>
      </c>
      <c r="L52" s="108">
        <v>0</v>
      </c>
      <c r="M52" s="72">
        <v>16.61</v>
      </c>
      <c r="N52" s="205">
        <f>N56</f>
        <v>11.465999999999999</v>
      </c>
      <c r="O52" s="14">
        <f>L52+M52+N52</f>
        <v>28.076000000000001</v>
      </c>
    </row>
    <row r="53" spans="1:15" s="26" customFormat="1" ht="15.75" x14ac:dyDescent="0.25">
      <c r="A53" s="94"/>
      <c r="B53" s="105" t="s">
        <v>41</v>
      </c>
      <c r="C53" s="92"/>
      <c r="D53" s="188"/>
      <c r="E53" s="187"/>
      <c r="F53" s="55"/>
      <c r="G53" s="208"/>
      <c r="H53" s="207"/>
      <c r="I53" s="207"/>
      <c r="J53" s="206"/>
      <c r="K53" s="88"/>
      <c r="L53" s="87"/>
      <c r="M53" s="104"/>
      <c r="N53" s="104"/>
      <c r="O53" s="14">
        <f>L53+M53+N53</f>
        <v>0</v>
      </c>
    </row>
    <row r="54" spans="1:15" s="26" customFormat="1" ht="15.75" x14ac:dyDescent="0.25">
      <c r="A54" s="94"/>
      <c r="B54" s="105" t="s">
        <v>40</v>
      </c>
      <c r="C54" s="92"/>
      <c r="D54" s="163"/>
      <c r="E54" s="162"/>
      <c r="F54" s="55"/>
      <c r="G54" s="163"/>
      <c r="H54" s="162"/>
      <c r="I54" s="162"/>
      <c r="J54" s="161"/>
      <c r="K54" s="88"/>
      <c r="L54" s="87"/>
      <c r="M54" s="72"/>
      <c r="N54" s="104"/>
      <c r="O54" s="14">
        <f>L54+M54+N54</f>
        <v>0</v>
      </c>
    </row>
    <row r="55" spans="1:15" s="71" customFormat="1" ht="15.75" x14ac:dyDescent="0.25">
      <c r="A55" s="94"/>
      <c r="B55" s="105" t="s">
        <v>32</v>
      </c>
      <c r="C55" s="131"/>
      <c r="D55" s="194"/>
      <c r="E55" s="192"/>
      <c r="F55" s="22"/>
      <c r="G55" s="193"/>
      <c r="H55" s="192"/>
      <c r="I55" s="192"/>
      <c r="J55" s="191"/>
      <c r="K55" s="118"/>
      <c r="L55" s="125"/>
      <c r="M55" s="123"/>
      <c r="N55" s="123"/>
      <c r="O55" s="14">
        <f>L55+M55+N55</f>
        <v>0</v>
      </c>
    </row>
    <row r="56" spans="1:15" s="26" customFormat="1" ht="15.75" x14ac:dyDescent="0.25">
      <c r="A56" s="94"/>
      <c r="B56" s="93" t="s">
        <v>12</v>
      </c>
      <c r="C56" s="113"/>
      <c r="D56" s="163"/>
      <c r="E56" s="162"/>
      <c r="F56" s="22"/>
      <c r="G56" s="163"/>
      <c r="H56" s="162"/>
      <c r="I56" s="162"/>
      <c r="J56" s="161"/>
      <c r="K56" s="88">
        <v>55.566101694915254</v>
      </c>
      <c r="L56" s="108">
        <v>0</v>
      </c>
      <c r="M56" s="72">
        <v>16.61</v>
      </c>
      <c r="N56" s="205">
        <f>N57</f>
        <v>11.465999999999999</v>
      </c>
      <c r="O56" s="14">
        <f>L56+M56+N56</f>
        <v>28.076000000000001</v>
      </c>
    </row>
    <row r="57" spans="1:15" s="26" customFormat="1" ht="19.5" customHeight="1" x14ac:dyDescent="0.25">
      <c r="A57" s="165" t="s">
        <v>101</v>
      </c>
      <c r="B57" s="204" t="s">
        <v>100</v>
      </c>
      <c r="C57" s="113"/>
      <c r="D57" s="163"/>
      <c r="E57" s="162"/>
      <c r="F57" s="55"/>
      <c r="G57" s="163"/>
      <c r="H57" s="162"/>
      <c r="I57" s="162"/>
      <c r="J57" s="161"/>
      <c r="K57" s="137">
        <v>55.566101694915254</v>
      </c>
      <c r="L57" s="108">
        <v>0</v>
      </c>
      <c r="M57" s="72">
        <v>16.61</v>
      </c>
      <c r="N57" s="72">
        <v>11.465999999999999</v>
      </c>
      <c r="O57" s="14">
        <f>L57+M57+N57</f>
        <v>28.076000000000001</v>
      </c>
    </row>
    <row r="58" spans="1:15" s="26" customFormat="1" ht="15.75" x14ac:dyDescent="0.25">
      <c r="A58" s="47"/>
      <c r="B58" s="46" t="s">
        <v>56</v>
      </c>
      <c r="C58" s="63"/>
      <c r="D58" s="159"/>
      <c r="E58" s="158"/>
      <c r="F58" s="55"/>
      <c r="G58" s="159"/>
      <c r="H58" s="158"/>
      <c r="I58" s="158"/>
      <c r="J58" s="157"/>
      <c r="K58" s="18"/>
      <c r="L58" s="58"/>
      <c r="M58" s="82"/>
      <c r="N58" s="82"/>
      <c r="O58" s="14">
        <f>L58+M58+N58</f>
        <v>0</v>
      </c>
    </row>
    <row r="59" spans="1:15" s="26" customFormat="1" ht="15.75" x14ac:dyDescent="0.25">
      <c r="A59" s="47"/>
      <c r="B59" s="46" t="s">
        <v>55</v>
      </c>
      <c r="C59" s="56"/>
      <c r="D59" s="203"/>
      <c r="E59" s="202"/>
      <c r="F59" s="55"/>
      <c r="G59" s="201"/>
      <c r="H59" s="200"/>
      <c r="I59" s="200"/>
      <c r="J59" s="199"/>
      <c r="K59" s="51">
        <v>146.61596610169494</v>
      </c>
      <c r="L59" s="50">
        <v>0</v>
      </c>
      <c r="M59" s="48">
        <v>98.861999999999995</v>
      </c>
      <c r="N59" s="198">
        <f>N60+N63+N67</f>
        <v>41.015999999999998</v>
      </c>
      <c r="O59" s="14">
        <f>L59+M59+N59</f>
        <v>139.87799999999999</v>
      </c>
    </row>
    <row r="60" spans="1:15" s="26" customFormat="1" ht="15.75" x14ac:dyDescent="0.25">
      <c r="A60" s="47"/>
      <c r="B60" s="46" t="s">
        <v>54</v>
      </c>
      <c r="C60" s="56"/>
      <c r="D60" s="159"/>
      <c r="E60" s="158"/>
      <c r="F60" s="55"/>
      <c r="G60" s="159"/>
      <c r="H60" s="158"/>
      <c r="I60" s="158"/>
      <c r="J60" s="157"/>
      <c r="K60" s="88">
        <v>76.930999999999997</v>
      </c>
      <c r="L60" s="50">
        <v>0</v>
      </c>
      <c r="M60" s="82">
        <v>60.887999999999998</v>
      </c>
      <c r="N60" s="198">
        <f>N62</f>
        <v>16.042999999999999</v>
      </c>
      <c r="O60" s="14">
        <f>L60+M60+N60</f>
        <v>76.930999999999997</v>
      </c>
    </row>
    <row r="61" spans="1:15" s="26" customFormat="1" ht="36.75" customHeight="1" x14ac:dyDescent="0.25">
      <c r="A61" s="184" t="s">
        <v>99</v>
      </c>
      <c r="B61" s="183" t="s">
        <v>98</v>
      </c>
      <c r="C61" s="92"/>
      <c r="D61" s="163"/>
      <c r="E61" s="162"/>
      <c r="F61" s="22"/>
      <c r="G61" s="163"/>
      <c r="H61" s="162"/>
      <c r="I61" s="162"/>
      <c r="J61" s="161"/>
      <c r="K61" s="160">
        <v>49.027999999999999</v>
      </c>
      <c r="L61" s="87">
        <v>0</v>
      </c>
      <c r="M61" s="72">
        <v>49.027999999999999</v>
      </c>
      <c r="N61" s="104"/>
      <c r="O61" s="14">
        <f>L61+M61+N61</f>
        <v>49.027999999999999</v>
      </c>
    </row>
    <row r="62" spans="1:15" s="71" customFormat="1" ht="19.5" customHeight="1" x14ac:dyDescent="0.25">
      <c r="A62" s="81" t="s">
        <v>97</v>
      </c>
      <c r="B62" s="183" t="s">
        <v>96</v>
      </c>
      <c r="C62" s="113"/>
      <c r="D62" s="163"/>
      <c r="E62" s="162"/>
      <c r="F62" s="55"/>
      <c r="G62" s="197"/>
      <c r="H62" s="196"/>
      <c r="I62" s="196"/>
      <c r="J62" s="195"/>
      <c r="K62" s="160">
        <v>27.902999999999999</v>
      </c>
      <c r="L62" s="108">
        <v>0</v>
      </c>
      <c r="M62" s="72">
        <v>11.86</v>
      </c>
      <c r="N62" s="72">
        <v>16.042999999999999</v>
      </c>
      <c r="O62" s="14">
        <f>L62+M62+N62</f>
        <v>27.902999999999999</v>
      </c>
    </row>
    <row r="63" spans="1:15" s="71" customFormat="1" ht="15.75" x14ac:dyDescent="0.25">
      <c r="A63" s="94"/>
      <c r="B63" s="93" t="s">
        <v>53</v>
      </c>
      <c r="C63" s="131"/>
      <c r="D63" s="194"/>
      <c r="E63" s="192"/>
      <c r="F63" s="55"/>
      <c r="G63" s="193"/>
      <c r="H63" s="192"/>
      <c r="I63" s="192"/>
      <c r="J63" s="191"/>
      <c r="K63" s="118">
        <v>69.684966101694926</v>
      </c>
      <c r="L63" s="125">
        <v>0</v>
      </c>
      <c r="M63" s="123">
        <v>37.973999999999997</v>
      </c>
      <c r="N63" s="190">
        <f>N65+N66</f>
        <v>24.972999999999999</v>
      </c>
      <c r="O63" s="14">
        <f>L63+M63+N63</f>
        <v>62.946999999999996</v>
      </c>
    </row>
    <row r="64" spans="1:15" s="71" customFormat="1" ht="23.25" customHeight="1" x14ac:dyDescent="0.25">
      <c r="A64" s="184" t="s">
        <v>95</v>
      </c>
      <c r="B64" s="183" t="s">
        <v>94</v>
      </c>
      <c r="C64" s="189"/>
      <c r="D64" s="163"/>
      <c r="E64" s="187"/>
      <c r="F64" s="55"/>
      <c r="G64" s="188"/>
      <c r="H64" s="187"/>
      <c r="I64" s="187"/>
      <c r="J64" s="186"/>
      <c r="K64" s="185">
        <v>31.556999999999999</v>
      </c>
      <c r="L64" s="87">
        <v>0</v>
      </c>
      <c r="M64" s="72">
        <v>31.556999999999999</v>
      </c>
      <c r="N64" s="72"/>
      <c r="O64" s="14">
        <f>L64+M64+N64</f>
        <v>31.556999999999999</v>
      </c>
    </row>
    <row r="65" spans="1:15" s="71" customFormat="1" ht="37.5" customHeight="1" x14ac:dyDescent="0.25">
      <c r="A65" s="184" t="s">
        <v>93</v>
      </c>
      <c r="B65" s="183" t="s">
        <v>92</v>
      </c>
      <c r="C65" s="189"/>
      <c r="D65" s="163"/>
      <c r="E65" s="187"/>
      <c r="F65" s="55"/>
      <c r="G65" s="188"/>
      <c r="H65" s="187"/>
      <c r="I65" s="187"/>
      <c r="J65" s="186"/>
      <c r="K65" s="185">
        <f>23.6/1.18</f>
        <v>20.000000000000004</v>
      </c>
      <c r="L65" s="87">
        <v>0</v>
      </c>
      <c r="M65" s="72">
        <v>0</v>
      </c>
      <c r="N65" s="72">
        <v>20</v>
      </c>
      <c r="O65" s="14">
        <f>L65+M65+N65</f>
        <v>20</v>
      </c>
    </row>
    <row r="66" spans="1:15" s="26" customFormat="1" ht="21" customHeight="1" x14ac:dyDescent="0.25">
      <c r="A66" s="184" t="s">
        <v>91</v>
      </c>
      <c r="B66" s="183" t="s">
        <v>90</v>
      </c>
      <c r="C66" s="113"/>
      <c r="D66" s="163"/>
      <c r="E66" s="162"/>
      <c r="F66" s="55"/>
      <c r="G66" s="163"/>
      <c r="H66" s="162"/>
      <c r="I66" s="162"/>
      <c r="J66" s="161"/>
      <c r="K66" s="137">
        <f>21.391/1.18</f>
        <v>18.127966101694916</v>
      </c>
      <c r="L66" s="108">
        <v>0</v>
      </c>
      <c r="M66" s="72">
        <v>6.4169999999999998</v>
      </c>
      <c r="N66" s="72">
        <v>4.9729999999999999</v>
      </c>
      <c r="O66" s="14">
        <f>L66+M66+N66</f>
        <v>11.39</v>
      </c>
    </row>
    <row r="67" spans="1:15" s="71" customFormat="1" ht="15.75" x14ac:dyDescent="0.25">
      <c r="A67" s="94"/>
      <c r="B67" s="93" t="s">
        <v>52</v>
      </c>
      <c r="C67" s="122"/>
      <c r="D67" s="182"/>
      <c r="E67" s="181"/>
      <c r="F67" s="55"/>
      <c r="G67" s="182"/>
      <c r="H67" s="181"/>
      <c r="I67" s="181"/>
      <c r="J67" s="180"/>
      <c r="K67" s="118"/>
      <c r="L67" s="117"/>
      <c r="M67" s="179"/>
      <c r="N67" s="115"/>
      <c r="O67" s="14">
        <f>L67+M67+N67</f>
        <v>0</v>
      </c>
    </row>
    <row r="68" spans="1:15" s="26" customFormat="1" ht="15.75" x14ac:dyDescent="0.25">
      <c r="A68" s="94" t="s">
        <v>89</v>
      </c>
      <c r="B68" s="105" t="s">
        <v>10</v>
      </c>
      <c r="C68" s="113"/>
      <c r="D68" s="163"/>
      <c r="E68" s="162"/>
      <c r="F68" s="22"/>
      <c r="G68" s="163"/>
      <c r="H68" s="162"/>
      <c r="I68" s="162"/>
      <c r="J68" s="161"/>
      <c r="K68" s="88">
        <f>SUM(K69:K73)</f>
        <v>34.104932203389829</v>
      </c>
      <c r="L68" s="108">
        <v>7.51</v>
      </c>
      <c r="M68" s="72">
        <v>10.098000000000001</v>
      </c>
      <c r="N68" s="104">
        <f>SUM(N69:N73)</f>
        <v>10.901</v>
      </c>
      <c r="O68" s="14">
        <f>L68+M68+N68</f>
        <v>28.509</v>
      </c>
    </row>
    <row r="69" spans="1:15" s="26" customFormat="1" ht="37.5" customHeight="1" x14ac:dyDescent="0.25">
      <c r="A69" s="165" t="s">
        <v>88</v>
      </c>
      <c r="B69" s="169" t="s">
        <v>87</v>
      </c>
      <c r="C69" s="113"/>
      <c r="D69" s="163"/>
      <c r="E69" s="162"/>
      <c r="F69" s="22"/>
      <c r="G69" s="163"/>
      <c r="H69" s="162"/>
      <c r="I69" s="162"/>
      <c r="J69" s="161"/>
      <c r="K69" s="160">
        <v>16.798999999999999</v>
      </c>
      <c r="L69" s="108">
        <v>3.6</v>
      </c>
      <c r="M69" s="72">
        <v>5.0980000000000008</v>
      </c>
      <c r="N69" s="72">
        <v>8.1010000000000009</v>
      </c>
      <c r="O69" s="14">
        <f>L69+M69+N69</f>
        <v>16.798999999999999</v>
      </c>
    </row>
    <row r="70" spans="1:15" s="26" customFormat="1" ht="21" customHeight="1" x14ac:dyDescent="0.25">
      <c r="A70" s="165" t="s">
        <v>86</v>
      </c>
      <c r="B70" s="169" t="s">
        <v>85</v>
      </c>
      <c r="C70" s="113"/>
      <c r="D70" s="163"/>
      <c r="E70" s="162"/>
      <c r="F70" s="22"/>
      <c r="G70" s="163"/>
      <c r="H70" s="162"/>
      <c r="I70" s="162"/>
      <c r="J70" s="161"/>
      <c r="K70" s="178">
        <f>12.812/1.18</f>
        <v>10.857627118644068</v>
      </c>
      <c r="L70" s="108">
        <v>0.375</v>
      </c>
      <c r="M70" s="72">
        <v>4</v>
      </c>
      <c r="N70" s="72">
        <v>2.8</v>
      </c>
      <c r="O70" s="14">
        <f>L70+M70+N70</f>
        <v>7.1749999999999998</v>
      </c>
    </row>
    <row r="71" spans="1:15" s="26" customFormat="1" ht="69" customHeight="1" x14ac:dyDescent="0.25">
      <c r="A71" s="165" t="s">
        <v>84</v>
      </c>
      <c r="B71" s="169" t="s">
        <v>83</v>
      </c>
      <c r="C71" s="113"/>
      <c r="D71" s="163"/>
      <c r="E71" s="162"/>
      <c r="F71" s="55"/>
      <c r="G71" s="163"/>
      <c r="H71" s="162"/>
      <c r="I71" s="162"/>
      <c r="J71" s="161"/>
      <c r="K71" s="178">
        <v>1</v>
      </c>
      <c r="L71" s="108">
        <v>0</v>
      </c>
      <c r="M71" s="72">
        <v>1</v>
      </c>
      <c r="N71" s="72"/>
      <c r="O71" s="14">
        <f>L71+M71+N71</f>
        <v>1</v>
      </c>
    </row>
    <row r="72" spans="1:15" s="133" customFormat="1" ht="33" customHeight="1" x14ac:dyDescent="0.25">
      <c r="A72" s="177" t="s">
        <v>82</v>
      </c>
      <c r="B72" s="176" t="s">
        <v>81</v>
      </c>
      <c r="C72" s="175"/>
      <c r="D72" s="174"/>
      <c r="E72" s="173"/>
      <c r="F72" s="168"/>
      <c r="G72" s="174"/>
      <c r="H72" s="173"/>
      <c r="I72" s="173"/>
      <c r="J72" s="172"/>
      <c r="K72" s="171">
        <f>1.497/1.18</f>
        <v>1.2686440677966104</v>
      </c>
      <c r="L72" s="170">
        <v>1.2689999999999999</v>
      </c>
      <c r="M72" s="134"/>
      <c r="N72" s="134"/>
      <c r="O72" s="14">
        <f>L72+M72+N72</f>
        <v>1.2689999999999999</v>
      </c>
    </row>
    <row r="73" spans="1:15" s="26" customFormat="1" ht="37.5" customHeight="1" x14ac:dyDescent="0.25">
      <c r="A73" s="165" t="s">
        <v>80</v>
      </c>
      <c r="B73" s="169" t="s">
        <v>79</v>
      </c>
      <c r="C73" s="113"/>
      <c r="D73" s="163"/>
      <c r="E73" s="162"/>
      <c r="F73" s="168"/>
      <c r="G73" s="163"/>
      <c r="H73" s="162"/>
      <c r="I73" s="162"/>
      <c r="J73" s="161"/>
      <c r="K73" s="160">
        <f>4.932/1.18</f>
        <v>4.1796610169491535</v>
      </c>
      <c r="L73" s="108">
        <v>2.266</v>
      </c>
      <c r="M73" s="72"/>
      <c r="N73" s="72"/>
      <c r="O73" s="14">
        <f>L73+M73+N73</f>
        <v>2.266</v>
      </c>
    </row>
    <row r="74" spans="1:15" s="26" customFormat="1" ht="15.75" x14ac:dyDescent="0.25">
      <c r="A74" s="94" t="s">
        <v>78</v>
      </c>
      <c r="B74" s="105" t="s">
        <v>8</v>
      </c>
      <c r="C74" s="113"/>
      <c r="D74" s="163"/>
      <c r="E74" s="162"/>
      <c r="F74" s="22"/>
      <c r="G74" s="163"/>
      <c r="H74" s="162"/>
      <c r="I74" s="162"/>
      <c r="J74" s="161"/>
      <c r="K74" s="167">
        <v>110.61949152542374</v>
      </c>
      <c r="L74" s="108">
        <v>0.98399999999999999</v>
      </c>
      <c r="M74" s="72">
        <v>14.405999999999999</v>
      </c>
      <c r="N74" s="104">
        <f>SUM(N75:N77)</f>
        <v>29.698000000000004</v>
      </c>
      <c r="O74" s="14">
        <f>L74+M74+N74</f>
        <v>45.088000000000001</v>
      </c>
    </row>
    <row r="75" spans="1:15" s="26" customFormat="1" ht="26.25" customHeight="1" x14ac:dyDescent="0.25">
      <c r="A75" s="165" t="s">
        <v>77</v>
      </c>
      <c r="B75" s="164" t="s">
        <v>76</v>
      </c>
      <c r="C75" s="113"/>
      <c r="D75" s="163"/>
      <c r="E75" s="162"/>
      <c r="F75" s="55"/>
      <c r="G75" s="163"/>
      <c r="H75" s="162"/>
      <c r="I75" s="162"/>
      <c r="J75" s="161"/>
      <c r="K75" s="160">
        <f>10.068/1.18</f>
        <v>8.5322033898305083</v>
      </c>
      <c r="L75" s="108">
        <v>0</v>
      </c>
      <c r="M75" s="72">
        <v>2.0539999999999998</v>
      </c>
      <c r="N75" s="72">
        <v>6.4779999999999998</v>
      </c>
      <c r="O75" s="14">
        <f>L75+M75+N75</f>
        <v>8.532</v>
      </c>
    </row>
    <row r="76" spans="1:15" s="26" customFormat="1" ht="24.75" customHeight="1" x14ac:dyDescent="0.25">
      <c r="A76" s="165" t="s">
        <v>75</v>
      </c>
      <c r="B76" s="164" t="s">
        <v>74</v>
      </c>
      <c r="C76" s="113"/>
      <c r="D76" s="163"/>
      <c r="E76" s="162"/>
      <c r="F76" s="166"/>
      <c r="G76" s="163"/>
      <c r="H76" s="162"/>
      <c r="I76" s="162"/>
      <c r="J76" s="161"/>
      <c r="K76" s="160">
        <f>95.114/1.18</f>
        <v>80.605084745762724</v>
      </c>
      <c r="L76" s="108">
        <v>0</v>
      </c>
      <c r="M76" s="72">
        <v>5.3029999999999999</v>
      </c>
      <c r="N76" s="72">
        <v>16.097000000000001</v>
      </c>
      <c r="O76" s="14">
        <f>L76+M76+N76</f>
        <v>21.400000000000002</v>
      </c>
    </row>
    <row r="77" spans="1:15" s="26" customFormat="1" ht="27" customHeight="1" x14ac:dyDescent="0.25">
      <c r="A77" s="165" t="s">
        <v>73</v>
      </c>
      <c r="B77" s="164" t="s">
        <v>72</v>
      </c>
      <c r="C77" s="113"/>
      <c r="D77" s="163"/>
      <c r="E77" s="162"/>
      <c r="F77" s="22"/>
      <c r="G77" s="163"/>
      <c r="H77" s="162"/>
      <c r="I77" s="162"/>
      <c r="J77" s="161"/>
      <c r="K77" s="160">
        <f>25.349/1.18</f>
        <v>21.482203389830509</v>
      </c>
      <c r="L77" s="108">
        <v>0.98399999999999999</v>
      </c>
      <c r="M77" s="72">
        <v>7.0489999999999995</v>
      </c>
      <c r="N77" s="72">
        <v>7.1230000000000002</v>
      </c>
      <c r="O77" s="14">
        <f>L77+M77+N77</f>
        <v>15.155999999999999</v>
      </c>
    </row>
    <row r="78" spans="1:15" s="26" customFormat="1" ht="15.75" x14ac:dyDescent="0.25">
      <c r="A78" s="47" t="s">
        <v>71</v>
      </c>
      <c r="B78" s="46" t="s">
        <v>6</v>
      </c>
      <c r="C78" s="63"/>
      <c r="D78" s="159"/>
      <c r="E78" s="158"/>
      <c r="F78" s="55"/>
      <c r="G78" s="159"/>
      <c r="H78" s="158"/>
      <c r="I78" s="158"/>
      <c r="J78" s="157"/>
      <c r="K78" s="88"/>
      <c r="L78" s="58"/>
      <c r="M78" s="82"/>
      <c r="N78" s="48"/>
      <c r="O78" s="14">
        <f>L78+M78+N78</f>
        <v>0</v>
      </c>
    </row>
    <row r="79" spans="1:15" s="26" customFormat="1" ht="43.5" customHeight="1" x14ac:dyDescent="0.25">
      <c r="A79" s="37" t="s">
        <v>70</v>
      </c>
      <c r="B79" s="36" t="s">
        <v>69</v>
      </c>
      <c r="C79" s="35" t="s">
        <v>68</v>
      </c>
      <c r="D79" s="33" t="s">
        <v>67</v>
      </c>
      <c r="E79" s="33" t="s">
        <v>66</v>
      </c>
      <c r="F79" s="154" t="s">
        <v>65</v>
      </c>
      <c r="G79" s="156"/>
      <c r="H79" s="155"/>
      <c r="I79" s="155"/>
      <c r="J79" s="154"/>
      <c r="K79" s="153">
        <v>568.60554237288136</v>
      </c>
      <c r="L79" s="30">
        <v>60.059200000000004</v>
      </c>
      <c r="M79" s="29">
        <v>70.287999999999997</v>
      </c>
      <c r="N79" s="152">
        <f>N80+N93+N94+N95+N107+N108+N109</f>
        <v>76.283999999999992</v>
      </c>
      <c r="O79" s="27">
        <f>O80+O93+O94+O95+O107+O108+O109</f>
        <v>206.63120000000001</v>
      </c>
    </row>
    <row r="80" spans="1:15" s="26" customFormat="1" ht="31.5" x14ac:dyDescent="0.25">
      <c r="A80" s="47" t="s">
        <v>64</v>
      </c>
      <c r="B80" s="103" t="s">
        <v>63</v>
      </c>
      <c r="C80" s="56" t="s">
        <v>60</v>
      </c>
      <c r="D80" s="53" t="str">
        <f>D81</f>
        <v>22,6 км / 4,5 МВА</v>
      </c>
      <c r="E80" s="150" t="str">
        <f>E81</f>
        <v>20,1 км / 4,5 МВА</v>
      </c>
      <c r="F80" s="112" t="str">
        <f>F81</f>
        <v>62,008 км /     13,8 МВА</v>
      </c>
      <c r="G80" s="145"/>
      <c r="H80" s="144"/>
      <c r="I80" s="144"/>
      <c r="J80" s="112"/>
      <c r="K80" s="151">
        <v>341.65800000000002</v>
      </c>
      <c r="L80" s="50">
        <v>21.655000000000001</v>
      </c>
      <c r="M80" s="49">
        <v>22.946999999999999</v>
      </c>
      <c r="N80" s="15">
        <f>N81+N89</f>
        <v>31.436</v>
      </c>
      <c r="O80" s="14">
        <f>L80+M80+N80</f>
        <v>76.038000000000011</v>
      </c>
    </row>
    <row r="81" spans="1:15" s="26" customFormat="1" ht="33" customHeight="1" x14ac:dyDescent="0.25">
      <c r="A81" s="47"/>
      <c r="B81" s="103" t="s">
        <v>45</v>
      </c>
      <c r="C81" s="56" t="s">
        <v>60</v>
      </c>
      <c r="D81" s="53" t="str">
        <f>D82</f>
        <v>22,6 км / 4,5 МВА</v>
      </c>
      <c r="E81" s="150" t="str">
        <f>E82</f>
        <v>20,1 км / 4,5 МВА</v>
      </c>
      <c r="F81" s="112" t="str">
        <f>F82</f>
        <v>62,008 км /     13,8 МВА</v>
      </c>
      <c r="G81" s="145"/>
      <c r="H81" s="144"/>
      <c r="I81" s="144"/>
      <c r="J81" s="112"/>
      <c r="K81" s="51">
        <v>341.65800000000002</v>
      </c>
      <c r="L81" s="50">
        <v>21.655000000000001</v>
      </c>
      <c r="M81" s="49">
        <v>22.946999999999999</v>
      </c>
      <c r="N81" s="48">
        <f>N82</f>
        <v>31.436</v>
      </c>
      <c r="O81" s="14">
        <f>L81+M81+N81</f>
        <v>76.038000000000011</v>
      </c>
    </row>
    <row r="82" spans="1:15" s="26" customFormat="1" ht="35.25" customHeight="1" x14ac:dyDescent="0.25">
      <c r="A82" s="47"/>
      <c r="B82" s="103" t="s">
        <v>44</v>
      </c>
      <c r="C82" s="56" t="s">
        <v>60</v>
      </c>
      <c r="D82" s="53" t="str">
        <f>D85</f>
        <v>22,6 км / 4,5 МВА</v>
      </c>
      <c r="E82" s="150" t="str">
        <f>E85</f>
        <v>20,1 км / 4,5 МВА</v>
      </c>
      <c r="F82" s="112" t="str">
        <f>F85</f>
        <v>62,008 км /     13,8 МВА</v>
      </c>
      <c r="G82" s="145"/>
      <c r="H82" s="144"/>
      <c r="I82" s="144"/>
      <c r="J82" s="112"/>
      <c r="K82" s="51">
        <v>341.65800000000002</v>
      </c>
      <c r="L82" s="50">
        <v>21.655000000000001</v>
      </c>
      <c r="M82" s="49">
        <v>22.946999999999999</v>
      </c>
      <c r="N82" s="48">
        <f>N85</f>
        <v>31.436</v>
      </c>
      <c r="O82" s="14">
        <f>L82+M82+N82</f>
        <v>76.038000000000011</v>
      </c>
    </row>
    <row r="83" spans="1:15" s="26" customFormat="1" ht="15.75" x14ac:dyDescent="0.25">
      <c r="A83" s="47"/>
      <c r="B83" s="103" t="s">
        <v>41</v>
      </c>
      <c r="C83" s="56"/>
      <c r="D83" s="53"/>
      <c r="E83" s="53"/>
      <c r="F83" s="55"/>
      <c r="G83" s="149"/>
      <c r="H83" s="148"/>
      <c r="I83" s="148"/>
      <c r="J83" s="55"/>
      <c r="K83" s="51"/>
      <c r="L83" s="50"/>
      <c r="M83" s="49"/>
      <c r="N83" s="82"/>
      <c r="O83" s="14">
        <f>L83+M83+N83</f>
        <v>0</v>
      </c>
    </row>
    <row r="84" spans="1:15" s="26" customFormat="1" ht="15.75" x14ac:dyDescent="0.25">
      <c r="A84" s="47"/>
      <c r="B84" s="103" t="s">
        <v>40</v>
      </c>
      <c r="C84" s="45"/>
      <c r="D84" s="43"/>
      <c r="E84" s="43"/>
      <c r="F84" s="55"/>
      <c r="G84" s="149"/>
      <c r="H84" s="148"/>
      <c r="I84" s="148"/>
      <c r="J84" s="55"/>
      <c r="K84" s="41"/>
      <c r="L84" s="40"/>
      <c r="M84" s="39"/>
      <c r="N84" s="65"/>
      <c r="O84" s="14">
        <f>L84+M84+N84</f>
        <v>0</v>
      </c>
    </row>
    <row r="85" spans="1:15" s="26" customFormat="1" ht="34.5" customHeight="1" x14ac:dyDescent="0.25">
      <c r="A85" s="47"/>
      <c r="B85" s="103" t="s">
        <v>32</v>
      </c>
      <c r="C85" s="147" t="s">
        <v>60</v>
      </c>
      <c r="D85" s="146" t="str">
        <f>D86</f>
        <v>22,6 км / 4,5 МВА</v>
      </c>
      <c r="E85" s="146" t="str">
        <f>E86</f>
        <v>20,1 км / 4,5 МВА</v>
      </c>
      <c r="F85" s="112" t="str">
        <f>F86</f>
        <v>62,008 км /     13,8 МВА</v>
      </c>
      <c r="G85" s="145"/>
      <c r="H85" s="144"/>
      <c r="I85" s="144"/>
      <c r="J85" s="112"/>
      <c r="K85" s="51">
        <v>341.65800000000002</v>
      </c>
      <c r="L85" s="50">
        <v>21.655000000000001</v>
      </c>
      <c r="M85" s="49">
        <v>22.946999999999999</v>
      </c>
      <c r="N85" s="48">
        <f>SUM(N86:N86)</f>
        <v>31.436</v>
      </c>
      <c r="O85" s="14">
        <f>L85+M85+N85</f>
        <v>76.038000000000011</v>
      </c>
    </row>
    <row r="86" spans="1:15" s="133" customFormat="1" ht="45" customHeight="1" x14ac:dyDescent="0.25">
      <c r="A86" s="143" t="s">
        <v>62</v>
      </c>
      <c r="B86" s="142" t="s">
        <v>61</v>
      </c>
      <c r="C86" s="141" t="s">
        <v>60</v>
      </c>
      <c r="D86" s="139" t="s">
        <v>59</v>
      </c>
      <c r="E86" s="139" t="s">
        <v>58</v>
      </c>
      <c r="F86" s="138" t="s">
        <v>57</v>
      </c>
      <c r="G86" s="140"/>
      <c r="H86" s="139"/>
      <c r="I86" s="139"/>
      <c r="J86" s="138"/>
      <c r="K86" s="137">
        <v>341.65800000000002</v>
      </c>
      <c r="L86" s="136">
        <v>21.655000000000001</v>
      </c>
      <c r="M86" s="135">
        <v>22.946999999999999</v>
      </c>
      <c r="N86" s="134">
        <v>31.436</v>
      </c>
      <c r="O86" s="14">
        <f>L86+M86+N86</f>
        <v>76.038000000000011</v>
      </c>
    </row>
    <row r="87" spans="1:15" s="26" customFormat="1" ht="15.75" x14ac:dyDescent="0.25">
      <c r="A87" s="47"/>
      <c r="B87" s="46" t="s">
        <v>12</v>
      </c>
      <c r="C87" s="63"/>
      <c r="D87" s="60"/>
      <c r="E87" s="60"/>
      <c r="F87" s="55"/>
      <c r="G87" s="61"/>
      <c r="H87" s="60"/>
      <c r="I87" s="60"/>
      <c r="J87" s="59"/>
      <c r="K87" s="18"/>
      <c r="L87" s="58"/>
      <c r="M87" s="57"/>
      <c r="N87" s="82"/>
      <c r="O87" s="14">
        <f>L87+M87+N87</f>
        <v>0</v>
      </c>
    </row>
    <row r="88" spans="1:15" s="26" customFormat="1" ht="15.75" x14ac:dyDescent="0.25">
      <c r="A88" s="47"/>
      <c r="B88" s="46" t="s">
        <v>56</v>
      </c>
      <c r="C88" s="63"/>
      <c r="D88" s="60"/>
      <c r="E88" s="60"/>
      <c r="F88" s="22"/>
      <c r="G88" s="61"/>
      <c r="H88" s="60"/>
      <c r="I88" s="60"/>
      <c r="J88" s="59"/>
      <c r="K88" s="18"/>
      <c r="L88" s="58"/>
      <c r="M88" s="57"/>
      <c r="N88" s="82"/>
      <c r="O88" s="14">
        <f>L88+M88+N88</f>
        <v>0</v>
      </c>
    </row>
    <row r="89" spans="1:15" s="26" customFormat="1" ht="15.75" x14ac:dyDescent="0.25">
      <c r="A89" s="47"/>
      <c r="B89" s="46" t="s">
        <v>55</v>
      </c>
      <c r="C89" s="56"/>
      <c r="D89" s="53"/>
      <c r="E89" s="132"/>
      <c r="F89" s="22"/>
      <c r="G89" s="128"/>
      <c r="H89" s="127"/>
      <c r="I89" s="127"/>
      <c r="J89" s="126"/>
      <c r="K89" s="51"/>
      <c r="L89" s="50"/>
      <c r="M89" s="49"/>
      <c r="N89" s="48"/>
      <c r="O89" s="14">
        <f>L89+M89+N89</f>
        <v>0</v>
      </c>
    </row>
    <row r="90" spans="1:15" s="26" customFormat="1" ht="15.75" x14ac:dyDescent="0.25">
      <c r="A90" s="47"/>
      <c r="B90" s="46" t="s">
        <v>54</v>
      </c>
      <c r="C90" s="56"/>
      <c r="D90" s="53"/>
      <c r="E90" s="53"/>
      <c r="F90" s="14"/>
      <c r="G90" s="54"/>
      <c r="H90" s="53"/>
      <c r="I90" s="53"/>
      <c r="J90" s="52"/>
      <c r="K90" s="51"/>
      <c r="L90" s="50"/>
      <c r="M90" s="49"/>
      <c r="N90" s="48"/>
      <c r="O90" s="14">
        <f>L90+M90+N90</f>
        <v>0</v>
      </c>
    </row>
    <row r="91" spans="1:15" s="71" customFormat="1" ht="15.75" x14ac:dyDescent="0.25">
      <c r="A91" s="94"/>
      <c r="B91" s="93" t="s">
        <v>53</v>
      </c>
      <c r="C91" s="131"/>
      <c r="D91" s="130"/>
      <c r="E91" s="129"/>
      <c r="F91" s="112"/>
      <c r="G91" s="128"/>
      <c r="H91" s="127"/>
      <c r="I91" s="127"/>
      <c r="J91" s="126"/>
      <c r="K91" s="118"/>
      <c r="L91" s="125"/>
      <c r="M91" s="124"/>
      <c r="N91" s="123"/>
      <c r="O91" s="14">
        <f>L91+M91+N91</f>
        <v>0</v>
      </c>
    </row>
    <row r="92" spans="1:15" s="71" customFormat="1" ht="15.75" x14ac:dyDescent="0.25">
      <c r="A92" s="94"/>
      <c r="B92" s="93" t="s">
        <v>52</v>
      </c>
      <c r="C92" s="122"/>
      <c r="D92" s="120"/>
      <c r="E92" s="120"/>
      <c r="F92" s="112"/>
      <c r="G92" s="121"/>
      <c r="H92" s="120"/>
      <c r="I92" s="120"/>
      <c r="J92" s="119"/>
      <c r="K92" s="118"/>
      <c r="L92" s="117"/>
      <c r="M92" s="116"/>
      <c r="N92" s="115"/>
      <c r="O92" s="14">
        <f>L92+M92+N92</f>
        <v>0</v>
      </c>
    </row>
    <row r="93" spans="1:15" s="71" customFormat="1" ht="37.5" customHeight="1" x14ac:dyDescent="0.25">
      <c r="A93" s="94" t="s">
        <v>51</v>
      </c>
      <c r="B93" s="114" t="s">
        <v>50</v>
      </c>
      <c r="C93" s="113"/>
      <c r="D93" s="110"/>
      <c r="E93" s="110"/>
      <c r="F93" s="112"/>
      <c r="G93" s="111"/>
      <c r="H93" s="110"/>
      <c r="I93" s="110"/>
      <c r="J93" s="109"/>
      <c r="K93" s="88"/>
      <c r="L93" s="108"/>
      <c r="M93" s="107"/>
      <c r="N93" s="72"/>
      <c r="O93" s="14">
        <f>L93+M93+N93</f>
        <v>0</v>
      </c>
    </row>
    <row r="94" spans="1:15" s="71" customFormat="1" ht="15.75" x14ac:dyDescent="0.25">
      <c r="A94" s="94" t="s">
        <v>49</v>
      </c>
      <c r="B94" s="106" t="s">
        <v>48</v>
      </c>
      <c r="C94" s="92"/>
      <c r="D94" s="90"/>
      <c r="E94" s="90"/>
      <c r="F94" s="55"/>
      <c r="G94" s="91"/>
      <c r="H94" s="90"/>
      <c r="I94" s="90"/>
      <c r="J94" s="89"/>
      <c r="K94" s="88"/>
      <c r="L94" s="87"/>
      <c r="M94" s="86"/>
      <c r="N94" s="104"/>
      <c r="O94" s="14">
        <f>L94+M94+N94</f>
        <v>0</v>
      </c>
    </row>
    <row r="95" spans="1:15" s="71" customFormat="1" ht="38.25" customHeight="1" x14ac:dyDescent="0.25">
      <c r="A95" s="94" t="s">
        <v>47</v>
      </c>
      <c r="B95" s="105" t="s">
        <v>46</v>
      </c>
      <c r="C95" s="92" t="s">
        <v>31</v>
      </c>
      <c r="D95" s="90" t="str">
        <f>D96</f>
        <v>18,28 км / 3,3 МВА</v>
      </c>
      <c r="E95" s="90" t="str">
        <f>E96</f>
        <v>21,35 км / 3,9 МВА</v>
      </c>
      <c r="F95" s="89" t="s">
        <v>42</v>
      </c>
      <c r="G95" s="91"/>
      <c r="H95" s="90"/>
      <c r="I95" s="90"/>
      <c r="J95" s="89"/>
      <c r="K95" s="88">
        <v>226.94754237288134</v>
      </c>
      <c r="L95" s="87">
        <v>38.404200000000003</v>
      </c>
      <c r="M95" s="86">
        <v>47.340999999999994</v>
      </c>
      <c r="N95" s="104">
        <f>N96</f>
        <v>44.847999999999999</v>
      </c>
      <c r="O95" s="14">
        <f>L95+M95+N95</f>
        <v>130.5932</v>
      </c>
    </row>
    <row r="96" spans="1:15" s="26" customFormat="1" ht="44.25" customHeight="1" x14ac:dyDescent="0.25">
      <c r="A96" s="47"/>
      <c r="B96" s="103" t="s">
        <v>45</v>
      </c>
      <c r="C96" s="56" t="s">
        <v>31</v>
      </c>
      <c r="D96" s="53" t="str">
        <f>D97</f>
        <v>18,28 км / 3,3 МВА</v>
      </c>
      <c r="E96" s="53" t="str">
        <f>E97</f>
        <v>21,35 км / 3,9 МВА</v>
      </c>
      <c r="F96" s="52" t="s">
        <v>42</v>
      </c>
      <c r="G96" s="54"/>
      <c r="H96" s="53"/>
      <c r="I96" s="53"/>
      <c r="J96" s="52"/>
      <c r="K96" s="51">
        <v>226.94754237288134</v>
      </c>
      <c r="L96" s="50">
        <v>38.404200000000003</v>
      </c>
      <c r="M96" s="49">
        <v>47.340999999999994</v>
      </c>
      <c r="N96" s="48">
        <f>N97</f>
        <v>44.847999999999999</v>
      </c>
      <c r="O96" s="14">
        <f>L96+M96+N96</f>
        <v>130.5932</v>
      </c>
    </row>
    <row r="97" spans="1:16" s="26" customFormat="1" ht="44.25" customHeight="1" x14ac:dyDescent="0.25">
      <c r="A97" s="47"/>
      <c r="B97" s="103" t="s">
        <v>44</v>
      </c>
      <c r="C97" s="56" t="s">
        <v>31</v>
      </c>
      <c r="D97" s="53" t="str">
        <f>D102</f>
        <v>18,28 км / 3,3 МВА</v>
      </c>
      <c r="E97" s="53" t="s">
        <v>43</v>
      </c>
      <c r="F97" s="52" t="s">
        <v>42</v>
      </c>
      <c r="G97" s="54"/>
      <c r="H97" s="53"/>
      <c r="I97" s="53"/>
      <c r="J97" s="52"/>
      <c r="K97" s="51">
        <v>226.94754237288134</v>
      </c>
      <c r="L97" s="50">
        <v>38.404200000000003</v>
      </c>
      <c r="M97" s="49">
        <v>47.340999999999994</v>
      </c>
      <c r="N97" s="48">
        <f>N98+N99+N102+N106</f>
        <v>44.847999999999999</v>
      </c>
      <c r="O97" s="14">
        <f>L97+M97+N97</f>
        <v>130.5932</v>
      </c>
    </row>
    <row r="98" spans="1:16" s="26" customFormat="1" ht="15.75" x14ac:dyDescent="0.25">
      <c r="A98" s="47"/>
      <c r="B98" s="46" t="s">
        <v>41</v>
      </c>
      <c r="C98" s="56"/>
      <c r="D98" s="53"/>
      <c r="E98" s="53"/>
      <c r="F98" s="52"/>
      <c r="G98" s="54"/>
      <c r="H98" s="53"/>
      <c r="I98" s="53"/>
      <c r="J98" s="52"/>
      <c r="K98" s="51"/>
      <c r="L98" s="50"/>
      <c r="M98" s="49"/>
      <c r="N98" s="48"/>
      <c r="O98" s="14">
        <f>L98+M98+N98</f>
        <v>0</v>
      </c>
    </row>
    <row r="99" spans="1:16" s="26" customFormat="1" ht="25.5" customHeight="1" x14ac:dyDescent="0.25">
      <c r="A99" s="47"/>
      <c r="B99" s="46" t="s">
        <v>40</v>
      </c>
      <c r="C99" s="70"/>
      <c r="D99" s="69"/>
      <c r="E99" s="101" t="s">
        <v>39</v>
      </c>
      <c r="F99" s="100" t="s">
        <v>39</v>
      </c>
      <c r="G99" s="102"/>
      <c r="H99" s="101"/>
      <c r="I99" s="101"/>
      <c r="J99" s="100"/>
      <c r="K99" s="41">
        <v>20.728813559322035</v>
      </c>
      <c r="L99" s="67">
        <v>0</v>
      </c>
      <c r="M99" s="66">
        <v>0</v>
      </c>
      <c r="N99" s="48">
        <f>SUM(N100:N101)</f>
        <v>20.728999999999999</v>
      </c>
      <c r="O99" s="14">
        <f>L99+M99+N99</f>
        <v>20.728999999999999</v>
      </c>
      <c r="P99" s="99"/>
    </row>
    <row r="100" spans="1:16" s="26" customFormat="1" ht="78" customHeight="1" x14ac:dyDescent="0.25">
      <c r="A100" s="98" t="s">
        <v>38</v>
      </c>
      <c r="B100" s="80" t="s">
        <v>37</v>
      </c>
      <c r="C100" s="70"/>
      <c r="D100" s="69"/>
      <c r="E100" s="96" t="s">
        <v>36</v>
      </c>
      <c r="F100" s="95" t="s">
        <v>36</v>
      </c>
      <c r="G100" s="97"/>
      <c r="H100" s="96"/>
      <c r="I100" s="96"/>
      <c r="J100" s="95"/>
      <c r="K100" s="18">
        <v>11.594915254237289</v>
      </c>
      <c r="L100" s="67"/>
      <c r="M100" s="66"/>
      <c r="N100" s="82">
        <v>11.595000000000001</v>
      </c>
      <c r="O100" s="14">
        <f>L100+M100+N100</f>
        <v>11.595000000000001</v>
      </c>
    </row>
    <row r="101" spans="1:16" s="26" customFormat="1" ht="77.25" customHeight="1" x14ac:dyDescent="0.25">
      <c r="A101" s="98" t="s">
        <v>35</v>
      </c>
      <c r="B101" s="80" t="s">
        <v>34</v>
      </c>
      <c r="C101" s="70"/>
      <c r="D101" s="69"/>
      <c r="E101" s="96" t="s">
        <v>33</v>
      </c>
      <c r="F101" s="95" t="s">
        <v>33</v>
      </c>
      <c r="G101" s="97"/>
      <c r="H101" s="96"/>
      <c r="I101" s="96"/>
      <c r="J101" s="95"/>
      <c r="K101" s="18">
        <v>9.1338983050847471</v>
      </c>
      <c r="L101" s="67"/>
      <c r="M101" s="66"/>
      <c r="N101" s="82">
        <v>9.1340000000000003</v>
      </c>
      <c r="O101" s="14">
        <f>L101+M101+N101</f>
        <v>9.1340000000000003</v>
      </c>
    </row>
    <row r="102" spans="1:16" s="26" customFormat="1" ht="35.25" customHeight="1" x14ac:dyDescent="0.25">
      <c r="A102" s="94"/>
      <c r="B102" s="93" t="s">
        <v>32</v>
      </c>
      <c r="C102" s="92" t="s">
        <v>31</v>
      </c>
      <c r="D102" s="90" t="s">
        <v>30</v>
      </c>
      <c r="E102" s="90" t="s">
        <v>29</v>
      </c>
      <c r="F102" s="89" t="s">
        <v>28</v>
      </c>
      <c r="G102" s="91"/>
      <c r="H102" s="90"/>
      <c r="I102" s="90"/>
      <c r="J102" s="89"/>
      <c r="K102" s="88">
        <v>206.21872881355901</v>
      </c>
      <c r="L102" s="87">
        <v>38.404200000000003</v>
      </c>
      <c r="M102" s="86">
        <v>47.340999999999994</v>
      </c>
      <c r="N102" s="48">
        <f>SUM(N103:N105)</f>
        <v>24.119</v>
      </c>
      <c r="O102" s="14">
        <f>L102+M102+N102</f>
        <v>109.8642</v>
      </c>
    </row>
    <row r="103" spans="1:16" s="26" customFormat="1" ht="87" customHeight="1" x14ac:dyDescent="0.25">
      <c r="A103" s="81" t="s">
        <v>27</v>
      </c>
      <c r="B103" s="80" t="s">
        <v>26</v>
      </c>
      <c r="C103" s="85" t="s">
        <v>25</v>
      </c>
      <c r="D103" s="84" t="s">
        <v>24</v>
      </c>
      <c r="E103" s="84" t="s">
        <v>23</v>
      </c>
      <c r="F103" s="76" t="s">
        <v>22</v>
      </c>
      <c r="G103" s="78"/>
      <c r="H103" s="77"/>
      <c r="I103" s="77"/>
      <c r="J103" s="76"/>
      <c r="K103" s="75">
        <v>121.645</v>
      </c>
      <c r="L103" s="74">
        <v>26.1206</v>
      </c>
      <c r="M103" s="73">
        <v>11.53</v>
      </c>
      <c r="N103" s="83">
        <v>20.091000000000001</v>
      </c>
      <c r="O103" s="14">
        <f>L103+M103+N103</f>
        <v>57.741599999999998</v>
      </c>
    </row>
    <row r="104" spans="1:16" s="26" customFormat="1" ht="60" customHeight="1" x14ac:dyDescent="0.25">
      <c r="A104" s="81" t="s">
        <v>21</v>
      </c>
      <c r="B104" s="80" t="s">
        <v>20</v>
      </c>
      <c r="C104" s="79" t="s">
        <v>19</v>
      </c>
      <c r="D104" s="77" t="s">
        <v>18</v>
      </c>
      <c r="E104" s="77" t="s">
        <v>17</v>
      </c>
      <c r="F104" s="76" t="s">
        <v>16</v>
      </c>
      <c r="G104" s="78"/>
      <c r="H104" s="77"/>
      <c r="I104" s="77"/>
      <c r="J104" s="76"/>
      <c r="K104" s="75">
        <f>68.46/1.18</f>
        <v>58.016949152542374</v>
      </c>
      <c r="L104" s="74">
        <v>12.2836</v>
      </c>
      <c r="M104" s="73">
        <v>9.2539999999999996</v>
      </c>
      <c r="N104" s="82">
        <v>4.0279999999999996</v>
      </c>
      <c r="O104" s="14">
        <f>L104+M104+N104</f>
        <v>25.565599999999996</v>
      </c>
    </row>
    <row r="105" spans="1:16" s="71" customFormat="1" ht="38.25" customHeight="1" x14ac:dyDescent="0.25">
      <c r="A105" s="81" t="s">
        <v>15</v>
      </c>
      <c r="B105" s="80" t="s">
        <v>14</v>
      </c>
      <c r="C105" s="79"/>
      <c r="D105" s="77" t="s">
        <v>13</v>
      </c>
      <c r="E105" s="77"/>
      <c r="F105" s="76" t="s">
        <v>13</v>
      </c>
      <c r="G105" s="78"/>
      <c r="H105" s="77"/>
      <c r="I105" s="77"/>
      <c r="J105" s="76"/>
      <c r="K105" s="75">
        <f>31.337/1.18</f>
        <v>26.55677966101695</v>
      </c>
      <c r="L105" s="74">
        <v>0</v>
      </c>
      <c r="M105" s="73">
        <v>26.556999999999999</v>
      </c>
      <c r="N105" s="72"/>
      <c r="O105" s="14">
        <f>L105+M105+N105</f>
        <v>26.556999999999999</v>
      </c>
    </row>
    <row r="106" spans="1:16" s="26" customFormat="1" ht="15.75" x14ac:dyDescent="0.25">
      <c r="A106" s="47"/>
      <c r="B106" s="46" t="s">
        <v>12</v>
      </c>
      <c r="C106" s="70"/>
      <c r="D106" s="69"/>
      <c r="E106" s="69"/>
      <c r="F106" s="22"/>
      <c r="G106" s="61"/>
      <c r="H106" s="60"/>
      <c r="I106" s="60"/>
      <c r="J106" s="59"/>
      <c r="K106" s="68"/>
      <c r="L106" s="67"/>
      <c r="M106" s="66"/>
      <c r="N106" s="65"/>
      <c r="O106" s="14">
        <f>L106+M106+N106</f>
        <v>0</v>
      </c>
    </row>
    <row r="107" spans="1:16" s="26" customFormat="1" ht="15.75" x14ac:dyDescent="0.25">
      <c r="A107" s="47" t="s">
        <v>11</v>
      </c>
      <c r="B107" s="64" t="s">
        <v>10</v>
      </c>
      <c r="C107" s="63"/>
      <c r="D107" s="60"/>
      <c r="E107" s="60"/>
      <c r="F107" s="62"/>
      <c r="G107" s="61"/>
      <c r="H107" s="60"/>
      <c r="I107" s="60"/>
      <c r="J107" s="59"/>
      <c r="K107" s="51"/>
      <c r="L107" s="58"/>
      <c r="M107" s="57"/>
      <c r="N107" s="48"/>
      <c r="O107" s="14">
        <f>L107+M107+N107</f>
        <v>0</v>
      </c>
    </row>
    <row r="108" spans="1:16" s="26" customFormat="1" ht="15.75" x14ac:dyDescent="0.25">
      <c r="A108" s="47" t="s">
        <v>9</v>
      </c>
      <c r="B108" s="46" t="s">
        <v>8</v>
      </c>
      <c r="C108" s="56"/>
      <c r="D108" s="53"/>
      <c r="E108" s="53"/>
      <c r="F108" s="55"/>
      <c r="G108" s="54"/>
      <c r="H108" s="53"/>
      <c r="I108" s="53"/>
      <c r="J108" s="52"/>
      <c r="K108" s="51"/>
      <c r="L108" s="50"/>
      <c r="M108" s="49"/>
      <c r="N108" s="48"/>
      <c r="O108" s="14">
        <f>L108+M108+N108</f>
        <v>0</v>
      </c>
    </row>
    <row r="109" spans="1:16" s="26" customFormat="1" ht="15.75" x14ac:dyDescent="0.25">
      <c r="A109" s="47" t="s">
        <v>7</v>
      </c>
      <c r="B109" s="46" t="s">
        <v>6</v>
      </c>
      <c r="C109" s="45"/>
      <c r="D109" s="43"/>
      <c r="E109" s="43"/>
      <c r="F109" s="22"/>
      <c r="G109" s="44"/>
      <c r="H109" s="43"/>
      <c r="I109" s="43"/>
      <c r="J109" s="42"/>
      <c r="K109" s="41"/>
      <c r="L109" s="40"/>
      <c r="M109" s="39"/>
      <c r="N109" s="38"/>
      <c r="O109" s="14">
        <f>L109+M109+N109</f>
        <v>0</v>
      </c>
    </row>
    <row r="110" spans="1:16" s="26" customFormat="1" ht="15.75" x14ac:dyDescent="0.25">
      <c r="A110" s="37" t="s">
        <v>5</v>
      </c>
      <c r="B110" s="36" t="s">
        <v>4</v>
      </c>
      <c r="C110" s="35"/>
      <c r="D110" s="33"/>
      <c r="E110" s="33"/>
      <c r="F110" s="32"/>
      <c r="G110" s="34"/>
      <c r="H110" s="33"/>
      <c r="I110" s="33"/>
      <c r="J110" s="32"/>
      <c r="K110" s="31">
        <v>33</v>
      </c>
      <c r="L110" s="30">
        <v>0</v>
      </c>
      <c r="M110" s="29">
        <v>21</v>
      </c>
      <c r="N110" s="28">
        <f>SUM(N111:N112)</f>
        <v>12</v>
      </c>
      <c r="O110" s="27">
        <f>SUM(O111:O112)</f>
        <v>33</v>
      </c>
    </row>
    <row r="111" spans="1:16" s="1" customFormat="1" ht="37.5" customHeight="1" x14ac:dyDescent="0.25">
      <c r="A111" s="25" t="s">
        <v>3</v>
      </c>
      <c r="B111" s="24" t="s">
        <v>2</v>
      </c>
      <c r="C111" s="23"/>
      <c r="D111" s="20"/>
      <c r="E111" s="20"/>
      <c r="F111" s="22"/>
      <c r="G111" s="21"/>
      <c r="H111" s="20"/>
      <c r="I111" s="20"/>
      <c r="J111" s="19"/>
      <c r="K111" s="18">
        <v>21.000000000000004</v>
      </c>
      <c r="L111" s="17">
        <v>0</v>
      </c>
      <c r="M111" s="16">
        <v>21</v>
      </c>
      <c r="N111" s="15"/>
      <c r="O111" s="14">
        <f>L111+M111+N111</f>
        <v>21</v>
      </c>
    </row>
    <row r="112" spans="1:16" s="1" customFormat="1" ht="54" customHeight="1" thickBot="1" x14ac:dyDescent="0.3">
      <c r="A112" s="13" t="s">
        <v>1</v>
      </c>
      <c r="B112" s="12" t="s">
        <v>0</v>
      </c>
      <c r="C112" s="11"/>
      <c r="D112" s="8"/>
      <c r="E112" s="8"/>
      <c r="F112" s="10"/>
      <c r="G112" s="9"/>
      <c r="H112" s="8"/>
      <c r="I112" s="8"/>
      <c r="J112" s="7"/>
      <c r="K112" s="6">
        <v>12</v>
      </c>
      <c r="L112" s="5">
        <v>0</v>
      </c>
      <c r="M112" s="4">
        <v>0</v>
      </c>
      <c r="N112" s="3">
        <v>12</v>
      </c>
      <c r="O112" s="2">
        <f>L112+M112+N112</f>
        <v>12</v>
      </c>
    </row>
  </sheetData>
  <mergeCells count="7">
    <mergeCell ref="A2:O2"/>
    <mergeCell ref="A5:A8"/>
    <mergeCell ref="B5:B8"/>
    <mergeCell ref="K5:K7"/>
    <mergeCell ref="L5:O7"/>
    <mergeCell ref="C5:F7"/>
    <mergeCell ref="G5:J7"/>
  </mergeCells>
  <conditionalFormatting sqref="B42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прил. 1.3</vt:lpstr>
    </vt:vector>
  </TitlesOfParts>
  <Company>JSC DRSK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Дроздова Марина Викторовна</dc:creator>
  <cp:lastModifiedBy>Дроздова Марина Викторовна</cp:lastModifiedBy>
  <dcterms:created xsi:type="dcterms:W3CDTF">2016-02-05T07:27:21Z</dcterms:created>
  <dcterms:modified xsi:type="dcterms:W3CDTF">2016-02-05T07:27:32Z</dcterms:modified>
</cp:coreProperties>
</file>