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/>
  </bookViews>
  <sheets>
    <sheet name="1.1. ХЭС" sheetId="1" r:id="rId1"/>
    <sheet name="1.2. ХЭС" sheetId="2" r:id="rId2"/>
  </sheets>
  <externalReferences>
    <externalReference r:id="rId3"/>
  </externalReferences>
  <definedNames>
    <definedName name="_xlnm.Print_Titles" localSheetId="0">'1.1. ХЭС'!$B:$D</definedName>
    <definedName name="_xlnm.Print_Titles" localSheetId="1">'1.2. ХЭС'!$B:$D</definedName>
    <definedName name="_xlnm.Print_Area" localSheetId="0">'1.1. ХЭС'!$B$2:$O$52</definedName>
    <definedName name="_xlnm.Print_Area" localSheetId="1">'1.2. ХЭС'!$B$2:$Q$97</definedName>
  </definedNames>
  <calcPr calcId="145621" fullCalcOnLoad="1"/>
</workbook>
</file>

<file path=xl/calcChain.xml><?xml version="1.0" encoding="utf-8"?>
<calcChain xmlns="http://schemas.openxmlformats.org/spreadsheetml/2006/main">
  <c r="N105" i="2" l="1"/>
  <c r="M105" i="2"/>
  <c r="L105" i="2"/>
  <c r="H105" i="2"/>
  <c r="G105" i="2"/>
  <c r="F105" i="2"/>
  <c r="P90" i="2"/>
  <c r="B90" i="2"/>
  <c r="K82" i="2"/>
  <c r="E82" i="2"/>
  <c r="K81" i="2"/>
  <c r="E81" i="2"/>
  <c r="K80" i="2"/>
  <c r="E80" i="2"/>
  <c r="K79" i="2"/>
  <c r="E79" i="2"/>
  <c r="K78" i="2"/>
  <c r="E78" i="2"/>
  <c r="K76" i="2"/>
  <c r="E76" i="2"/>
  <c r="O65" i="2"/>
  <c r="P65" i="2" s="1"/>
  <c r="K65" i="2"/>
  <c r="I65" i="2"/>
  <c r="J65" i="2" s="1"/>
  <c r="E65" i="2"/>
  <c r="O64" i="2"/>
  <c r="P64" i="2" s="1"/>
  <c r="K64" i="2"/>
  <c r="I64" i="2"/>
  <c r="J64" i="2" s="1"/>
  <c r="E64" i="2"/>
  <c r="O63" i="2"/>
  <c r="P63" i="2" s="1"/>
  <c r="K63" i="2"/>
  <c r="I63" i="2"/>
  <c r="J63" i="2" s="1"/>
  <c r="E63" i="2"/>
  <c r="O62" i="2"/>
  <c r="P62" i="2" s="1"/>
  <c r="K62" i="2"/>
  <c r="I62" i="2"/>
  <c r="J62" i="2" s="1"/>
  <c r="E62" i="2"/>
  <c r="O61" i="2"/>
  <c r="P61" i="2" s="1"/>
  <c r="K61" i="2"/>
  <c r="I61" i="2"/>
  <c r="J61" i="2" s="1"/>
  <c r="E61" i="2"/>
  <c r="N60" i="2"/>
  <c r="M60" i="2"/>
  <c r="O60" i="2" s="1"/>
  <c r="L60" i="2"/>
  <c r="P60" i="2" s="1"/>
  <c r="K60" i="2"/>
  <c r="H60" i="2"/>
  <c r="G60" i="2"/>
  <c r="I60" i="2" s="1"/>
  <c r="F60" i="2"/>
  <c r="J60" i="2" s="1"/>
  <c r="E60" i="2"/>
  <c r="O59" i="2"/>
  <c r="P59" i="2" s="1"/>
  <c r="K59" i="2"/>
  <c r="I59" i="2"/>
  <c r="J59" i="2" s="1"/>
  <c r="E59" i="2"/>
  <c r="O57" i="2"/>
  <c r="P57" i="2" s="1"/>
  <c r="K57" i="2"/>
  <c r="I57" i="2"/>
  <c r="J57" i="2" s="1"/>
  <c r="E57" i="2"/>
  <c r="O55" i="2"/>
  <c r="P55" i="2" s="1"/>
  <c r="K55" i="2"/>
  <c r="I55" i="2"/>
  <c r="J55" i="2" s="1"/>
  <c r="E55" i="2"/>
  <c r="O53" i="2"/>
  <c r="P53" i="2" s="1"/>
  <c r="K53" i="2"/>
  <c r="I53" i="2"/>
  <c r="J53" i="2" s="1"/>
  <c r="E53" i="2"/>
  <c r="O52" i="2"/>
  <c r="P52" i="2" s="1"/>
  <c r="K52" i="2"/>
  <c r="I52" i="2"/>
  <c r="J52" i="2" s="1"/>
  <c r="E52" i="2"/>
  <c r="O51" i="2"/>
  <c r="P51" i="2" s="1"/>
  <c r="K51" i="2"/>
  <c r="I51" i="2"/>
  <c r="J51" i="2" s="1"/>
  <c r="E51" i="2"/>
  <c r="O50" i="2"/>
  <c r="P50" i="2" s="1"/>
  <c r="K50" i="2"/>
  <c r="J50" i="2"/>
  <c r="I50" i="2"/>
  <c r="E50" i="2"/>
  <c r="O47" i="2"/>
  <c r="P47" i="2" s="1"/>
  <c r="K47" i="2"/>
  <c r="I47" i="2"/>
  <c r="J47" i="2" s="1"/>
  <c r="E47" i="2"/>
  <c r="O46" i="2"/>
  <c r="P46" i="2" s="1"/>
  <c r="K46" i="2"/>
  <c r="I46" i="2"/>
  <c r="J46" i="2" s="1"/>
  <c r="E46" i="2"/>
  <c r="O45" i="2"/>
  <c r="P45" i="2" s="1"/>
  <c r="K45" i="2"/>
  <c r="I45" i="2"/>
  <c r="J45" i="2" s="1"/>
  <c r="E45" i="2"/>
  <c r="O44" i="2"/>
  <c r="P44" i="2" s="1"/>
  <c r="K44" i="2"/>
  <c r="J44" i="2"/>
  <c r="I44" i="2"/>
  <c r="E44" i="2"/>
  <c r="N43" i="2"/>
  <c r="M43" i="2"/>
  <c r="O43" i="2" s="1"/>
  <c r="L43" i="2"/>
  <c r="P43" i="2" s="1"/>
  <c r="K43" i="2"/>
  <c r="H43" i="2"/>
  <c r="G43" i="2"/>
  <c r="I43" i="2" s="1"/>
  <c r="F43" i="2"/>
  <c r="J43" i="2" s="1"/>
  <c r="E43" i="2"/>
  <c r="O42" i="2"/>
  <c r="P42" i="2" s="1"/>
  <c r="K42" i="2"/>
  <c r="J42" i="2"/>
  <c r="I42" i="2"/>
  <c r="E42" i="2"/>
  <c r="O41" i="2"/>
  <c r="P41" i="2" s="1"/>
  <c r="K41" i="2"/>
  <c r="J41" i="2"/>
  <c r="I41" i="2"/>
  <c r="E41" i="2"/>
  <c r="O40" i="2"/>
  <c r="P40" i="2" s="1"/>
  <c r="K40" i="2"/>
  <c r="I40" i="2"/>
  <c r="J40" i="2" s="1"/>
  <c r="E40" i="2"/>
  <c r="O39" i="2"/>
  <c r="P39" i="2" s="1"/>
  <c r="K39" i="2"/>
  <c r="I39" i="2"/>
  <c r="J39" i="2" s="1"/>
  <c r="E39" i="2"/>
  <c r="O38" i="2"/>
  <c r="P38" i="2" s="1"/>
  <c r="K38" i="2"/>
  <c r="I38" i="2"/>
  <c r="J38" i="2" s="1"/>
  <c r="E38" i="2"/>
  <c r="N37" i="2"/>
  <c r="M37" i="2"/>
  <c r="O37" i="2" s="1"/>
  <c r="L37" i="2"/>
  <c r="P37" i="2" s="1"/>
  <c r="K37" i="2"/>
  <c r="H37" i="2"/>
  <c r="G37" i="2"/>
  <c r="I37" i="2" s="1"/>
  <c r="F37" i="2"/>
  <c r="J37" i="2" s="1"/>
  <c r="E37" i="2"/>
  <c r="O36" i="2"/>
  <c r="P36" i="2" s="1"/>
  <c r="K36" i="2"/>
  <c r="I36" i="2"/>
  <c r="J36" i="2" s="1"/>
  <c r="E36" i="2"/>
  <c r="O35" i="2"/>
  <c r="P35" i="2" s="1"/>
  <c r="K35" i="2"/>
  <c r="I35" i="2"/>
  <c r="J35" i="2" s="1"/>
  <c r="E35" i="2"/>
  <c r="O34" i="2"/>
  <c r="P34" i="2" s="1"/>
  <c r="K34" i="2"/>
  <c r="J34" i="2"/>
  <c r="I34" i="2"/>
  <c r="E34" i="2"/>
  <c r="N33" i="2"/>
  <c r="M33" i="2"/>
  <c r="O33" i="2" s="1"/>
  <c r="L33" i="2"/>
  <c r="K33" i="2"/>
  <c r="H33" i="2"/>
  <c r="G33" i="2"/>
  <c r="I33" i="2" s="1"/>
  <c r="F33" i="2"/>
  <c r="E33" i="2"/>
  <c r="O32" i="2"/>
  <c r="P32" i="2" s="1"/>
  <c r="P105" i="2" s="1"/>
  <c r="K32" i="2"/>
  <c r="K105" i="2" s="1"/>
  <c r="J32" i="2"/>
  <c r="J105" i="2" s="1"/>
  <c r="I32" i="2"/>
  <c r="I105" i="2" s="1"/>
  <c r="E32" i="2"/>
  <c r="E105" i="2" s="1"/>
  <c r="O31" i="2"/>
  <c r="P31" i="2" s="1"/>
  <c r="K31" i="2"/>
  <c r="J31" i="2"/>
  <c r="I31" i="2"/>
  <c r="E31" i="2"/>
  <c r="O30" i="2"/>
  <c r="P30" i="2" s="1"/>
  <c r="K30" i="2"/>
  <c r="I30" i="2"/>
  <c r="J30" i="2" s="1"/>
  <c r="E30" i="2"/>
  <c r="O29" i="2"/>
  <c r="P29" i="2" s="1"/>
  <c r="K29" i="2"/>
  <c r="I29" i="2"/>
  <c r="J29" i="2" s="1"/>
  <c r="E29" i="2"/>
  <c r="N28" i="2"/>
  <c r="M28" i="2"/>
  <c r="O28" i="2" s="1"/>
  <c r="L28" i="2"/>
  <c r="K28" i="2"/>
  <c r="H28" i="2"/>
  <c r="G28" i="2"/>
  <c r="I28" i="2" s="1"/>
  <c r="F28" i="2"/>
  <c r="E28" i="2"/>
  <c r="O27" i="2"/>
  <c r="P27" i="2" s="1"/>
  <c r="K27" i="2"/>
  <c r="I27" i="2"/>
  <c r="J27" i="2" s="1"/>
  <c r="E27" i="2"/>
  <c r="O26" i="2"/>
  <c r="P26" i="2" s="1"/>
  <c r="K26" i="2"/>
  <c r="I26" i="2"/>
  <c r="J26" i="2" s="1"/>
  <c r="E26" i="2"/>
  <c r="O25" i="2"/>
  <c r="P25" i="2" s="1"/>
  <c r="K25" i="2"/>
  <c r="I25" i="2"/>
  <c r="J25" i="2" s="1"/>
  <c r="E25" i="2"/>
  <c r="O24" i="2"/>
  <c r="P24" i="2" s="1"/>
  <c r="K24" i="2"/>
  <c r="I24" i="2"/>
  <c r="J24" i="2" s="1"/>
  <c r="E24" i="2"/>
  <c r="O23" i="2"/>
  <c r="P23" i="2" s="1"/>
  <c r="K23" i="2"/>
  <c r="I23" i="2"/>
  <c r="J23" i="2" s="1"/>
  <c r="E23" i="2"/>
  <c r="O22" i="2"/>
  <c r="P22" i="2" s="1"/>
  <c r="K22" i="2"/>
  <c r="I22" i="2"/>
  <c r="J22" i="2" s="1"/>
  <c r="E22" i="2"/>
  <c r="O21" i="2"/>
  <c r="P21" i="2" s="1"/>
  <c r="K21" i="2"/>
  <c r="I21" i="2"/>
  <c r="J21" i="2" s="1"/>
  <c r="E21" i="2"/>
  <c r="N20" i="2"/>
  <c r="N48" i="2" s="1"/>
  <c r="N19" i="2" s="1"/>
  <c r="M20" i="2"/>
  <c r="M48" i="2" s="1"/>
  <c r="L20" i="2"/>
  <c r="L48" i="2" s="1"/>
  <c r="K20" i="2"/>
  <c r="H20" i="2"/>
  <c r="H48" i="2" s="1"/>
  <c r="G20" i="2"/>
  <c r="G48" i="2" s="1"/>
  <c r="F20" i="2"/>
  <c r="F48" i="2" s="1"/>
  <c r="E20" i="2"/>
  <c r="L19" i="2"/>
  <c r="H19" i="2"/>
  <c r="G19" i="2"/>
  <c r="F19" i="2"/>
  <c r="K16" i="2"/>
  <c r="E16" i="2"/>
  <c r="M14" i="2"/>
  <c r="J34" i="1"/>
  <c r="E34" i="1"/>
  <c r="N33" i="1"/>
  <c r="J33" i="1"/>
  <c r="I33" i="1"/>
  <c r="E33" i="1"/>
  <c r="M30" i="1"/>
  <c r="L30" i="1"/>
  <c r="N30" i="1" s="1"/>
  <c r="K30" i="1"/>
  <c r="J30" i="1"/>
  <c r="H30" i="1"/>
  <c r="G30" i="1"/>
  <c r="F30" i="1"/>
  <c r="I30" i="1" s="1"/>
  <c r="E30" i="1"/>
  <c r="N28" i="1"/>
  <c r="J28" i="1"/>
  <c r="I28" i="1"/>
  <c r="E28" i="1"/>
  <c r="N27" i="1"/>
  <c r="J27" i="1"/>
  <c r="I27" i="1"/>
  <c r="E27" i="1"/>
  <c r="M26" i="1"/>
  <c r="N54" i="2" s="1"/>
  <c r="L26" i="1"/>
  <c r="M54" i="2" s="1"/>
  <c r="K26" i="1"/>
  <c r="L54" i="2" s="1"/>
  <c r="J26" i="1"/>
  <c r="K54" i="2" s="1"/>
  <c r="K49" i="2" s="1"/>
  <c r="H26" i="1"/>
  <c r="H54" i="2" s="1"/>
  <c r="G26" i="1"/>
  <c r="G54" i="2" s="1"/>
  <c r="F26" i="1"/>
  <c r="F54" i="2" s="1"/>
  <c r="E26" i="1"/>
  <c r="E54" i="2" s="1"/>
  <c r="E49" i="2" s="1"/>
  <c r="N25" i="1"/>
  <c r="J25" i="1"/>
  <c r="I25" i="1"/>
  <c r="E25" i="1"/>
  <c r="N22" i="1"/>
  <c r="J22" i="1"/>
  <c r="I22" i="1"/>
  <c r="E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N20" i="1"/>
  <c r="J20" i="1"/>
  <c r="I20" i="1"/>
  <c r="E20" i="1"/>
  <c r="N19" i="1"/>
  <c r="N21" i="1" s="1"/>
  <c r="N24" i="1" s="1"/>
  <c r="J19" i="1"/>
  <c r="J21" i="1" s="1"/>
  <c r="J24" i="1" s="1"/>
  <c r="J29" i="1" s="1"/>
  <c r="J31" i="1" s="1"/>
  <c r="I19" i="1"/>
  <c r="I21" i="1" s="1"/>
  <c r="I24" i="1" s="1"/>
  <c r="E19" i="1"/>
  <c r="E21" i="1" s="1"/>
  <c r="E24" i="1" s="1"/>
  <c r="E29" i="1" s="1"/>
  <c r="E31" i="1" s="1"/>
  <c r="J16" i="1"/>
  <c r="E16" i="1"/>
  <c r="J14" i="1"/>
  <c r="F103" i="2" l="1"/>
  <c r="F49" i="2"/>
  <c r="H103" i="2"/>
  <c r="H49" i="2"/>
  <c r="M103" i="2"/>
  <c r="O54" i="2"/>
  <c r="M49" i="2"/>
  <c r="N26" i="1"/>
  <c r="N29" i="1" s="1"/>
  <c r="N31" i="1" s="1"/>
  <c r="G98" i="2"/>
  <c r="G58" i="2"/>
  <c r="I19" i="2"/>
  <c r="L58" i="2"/>
  <c r="L98" i="2"/>
  <c r="N58" i="2"/>
  <c r="N98" i="2"/>
  <c r="J28" i="2"/>
  <c r="P28" i="2"/>
  <c r="J33" i="2"/>
  <c r="P33" i="2"/>
  <c r="E103" i="2"/>
  <c r="K103" i="2"/>
  <c r="E48" i="2"/>
  <c r="E19" i="2" s="1"/>
  <c r="E58" i="2" s="1"/>
  <c r="K48" i="2"/>
  <c r="K19" i="2" s="1"/>
  <c r="K58" i="2" s="1"/>
  <c r="G103" i="2"/>
  <c r="I54" i="2"/>
  <c r="J54" i="2" s="1"/>
  <c r="J103" i="2" s="1"/>
  <c r="G49" i="2"/>
  <c r="I49" i="2" s="1"/>
  <c r="I26" i="1"/>
  <c r="I29" i="1" s="1"/>
  <c r="I31" i="1" s="1"/>
  <c r="P54" i="2"/>
  <c r="L49" i="2"/>
  <c r="L103" i="2"/>
  <c r="N49" i="2"/>
  <c r="N103" i="2"/>
  <c r="F98" i="2"/>
  <c r="F58" i="2"/>
  <c r="H98" i="2"/>
  <c r="H58" i="2"/>
  <c r="J19" i="2"/>
  <c r="J98" i="2" s="1"/>
  <c r="I48" i="2"/>
  <c r="J48" i="2" s="1"/>
  <c r="O48" i="2"/>
  <c r="P48" i="2" s="1"/>
  <c r="M19" i="2"/>
  <c r="P103" i="2"/>
  <c r="I20" i="2"/>
  <c r="J20" i="2" s="1"/>
  <c r="O20" i="2"/>
  <c r="O105" i="2"/>
  <c r="P20" i="2"/>
  <c r="M98" i="2" l="1"/>
  <c r="M58" i="2"/>
  <c r="O58" i="2" s="1"/>
  <c r="O19" i="2"/>
  <c r="P19" i="2" s="1"/>
  <c r="P98" i="2" s="1"/>
  <c r="K98" i="2"/>
  <c r="E98" i="2"/>
  <c r="O49" i="2"/>
  <c r="P49" i="2" s="1"/>
  <c r="P58" i="2"/>
  <c r="I58" i="2"/>
  <c r="J58" i="2" s="1"/>
  <c r="J49" i="2"/>
</calcChain>
</file>

<file path=xl/sharedStrings.xml><?xml version="1.0" encoding="utf-8"?>
<sst xmlns="http://schemas.openxmlformats.org/spreadsheetml/2006/main" count="396" uniqueCount="181">
  <si>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</si>
  <si>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</si>
  <si>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</si>
  <si>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</si>
  <si>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</si>
  <si>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</si>
  <si>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</si>
  <si>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</si>
  <si>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</si>
  <si>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</si>
  <si>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</si>
  <si>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</si>
  <si>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</si>
  <si>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</si>
  <si>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"Хабаровские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</si>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</sst>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3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0" fontId="9" fillId="0" borderId="28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88;&#1080;&#1082;&#1072;&#1079;%20585/2014/12%20&#1084;&#1077;&#1089;.%202014/&#1058;&#1072;&#1073;&#1083;&#1080;&#1094;&#1099;%201.1%20&#1080;%201.2_12%20&#1084;&#1077;&#1089;.%202013%20-12%20&#1084;&#1077;&#1089;.%202014%20&#1075;&#1075;.%20&#1076;&#1083;&#1103;%20&#1086;&#1090;&#1087;&#1088;&#1072;&#1074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 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12 месяцев 2014 года</v>
          </cell>
        </row>
        <row r="16">
          <cell r="E16" t="str">
            <v>За отчетный период, всего по предприятию (12 мес. 2014 г. факт)</v>
          </cell>
          <cell r="J16" t="str">
            <v>За аналогичный период предыдущего года, всего по предприятию (12 мес. 2013 г.факт)</v>
          </cell>
        </row>
        <row r="19">
          <cell r="E19">
            <v>24646875.9566756</v>
          </cell>
          <cell r="J19">
            <v>19499358.037223302</v>
          </cell>
        </row>
        <row r="20">
          <cell r="E20">
            <v>23100092.04087</v>
          </cell>
          <cell r="J20">
            <v>20597468</v>
          </cell>
        </row>
        <row r="22">
          <cell r="E22">
            <v>19312.325000000001</v>
          </cell>
          <cell r="J22">
            <v>713.33</v>
          </cell>
        </row>
        <row r="25">
          <cell r="E25">
            <v>82199.063529999999</v>
          </cell>
          <cell r="J25">
            <v>1194.9734599999999</v>
          </cell>
        </row>
        <row r="27">
          <cell r="E27">
            <v>337967.20225999999</v>
          </cell>
          <cell r="J27">
            <v>2703090.4824700002</v>
          </cell>
        </row>
        <row r="28">
          <cell r="E28">
            <v>474741.70385644014</v>
          </cell>
          <cell r="J28">
            <v>347891.98438812001</v>
          </cell>
        </row>
        <row r="33">
          <cell r="E33">
            <v>4669.84</v>
          </cell>
          <cell r="J33">
            <v>680.18</v>
          </cell>
        </row>
        <row r="34">
          <cell r="E34">
            <v>19094.586199999998</v>
          </cell>
          <cell r="J34">
            <v>29963.39241</v>
          </cell>
        </row>
        <row r="44">
          <cell r="B44" t="str">
            <v>Генеральный директор</v>
          </cell>
          <cell r="N44" t="str">
            <v>Ю.А. Андреенко</v>
          </cell>
        </row>
      </sheetData>
      <sheetData sheetId="1">
        <row r="14">
          <cell r="M14" t="str">
            <v>12 месяцев 2014 года</v>
          </cell>
        </row>
        <row r="16">
          <cell r="E16" t="str">
            <v>За отчетный период, всего по предприятию (12 мес. 2014 г. факт)</v>
          </cell>
          <cell r="K16" t="str">
            <v>За аналогичный период предыдущего года, всего по предприятию (12 мес. 2013 г. факт)</v>
          </cell>
        </row>
        <row r="21">
          <cell r="E21">
            <v>488312.02104000002</v>
          </cell>
          <cell r="K21">
            <v>478962.34525000001</v>
          </cell>
        </row>
        <row r="22">
          <cell r="E22">
            <v>3303083.1047899998</v>
          </cell>
          <cell r="K22">
            <v>2950872.00318</v>
          </cell>
        </row>
        <row r="23">
          <cell r="E23">
            <v>981933.15912467404</v>
          </cell>
          <cell r="K23">
            <v>831136.54785570502</v>
          </cell>
        </row>
        <row r="24">
          <cell r="E24">
            <v>667435.351144674</v>
          </cell>
          <cell r="K24">
            <v>619041.00680787896</v>
          </cell>
        </row>
        <row r="25">
          <cell r="E25">
            <v>664419.77422999998</v>
          </cell>
          <cell r="K25">
            <v>588158.92332788499</v>
          </cell>
        </row>
        <row r="26">
          <cell r="E26">
            <v>989294.82029065199</v>
          </cell>
          <cell r="K26">
            <v>912535.52518853103</v>
          </cell>
        </row>
        <row r="27">
          <cell r="E27">
            <v>259100.0282</v>
          </cell>
          <cell r="K27">
            <v>248058.86418999999</v>
          </cell>
        </row>
        <row r="29">
          <cell r="E29">
            <v>30185.3652</v>
          </cell>
          <cell r="K29">
            <v>18707.55803</v>
          </cell>
        </row>
        <row r="30">
          <cell r="E30">
            <v>4884228.5761799999</v>
          </cell>
          <cell r="K30">
            <v>4158247.2283999999</v>
          </cell>
        </row>
        <row r="31">
          <cell r="E31">
            <v>5070408.3058000002</v>
          </cell>
          <cell r="K31">
            <v>4815518.62</v>
          </cell>
        </row>
        <row r="32">
          <cell r="E32">
            <v>281188.4509</v>
          </cell>
          <cell r="K32">
            <v>302696.47037</v>
          </cell>
        </row>
        <row r="34">
          <cell r="E34">
            <v>1247670.4472102099</v>
          </cell>
          <cell r="K34">
            <v>1055520.1468</v>
          </cell>
        </row>
        <row r="35">
          <cell r="E35">
            <v>1265340.48973338</v>
          </cell>
          <cell r="K35">
            <v>1009336.44062</v>
          </cell>
        </row>
        <row r="36">
          <cell r="E36">
            <v>1882023.3724464199</v>
          </cell>
          <cell r="K36">
            <v>1597350.72358</v>
          </cell>
        </row>
        <row r="38">
          <cell r="E38">
            <v>1179.71</v>
          </cell>
          <cell r="K38">
            <v>1162.5125499999999</v>
          </cell>
        </row>
        <row r="39">
          <cell r="E39">
            <v>1860.9549999999999</v>
          </cell>
          <cell r="K39">
            <v>1761.8973249999999</v>
          </cell>
        </row>
        <row r="40">
          <cell r="E40">
            <v>4118.3537500000002</v>
          </cell>
          <cell r="K40">
            <v>4144.3892999999998</v>
          </cell>
        </row>
        <row r="41">
          <cell r="E41">
            <v>1177114.75101</v>
          </cell>
          <cell r="K41">
            <v>995432.99505999999</v>
          </cell>
        </row>
        <row r="42">
          <cell r="E42">
            <v>2204193.0649199998</v>
          </cell>
          <cell r="K42">
            <v>2101502.2548600002</v>
          </cell>
        </row>
        <row r="44">
          <cell r="E44">
            <v>237419.86241</v>
          </cell>
          <cell r="K44">
            <v>217659.55113000001</v>
          </cell>
        </row>
        <row r="45">
          <cell r="K45">
            <v>0</v>
          </cell>
        </row>
        <row r="46">
          <cell r="E46">
            <v>183613.66881999999</v>
          </cell>
          <cell r="K46">
            <v>133450.89877999999</v>
          </cell>
        </row>
        <row r="47">
          <cell r="E47">
            <v>821924.94</v>
          </cell>
          <cell r="K47">
            <v>764300.73</v>
          </cell>
        </row>
        <row r="50">
          <cell r="E50">
            <v>0</v>
          </cell>
          <cell r="K50">
            <v>2270000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225359.06612644298</v>
          </cell>
          <cell r="K53">
            <v>165337.538321853</v>
          </cell>
        </row>
        <row r="55">
          <cell r="E55">
            <v>288100.50892816792</v>
          </cell>
          <cell r="K55">
            <v>182307.87000000002</v>
          </cell>
        </row>
        <row r="57">
          <cell r="E57">
            <v>18611030.961210001</v>
          </cell>
          <cell r="K57">
            <v>16833628.068750001</v>
          </cell>
        </row>
        <row r="59">
          <cell r="E59">
            <v>3148947.5719420002</v>
          </cell>
          <cell r="K59">
            <v>2887315.1682859999</v>
          </cell>
        </row>
        <row r="60">
          <cell r="K60">
            <v>740694.31137000001</v>
          </cell>
        </row>
        <row r="61">
          <cell r="E61">
            <v>179044.15044</v>
          </cell>
          <cell r="K61">
            <v>203071.658</v>
          </cell>
        </row>
        <row r="62">
          <cell r="E62">
            <v>233487.22993</v>
          </cell>
          <cell r="K62">
            <v>230073.383</v>
          </cell>
        </row>
        <row r="63">
          <cell r="E63">
            <v>281188.4509</v>
          </cell>
          <cell r="K63">
            <v>302696.47037</v>
          </cell>
        </row>
        <row r="64">
          <cell r="E64">
            <v>4774.0791832203804</v>
          </cell>
          <cell r="K64">
            <v>4852.8</v>
          </cell>
        </row>
        <row r="65">
          <cell r="E65">
            <v>170904.723904218</v>
          </cell>
          <cell r="K65">
            <v>173853.25078027099</v>
          </cell>
        </row>
        <row r="76">
          <cell r="E76">
            <v>2151583.6758900001</v>
          </cell>
          <cell r="K76">
            <v>2930614.2343000001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33342447</v>
          </cell>
          <cell r="K80">
            <v>36650291</v>
          </cell>
        </row>
        <row r="81">
          <cell r="E81">
            <v>4824556</v>
          </cell>
          <cell r="K81">
            <v>6650026</v>
          </cell>
        </row>
        <row r="82">
          <cell r="E82">
            <v>2438796.838976</v>
          </cell>
          <cell r="K82">
            <v>2311244.1187479999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1"/>
  <sheetViews>
    <sheetView showGridLines="0" tabSelected="1" view="pageBreakPreview" topLeftCell="A13" zoomScale="60" zoomScaleNormal="40" workbookViewId="0">
      <pane xSplit="4" ySplit="6" topLeftCell="E37" activePane="bottomRight" state="frozen"/>
      <selection activeCell="A43" sqref="A43:IV52"/>
      <selection pane="topRight" activeCell="A43" sqref="A43:IV52"/>
      <selection pane="bottomLeft" activeCell="A43" sqref="A43:IV52"/>
      <selection pane="bottomRight" activeCell="A43" sqref="A43:IV52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9.140625" style="1" customWidth="1"/>
    <col min="17" max="17" width="27.28515625" style="1" customWidth="1"/>
    <col min="18" max="18" width="11.85546875" style="1" bestFit="1" customWidth="1"/>
    <col min="19" max="19" width="10.85546875" style="1" bestFit="1" customWidth="1"/>
    <col min="20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12 месяцев 2014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(12 мес. 2014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(12 мес. 2013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9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9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9" ht="75" x14ac:dyDescent="0.3">
      <c r="B19" s="19" t="s">
        <v>27</v>
      </c>
      <c r="C19" s="20" t="s">
        <v>28</v>
      </c>
      <c r="D19" s="20" t="s">
        <v>29</v>
      </c>
      <c r="E19" s="21">
        <f>'[1]1.1. АЭС'!E19</f>
        <v>24646875.9566756</v>
      </c>
      <c r="F19" s="21">
        <v>5660873.0571900001</v>
      </c>
      <c r="G19" s="22">
        <v>5531826.8010900002</v>
      </c>
      <c r="H19" s="22">
        <v>109282.133</v>
      </c>
      <c r="I19" s="22">
        <f>F19-G19-H19</f>
        <v>19764.123099999881</v>
      </c>
      <c r="J19" s="21">
        <f>'[1]1.1. АЭС'!J19</f>
        <v>19499358.037223302</v>
      </c>
      <c r="K19" s="21">
        <v>5321969.13675508</v>
      </c>
      <c r="L19" s="22">
        <v>5260245.88895508</v>
      </c>
      <c r="M19" s="22">
        <v>42901.537799999998</v>
      </c>
      <c r="N19" s="22">
        <f>K19-L19-M19</f>
        <v>18821.710000000014</v>
      </c>
      <c r="O19" s="23" t="s">
        <v>30</v>
      </c>
      <c r="P19" s="24"/>
      <c r="Q19" s="24">
        <v>0</v>
      </c>
    </row>
    <row r="20" spans="2:19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23100092.04087</v>
      </c>
      <c r="F20" s="21">
        <v>5342421.5908816354</v>
      </c>
      <c r="G20" s="21">
        <v>5300816.5524522876</v>
      </c>
      <c r="H20" s="21">
        <v>28352.978429347851</v>
      </c>
      <c r="I20" s="22">
        <f>F20-G20-H20</f>
        <v>13252.059999999947</v>
      </c>
      <c r="J20" s="21">
        <f>'[1]1.1. АЭС'!J20</f>
        <v>20597468</v>
      </c>
      <c r="K20" s="21">
        <v>4955232.91</v>
      </c>
      <c r="L20" s="21">
        <v>4926266.9000000004</v>
      </c>
      <c r="M20" s="21">
        <v>19567.54</v>
      </c>
      <c r="N20" s="22">
        <f>K20-L20-M20</f>
        <v>9398.4699999997756</v>
      </c>
      <c r="O20" s="25"/>
      <c r="P20" s="24"/>
      <c r="Q20" s="24">
        <v>1.2981635518372059E-2</v>
      </c>
    </row>
    <row r="21" spans="2:19" x14ac:dyDescent="0.3">
      <c r="B21" s="19" t="s">
        <v>33</v>
      </c>
      <c r="C21" s="20" t="s">
        <v>28</v>
      </c>
      <c r="D21" s="20" t="s">
        <v>34</v>
      </c>
      <c r="E21" s="21">
        <f t="shared" ref="E21:N21" si="0">E19-E20</f>
        <v>1546783.9158056006</v>
      </c>
      <c r="F21" s="21">
        <f t="shared" si="0"/>
        <v>318451.46630836464</v>
      </c>
      <c r="G21" s="22">
        <f t="shared" si="0"/>
        <v>231010.24863771256</v>
      </c>
      <c r="H21" s="22">
        <f t="shared" si="0"/>
        <v>80929.154570652143</v>
      </c>
      <c r="I21" s="22">
        <f t="shared" si="0"/>
        <v>6512.0630999999339</v>
      </c>
      <c r="J21" s="21">
        <f t="shared" si="0"/>
        <v>-1098109.9627766982</v>
      </c>
      <c r="K21" s="21">
        <f t="shared" si="0"/>
        <v>366736.22675507981</v>
      </c>
      <c r="L21" s="22">
        <f t="shared" si="0"/>
        <v>333978.98895507958</v>
      </c>
      <c r="M21" s="22">
        <f t="shared" si="0"/>
        <v>23333.997799999997</v>
      </c>
      <c r="N21" s="22">
        <f t="shared" si="0"/>
        <v>9423.2400000002381</v>
      </c>
      <c r="O21" s="17" t="s">
        <v>35</v>
      </c>
      <c r="P21" s="24"/>
      <c r="Q21" s="24">
        <v>-1.2981635984033346E-2</v>
      </c>
    </row>
    <row r="22" spans="2:19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19312.325000000001</v>
      </c>
      <c r="F22" s="21">
        <v>0</v>
      </c>
      <c r="G22" s="21">
        <v>0</v>
      </c>
      <c r="H22" s="21">
        <v>0</v>
      </c>
      <c r="I22" s="22">
        <f>F22-G22-H22</f>
        <v>0</v>
      </c>
      <c r="J22" s="21">
        <f>'[1]1.1. АЭС'!J22</f>
        <v>713.33</v>
      </c>
      <c r="K22" s="21">
        <v>0</v>
      </c>
      <c r="L22" s="21">
        <v>0</v>
      </c>
      <c r="M22" s="21">
        <v>0</v>
      </c>
      <c r="N22" s="22">
        <f>K22-L22-M22</f>
        <v>0</v>
      </c>
      <c r="O22" s="17" t="s">
        <v>38</v>
      </c>
      <c r="Q22" s="24">
        <v>0</v>
      </c>
    </row>
    <row r="23" spans="2:19" x14ac:dyDescent="0.3">
      <c r="B23" s="26" t="s">
        <v>39</v>
      </c>
      <c r="C23" s="27" t="s">
        <v>28</v>
      </c>
      <c r="D23" s="27" t="s">
        <v>40</v>
      </c>
      <c r="E23" s="21" t="s">
        <v>35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">
        <v>35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9" x14ac:dyDescent="0.3">
      <c r="B24" s="19" t="s">
        <v>41</v>
      </c>
      <c r="C24" s="20" t="s">
        <v>28</v>
      </c>
      <c r="D24" s="20" t="s">
        <v>42</v>
      </c>
      <c r="E24" s="21">
        <f t="shared" ref="E24:N24" si="1">E21-E22</f>
        <v>1527471.5908056006</v>
      </c>
      <c r="F24" s="21">
        <f t="shared" si="1"/>
        <v>318451.46630836464</v>
      </c>
      <c r="G24" s="22">
        <f t="shared" si="1"/>
        <v>231010.24863771256</v>
      </c>
      <c r="H24" s="22">
        <f t="shared" si="1"/>
        <v>80929.154570652143</v>
      </c>
      <c r="I24" s="22">
        <f t="shared" si="1"/>
        <v>6512.0630999999339</v>
      </c>
      <c r="J24" s="21">
        <f t="shared" si="1"/>
        <v>-1098823.2927766982</v>
      </c>
      <c r="K24" s="21">
        <f t="shared" si="1"/>
        <v>366736.22675507981</v>
      </c>
      <c r="L24" s="22">
        <f t="shared" si="1"/>
        <v>333978.98895507958</v>
      </c>
      <c r="M24" s="22">
        <f t="shared" si="1"/>
        <v>23333.997799999997</v>
      </c>
      <c r="N24" s="22">
        <f t="shared" si="1"/>
        <v>9423.2400000002381</v>
      </c>
      <c r="O24" s="17" t="s">
        <v>35</v>
      </c>
      <c r="P24" s="24"/>
      <c r="Q24" s="24">
        <v>-1.2981635984033346E-2</v>
      </c>
    </row>
    <row r="25" spans="2:19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82199.063529999999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f>'[1]1.1. АЭС'!J25</f>
        <v>1194.9734599999999</v>
      </c>
      <c r="K25" s="21">
        <v>0</v>
      </c>
      <c r="L25" s="21">
        <v>0</v>
      </c>
      <c r="M25" s="21">
        <v>0</v>
      </c>
      <c r="N25" s="22">
        <f>K25-L25-M25</f>
        <v>0</v>
      </c>
      <c r="O25" s="17" t="s">
        <v>38</v>
      </c>
      <c r="P25" s="24"/>
      <c r="Q25" s="24">
        <v>0</v>
      </c>
    </row>
    <row r="26" spans="2:19" ht="56.25" x14ac:dyDescent="0.3">
      <c r="B26" s="26" t="s">
        <v>45</v>
      </c>
      <c r="C26" s="27" t="s">
        <v>28</v>
      </c>
      <c r="D26" s="27" t="s">
        <v>46</v>
      </c>
      <c r="E26" s="21">
        <f>'1.2. ХЭС'!E47</f>
        <v>821924.94</v>
      </c>
      <c r="F26" s="21">
        <f>'1.2. ХЭС'!F47</f>
        <v>103578.54</v>
      </c>
      <c r="G26" s="22">
        <f>'1.2. ХЭС'!G47</f>
        <v>102239.74920000001</v>
      </c>
      <c r="H26" s="22">
        <f>'1.2. ХЭС'!H47</f>
        <v>1338.7908</v>
      </c>
      <c r="I26" s="22">
        <f>F26-G26-H26</f>
        <v>-1.2050804798491299E-11</v>
      </c>
      <c r="J26" s="21">
        <f>'1.2. ХЭС'!K47</f>
        <v>764300.73</v>
      </c>
      <c r="K26" s="21">
        <f>'1.2. ХЭС'!L47</f>
        <v>101948.61</v>
      </c>
      <c r="L26" s="22">
        <f>'1.2. ХЭС'!M47</f>
        <v>101602.56506651</v>
      </c>
      <c r="M26" s="22">
        <f>'1.2. ХЭС'!N47</f>
        <v>346.04493348970101</v>
      </c>
      <c r="N26" s="22">
        <f>K26-L26-M26</f>
        <v>3.0303226594696753E-10</v>
      </c>
      <c r="O26" s="17" t="s">
        <v>47</v>
      </c>
      <c r="P26" s="24"/>
      <c r="Q26" s="24">
        <v>0</v>
      </c>
    </row>
    <row r="27" spans="2:19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337967.20225999999</v>
      </c>
      <c r="F27" s="21">
        <v>34800.1</v>
      </c>
      <c r="G27" s="21">
        <v>5298.11</v>
      </c>
      <c r="H27" s="21">
        <v>0</v>
      </c>
      <c r="I27" s="22">
        <f>F27-G27-H27</f>
        <v>29501.989999999998</v>
      </c>
      <c r="J27" s="21">
        <f>'[1]1.1. АЭС'!J27</f>
        <v>2703090.4824700002</v>
      </c>
      <c r="K27" s="21">
        <v>186405.41</v>
      </c>
      <c r="L27" s="21">
        <v>8584.08</v>
      </c>
      <c r="M27" s="21">
        <v>0</v>
      </c>
      <c r="N27" s="22">
        <f>K27-L27-M27</f>
        <v>177821.33000000002</v>
      </c>
      <c r="O27" s="23" t="s">
        <v>50</v>
      </c>
      <c r="P27" s="24"/>
      <c r="Q27" s="24">
        <v>0</v>
      </c>
      <c r="R27" s="24"/>
      <c r="S27" s="24"/>
    </row>
    <row r="28" spans="2:19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474741.70385644014</v>
      </c>
      <c r="F28" s="21">
        <v>63435.143931462007</v>
      </c>
      <c r="G28" s="21">
        <v>50285.479905101318</v>
      </c>
      <c r="H28" s="21">
        <v>75.774193280796894</v>
      </c>
      <c r="I28" s="22">
        <f>F28-G28-H28</f>
        <v>13073.889833079893</v>
      </c>
      <c r="J28" s="21">
        <f>'[1]1.1. АЭС'!J28</f>
        <v>347891.98438812001</v>
      </c>
      <c r="K28" s="21">
        <v>48307.005278839992</v>
      </c>
      <c r="L28" s="21">
        <v>31566.577675095283</v>
      </c>
      <c r="M28" s="21">
        <v>0</v>
      </c>
      <c r="N28" s="22">
        <f>K28-L28-M28</f>
        <v>16740.427603744709</v>
      </c>
      <c r="O28" s="25"/>
      <c r="P28" s="24"/>
      <c r="Q28" s="24">
        <v>-4.5838532969355583E-10</v>
      </c>
      <c r="R28" s="24"/>
      <c r="S28" s="24"/>
    </row>
    <row r="29" spans="2:19" x14ac:dyDescent="0.3">
      <c r="B29" s="19" t="s">
        <v>53</v>
      </c>
      <c r="C29" s="20" t="s">
        <v>28</v>
      </c>
      <c r="D29" s="20" t="s">
        <v>54</v>
      </c>
      <c r="E29" s="21">
        <f t="shared" ref="E29:N29" si="2">E24+E25+E27-E26-E28</f>
        <v>650971.2127391604</v>
      </c>
      <c r="F29" s="21">
        <f t="shared" si="2"/>
        <v>186237.88237690262</v>
      </c>
      <c r="G29" s="22">
        <f t="shared" si="2"/>
        <v>83783.129532611201</v>
      </c>
      <c r="H29" s="22">
        <f t="shared" si="2"/>
        <v>79514.589577371342</v>
      </c>
      <c r="I29" s="22">
        <f t="shared" si="2"/>
        <v>22940.163266920055</v>
      </c>
      <c r="J29" s="21">
        <f t="shared" si="2"/>
        <v>493269.44876518194</v>
      </c>
      <c r="K29" s="21">
        <f t="shared" si="2"/>
        <v>402886.0214762399</v>
      </c>
      <c r="L29" s="22">
        <f t="shared" si="2"/>
        <v>209393.9262134743</v>
      </c>
      <c r="M29" s="22">
        <f t="shared" si="2"/>
        <v>22987.952866510295</v>
      </c>
      <c r="N29" s="22">
        <f t="shared" si="2"/>
        <v>170504.14239625525</v>
      </c>
      <c r="O29" s="17" t="s">
        <v>35</v>
      </c>
      <c r="P29" s="24"/>
      <c r="Q29" s="24">
        <v>-1.2981635547475889E-2</v>
      </c>
    </row>
    <row r="30" spans="2:19" ht="37.5" x14ac:dyDescent="0.3">
      <c r="B30" s="19" t="s">
        <v>55</v>
      </c>
      <c r="C30" s="20" t="s">
        <v>28</v>
      </c>
      <c r="D30" s="20" t="s">
        <v>56</v>
      </c>
      <c r="E30" s="21">
        <f>'1.2. ХЭС'!E55</f>
        <v>288100.50892816792</v>
      </c>
      <c r="F30" s="21">
        <f>'1.2. ХЭС'!F55</f>
        <v>78826.69923523684</v>
      </c>
      <c r="G30" s="22">
        <f>'1.2. ХЭС'!G55</f>
        <v>54569.288137958902</v>
      </c>
      <c r="H30" s="22">
        <f>'1.2. ХЭС'!H55</f>
        <v>16708.264575989098</v>
      </c>
      <c r="I30" s="22">
        <f>F30-G30-H30</f>
        <v>7549.1465212888397</v>
      </c>
      <c r="J30" s="21">
        <f>'1.2. ХЭС'!K55</f>
        <v>182307.87000000002</v>
      </c>
      <c r="K30" s="21">
        <f>'1.2. ХЭС'!L55</f>
        <v>107894.70999999999</v>
      </c>
      <c r="L30" s="22">
        <f>'1.2. ХЭС'!M55</f>
        <v>66586.62</v>
      </c>
      <c r="M30" s="22">
        <f>'1.2. ХЭС'!N55</f>
        <v>4882</v>
      </c>
      <c r="N30" s="22">
        <f>K30-L30-M30</f>
        <v>36426.089999999997</v>
      </c>
      <c r="O30" s="17"/>
      <c r="P30" s="24"/>
      <c r="Q30" s="24">
        <v>-7.6476317190099508E-4</v>
      </c>
    </row>
    <row r="31" spans="2:19" x14ac:dyDescent="0.3">
      <c r="B31" s="19" t="s">
        <v>57</v>
      </c>
      <c r="C31" s="20" t="s">
        <v>28</v>
      </c>
      <c r="D31" s="20" t="s">
        <v>58</v>
      </c>
      <c r="E31" s="21">
        <f t="shared" ref="E31:N31" si="3">E29-E30</f>
        <v>362870.70381099248</v>
      </c>
      <c r="F31" s="21">
        <f t="shared" si="3"/>
        <v>107411.18314166578</v>
      </c>
      <c r="G31" s="22">
        <f t="shared" si="3"/>
        <v>29213.8413946523</v>
      </c>
      <c r="H31" s="22">
        <f t="shared" si="3"/>
        <v>62806.32500138224</v>
      </c>
      <c r="I31" s="22">
        <f t="shared" si="3"/>
        <v>15391.016745631216</v>
      </c>
      <c r="J31" s="21">
        <f t="shared" si="3"/>
        <v>310961.57876518194</v>
      </c>
      <c r="K31" s="21">
        <f t="shared" si="3"/>
        <v>294991.31147623993</v>
      </c>
      <c r="L31" s="22">
        <f t="shared" si="3"/>
        <v>142807.30621347431</v>
      </c>
      <c r="M31" s="22">
        <f t="shared" si="3"/>
        <v>18105.952866510295</v>
      </c>
      <c r="N31" s="22">
        <f t="shared" si="3"/>
        <v>134078.05239625525</v>
      </c>
      <c r="O31" s="17" t="s">
        <v>35</v>
      </c>
      <c r="P31" s="24"/>
      <c r="Q31" s="24">
        <v>-1.2216872346471064E-2</v>
      </c>
    </row>
    <row r="32" spans="2:19" x14ac:dyDescent="0.3">
      <c r="B32" s="19" t="s">
        <v>59</v>
      </c>
      <c r="C32" s="27"/>
      <c r="D32" s="27"/>
      <c r="E32" s="28"/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5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4669.84</v>
      </c>
      <c r="F33" s="21">
        <v>2028.13</v>
      </c>
      <c r="G33" s="21">
        <v>0</v>
      </c>
      <c r="H33" s="21">
        <v>0</v>
      </c>
      <c r="I33" s="22">
        <f>F33-G33-H33</f>
        <v>2028.13</v>
      </c>
      <c r="J33" s="21">
        <f>'[1]1.1. АЭС'!J33</f>
        <v>680.18</v>
      </c>
      <c r="K33" s="21">
        <v>0</v>
      </c>
      <c r="L33" s="21">
        <v>0</v>
      </c>
      <c r="M33" s="21">
        <v>0</v>
      </c>
      <c r="N33" s="22">
        <f>K33-L33-M33</f>
        <v>0</v>
      </c>
      <c r="O33" s="17"/>
    </row>
    <row r="34" spans="2:15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19094.586199999998</v>
      </c>
      <c r="F34" s="21">
        <v>3010.7299999999996</v>
      </c>
      <c r="G34" s="21">
        <v>3010.7299999999996</v>
      </c>
      <c r="H34" s="31" t="s">
        <v>35</v>
      </c>
      <c r="I34" s="31" t="s">
        <v>35</v>
      </c>
      <c r="J34" s="21">
        <f>'[1]1.1. АЭС'!J34</f>
        <v>29963.39241</v>
      </c>
      <c r="K34" s="21">
        <v>5945.25</v>
      </c>
      <c r="L34" s="21">
        <v>5945.25</v>
      </c>
      <c r="M34" s="31" t="s">
        <v>35</v>
      </c>
      <c r="N34" s="31" t="s">
        <v>35</v>
      </c>
      <c r="O34" s="17" t="s">
        <v>64</v>
      </c>
    </row>
    <row r="35" spans="2:15" x14ac:dyDescent="0.3">
      <c r="E35" s="32"/>
    </row>
    <row r="36" spans="2:15" x14ac:dyDescent="0.3">
      <c r="B36" s="33" t="s">
        <v>65</v>
      </c>
      <c r="K36" s="24"/>
      <c r="L36" s="24"/>
    </row>
    <row r="37" spans="2:15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5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5" x14ac:dyDescent="0.3">
      <c r="B40" s="33" t="s">
        <v>68</v>
      </c>
    </row>
    <row r="41" spans="2:15" x14ac:dyDescent="0.3">
      <c r="B41" s="34" t="s">
        <v>69</v>
      </c>
    </row>
    <row r="42" spans="2:15" x14ac:dyDescent="0.3">
      <c r="B42" s="34" t="s">
        <v>70</v>
      </c>
    </row>
    <row r="43" spans="2:15" ht="20.25" x14ac:dyDescent="0.3">
      <c r="J43" s="35"/>
      <c r="K43" s="35"/>
      <c r="L43" s="35"/>
      <c r="M43" s="35"/>
      <c r="N43" s="35"/>
      <c r="O43" s="35"/>
    </row>
    <row r="44" spans="2:15" ht="26.25" x14ac:dyDescent="0.4">
      <c r="B44" s="36" t="s">
        <v>71</v>
      </c>
      <c r="J44" s="35"/>
      <c r="K44" s="35"/>
      <c r="L44" s="37"/>
      <c r="M44" s="37"/>
      <c r="N44" s="38" t="s">
        <v>72</v>
      </c>
      <c r="O44" s="35"/>
    </row>
    <row r="45" spans="2:15" ht="26.25" x14ac:dyDescent="0.4">
      <c r="B45" s="36"/>
      <c r="J45" s="35"/>
      <c r="K45" s="35"/>
      <c r="L45" s="39" t="s">
        <v>73</v>
      </c>
      <c r="M45" s="39"/>
      <c r="N45" s="40"/>
      <c r="O45" s="39"/>
    </row>
    <row r="46" spans="2:15" ht="26.25" x14ac:dyDescent="0.4">
      <c r="B46" s="36"/>
      <c r="J46" s="35"/>
      <c r="K46" s="35"/>
      <c r="L46" s="39"/>
      <c r="M46" s="39"/>
      <c r="N46" s="40"/>
      <c r="O46" s="39"/>
    </row>
    <row r="47" spans="2:15" ht="26.25" x14ac:dyDescent="0.4">
      <c r="B47" s="36"/>
      <c r="J47" s="35"/>
      <c r="K47" s="35"/>
      <c r="L47" s="39"/>
      <c r="M47" s="39"/>
      <c r="N47" s="40"/>
      <c r="O47" s="39"/>
    </row>
    <row r="48" spans="2:15" ht="26.25" x14ac:dyDescent="0.4">
      <c r="B48" s="36" t="s">
        <v>74</v>
      </c>
      <c r="J48" s="35"/>
      <c r="K48" s="35"/>
      <c r="L48" s="37"/>
      <c r="M48" s="37"/>
      <c r="N48" s="38" t="s">
        <v>75</v>
      </c>
      <c r="O48" s="35"/>
    </row>
    <row r="49" spans="2:15" ht="20.25" x14ac:dyDescent="0.3">
      <c r="J49" s="35"/>
      <c r="K49" s="35"/>
      <c r="L49" s="39" t="s">
        <v>73</v>
      </c>
      <c r="M49" s="39"/>
      <c r="O49" s="39"/>
    </row>
    <row r="50" spans="2:15" s="41" customFormat="1" x14ac:dyDescent="0.3">
      <c r="D50" s="42"/>
      <c r="E50" s="43"/>
      <c r="J50" s="43"/>
    </row>
    <row r="51" spans="2:15" x14ac:dyDescent="0.3">
      <c r="D51" s="42"/>
      <c r="E51" s="43"/>
      <c r="F51" s="41"/>
      <c r="G51" s="41"/>
      <c r="H51" s="41"/>
      <c r="I51" s="41"/>
      <c r="J51" s="43"/>
      <c r="K51" s="41"/>
    </row>
    <row r="53" spans="2:15" s="41" customFormat="1" x14ac:dyDescent="0.3">
      <c r="D53" s="42" t="s">
        <v>76</v>
      </c>
      <c r="E53" s="43"/>
      <c r="J53" s="43"/>
    </row>
    <row r="54" spans="2:15" x14ac:dyDescent="0.3">
      <c r="D54" s="42" t="s">
        <v>77</v>
      </c>
      <c r="E54" s="43"/>
      <c r="F54" s="41" t="s">
        <v>78</v>
      </c>
      <c r="G54" s="41"/>
      <c r="H54" s="41"/>
      <c r="I54" s="41"/>
      <c r="J54" s="43"/>
      <c r="K54" s="41" t="s">
        <v>78</v>
      </c>
    </row>
    <row r="56" spans="2:15" x14ac:dyDescent="0.3">
      <c r="B56" s="44"/>
    </row>
    <row r="57" spans="2:15" x14ac:dyDescent="0.3">
      <c r="B57" s="44"/>
    </row>
    <row r="58" spans="2:15" x14ac:dyDescent="0.3">
      <c r="B58" s="44"/>
    </row>
    <row r="59" spans="2:15" x14ac:dyDescent="0.3">
      <c r="B59" s="44"/>
    </row>
    <row r="60" spans="2:15" x14ac:dyDescent="0.3">
      <c r="B60" s="44"/>
    </row>
    <row r="61" spans="2:15" x14ac:dyDescent="0.3">
      <c r="B61" s="44"/>
    </row>
    <row r="62" spans="2:15" x14ac:dyDescent="0.3">
      <c r="B62" s="44"/>
    </row>
    <row r="63" spans="2:15" x14ac:dyDescent="0.3">
      <c r="B63" s="44"/>
    </row>
    <row r="64" spans="2:15" x14ac:dyDescent="0.3">
      <c r="B64" s="44"/>
    </row>
    <row r="65" spans="2:2" x14ac:dyDescent="0.3">
      <c r="B65" s="44"/>
    </row>
    <row r="66" spans="2:2" x14ac:dyDescent="0.3">
      <c r="B66" s="44"/>
    </row>
    <row r="67" spans="2:2" x14ac:dyDescent="0.3">
      <c r="B67" s="44"/>
    </row>
    <row r="68" spans="2:2" x14ac:dyDescent="0.3">
      <c r="B68" s="44"/>
    </row>
    <row r="69" spans="2:2" x14ac:dyDescent="0.3">
      <c r="B69" s="44"/>
    </row>
    <row r="70" spans="2:2" x14ac:dyDescent="0.3">
      <c r="B70" s="44"/>
    </row>
    <row r="71" spans="2:2" x14ac:dyDescent="0.3">
      <c r="B71" s="44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4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5"/>
  <sheetViews>
    <sheetView showGridLines="0" view="pageBreakPreview" topLeftCell="A13" zoomScale="60" zoomScaleNormal="55" workbookViewId="0">
      <pane xSplit="4" ySplit="6" topLeftCell="E79" activePane="bottomRight" state="frozen"/>
      <selection activeCell="A43" sqref="A43:IV52"/>
      <selection pane="topRight" activeCell="A43" sqref="A43:IV52"/>
      <selection pane="bottomLeft" activeCell="A43" sqref="A43:IV52"/>
      <selection pane="bottomRight" activeCell="A43" sqref="A43:IV52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6" style="1" customWidth="1"/>
    <col min="19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H14" s="8"/>
      <c r="I14" s="8"/>
      <c r="J14" s="8"/>
      <c r="K14" s="8"/>
      <c r="L14" s="8"/>
      <c r="M14" s="9" t="str">
        <f>'[1]1.2. АЭС'!M14</f>
        <v>12 месяцев 2014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6" t="s">
        <v>16</v>
      </c>
      <c r="C16" s="47" t="s">
        <v>17</v>
      </c>
      <c r="D16" s="47" t="s">
        <v>18</v>
      </c>
      <c r="E16" s="47" t="str">
        <f>'[1]1.2. АЭС'!E16:E17</f>
        <v>За отчетный период, всего по предприятию (12 мес. 2014 г. факт)</v>
      </c>
      <c r="F16" s="47" t="s">
        <v>81</v>
      </c>
      <c r="G16" s="48" t="s">
        <v>82</v>
      </c>
      <c r="H16" s="49"/>
      <c r="I16" s="49"/>
      <c r="J16" s="50"/>
      <c r="K16" s="47" t="str">
        <f>'[1]1.2. АЭС'!K16:K17</f>
        <v>За аналогичный период предыдущего года, всего по предприятию (12 мес. 2013 г. факт)</v>
      </c>
      <c r="L16" s="47" t="s">
        <v>83</v>
      </c>
      <c r="M16" s="51" t="s">
        <v>84</v>
      </c>
      <c r="N16" s="49"/>
      <c r="O16" s="49"/>
      <c r="P16" s="50"/>
      <c r="Q16" s="52" t="s">
        <v>23</v>
      </c>
    </row>
    <row r="17" spans="2:19" ht="149.25" customHeight="1" thickBot="1" x14ac:dyDescent="0.35">
      <c r="B17" s="53"/>
      <c r="C17" s="54"/>
      <c r="D17" s="54"/>
      <c r="E17" s="54"/>
      <c r="F17" s="54"/>
      <c r="G17" s="55" t="s">
        <v>24</v>
      </c>
      <c r="H17" s="56" t="s">
        <v>25</v>
      </c>
      <c r="I17" s="56" t="s">
        <v>85</v>
      </c>
      <c r="J17" s="57" t="s">
        <v>26</v>
      </c>
      <c r="K17" s="54"/>
      <c r="L17" s="54"/>
      <c r="M17" s="58" t="s">
        <v>24</v>
      </c>
      <c r="N17" s="56" t="s">
        <v>25</v>
      </c>
      <c r="O17" s="56" t="s">
        <v>85</v>
      </c>
      <c r="P17" s="57" t="s">
        <v>26</v>
      </c>
      <c r="Q17" s="59"/>
    </row>
    <row r="18" spans="2:19" s="67" customFormat="1" ht="38.25" thickBot="1" x14ac:dyDescent="0.35">
      <c r="B18" s="60">
        <v>1</v>
      </c>
      <c r="C18" s="61">
        <v>2</v>
      </c>
      <c r="D18" s="61">
        <v>3</v>
      </c>
      <c r="E18" s="61">
        <v>4</v>
      </c>
      <c r="F18" s="61">
        <v>5</v>
      </c>
      <c r="G18" s="62">
        <v>6</v>
      </c>
      <c r="H18" s="63">
        <v>7</v>
      </c>
      <c r="I18" s="63" t="s">
        <v>86</v>
      </c>
      <c r="J18" s="64">
        <v>9</v>
      </c>
      <c r="K18" s="61">
        <v>10</v>
      </c>
      <c r="L18" s="61">
        <v>11</v>
      </c>
      <c r="M18" s="65">
        <v>12</v>
      </c>
      <c r="N18" s="63">
        <v>13</v>
      </c>
      <c r="O18" s="63" t="s">
        <v>87</v>
      </c>
      <c r="P18" s="64">
        <v>15</v>
      </c>
      <c r="Q18" s="66">
        <v>16</v>
      </c>
    </row>
    <row r="19" spans="2:19" s="33" customFormat="1" ht="56.25" x14ac:dyDescent="0.3">
      <c r="B19" s="68" t="s">
        <v>88</v>
      </c>
      <c r="C19" s="69" t="s">
        <v>28</v>
      </c>
      <c r="D19" s="69" t="s">
        <v>52</v>
      </c>
      <c r="E19" s="70">
        <f>E20+E28+E33+E41+E42+E43+E46+E47+E48</f>
        <v>23941329.305870004</v>
      </c>
      <c r="F19" s="70">
        <f>F20+F28+F33+F41+F42+F43+F46+F47+F48</f>
        <v>5446000.1308816355</v>
      </c>
      <c r="G19" s="71">
        <f>G20+G28+G33+G41+G42+G43+G46+G47+G48</f>
        <v>5403056.3016522871</v>
      </c>
      <c r="H19" s="72">
        <f>H20+H28+H33+H41+H42+H43+H46+H47+H48</f>
        <v>29691.769229347854</v>
      </c>
      <c r="I19" s="72">
        <f>G19+H19</f>
        <v>5432748.070881635</v>
      </c>
      <c r="J19" s="73">
        <f>F19-I19</f>
        <v>13252.060000000522</v>
      </c>
      <c r="K19" s="70">
        <f>K20+K28+K33+K41+K42+K43+K46+K47+K48</f>
        <v>21362482.059999999</v>
      </c>
      <c r="L19" s="70">
        <f>L20+L28+L33+L41+L42+L43+L46+L47+L48</f>
        <v>5057181.5200000005</v>
      </c>
      <c r="M19" s="71">
        <f>M20+M28+M33+M41+M42+M43+M46+M47+M48</f>
        <v>5027869.4650665103</v>
      </c>
      <c r="N19" s="72">
        <f>N20+N28+N33+N41+N42+N43+N46+N47+N48</f>
        <v>19913.584933489699</v>
      </c>
      <c r="O19" s="72">
        <f>M19+N19</f>
        <v>5047783.05</v>
      </c>
      <c r="P19" s="73">
        <f>L19-O19</f>
        <v>9398.4700000006706</v>
      </c>
      <c r="Q19" s="74" t="s">
        <v>30</v>
      </c>
    </row>
    <row r="20" spans="2:19" s="33" customFormat="1" ht="37.5" x14ac:dyDescent="0.3">
      <c r="B20" s="75" t="s">
        <v>89</v>
      </c>
      <c r="C20" s="76" t="s">
        <v>28</v>
      </c>
      <c r="D20" s="76" t="s">
        <v>54</v>
      </c>
      <c r="E20" s="77">
        <f>E21+E22+E27</f>
        <v>4050495.1540299999</v>
      </c>
      <c r="F20" s="77">
        <f>F21+F22+F27</f>
        <v>894178.80999999994</v>
      </c>
      <c r="G20" s="78">
        <f>G21+G22+G27</f>
        <v>893144.52</v>
      </c>
      <c r="H20" s="21">
        <f>H21+H22+H27</f>
        <v>286.04999999999995</v>
      </c>
      <c r="I20" s="21">
        <f t="shared" ref="I20:I55" si="0">G20+H20</f>
        <v>893430.57000000007</v>
      </c>
      <c r="J20" s="79">
        <f t="shared" ref="J20:J65" si="1">F20-I20</f>
        <v>748.23999999987427</v>
      </c>
      <c r="K20" s="77">
        <f>K21+K22+K27</f>
        <v>3677893.2126200004</v>
      </c>
      <c r="L20" s="77">
        <f>L21+L22+L27</f>
        <v>775564</v>
      </c>
      <c r="M20" s="80">
        <f>M21+M22+M27</f>
        <v>774925.39</v>
      </c>
      <c r="N20" s="21">
        <f>N21+N22+N27</f>
        <v>141.59</v>
      </c>
      <c r="O20" s="21">
        <f t="shared" ref="O20:O55" si="2">M20+N20</f>
        <v>775066.98</v>
      </c>
      <c r="P20" s="79">
        <f t="shared" ref="P20:P65" si="3">L20-O20</f>
        <v>497.02000000001863</v>
      </c>
      <c r="Q20" s="81"/>
    </row>
    <row r="21" spans="2:19" x14ac:dyDescent="0.3">
      <c r="B21" s="82" t="s">
        <v>90</v>
      </c>
      <c r="C21" s="83" t="s">
        <v>28</v>
      </c>
      <c r="D21" s="83" t="s">
        <v>91</v>
      </c>
      <c r="E21" s="84">
        <f>'[1]1.2. АЭС'!E21</f>
        <v>488312.02104000002</v>
      </c>
      <c r="F21" s="84">
        <v>91951.4</v>
      </c>
      <c r="G21" s="84">
        <v>91346.27</v>
      </c>
      <c r="H21" s="84">
        <v>176.23</v>
      </c>
      <c r="I21" s="22">
        <f t="shared" si="0"/>
        <v>91522.5</v>
      </c>
      <c r="J21" s="85">
        <f t="shared" si="1"/>
        <v>428.89999999999418</v>
      </c>
      <c r="K21" s="84">
        <f>'[1]1.2. АЭС'!K21</f>
        <v>478962.34525000001</v>
      </c>
      <c r="L21" s="84">
        <v>94650.74</v>
      </c>
      <c r="M21" s="86">
        <v>94291.8</v>
      </c>
      <c r="N21" s="22">
        <v>77.540000000000006</v>
      </c>
      <c r="O21" s="22">
        <f t="shared" si="2"/>
        <v>94369.34</v>
      </c>
      <c r="P21" s="85">
        <f t="shared" si="3"/>
        <v>281.40000000000873</v>
      </c>
      <c r="Q21" s="81"/>
      <c r="R21" s="24"/>
      <c r="S21" s="24">
        <v>1.720000000204891E-3</v>
      </c>
    </row>
    <row r="22" spans="2:19" ht="75" x14ac:dyDescent="0.3">
      <c r="B22" s="82" t="s">
        <v>92</v>
      </c>
      <c r="C22" s="83" t="s">
        <v>28</v>
      </c>
      <c r="D22" s="83" t="s">
        <v>93</v>
      </c>
      <c r="E22" s="84">
        <f>'[1]1.2. АЭС'!E22</f>
        <v>3303083.1047899998</v>
      </c>
      <c r="F22" s="84">
        <v>772723.22</v>
      </c>
      <c r="G22" s="84">
        <v>772723.22</v>
      </c>
      <c r="H22" s="84">
        <v>0</v>
      </c>
      <c r="I22" s="22">
        <f t="shared" si="0"/>
        <v>772723.22</v>
      </c>
      <c r="J22" s="85">
        <f t="shared" si="1"/>
        <v>0</v>
      </c>
      <c r="K22" s="84">
        <f>'[1]1.2. АЭС'!K22</f>
        <v>2950872.00318</v>
      </c>
      <c r="L22" s="84">
        <v>653821.72</v>
      </c>
      <c r="M22" s="86">
        <v>653821.72</v>
      </c>
      <c r="N22" s="22">
        <v>0</v>
      </c>
      <c r="O22" s="22">
        <f t="shared" si="2"/>
        <v>653821.72</v>
      </c>
      <c r="P22" s="85">
        <f t="shared" si="3"/>
        <v>0</v>
      </c>
      <c r="Q22" s="87"/>
      <c r="R22" s="24"/>
      <c r="S22" s="24">
        <v>2.2099999478086829E-3</v>
      </c>
    </row>
    <row r="23" spans="2:19" x14ac:dyDescent="0.3">
      <c r="B23" s="88" t="s">
        <v>94</v>
      </c>
      <c r="C23" s="83" t="s">
        <v>28</v>
      </c>
      <c r="D23" s="83" t="s">
        <v>95</v>
      </c>
      <c r="E23" s="84">
        <f>'[1]1.2. АЭС'!E23</f>
        <v>981933.15912467404</v>
      </c>
      <c r="F23" s="84">
        <v>271293.89373987197</v>
      </c>
      <c r="G23" s="84">
        <v>271293.89373987197</v>
      </c>
      <c r="H23" s="84">
        <v>0</v>
      </c>
      <c r="I23" s="22">
        <f t="shared" si="0"/>
        <v>271293.89373987197</v>
      </c>
      <c r="J23" s="85">
        <f t="shared" si="1"/>
        <v>0</v>
      </c>
      <c r="K23" s="84">
        <f>'[1]1.2. АЭС'!K23</f>
        <v>831136.54785570502</v>
      </c>
      <c r="L23" s="84">
        <v>215873.873267382</v>
      </c>
      <c r="M23" s="84">
        <v>215873.873267382</v>
      </c>
      <c r="N23" s="84">
        <v>0</v>
      </c>
      <c r="O23" s="22">
        <f t="shared" si="2"/>
        <v>215873.873267382</v>
      </c>
      <c r="P23" s="85">
        <f t="shared" si="3"/>
        <v>0</v>
      </c>
      <c r="Q23" s="89" t="s">
        <v>96</v>
      </c>
    </row>
    <row r="24" spans="2:19" x14ac:dyDescent="0.3">
      <c r="B24" s="88" t="s">
        <v>97</v>
      </c>
      <c r="C24" s="83" t="s">
        <v>28</v>
      </c>
      <c r="D24" s="83" t="s">
        <v>95</v>
      </c>
      <c r="E24" s="84">
        <f>'[1]1.2. АЭС'!E24</f>
        <v>667435.351144674</v>
      </c>
      <c r="F24" s="84">
        <v>207752.48319853499</v>
      </c>
      <c r="G24" s="84">
        <v>207752.48319853499</v>
      </c>
      <c r="H24" s="84">
        <v>0</v>
      </c>
      <c r="I24" s="22">
        <f t="shared" si="0"/>
        <v>207752.48319853499</v>
      </c>
      <c r="J24" s="85">
        <f t="shared" si="1"/>
        <v>0</v>
      </c>
      <c r="K24" s="84">
        <f>'[1]1.2. АЭС'!K24</f>
        <v>619041.00680787896</v>
      </c>
      <c r="L24" s="84">
        <v>177240.768240231</v>
      </c>
      <c r="M24" s="84">
        <v>177240.768240231</v>
      </c>
      <c r="N24" s="84">
        <v>0</v>
      </c>
      <c r="O24" s="22">
        <f t="shared" si="2"/>
        <v>177240.768240231</v>
      </c>
      <c r="P24" s="85">
        <f t="shared" si="3"/>
        <v>0</v>
      </c>
      <c r="Q24" s="90"/>
    </row>
    <row r="25" spans="2:19" x14ac:dyDescent="0.3">
      <c r="B25" s="88" t="s">
        <v>98</v>
      </c>
      <c r="C25" s="83" t="s">
        <v>28</v>
      </c>
      <c r="D25" s="83" t="s">
        <v>95</v>
      </c>
      <c r="E25" s="84">
        <f>'[1]1.2. АЭС'!E25</f>
        <v>664419.77422999998</v>
      </c>
      <c r="F25" s="84">
        <v>161992.71182464901</v>
      </c>
      <c r="G25" s="84">
        <v>161992.71182464901</v>
      </c>
      <c r="H25" s="84">
        <v>0</v>
      </c>
      <c r="I25" s="22">
        <f t="shared" si="0"/>
        <v>161992.71182464901</v>
      </c>
      <c r="J25" s="85">
        <f t="shared" si="1"/>
        <v>0</v>
      </c>
      <c r="K25" s="84">
        <f>'[1]1.2. АЭС'!K25</f>
        <v>588158.92332788499</v>
      </c>
      <c r="L25" s="84">
        <v>139895.436224498</v>
      </c>
      <c r="M25" s="84">
        <v>139895.436224498</v>
      </c>
      <c r="N25" s="84">
        <v>0</v>
      </c>
      <c r="O25" s="22">
        <f t="shared" si="2"/>
        <v>139895.436224498</v>
      </c>
      <c r="P25" s="85">
        <f t="shared" si="3"/>
        <v>0</v>
      </c>
      <c r="Q25" s="90"/>
    </row>
    <row r="26" spans="2:19" x14ac:dyDescent="0.3">
      <c r="B26" s="88" t="s">
        <v>99</v>
      </c>
      <c r="C26" s="83" t="s">
        <v>28</v>
      </c>
      <c r="D26" s="83" t="s">
        <v>95</v>
      </c>
      <c r="E26" s="84">
        <f>'[1]1.2. АЭС'!E26</f>
        <v>989294.82029065199</v>
      </c>
      <c r="F26" s="84">
        <v>131684.12902694399</v>
      </c>
      <c r="G26" s="84">
        <v>131684.12902694399</v>
      </c>
      <c r="H26" s="84">
        <v>0</v>
      </c>
      <c r="I26" s="22">
        <f t="shared" si="0"/>
        <v>131684.12902694399</v>
      </c>
      <c r="J26" s="85">
        <f t="shared" si="1"/>
        <v>0</v>
      </c>
      <c r="K26" s="84">
        <f>'[1]1.2. АЭС'!K26</f>
        <v>912535.52518853103</v>
      </c>
      <c r="L26" s="84">
        <v>120811.64226788899</v>
      </c>
      <c r="M26" s="84">
        <v>120811.64226788899</v>
      </c>
      <c r="N26" s="84">
        <v>0</v>
      </c>
      <c r="O26" s="22">
        <f t="shared" si="2"/>
        <v>120811.64226788899</v>
      </c>
      <c r="P26" s="85">
        <f t="shared" si="3"/>
        <v>0</v>
      </c>
      <c r="Q26" s="91"/>
    </row>
    <row r="27" spans="2:19" ht="37.5" x14ac:dyDescent="0.3">
      <c r="B27" s="82" t="s">
        <v>100</v>
      </c>
      <c r="C27" s="83" t="s">
        <v>28</v>
      </c>
      <c r="D27" s="83" t="s">
        <v>101</v>
      </c>
      <c r="E27" s="84">
        <f>'[1]1.2. АЭС'!E27</f>
        <v>259100.0282</v>
      </c>
      <c r="F27" s="84">
        <v>29504.19</v>
      </c>
      <c r="G27" s="84">
        <v>29075.03</v>
      </c>
      <c r="H27" s="84">
        <v>109.82</v>
      </c>
      <c r="I27" s="22">
        <f t="shared" si="0"/>
        <v>29184.85</v>
      </c>
      <c r="J27" s="85">
        <f t="shared" si="1"/>
        <v>319.34000000000015</v>
      </c>
      <c r="K27" s="84">
        <f>'[1]1.2. АЭС'!K27</f>
        <v>248058.86418999999</v>
      </c>
      <c r="L27" s="84">
        <v>27091.54</v>
      </c>
      <c r="M27" s="86">
        <v>26811.87</v>
      </c>
      <c r="N27" s="22">
        <v>64.05</v>
      </c>
      <c r="O27" s="22">
        <f t="shared" si="2"/>
        <v>26875.919999999998</v>
      </c>
      <c r="P27" s="85">
        <f t="shared" si="3"/>
        <v>215.62000000000262</v>
      </c>
      <c r="Q27" s="92" t="s">
        <v>30</v>
      </c>
      <c r="R27" s="24"/>
      <c r="S27" s="24">
        <v>2.2699999935866799E-3</v>
      </c>
    </row>
    <row r="28" spans="2:19" s="33" customFormat="1" ht="45" customHeight="1" x14ac:dyDescent="0.3">
      <c r="B28" s="75" t="s">
        <v>102</v>
      </c>
      <c r="C28" s="76" t="s">
        <v>28</v>
      </c>
      <c r="D28" s="76" t="s">
        <v>56</v>
      </c>
      <c r="E28" s="77">
        <f>E29+E30+E31+E32</f>
        <v>10266010.69808</v>
      </c>
      <c r="F28" s="77">
        <f>F29+F30+F31+F32</f>
        <v>2585730.98</v>
      </c>
      <c r="G28" s="78">
        <f>G29+G30+G31+G32</f>
        <v>2585584.9</v>
      </c>
      <c r="H28" s="21">
        <f>H29+H30+H31+H32</f>
        <v>72.260000000000005</v>
      </c>
      <c r="I28" s="21">
        <f t="shared" si="0"/>
        <v>2585657.1599999997</v>
      </c>
      <c r="J28" s="79">
        <f t="shared" si="1"/>
        <v>73.820000000298023</v>
      </c>
      <c r="K28" s="77">
        <f>K29+K30+K31+K32</f>
        <v>9295169.8768000007</v>
      </c>
      <c r="L28" s="77">
        <f>L29+L30+L31+L32</f>
        <v>2565742.4700000002</v>
      </c>
      <c r="M28" s="80">
        <f>M29+M30+M31+M32</f>
        <v>2565723.1</v>
      </c>
      <c r="N28" s="21">
        <f>N29+N30+N31+N32</f>
        <v>7.27</v>
      </c>
      <c r="O28" s="21">
        <f t="shared" si="2"/>
        <v>2565730.37</v>
      </c>
      <c r="P28" s="79">
        <f t="shared" si="3"/>
        <v>12.100000000093132</v>
      </c>
      <c r="Q28" s="93"/>
    </row>
    <row r="29" spans="2:19" x14ac:dyDescent="0.3">
      <c r="B29" s="82" t="s">
        <v>103</v>
      </c>
      <c r="C29" s="83" t="s">
        <v>28</v>
      </c>
      <c r="D29" s="83" t="s">
        <v>104</v>
      </c>
      <c r="E29" s="84">
        <f>'[1]1.2. АЭС'!E29</f>
        <v>30185.3652</v>
      </c>
      <c r="F29" s="84">
        <v>5954.49</v>
      </c>
      <c r="G29" s="84">
        <v>5896.3</v>
      </c>
      <c r="H29" s="84">
        <v>33.67</v>
      </c>
      <c r="I29" s="22">
        <f t="shared" si="0"/>
        <v>5929.97</v>
      </c>
      <c r="J29" s="85">
        <f t="shared" si="1"/>
        <v>24.519999999999527</v>
      </c>
      <c r="K29" s="84">
        <f>'[1]1.2. АЭС'!K29</f>
        <v>18707.55803</v>
      </c>
      <c r="L29" s="84">
        <v>3789.54</v>
      </c>
      <c r="M29" s="86">
        <v>3773.48</v>
      </c>
      <c r="N29" s="22">
        <v>6.43</v>
      </c>
      <c r="O29" s="22">
        <f t="shared" si="2"/>
        <v>3779.91</v>
      </c>
      <c r="P29" s="85">
        <f t="shared" si="3"/>
        <v>9.6300000000001091</v>
      </c>
      <c r="Q29" s="93"/>
      <c r="R29" s="24"/>
      <c r="S29" s="24">
        <v>-3.2800000008137431E-3</v>
      </c>
    </row>
    <row r="30" spans="2:19" x14ac:dyDescent="0.3">
      <c r="B30" s="82" t="s">
        <v>105</v>
      </c>
      <c r="C30" s="83" t="s">
        <v>28</v>
      </c>
      <c r="D30" s="83" t="s">
        <v>106</v>
      </c>
      <c r="E30" s="84">
        <f>'[1]1.2. АЭС'!E30</f>
        <v>4884228.5761799999</v>
      </c>
      <c r="F30" s="84">
        <v>504766.33</v>
      </c>
      <c r="G30" s="84">
        <v>504766.33</v>
      </c>
      <c r="H30" s="84">
        <v>0</v>
      </c>
      <c r="I30" s="22">
        <f t="shared" si="0"/>
        <v>504766.33</v>
      </c>
      <c r="J30" s="85">
        <f t="shared" si="1"/>
        <v>0</v>
      </c>
      <c r="K30" s="84">
        <f>'[1]1.2. АЭС'!K30</f>
        <v>4158247.2283999999</v>
      </c>
      <c r="L30" s="84">
        <v>623825.9</v>
      </c>
      <c r="M30" s="86">
        <v>623825.9</v>
      </c>
      <c r="N30" s="22">
        <v>0</v>
      </c>
      <c r="O30" s="22">
        <f t="shared" si="2"/>
        <v>623825.9</v>
      </c>
      <c r="P30" s="85">
        <f t="shared" si="3"/>
        <v>0</v>
      </c>
      <c r="Q30" s="93"/>
      <c r="R30" s="24"/>
      <c r="S30" s="24">
        <v>-2.8599999495781958E-3</v>
      </c>
    </row>
    <row r="31" spans="2:19" ht="37.5" x14ac:dyDescent="0.3">
      <c r="B31" s="82" t="s">
        <v>107</v>
      </c>
      <c r="C31" s="83" t="s">
        <v>28</v>
      </c>
      <c r="D31" s="83" t="s">
        <v>108</v>
      </c>
      <c r="E31" s="84">
        <f>'[1]1.2. АЭС'!E31</f>
        <v>5070408.3058000002</v>
      </c>
      <c r="F31" s="84">
        <v>1989817.48</v>
      </c>
      <c r="G31" s="84">
        <v>1989817.48</v>
      </c>
      <c r="H31" s="84">
        <v>0</v>
      </c>
      <c r="I31" s="22">
        <f t="shared" si="0"/>
        <v>1989817.48</v>
      </c>
      <c r="J31" s="85">
        <f t="shared" si="1"/>
        <v>0</v>
      </c>
      <c r="K31" s="84">
        <f>'[1]1.2. АЭС'!K31</f>
        <v>4815518.62</v>
      </c>
      <c r="L31" s="84">
        <v>1843191.64</v>
      </c>
      <c r="M31" s="86">
        <v>1843191.64</v>
      </c>
      <c r="N31" s="22">
        <v>0</v>
      </c>
      <c r="O31" s="22">
        <f t="shared" si="2"/>
        <v>1843191.64</v>
      </c>
      <c r="P31" s="85">
        <f t="shared" si="3"/>
        <v>0</v>
      </c>
      <c r="Q31" s="93"/>
      <c r="R31" s="24"/>
      <c r="S31" s="24">
        <v>-1.4000013470649719E-4</v>
      </c>
    </row>
    <row r="32" spans="2:19" ht="42" customHeight="1" x14ac:dyDescent="0.3">
      <c r="B32" s="82" t="s">
        <v>109</v>
      </c>
      <c r="C32" s="83" t="s">
        <v>28</v>
      </c>
      <c r="D32" s="83" t="s">
        <v>110</v>
      </c>
      <c r="E32" s="84">
        <f>'[1]1.2. АЭС'!E32</f>
        <v>281188.4509</v>
      </c>
      <c r="F32" s="84">
        <v>85192.68</v>
      </c>
      <c r="G32" s="84">
        <v>85104.79</v>
      </c>
      <c r="H32" s="84">
        <v>38.590000000000003</v>
      </c>
      <c r="I32" s="22">
        <f t="shared" si="0"/>
        <v>85143.37999999999</v>
      </c>
      <c r="J32" s="85">
        <f t="shared" si="1"/>
        <v>49.30000000000291</v>
      </c>
      <c r="K32" s="84">
        <f>'[1]1.2. АЭС'!K32</f>
        <v>302696.47037</v>
      </c>
      <c r="L32" s="84">
        <v>94935.39</v>
      </c>
      <c r="M32" s="86">
        <v>94932.08</v>
      </c>
      <c r="N32" s="22">
        <v>0.84</v>
      </c>
      <c r="O32" s="22">
        <f t="shared" si="2"/>
        <v>94932.92</v>
      </c>
      <c r="P32" s="85">
        <f t="shared" si="3"/>
        <v>2.4700000000011642</v>
      </c>
      <c r="Q32" s="93"/>
      <c r="R32" s="24"/>
      <c r="S32" s="24">
        <v>-1.2999999889871106E-3</v>
      </c>
    </row>
    <row r="33" spans="2:19" s="33" customFormat="1" x14ac:dyDescent="0.3">
      <c r="B33" s="75" t="s">
        <v>111</v>
      </c>
      <c r="C33" s="76" t="s">
        <v>28</v>
      </c>
      <c r="D33" s="76" t="s">
        <v>58</v>
      </c>
      <c r="E33" s="77">
        <f>E34+E35+E36</f>
        <v>4395034.3093900094</v>
      </c>
      <c r="F33" s="77">
        <f>F34+F35+F36</f>
        <v>807133.97</v>
      </c>
      <c r="G33" s="78">
        <f>G34+G35+G36</f>
        <v>782532</v>
      </c>
      <c r="H33" s="21">
        <f>H34+H35+H36</f>
        <v>16599.649999999998</v>
      </c>
      <c r="I33" s="21">
        <f t="shared" si="0"/>
        <v>799131.65</v>
      </c>
      <c r="J33" s="79">
        <f t="shared" si="1"/>
        <v>8002.3199999999488</v>
      </c>
      <c r="K33" s="77">
        <f>K34+K35+K36</f>
        <v>3662207.3109999998</v>
      </c>
      <c r="L33" s="77">
        <f>L34+L35+L36</f>
        <v>664475.79999999993</v>
      </c>
      <c r="M33" s="80">
        <f>M34+M35+M36</f>
        <v>648079.89999999991</v>
      </c>
      <c r="N33" s="21">
        <f>N34+N35+N36</f>
        <v>11228.1</v>
      </c>
      <c r="O33" s="21">
        <f t="shared" si="2"/>
        <v>659307.99999999988</v>
      </c>
      <c r="P33" s="79">
        <f t="shared" si="3"/>
        <v>5167.8000000000466</v>
      </c>
      <c r="Q33" s="94"/>
    </row>
    <row r="34" spans="2:19" x14ac:dyDescent="0.3">
      <c r="B34" s="88" t="s">
        <v>112</v>
      </c>
      <c r="C34" s="83" t="s">
        <v>28</v>
      </c>
      <c r="D34" s="83" t="s">
        <v>95</v>
      </c>
      <c r="E34" s="84">
        <f>'[1]1.2. АЭС'!E34</f>
        <v>1247670.4472102099</v>
      </c>
      <c r="F34" s="84">
        <v>199071.57</v>
      </c>
      <c r="G34" s="95">
        <v>192694.82</v>
      </c>
      <c r="H34" s="22">
        <v>6376.75</v>
      </c>
      <c r="I34" s="22">
        <f t="shared" si="0"/>
        <v>199071.57</v>
      </c>
      <c r="J34" s="85">
        <f t="shared" si="1"/>
        <v>0</v>
      </c>
      <c r="K34" s="84">
        <f>'[1]1.2. АЭС'!K34</f>
        <v>1055520.1468</v>
      </c>
      <c r="L34" s="84">
        <v>166483.79999999999</v>
      </c>
      <c r="M34" s="86">
        <v>163140.79999999999</v>
      </c>
      <c r="N34" s="22">
        <v>3343</v>
      </c>
      <c r="O34" s="22">
        <f t="shared" si="2"/>
        <v>166483.79999999999</v>
      </c>
      <c r="P34" s="85">
        <f t="shared" si="3"/>
        <v>0</v>
      </c>
      <c r="Q34" s="89" t="s">
        <v>96</v>
      </c>
    </row>
    <row r="35" spans="2:19" x14ac:dyDescent="0.3">
      <c r="B35" s="88" t="s">
        <v>113</v>
      </c>
      <c r="C35" s="83" t="s">
        <v>28</v>
      </c>
      <c r="D35" s="83" t="s">
        <v>95</v>
      </c>
      <c r="E35" s="84">
        <f>'[1]1.2. АЭС'!E35</f>
        <v>1265340.48973338</v>
      </c>
      <c r="F35" s="84">
        <v>238926.76</v>
      </c>
      <c r="G35" s="95">
        <v>229291.12</v>
      </c>
      <c r="H35" s="22">
        <v>9635.64</v>
      </c>
      <c r="I35" s="22">
        <f t="shared" si="0"/>
        <v>238926.76</v>
      </c>
      <c r="J35" s="85">
        <f t="shared" si="1"/>
        <v>0</v>
      </c>
      <c r="K35" s="84">
        <f>'[1]1.2. АЭС'!K35</f>
        <v>1009336.44062</v>
      </c>
      <c r="L35" s="84">
        <v>187626.9</v>
      </c>
      <c r="M35" s="86">
        <v>179741.8</v>
      </c>
      <c r="N35" s="22">
        <v>7885.1</v>
      </c>
      <c r="O35" s="22">
        <f t="shared" si="2"/>
        <v>187626.9</v>
      </c>
      <c r="P35" s="85">
        <f t="shared" si="3"/>
        <v>0</v>
      </c>
      <c r="Q35" s="96"/>
    </row>
    <row r="36" spans="2:19" x14ac:dyDescent="0.3">
      <c r="B36" s="88" t="s">
        <v>114</v>
      </c>
      <c r="C36" s="83" t="s">
        <v>28</v>
      </c>
      <c r="D36" s="83" t="s">
        <v>95</v>
      </c>
      <c r="E36" s="84">
        <f>'[1]1.2. АЭС'!E36</f>
        <v>1882023.3724464199</v>
      </c>
      <c r="F36" s="84">
        <v>369135.64</v>
      </c>
      <c r="G36" s="95">
        <v>360546.06</v>
      </c>
      <c r="H36" s="22">
        <v>587.26</v>
      </c>
      <c r="I36" s="22">
        <f t="shared" si="0"/>
        <v>361133.32</v>
      </c>
      <c r="J36" s="85">
        <f t="shared" si="1"/>
        <v>8002.320000000007</v>
      </c>
      <c r="K36" s="84">
        <f>'[1]1.2. АЭС'!K36</f>
        <v>1597350.72358</v>
      </c>
      <c r="L36" s="84">
        <v>310365.09999999998</v>
      </c>
      <c r="M36" s="86">
        <v>305197.3</v>
      </c>
      <c r="N36" s="22">
        <v>0</v>
      </c>
      <c r="O36" s="22">
        <f t="shared" si="2"/>
        <v>305197.3</v>
      </c>
      <c r="P36" s="85">
        <f t="shared" si="3"/>
        <v>5167.7999999999884</v>
      </c>
      <c r="Q36" s="96"/>
    </row>
    <row r="37" spans="2:19" ht="56.25" x14ac:dyDescent="0.3">
      <c r="B37" s="97" t="s">
        <v>115</v>
      </c>
      <c r="C37" s="83" t="s">
        <v>116</v>
      </c>
      <c r="D37" s="83" t="s">
        <v>95</v>
      </c>
      <c r="E37" s="84">
        <f>E38+E39+E40</f>
        <v>7159.0187500000002</v>
      </c>
      <c r="F37" s="84">
        <f>F38+F39+F40</f>
        <v>1325.9299999999998</v>
      </c>
      <c r="G37" s="95">
        <f>G38+G39+G40</f>
        <v>1291.6100000000001</v>
      </c>
      <c r="H37" s="22">
        <f>H38+H39+H40</f>
        <v>23.62</v>
      </c>
      <c r="I37" s="22">
        <f t="shared" si="0"/>
        <v>1315.23</v>
      </c>
      <c r="J37" s="85">
        <f t="shared" si="1"/>
        <v>10.699999999999818</v>
      </c>
      <c r="K37" s="84">
        <f>K38+K39+K40</f>
        <v>7068.7991750000001</v>
      </c>
      <c r="L37" s="84">
        <f>L38+L39+L40</f>
        <v>1305.5545</v>
      </c>
      <c r="M37" s="86">
        <f>M38+M39+M40</f>
        <v>1279.4099999999999</v>
      </c>
      <c r="N37" s="22">
        <f>N38+N39+N40</f>
        <v>18.14</v>
      </c>
      <c r="O37" s="22">
        <f t="shared" si="2"/>
        <v>1297.55</v>
      </c>
      <c r="P37" s="85">
        <f t="shared" si="3"/>
        <v>8.0045000000000073</v>
      </c>
      <c r="Q37" s="96"/>
    </row>
    <row r="38" spans="2:19" x14ac:dyDescent="0.3">
      <c r="B38" s="88" t="s">
        <v>112</v>
      </c>
      <c r="C38" s="83" t="s">
        <v>116</v>
      </c>
      <c r="D38" s="83" t="s">
        <v>95</v>
      </c>
      <c r="E38" s="84">
        <f>'[1]1.2. АЭС'!E38</f>
        <v>1179.71</v>
      </c>
      <c r="F38" s="84">
        <v>198.53</v>
      </c>
      <c r="G38" s="95">
        <v>191.55</v>
      </c>
      <c r="H38" s="22">
        <v>6.98</v>
      </c>
      <c r="I38" s="22">
        <f t="shared" si="0"/>
        <v>198.53</v>
      </c>
      <c r="J38" s="85">
        <f t="shared" si="1"/>
        <v>0</v>
      </c>
      <c r="K38" s="84">
        <f>'[1]1.2. АЭС'!K38</f>
        <v>1162.5125499999999</v>
      </c>
      <c r="L38" s="84">
        <v>200</v>
      </c>
      <c r="M38" s="86">
        <v>195.76</v>
      </c>
      <c r="N38" s="22">
        <v>4.24</v>
      </c>
      <c r="O38" s="22">
        <f t="shared" si="2"/>
        <v>200</v>
      </c>
      <c r="P38" s="85">
        <f t="shared" si="3"/>
        <v>0</v>
      </c>
      <c r="Q38" s="96"/>
    </row>
    <row r="39" spans="2:19" x14ac:dyDescent="0.3">
      <c r="B39" s="88" t="s">
        <v>113</v>
      </c>
      <c r="C39" s="83" t="s">
        <v>116</v>
      </c>
      <c r="D39" s="83" t="s">
        <v>95</v>
      </c>
      <c r="E39" s="84">
        <f>'[1]1.2. АЭС'!E39</f>
        <v>1860.9549999999999</v>
      </c>
      <c r="F39" s="84">
        <v>359.36</v>
      </c>
      <c r="G39" s="95">
        <v>344.68</v>
      </c>
      <c r="H39" s="22">
        <v>14.68</v>
      </c>
      <c r="I39" s="22">
        <f t="shared" si="0"/>
        <v>359.36</v>
      </c>
      <c r="J39" s="85">
        <f t="shared" si="1"/>
        <v>0</v>
      </c>
      <c r="K39" s="84">
        <f>'[1]1.2. АЭС'!K39</f>
        <v>1761.8973249999999</v>
      </c>
      <c r="L39" s="84">
        <v>339.435</v>
      </c>
      <c r="M39" s="86">
        <v>325.55</v>
      </c>
      <c r="N39" s="22">
        <v>13.9</v>
      </c>
      <c r="O39" s="22">
        <f t="shared" si="2"/>
        <v>339.45</v>
      </c>
      <c r="P39" s="85">
        <f t="shared" si="3"/>
        <v>-1.4999999999986358E-2</v>
      </c>
      <c r="Q39" s="96"/>
    </row>
    <row r="40" spans="2:19" x14ac:dyDescent="0.3">
      <c r="B40" s="88" t="s">
        <v>114</v>
      </c>
      <c r="C40" s="83" t="s">
        <v>116</v>
      </c>
      <c r="D40" s="83" t="s">
        <v>95</v>
      </c>
      <c r="E40" s="84">
        <f>'[1]1.2. АЭС'!E40</f>
        <v>4118.3537500000002</v>
      </c>
      <c r="F40" s="84">
        <v>768.04</v>
      </c>
      <c r="G40" s="95">
        <v>755.38</v>
      </c>
      <c r="H40" s="22">
        <v>1.96</v>
      </c>
      <c r="I40" s="22">
        <f t="shared" si="0"/>
        <v>757.34</v>
      </c>
      <c r="J40" s="85">
        <f t="shared" si="1"/>
        <v>10.699999999999932</v>
      </c>
      <c r="K40" s="84">
        <f>'[1]1.2. АЭС'!K40</f>
        <v>4144.3892999999998</v>
      </c>
      <c r="L40" s="84">
        <v>766.11950000000002</v>
      </c>
      <c r="M40" s="86">
        <v>758.1</v>
      </c>
      <c r="N40" s="22">
        <v>0</v>
      </c>
      <c r="O40" s="22">
        <f t="shared" si="2"/>
        <v>758.1</v>
      </c>
      <c r="P40" s="85">
        <f t="shared" si="3"/>
        <v>8.0194999999999936</v>
      </c>
      <c r="Q40" s="98"/>
    </row>
    <row r="41" spans="2:19" s="33" customFormat="1" ht="112.5" x14ac:dyDescent="0.3">
      <c r="B41" s="75" t="s">
        <v>117</v>
      </c>
      <c r="C41" s="76" t="s">
        <v>28</v>
      </c>
      <c r="D41" s="76" t="s">
        <v>61</v>
      </c>
      <c r="E41" s="77">
        <f>'[1]1.2. АЭС'!E41</f>
        <v>1177114.75101</v>
      </c>
      <c r="F41" s="77">
        <v>220367.83</v>
      </c>
      <c r="G41" s="77">
        <v>213599.55</v>
      </c>
      <c r="H41" s="77">
        <v>4442.51</v>
      </c>
      <c r="I41" s="21">
        <f t="shared" si="0"/>
        <v>218042.06</v>
      </c>
      <c r="J41" s="79">
        <f t="shared" si="1"/>
        <v>2325.7699999999895</v>
      </c>
      <c r="K41" s="77">
        <f>'[1]1.2. АЭС'!K41</f>
        <v>995432.99505999999</v>
      </c>
      <c r="L41" s="77">
        <v>184544.03</v>
      </c>
      <c r="M41" s="80">
        <v>179930.84</v>
      </c>
      <c r="N41" s="21">
        <v>3110.81</v>
      </c>
      <c r="O41" s="21">
        <f t="shared" si="2"/>
        <v>183041.65</v>
      </c>
      <c r="P41" s="79">
        <f t="shared" si="3"/>
        <v>1502.3800000000047</v>
      </c>
      <c r="Q41" s="92" t="s">
        <v>30</v>
      </c>
    </row>
    <row r="42" spans="2:19" s="33" customFormat="1" x14ac:dyDescent="0.3">
      <c r="B42" s="75" t="s">
        <v>118</v>
      </c>
      <c r="C42" s="76" t="s">
        <v>28</v>
      </c>
      <c r="D42" s="76" t="s">
        <v>63</v>
      </c>
      <c r="E42" s="77">
        <f>'[1]1.2. АЭС'!E42</f>
        <v>2204193.0649199998</v>
      </c>
      <c r="F42" s="77">
        <v>499127</v>
      </c>
      <c r="G42" s="77">
        <v>497918.37</v>
      </c>
      <c r="H42" s="77">
        <v>289.16000000000003</v>
      </c>
      <c r="I42" s="21">
        <f t="shared" si="0"/>
        <v>498207.52999999997</v>
      </c>
      <c r="J42" s="79">
        <f t="shared" si="1"/>
        <v>919.47000000003027</v>
      </c>
      <c r="K42" s="77">
        <f>'[1]1.2. АЭС'!K42</f>
        <v>2101502.2548600002</v>
      </c>
      <c r="L42" s="77">
        <v>439986.64</v>
      </c>
      <c r="M42" s="80">
        <v>439258.38</v>
      </c>
      <c r="N42" s="21">
        <v>142.21</v>
      </c>
      <c r="O42" s="21">
        <f t="shared" si="2"/>
        <v>439400.59</v>
      </c>
      <c r="P42" s="79">
        <f t="shared" si="3"/>
        <v>586.04999999998836</v>
      </c>
      <c r="Q42" s="81"/>
      <c r="R42" s="99"/>
      <c r="S42" s="99">
        <v>-1.4999991981312633E-4</v>
      </c>
    </row>
    <row r="43" spans="2:19" s="33" customFormat="1" ht="40.5" customHeight="1" x14ac:dyDescent="0.3">
      <c r="B43" s="75" t="s">
        <v>119</v>
      </c>
      <c r="C43" s="76" t="s">
        <v>28</v>
      </c>
      <c r="D43" s="76" t="s">
        <v>120</v>
      </c>
      <c r="E43" s="77">
        <f>E44+E45</f>
        <v>237419.86241</v>
      </c>
      <c r="F43" s="77">
        <f>F44+F45</f>
        <v>37783.050000000003</v>
      </c>
      <c r="G43" s="78">
        <f>G44+G45</f>
        <v>37736.629999999997</v>
      </c>
      <c r="H43" s="21">
        <f>H44+H45</f>
        <v>9.11</v>
      </c>
      <c r="I43" s="21">
        <f t="shared" si="0"/>
        <v>37745.74</v>
      </c>
      <c r="J43" s="79">
        <f t="shared" si="1"/>
        <v>37.310000000004948</v>
      </c>
      <c r="K43" s="77">
        <f>K44+K45</f>
        <v>217659.55113000001</v>
      </c>
      <c r="L43" s="77">
        <f>L44+L45</f>
        <v>47502.03</v>
      </c>
      <c r="M43" s="80">
        <f>M44+M45</f>
        <v>47471.519999999997</v>
      </c>
      <c r="N43" s="21">
        <f>N44+N45</f>
        <v>3.05</v>
      </c>
      <c r="O43" s="21">
        <f t="shared" si="2"/>
        <v>47474.57</v>
      </c>
      <c r="P43" s="79">
        <f t="shared" si="3"/>
        <v>27.459999999999127</v>
      </c>
      <c r="Q43" s="81"/>
    </row>
    <row r="44" spans="2:19" x14ac:dyDescent="0.3">
      <c r="B44" s="97" t="s">
        <v>121</v>
      </c>
      <c r="C44" s="83" t="s">
        <v>28</v>
      </c>
      <c r="D44" s="100">
        <v>161</v>
      </c>
      <c r="E44" s="84">
        <f>'[1]1.2. АЭС'!E44</f>
        <v>237419.86241</v>
      </c>
      <c r="F44" s="84">
        <v>37783.050000000003</v>
      </c>
      <c r="G44" s="84">
        <v>37736.629999999997</v>
      </c>
      <c r="H44" s="84">
        <v>9.11</v>
      </c>
      <c r="I44" s="22">
        <f t="shared" si="0"/>
        <v>37745.74</v>
      </c>
      <c r="J44" s="85">
        <f t="shared" si="1"/>
        <v>37.310000000004948</v>
      </c>
      <c r="K44" s="84">
        <f>'[1]1.2. АЭС'!K44</f>
        <v>217659.55113000001</v>
      </c>
      <c r="L44" s="84">
        <v>47502.03</v>
      </c>
      <c r="M44" s="86">
        <v>47471.519999999997</v>
      </c>
      <c r="N44" s="22">
        <v>3.05</v>
      </c>
      <c r="O44" s="22">
        <f t="shared" si="2"/>
        <v>47474.57</v>
      </c>
      <c r="P44" s="85">
        <f t="shared" si="3"/>
        <v>27.459999999999127</v>
      </c>
      <c r="Q44" s="81"/>
      <c r="R44" s="24"/>
      <c r="S44" s="24">
        <v>4.5000000027357601E-3</v>
      </c>
    </row>
    <row r="45" spans="2:19" x14ac:dyDescent="0.3">
      <c r="B45" s="97" t="s">
        <v>122</v>
      </c>
      <c r="C45" s="83" t="s">
        <v>28</v>
      </c>
      <c r="D45" s="100">
        <v>162</v>
      </c>
      <c r="E45" s="84">
        <f>'[1]1.2. АЭС'!E45</f>
        <v>0</v>
      </c>
      <c r="F45" s="84">
        <v>0</v>
      </c>
      <c r="G45" s="84">
        <v>0</v>
      </c>
      <c r="H45" s="84">
        <v>0</v>
      </c>
      <c r="I45" s="22">
        <f t="shared" si="0"/>
        <v>0</v>
      </c>
      <c r="J45" s="85">
        <f t="shared" si="1"/>
        <v>0</v>
      </c>
      <c r="K45" s="84">
        <f>'[1]1.2. АЭС'!K45</f>
        <v>0</v>
      </c>
      <c r="L45" s="84">
        <v>0</v>
      </c>
      <c r="M45" s="86">
        <v>0</v>
      </c>
      <c r="N45" s="22">
        <v>0</v>
      </c>
      <c r="O45" s="22">
        <f t="shared" si="2"/>
        <v>0</v>
      </c>
      <c r="P45" s="85">
        <f t="shared" si="3"/>
        <v>0</v>
      </c>
      <c r="Q45" s="81"/>
    </row>
    <row r="46" spans="2:19" s="33" customFormat="1" ht="37.5" x14ac:dyDescent="0.3">
      <c r="B46" s="75" t="s">
        <v>123</v>
      </c>
      <c r="C46" s="76" t="s">
        <v>28</v>
      </c>
      <c r="D46" s="76" t="s">
        <v>124</v>
      </c>
      <c r="E46" s="77">
        <f>'[1]1.2. АЭС'!E46</f>
        <v>183613.66881999999</v>
      </c>
      <c r="F46" s="77">
        <v>41616.449999999997</v>
      </c>
      <c r="G46" s="77">
        <v>40279.26</v>
      </c>
      <c r="H46" s="77">
        <v>964.12</v>
      </c>
      <c r="I46" s="21">
        <f t="shared" si="0"/>
        <v>41243.380000000005</v>
      </c>
      <c r="J46" s="79">
        <f t="shared" si="1"/>
        <v>373.06999999999243</v>
      </c>
      <c r="K46" s="77">
        <f>'[1]1.2. АЭС'!K46</f>
        <v>133450.89877999999</v>
      </c>
      <c r="L46" s="77">
        <v>29338.99</v>
      </c>
      <c r="M46" s="80">
        <v>28518.3</v>
      </c>
      <c r="N46" s="21">
        <v>592.20000000000005</v>
      </c>
      <c r="O46" s="21">
        <f t="shared" si="2"/>
        <v>29110.5</v>
      </c>
      <c r="P46" s="79">
        <f t="shared" si="3"/>
        <v>228.4900000000016</v>
      </c>
      <c r="Q46" s="81"/>
      <c r="R46" s="99"/>
      <c r="S46" s="99">
        <v>4.0599999992991798E-3</v>
      </c>
    </row>
    <row r="47" spans="2:19" s="33" customFormat="1" ht="56.25" x14ac:dyDescent="0.3">
      <c r="B47" s="75" t="s">
        <v>125</v>
      </c>
      <c r="C47" s="76" t="s">
        <v>28</v>
      </c>
      <c r="D47" s="76" t="s">
        <v>126</v>
      </c>
      <c r="E47" s="77">
        <f>'[1]1.2. АЭС'!E47</f>
        <v>821924.94</v>
      </c>
      <c r="F47" s="77">
        <v>103578.54</v>
      </c>
      <c r="G47" s="77">
        <v>102239.74920000001</v>
      </c>
      <c r="H47" s="77">
        <v>1338.7908</v>
      </c>
      <c r="I47" s="21">
        <f t="shared" si="0"/>
        <v>103578.54000000001</v>
      </c>
      <c r="J47" s="79">
        <f t="shared" si="1"/>
        <v>0</v>
      </c>
      <c r="K47" s="77">
        <f>'[1]1.2. АЭС'!K47</f>
        <v>764300.73</v>
      </c>
      <c r="L47" s="77">
        <v>101948.61</v>
      </c>
      <c r="M47" s="77">
        <v>101602.56506651</v>
      </c>
      <c r="N47" s="77">
        <v>346.04493348970101</v>
      </c>
      <c r="O47" s="21">
        <f t="shared" si="2"/>
        <v>101948.60999999969</v>
      </c>
      <c r="P47" s="79">
        <f t="shared" si="3"/>
        <v>3.0559021979570389E-10</v>
      </c>
      <c r="Q47" s="101"/>
      <c r="R47" s="99"/>
      <c r="S47" s="99">
        <v>0</v>
      </c>
    </row>
    <row r="48" spans="2:19" s="33" customFormat="1" x14ac:dyDescent="0.3">
      <c r="B48" s="75" t="s">
        <v>51</v>
      </c>
      <c r="C48" s="76" t="s">
        <v>28</v>
      </c>
      <c r="D48" s="76" t="s">
        <v>127</v>
      </c>
      <c r="E48" s="77">
        <f>('1.1. ХЭС'!E20+'1.1. ХЭС'!E22)-E20-E28-E33-E41-E42-E43-E46</f>
        <v>605522.85720999143</v>
      </c>
      <c r="F48" s="77">
        <f>('1.1. ХЭС'!F20+'1.1. ХЭС'!F22)-F20-F28-F33-F41-F42-F43-F46</f>
        <v>256483.50088163593</v>
      </c>
      <c r="G48" s="78">
        <f>('1.1. ХЭС'!G20+'1.1. ХЭС'!G22)-G20-G28-G33-G41-G42-G43-G46</f>
        <v>250021.32245228719</v>
      </c>
      <c r="H48" s="21">
        <f>('1.1. ХЭС'!H20+'1.1. ХЭС'!H22)-H20-H28-H33-H41-H42-H43-H46</f>
        <v>5690.1184293478564</v>
      </c>
      <c r="I48" s="21">
        <f t="shared" si="0"/>
        <v>255711.44088163503</v>
      </c>
      <c r="J48" s="79">
        <f t="shared" si="1"/>
        <v>772.06000000089989</v>
      </c>
      <c r="K48" s="77">
        <f>('1.1. ХЭС'!J20+'1.1. ХЭС'!J22)-K20-K28-K33-K41-K42-K43-K46</f>
        <v>514865.22974999616</v>
      </c>
      <c r="L48" s="77">
        <f>('1.1. ХЭС'!K20+'1.1. ХЭС'!K22)-L20-L28-L33-L41-L42-L43-L46</f>
        <v>248078.94999999995</v>
      </c>
      <c r="M48" s="80">
        <f>('1.1. ХЭС'!L20+'1.1. ХЭС'!L22)-M20-M28-M33-M41-M42-M43-M46</f>
        <v>242359.47000000026</v>
      </c>
      <c r="N48" s="21">
        <f>('1.1. ХЭС'!M20+'1.1. ХЭС'!M22)-N20-N28-N33-N41-N42-N43-N46</f>
        <v>4342.3100000000004</v>
      </c>
      <c r="O48" s="21">
        <f t="shared" si="2"/>
        <v>246701.78000000026</v>
      </c>
      <c r="P48" s="79">
        <f t="shared" si="3"/>
        <v>1377.1699999996927</v>
      </c>
      <c r="Q48" s="102"/>
    </row>
    <row r="49" spans="2:19" s="33" customFormat="1" ht="56.25" x14ac:dyDescent="0.3">
      <c r="B49" s="103" t="s">
        <v>128</v>
      </c>
      <c r="C49" s="76" t="s">
        <v>28</v>
      </c>
      <c r="D49" s="76" t="s">
        <v>129</v>
      </c>
      <c r="E49" s="77">
        <f>E50+E51+E52+E53+E54</f>
        <v>474741.70385644026</v>
      </c>
      <c r="F49" s="77">
        <f>F50+F51+F52+F53+F54</f>
        <v>63435.143931462007</v>
      </c>
      <c r="G49" s="78">
        <f>G50+G51+G52+G53+G54</f>
        <v>50285.479905101311</v>
      </c>
      <c r="H49" s="21">
        <f>H50+H51+H52+H53+H54</f>
        <v>75.774193280796936</v>
      </c>
      <c r="I49" s="21">
        <f t="shared" si="0"/>
        <v>50361.254098382109</v>
      </c>
      <c r="J49" s="79">
        <f t="shared" si="1"/>
        <v>13073.889833079898</v>
      </c>
      <c r="K49" s="77">
        <f>K50+K51+K52+K53+K54</f>
        <v>2617891.98438812</v>
      </c>
      <c r="L49" s="77">
        <f>L50+L51+L52+L53+L54</f>
        <v>456427.91727883997</v>
      </c>
      <c r="M49" s="80">
        <f>M50+M51+M52+M53+M54</f>
        <v>436590.30967509537</v>
      </c>
      <c r="N49" s="21">
        <f>N50+N51+N52+N53+N54</f>
        <v>3097.18</v>
      </c>
      <c r="O49" s="21">
        <f t="shared" si="2"/>
        <v>439687.48967509536</v>
      </c>
      <c r="P49" s="79">
        <f t="shared" si="3"/>
        <v>16740.427603744611</v>
      </c>
      <c r="Q49" s="104"/>
    </row>
    <row r="50" spans="2:19" x14ac:dyDescent="0.3">
      <c r="B50" s="105" t="s">
        <v>130</v>
      </c>
      <c r="C50" s="83"/>
      <c r="D50" s="83" t="s">
        <v>131</v>
      </c>
      <c r="E50" s="106">
        <f>'[1]1.2. АЭС'!E50</f>
        <v>0</v>
      </c>
      <c r="F50" s="106">
        <v>0</v>
      </c>
      <c r="G50" s="106">
        <v>0</v>
      </c>
      <c r="H50" s="106">
        <v>0</v>
      </c>
      <c r="I50" s="107">
        <f t="shared" si="0"/>
        <v>0</v>
      </c>
      <c r="J50" s="108">
        <f t="shared" si="1"/>
        <v>0</v>
      </c>
      <c r="K50" s="106">
        <f>'[1]1.2. АЭС'!K50</f>
        <v>2270000</v>
      </c>
      <c r="L50" s="106">
        <v>408120.91200000001</v>
      </c>
      <c r="M50" s="106">
        <v>405023.73200000002</v>
      </c>
      <c r="N50" s="106">
        <v>3097.18</v>
      </c>
      <c r="O50" s="107">
        <f t="shared" si="2"/>
        <v>408120.91200000001</v>
      </c>
      <c r="P50" s="108">
        <f t="shared" si="3"/>
        <v>0</v>
      </c>
      <c r="Q50" s="109"/>
    </row>
    <row r="51" spans="2:19" x14ac:dyDescent="0.3">
      <c r="B51" s="105" t="s">
        <v>132</v>
      </c>
      <c r="C51" s="83" t="s">
        <v>28</v>
      </c>
      <c r="D51" s="83" t="s">
        <v>133</v>
      </c>
      <c r="E51" s="84">
        <f>'[1]1.2. АЭС'!E51</f>
        <v>0</v>
      </c>
      <c r="F51" s="84">
        <v>0</v>
      </c>
      <c r="G51" s="84">
        <v>0</v>
      </c>
      <c r="H51" s="84">
        <v>0</v>
      </c>
      <c r="I51" s="22">
        <f t="shared" si="0"/>
        <v>0</v>
      </c>
      <c r="J51" s="85">
        <f t="shared" si="1"/>
        <v>0</v>
      </c>
      <c r="K51" s="84">
        <f>'[1]1.2. АЭС'!K51</f>
        <v>0</v>
      </c>
      <c r="L51" s="84">
        <v>0</v>
      </c>
      <c r="M51" s="84">
        <v>0</v>
      </c>
      <c r="N51" s="84">
        <v>0</v>
      </c>
      <c r="O51" s="22">
        <f t="shared" si="2"/>
        <v>0</v>
      </c>
      <c r="P51" s="85">
        <f t="shared" si="3"/>
        <v>0</v>
      </c>
      <c r="Q51" s="110" t="s">
        <v>35</v>
      </c>
    </row>
    <row r="52" spans="2:19" x14ac:dyDescent="0.3">
      <c r="B52" s="105" t="s">
        <v>134</v>
      </c>
      <c r="C52" s="83" t="s">
        <v>28</v>
      </c>
      <c r="D52" s="83" t="s">
        <v>135</v>
      </c>
      <c r="E52" s="84">
        <f>'[1]1.2. АЭС'!E52</f>
        <v>0</v>
      </c>
      <c r="F52" s="84">
        <v>0</v>
      </c>
      <c r="G52" s="84">
        <v>0</v>
      </c>
      <c r="H52" s="84">
        <v>0</v>
      </c>
      <c r="I52" s="22">
        <f t="shared" si="0"/>
        <v>0</v>
      </c>
      <c r="J52" s="85">
        <f t="shared" si="1"/>
        <v>0</v>
      </c>
      <c r="K52" s="84">
        <f>'[1]1.2. АЭС'!K52</f>
        <v>0</v>
      </c>
      <c r="L52" s="84">
        <v>0</v>
      </c>
      <c r="M52" s="84">
        <v>0</v>
      </c>
      <c r="N52" s="84">
        <v>0</v>
      </c>
      <c r="O52" s="22">
        <f t="shared" si="2"/>
        <v>0</v>
      </c>
      <c r="P52" s="85">
        <f t="shared" si="3"/>
        <v>0</v>
      </c>
      <c r="Q52" s="110" t="s">
        <v>35</v>
      </c>
    </row>
    <row r="53" spans="2:19" ht="65.099999999999994" customHeight="1" x14ac:dyDescent="0.3">
      <c r="B53" s="105" t="s">
        <v>136</v>
      </c>
      <c r="C53" s="83" t="s">
        <v>28</v>
      </c>
      <c r="D53" s="83" t="s">
        <v>137</v>
      </c>
      <c r="E53" s="84">
        <f>'[1]1.2. АЭС'!E53</f>
        <v>225359.06612644298</v>
      </c>
      <c r="F53" s="84">
        <v>38199.573931462495</v>
      </c>
      <c r="G53" s="84">
        <v>36898.949571619029</v>
      </c>
      <c r="H53" s="84">
        <v>60.093128809753146</v>
      </c>
      <c r="I53" s="22">
        <f t="shared" si="0"/>
        <v>36959.042700428785</v>
      </c>
      <c r="J53" s="85">
        <f t="shared" si="1"/>
        <v>1240.5312310337104</v>
      </c>
      <c r="K53" s="84">
        <f>'[1]1.2. АЭС'!K53</f>
        <v>165337.538321853</v>
      </c>
      <c r="L53" s="84">
        <v>25994.525278840003</v>
      </c>
      <c r="M53" s="84">
        <v>25561.697916046985</v>
      </c>
      <c r="N53" s="84">
        <v>0</v>
      </c>
      <c r="O53" s="22">
        <f t="shared" si="2"/>
        <v>25561.697916046985</v>
      </c>
      <c r="P53" s="85">
        <f t="shared" si="3"/>
        <v>432.82736279301753</v>
      </c>
      <c r="Q53" s="92" t="s">
        <v>138</v>
      </c>
    </row>
    <row r="54" spans="2:19" ht="65.099999999999994" customHeight="1" x14ac:dyDescent="0.3">
      <c r="B54" s="105" t="s">
        <v>139</v>
      </c>
      <c r="C54" s="83" t="s">
        <v>28</v>
      </c>
      <c r="D54" s="83" t="s">
        <v>140</v>
      </c>
      <c r="E54" s="84">
        <f>('1.1. ХЭС'!E26+'1.1. ХЭС'!E28)-E53-E47</f>
        <v>249382.63772999728</v>
      </c>
      <c r="F54" s="84">
        <f>('1.1. ХЭС'!F26+'1.1. ХЭС'!F28)-F53-F47</f>
        <v>25235.569999999512</v>
      </c>
      <c r="G54" s="95">
        <f>('1.1. ХЭС'!G26+'1.1. ХЭС'!G28)-G53-G47</f>
        <v>13386.530333482282</v>
      </c>
      <c r="H54" s="22">
        <f>('1.1. ХЭС'!H26+'1.1. ХЭС'!H28)-H53-H47</f>
        <v>15.681064471043783</v>
      </c>
      <c r="I54" s="22">
        <f t="shared" si="0"/>
        <v>13402.211397953326</v>
      </c>
      <c r="J54" s="85">
        <f t="shared" si="1"/>
        <v>11833.358602046186</v>
      </c>
      <c r="K54" s="84">
        <f>('1.1. ХЭС'!J26+'1.1. ХЭС'!J28)-K53-K47</f>
        <v>182554.44606626697</v>
      </c>
      <c r="L54" s="84">
        <f>('1.1. ХЭС'!K26+'1.1. ХЭС'!K28)-L53-L47</f>
        <v>22312.479999999996</v>
      </c>
      <c r="M54" s="86">
        <f>('1.1. ХЭС'!L26+'1.1. ХЭС'!L28)-M53-M47</f>
        <v>6004.8797590483155</v>
      </c>
      <c r="N54" s="22">
        <f>('1.1. ХЭС'!M26+'1.1. ХЭС'!M28)-N53-N47</f>
        <v>0</v>
      </c>
      <c r="O54" s="22">
        <f t="shared" si="2"/>
        <v>6004.8797590483155</v>
      </c>
      <c r="P54" s="85">
        <f t="shared" si="3"/>
        <v>16307.60024095168</v>
      </c>
      <c r="Q54" s="94"/>
    </row>
    <row r="55" spans="2:19" s="33" customFormat="1" ht="37.5" x14ac:dyDescent="0.3">
      <c r="B55" s="103" t="s">
        <v>141</v>
      </c>
      <c r="C55" s="76" t="s">
        <v>28</v>
      </c>
      <c r="D55" s="76" t="s">
        <v>142</v>
      </c>
      <c r="E55" s="77">
        <f>'[1]1.2. АЭС'!E55</f>
        <v>288100.50892816792</v>
      </c>
      <c r="F55" s="77">
        <v>78826.69923523684</v>
      </c>
      <c r="G55" s="78">
        <v>54569.288137958902</v>
      </c>
      <c r="H55" s="21">
        <v>16708.264575989098</v>
      </c>
      <c r="I55" s="21">
        <f t="shared" si="0"/>
        <v>71277.552713947996</v>
      </c>
      <c r="J55" s="79">
        <f t="shared" si="1"/>
        <v>7549.1465212888434</v>
      </c>
      <c r="K55" s="77">
        <f>'[1]1.2. АЭС'!K55</f>
        <v>182307.87000000002</v>
      </c>
      <c r="L55" s="77">
        <v>107894.70999999999</v>
      </c>
      <c r="M55" s="80">
        <v>66586.62</v>
      </c>
      <c r="N55" s="21">
        <v>4882</v>
      </c>
      <c r="O55" s="21">
        <f t="shared" si="2"/>
        <v>71468.62</v>
      </c>
      <c r="P55" s="79">
        <f t="shared" si="3"/>
        <v>36426.089999999997</v>
      </c>
      <c r="Q55" s="104"/>
      <c r="R55" s="99"/>
      <c r="S55" s="99">
        <v>-7.6476317190099508E-4</v>
      </c>
    </row>
    <row r="56" spans="2:19" ht="26.25" customHeight="1" x14ac:dyDescent="0.3">
      <c r="B56" s="111" t="s">
        <v>143</v>
      </c>
      <c r="C56" s="112"/>
      <c r="D56" s="112"/>
      <c r="E56" s="113"/>
      <c r="F56" s="113"/>
      <c r="G56" s="114"/>
      <c r="H56" s="114"/>
      <c r="I56" s="22"/>
      <c r="J56" s="115"/>
      <c r="K56" s="113"/>
      <c r="L56" s="113"/>
      <c r="M56" s="116"/>
      <c r="N56" s="114"/>
      <c r="O56" s="114"/>
      <c r="P56" s="115"/>
      <c r="Q56" s="117"/>
    </row>
    <row r="57" spans="2:19" ht="60" customHeight="1" x14ac:dyDescent="0.3">
      <c r="B57" s="118" t="s">
        <v>144</v>
      </c>
      <c r="C57" s="83" t="s">
        <v>28</v>
      </c>
      <c r="D57" s="83" t="s">
        <v>145</v>
      </c>
      <c r="E57" s="84">
        <f>'[1]1.2. АЭС'!E57</f>
        <v>18611030.961210001</v>
      </c>
      <c r="F57" s="84">
        <v>4600032.3140399996</v>
      </c>
      <c r="G57" s="95">
        <v>4576700.7588800006</v>
      </c>
      <c r="H57" s="22">
        <v>16966.139019999999</v>
      </c>
      <c r="I57" s="22">
        <f t="shared" ref="I57:I65" si="4">G57+H57</f>
        <v>4593666.8979000002</v>
      </c>
      <c r="J57" s="85">
        <f t="shared" si="1"/>
        <v>6365.4161399994045</v>
      </c>
      <c r="K57" s="84">
        <f>'[1]1.2. АЭС'!K57</f>
        <v>16833628.068750001</v>
      </c>
      <c r="L57" s="84">
        <v>4310220.3212700002</v>
      </c>
      <c r="M57" s="86">
        <v>4293612.8103299998</v>
      </c>
      <c r="N57" s="22">
        <v>11610.44868</v>
      </c>
      <c r="O57" s="22">
        <f t="shared" ref="O57:O65" si="5">M57+N57</f>
        <v>4305223.2590100002</v>
      </c>
      <c r="P57" s="85">
        <f t="shared" si="3"/>
        <v>4997.0622600000352</v>
      </c>
      <c r="Q57" s="119" t="s">
        <v>30</v>
      </c>
    </row>
    <row r="58" spans="2:19" ht="60" customHeight="1" x14ac:dyDescent="0.3">
      <c r="B58" s="118" t="s">
        <v>146</v>
      </c>
      <c r="C58" s="83" t="s">
        <v>28</v>
      </c>
      <c r="D58" s="83" t="s">
        <v>147</v>
      </c>
      <c r="E58" s="84">
        <f>E19-E57</f>
        <v>5330298.3446600027</v>
      </c>
      <c r="F58" s="84">
        <f>F19-F57</f>
        <v>845967.81684163585</v>
      </c>
      <c r="G58" s="95">
        <f>G19-G57</f>
        <v>826355.54277228657</v>
      </c>
      <c r="H58" s="22">
        <f>H19-H57</f>
        <v>12725.630209347855</v>
      </c>
      <c r="I58" s="22">
        <f t="shared" si="4"/>
        <v>839081.17298163439</v>
      </c>
      <c r="J58" s="85">
        <f t="shared" si="1"/>
        <v>6886.6438600014662</v>
      </c>
      <c r="K58" s="84">
        <f>K19-K57</f>
        <v>4528853.9912499972</v>
      </c>
      <c r="L58" s="84">
        <f>L19-L57</f>
        <v>746961.19873000029</v>
      </c>
      <c r="M58" s="86">
        <f>M19-M57</f>
        <v>734256.65473651048</v>
      </c>
      <c r="N58" s="22">
        <f>N19-N57</f>
        <v>8303.1362534896998</v>
      </c>
      <c r="O58" s="22">
        <f t="shared" si="5"/>
        <v>742559.79099000013</v>
      </c>
      <c r="P58" s="85">
        <f t="shared" si="3"/>
        <v>4401.4077400001697</v>
      </c>
      <c r="Q58" s="120"/>
    </row>
    <row r="59" spans="2:19" ht="75" x14ac:dyDescent="0.3">
      <c r="B59" s="118" t="s">
        <v>148</v>
      </c>
      <c r="C59" s="83" t="s">
        <v>28</v>
      </c>
      <c r="D59" s="100">
        <v>600</v>
      </c>
      <c r="E59" s="84">
        <f>'[1]1.2. АЭС'!E59</f>
        <v>3148947.5719420002</v>
      </c>
      <c r="F59" s="84">
        <v>737214.42385000002</v>
      </c>
      <c r="G59" s="84">
        <v>439347.55491000001</v>
      </c>
      <c r="H59" s="84">
        <v>297866.86894000001</v>
      </c>
      <c r="I59" s="22">
        <f t="shared" si="4"/>
        <v>737214.42385000002</v>
      </c>
      <c r="J59" s="85">
        <f t="shared" si="1"/>
        <v>0</v>
      </c>
      <c r="K59" s="84">
        <f>'[1]1.2. АЭС'!K59</f>
        <v>2887315.1682859999</v>
      </c>
      <c r="L59" s="84">
        <v>1006779.47386</v>
      </c>
      <c r="M59" s="84">
        <v>820144.29966999998</v>
      </c>
      <c r="N59" s="84">
        <v>186635.17418999999</v>
      </c>
      <c r="O59" s="22">
        <f t="shared" si="5"/>
        <v>1006779.47386</v>
      </c>
      <c r="P59" s="85">
        <f t="shared" si="3"/>
        <v>0</v>
      </c>
      <c r="Q59" s="110"/>
    </row>
    <row r="60" spans="2:19" s="33" customFormat="1" ht="37.5" x14ac:dyDescent="0.3">
      <c r="B60" s="121" t="s">
        <v>149</v>
      </c>
      <c r="C60" s="76" t="s">
        <v>28</v>
      </c>
      <c r="D60" s="122">
        <v>700</v>
      </c>
      <c r="E60" s="77">
        <f>SUM(E61:E64)</f>
        <v>698493.91045322036</v>
      </c>
      <c r="F60" s="77">
        <f>SUM(F61:F64)</f>
        <v>166023.92819999999</v>
      </c>
      <c r="G60" s="78">
        <f>SUM(G61:G64)</f>
        <v>165936.03820000001</v>
      </c>
      <c r="H60" s="21">
        <f>SUM(H61:H64)</f>
        <v>38.590000000000003</v>
      </c>
      <c r="I60" s="21">
        <f t="shared" si="4"/>
        <v>165974.62820000001</v>
      </c>
      <c r="J60" s="79">
        <f t="shared" si="1"/>
        <v>49.299999999988358</v>
      </c>
      <c r="K60" s="77">
        <f>'[1]1.2. АЭС'!K60</f>
        <v>740694.31137000001</v>
      </c>
      <c r="L60" s="77">
        <f>SUM(L61:L64)</f>
        <v>172494.39</v>
      </c>
      <c r="M60" s="80">
        <f>SUM(M61:M64)</f>
        <v>172491.08000000002</v>
      </c>
      <c r="N60" s="21">
        <f>SUM(N61:N64)</f>
        <v>0.84</v>
      </c>
      <c r="O60" s="21">
        <f t="shared" si="5"/>
        <v>172491.92</v>
      </c>
      <c r="P60" s="79">
        <f t="shared" si="3"/>
        <v>2.4700000000011642</v>
      </c>
      <c r="Q60" s="89" t="s">
        <v>96</v>
      </c>
    </row>
    <row r="61" spans="2:19" x14ac:dyDescent="0.3">
      <c r="B61" s="123" t="s">
        <v>150</v>
      </c>
      <c r="C61" s="83" t="s">
        <v>28</v>
      </c>
      <c r="D61" s="124" t="s">
        <v>95</v>
      </c>
      <c r="E61" s="84">
        <f>'[1]1.2. АЭС'!E61</f>
        <v>179044.15044</v>
      </c>
      <c r="F61" s="84">
        <v>45589.248200000002</v>
      </c>
      <c r="G61" s="84">
        <v>45589.248200000002</v>
      </c>
      <c r="H61" s="84">
        <v>0</v>
      </c>
      <c r="I61" s="22">
        <f t="shared" si="4"/>
        <v>45589.248200000002</v>
      </c>
      <c r="J61" s="85">
        <f t="shared" si="1"/>
        <v>0</v>
      </c>
      <c r="K61" s="84">
        <f>'[1]1.2. АЭС'!K61</f>
        <v>203071.658</v>
      </c>
      <c r="L61" s="84">
        <v>44292</v>
      </c>
      <c r="M61" s="84">
        <v>44292</v>
      </c>
      <c r="N61" s="84">
        <v>0</v>
      </c>
      <c r="O61" s="22">
        <f t="shared" si="5"/>
        <v>44292</v>
      </c>
      <c r="P61" s="85">
        <f t="shared" si="3"/>
        <v>0</v>
      </c>
      <c r="Q61" s="96"/>
      <c r="R61" s="24"/>
      <c r="S61" s="24">
        <v>0</v>
      </c>
    </row>
    <row r="62" spans="2:19" ht="37.5" x14ac:dyDescent="0.3">
      <c r="B62" s="125" t="s">
        <v>151</v>
      </c>
      <c r="C62" s="83" t="s">
        <v>28</v>
      </c>
      <c r="D62" s="124" t="s">
        <v>95</v>
      </c>
      <c r="E62" s="84">
        <f>'[1]1.2. АЭС'!E62</f>
        <v>233487.22993</v>
      </c>
      <c r="F62" s="84">
        <v>35242</v>
      </c>
      <c r="G62" s="84">
        <v>35242</v>
      </c>
      <c r="H62" s="84">
        <v>0</v>
      </c>
      <c r="I62" s="22">
        <f t="shared" si="4"/>
        <v>35242</v>
      </c>
      <c r="J62" s="85">
        <f t="shared" si="1"/>
        <v>0</v>
      </c>
      <c r="K62" s="84">
        <f>'[1]1.2. АЭС'!K62</f>
        <v>230073.383</v>
      </c>
      <c r="L62" s="84">
        <v>33267</v>
      </c>
      <c r="M62" s="84">
        <v>33267</v>
      </c>
      <c r="N62" s="84">
        <v>0</v>
      </c>
      <c r="O62" s="22">
        <f t="shared" si="5"/>
        <v>33267</v>
      </c>
      <c r="P62" s="85">
        <f t="shared" si="3"/>
        <v>0</v>
      </c>
      <c r="Q62" s="96"/>
      <c r="R62" s="24"/>
      <c r="S62" s="24">
        <v>0</v>
      </c>
    </row>
    <row r="63" spans="2:19" ht="37.5" x14ac:dyDescent="0.3">
      <c r="B63" s="123" t="s">
        <v>152</v>
      </c>
      <c r="C63" s="83" t="s">
        <v>28</v>
      </c>
      <c r="D63" s="124" t="s">
        <v>95</v>
      </c>
      <c r="E63" s="84">
        <f>'[1]1.2. АЭС'!E63</f>
        <v>281188.4509</v>
      </c>
      <c r="F63" s="84">
        <v>85192.68</v>
      </c>
      <c r="G63" s="84">
        <v>85104.79</v>
      </c>
      <c r="H63" s="84">
        <v>38.590000000000003</v>
      </c>
      <c r="I63" s="22">
        <f t="shared" si="4"/>
        <v>85143.37999999999</v>
      </c>
      <c r="J63" s="85">
        <f t="shared" si="1"/>
        <v>49.30000000000291</v>
      </c>
      <c r="K63" s="84">
        <f>'[1]1.2. АЭС'!K63</f>
        <v>302696.47037</v>
      </c>
      <c r="L63" s="84">
        <v>94935.39</v>
      </c>
      <c r="M63" s="84">
        <v>94932.08</v>
      </c>
      <c r="N63" s="84">
        <v>0.84</v>
      </c>
      <c r="O63" s="22">
        <f t="shared" si="5"/>
        <v>94932.92</v>
      </c>
      <c r="P63" s="85">
        <f t="shared" si="3"/>
        <v>2.4700000000011642</v>
      </c>
      <c r="Q63" s="96"/>
      <c r="R63" s="24"/>
      <c r="S63" s="24">
        <v>-1.3000000035390258E-3</v>
      </c>
    </row>
    <row r="64" spans="2:19" x14ac:dyDescent="0.3">
      <c r="B64" s="123" t="s">
        <v>153</v>
      </c>
      <c r="C64" s="83" t="s">
        <v>28</v>
      </c>
      <c r="D64" s="124" t="s">
        <v>95</v>
      </c>
      <c r="E64" s="84">
        <f>'[1]1.2. АЭС'!E64</f>
        <v>4774.0791832203804</v>
      </c>
      <c r="F64" s="84">
        <v>0</v>
      </c>
      <c r="G64" s="84">
        <v>0</v>
      </c>
      <c r="H64" s="84">
        <v>0</v>
      </c>
      <c r="I64" s="22">
        <f t="shared" si="4"/>
        <v>0</v>
      </c>
      <c r="J64" s="85">
        <f t="shared" si="1"/>
        <v>0</v>
      </c>
      <c r="K64" s="84">
        <f>'[1]1.2. АЭС'!K64</f>
        <v>4852.8</v>
      </c>
      <c r="L64" s="84">
        <v>0</v>
      </c>
      <c r="M64" s="84">
        <v>0</v>
      </c>
      <c r="N64" s="84">
        <v>0</v>
      </c>
      <c r="O64" s="22">
        <f t="shared" si="5"/>
        <v>0</v>
      </c>
      <c r="P64" s="85">
        <f t="shared" si="3"/>
        <v>0</v>
      </c>
      <c r="Q64" s="98"/>
      <c r="R64" s="24"/>
      <c r="S64" s="24">
        <v>-5.0000000919681042E-4</v>
      </c>
    </row>
    <row r="65" spans="2:17" ht="57" thickBot="1" x14ac:dyDescent="0.35">
      <c r="B65" s="126" t="s">
        <v>154</v>
      </c>
      <c r="C65" s="127" t="s">
        <v>28</v>
      </c>
      <c r="D65" s="127" t="s">
        <v>155</v>
      </c>
      <c r="E65" s="128">
        <f>'[1]1.2. АЭС'!E65</f>
        <v>170904.723904218</v>
      </c>
      <c r="F65" s="128">
        <v>24465.8232136603</v>
      </c>
      <c r="G65" s="128">
        <v>24465.8232136603</v>
      </c>
      <c r="H65" s="128">
        <v>0</v>
      </c>
      <c r="I65" s="129">
        <f t="shared" si="4"/>
        <v>24465.8232136603</v>
      </c>
      <c r="J65" s="130">
        <f t="shared" si="1"/>
        <v>0</v>
      </c>
      <c r="K65" s="128">
        <f>'[1]1.2. АЭС'!K65</f>
        <v>173853.25078027099</v>
      </c>
      <c r="L65" s="128">
        <v>29229.1573953554</v>
      </c>
      <c r="M65" s="128">
        <v>29229.1573953554</v>
      </c>
      <c r="N65" s="128">
        <v>0</v>
      </c>
      <c r="O65" s="129">
        <f t="shared" si="5"/>
        <v>29229.1573953554</v>
      </c>
      <c r="P65" s="130">
        <f t="shared" si="3"/>
        <v>0</v>
      </c>
      <c r="Q65" s="131" t="s">
        <v>96</v>
      </c>
    </row>
    <row r="66" spans="2:17" x14ac:dyDescent="0.3">
      <c r="B66" s="33" t="s">
        <v>65</v>
      </c>
      <c r="K66" s="132"/>
    </row>
    <row r="67" spans="2:17" ht="18.75" customHeight="1" x14ac:dyDescent="0.3">
      <c r="B67" s="7" t="s">
        <v>156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3" t="s">
        <v>158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ht="18.75" customHeight="1" x14ac:dyDescent="0.3"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" t="s">
        <v>159</v>
      </c>
    </row>
    <row r="71" spans="2:17" ht="18.75" customHeight="1" x14ac:dyDescent="0.3">
      <c r="B71" s="136" t="s">
        <v>160</v>
      </c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161</v>
      </c>
      <c r="F73" s="14" t="s">
        <v>81</v>
      </c>
      <c r="G73" s="15" t="s">
        <v>82</v>
      </c>
      <c r="H73" s="15"/>
      <c r="I73" s="15"/>
      <c r="J73" s="15"/>
      <c r="K73" s="14" t="s">
        <v>162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38" t="s">
        <v>24</v>
      </c>
      <c r="H74" s="138" t="s">
        <v>25</v>
      </c>
      <c r="I74" s="138" t="s">
        <v>85</v>
      </c>
      <c r="J74" s="138" t="s">
        <v>26</v>
      </c>
      <c r="K74" s="16"/>
      <c r="L74" s="16"/>
      <c r="M74" s="138" t="s">
        <v>24</v>
      </c>
      <c r="N74" s="138" t="s">
        <v>25</v>
      </c>
      <c r="O74" s="138" t="s">
        <v>85</v>
      </c>
      <c r="P74" s="138" t="s">
        <v>26</v>
      </c>
      <c r="Q74" s="16"/>
    </row>
    <row r="75" spans="2:17" s="67" customFormat="1" ht="37.5" x14ac:dyDescent="0.3">
      <c r="B75" s="139">
        <v>1</v>
      </c>
      <c r="C75" s="139">
        <v>2</v>
      </c>
      <c r="D75" s="139">
        <v>3</v>
      </c>
      <c r="E75" s="139">
        <v>4</v>
      </c>
      <c r="F75" s="139">
        <v>5</v>
      </c>
      <c r="G75" s="139">
        <v>6</v>
      </c>
      <c r="H75" s="139">
        <v>7</v>
      </c>
      <c r="I75" s="139" t="s">
        <v>86</v>
      </c>
      <c r="J75" s="139">
        <v>9</v>
      </c>
      <c r="K75" s="139">
        <v>10</v>
      </c>
      <c r="L75" s="139">
        <v>11</v>
      </c>
      <c r="M75" s="139">
        <v>12</v>
      </c>
      <c r="N75" s="139">
        <v>13</v>
      </c>
      <c r="O75" s="139" t="s">
        <v>87</v>
      </c>
      <c r="P75" s="139">
        <v>15</v>
      </c>
      <c r="Q75" s="139">
        <v>16</v>
      </c>
    </row>
    <row r="76" spans="2:17" ht="60" customHeight="1" x14ac:dyDescent="0.3">
      <c r="B76" s="140" t="s">
        <v>163</v>
      </c>
      <c r="C76" s="27" t="s">
        <v>28</v>
      </c>
      <c r="D76" s="27" t="s">
        <v>164</v>
      </c>
      <c r="E76" s="22">
        <f>'[1]1.2. АЭС'!E76</f>
        <v>2151583.6758900001</v>
      </c>
      <c r="F76" s="22">
        <v>303112.54022000002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2930614.2343000001</v>
      </c>
      <c r="L76" s="22">
        <v>433796.30287000001</v>
      </c>
      <c r="M76" s="22" t="s">
        <v>35</v>
      </c>
      <c r="N76" s="22" t="s">
        <v>35</v>
      </c>
      <c r="O76" s="22" t="s">
        <v>35</v>
      </c>
      <c r="P76" s="141" t="s">
        <v>35</v>
      </c>
      <c r="Q76" s="142" t="s">
        <v>30</v>
      </c>
    </row>
    <row r="77" spans="2:17" ht="60" customHeight="1" x14ac:dyDescent="0.3">
      <c r="B77" s="143" t="s">
        <v>165</v>
      </c>
      <c r="C77" s="27" t="s">
        <v>28</v>
      </c>
      <c r="D77" s="27" t="s">
        <v>95</v>
      </c>
      <c r="E77" s="22" t="s">
        <v>35</v>
      </c>
      <c r="F77" s="22" t="s">
        <v>35</v>
      </c>
      <c r="G77" s="22">
        <v>278073.02766999998</v>
      </c>
      <c r="H77" s="22">
        <v>0</v>
      </c>
      <c r="I77" s="22" t="s">
        <v>35</v>
      </c>
      <c r="J77" s="22" t="s">
        <v>35</v>
      </c>
      <c r="K77" s="22" t="s">
        <v>35</v>
      </c>
      <c r="L77" s="22" t="s">
        <v>35</v>
      </c>
      <c r="M77" s="22">
        <v>413680.92589999997</v>
      </c>
      <c r="N77" s="22">
        <v>8841.6165400000009</v>
      </c>
      <c r="O77" s="22" t="s">
        <v>35</v>
      </c>
      <c r="P77" s="141" t="s">
        <v>35</v>
      </c>
      <c r="Q77" s="142"/>
    </row>
    <row r="78" spans="2:17" ht="93.75" x14ac:dyDescent="0.3">
      <c r="B78" s="26" t="s">
        <v>166</v>
      </c>
      <c r="C78" s="27" t="s">
        <v>28</v>
      </c>
      <c r="D78" s="27" t="s">
        <v>167</v>
      </c>
      <c r="E78" s="22" t="str">
        <f>'[1]1.2. АЭС'!E78</f>
        <v>х</v>
      </c>
      <c r="F78" s="22" t="s">
        <v>35</v>
      </c>
      <c r="G78" s="22">
        <v>838839.95299999998</v>
      </c>
      <c r="H78" s="22">
        <v>38404.22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965547</v>
      </c>
      <c r="N78" s="22">
        <v>0</v>
      </c>
      <c r="O78" s="22" t="s">
        <v>35</v>
      </c>
      <c r="P78" s="141" t="s">
        <v>35</v>
      </c>
      <c r="Q78" s="144"/>
    </row>
    <row r="79" spans="2:17" ht="93.75" x14ac:dyDescent="0.3">
      <c r="B79" s="26" t="s">
        <v>168</v>
      </c>
      <c r="C79" s="27" t="s">
        <v>28</v>
      </c>
      <c r="D79" s="27" t="s">
        <v>169</v>
      </c>
      <c r="E79" s="22" t="str">
        <f>'[1]1.2. АЭС'!E79</f>
        <v>х</v>
      </c>
      <c r="F79" s="22" t="s">
        <v>35</v>
      </c>
      <c r="G79" s="22">
        <v>259297.82699999999</v>
      </c>
      <c r="H79" s="22">
        <v>0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121381</v>
      </c>
      <c r="N79" s="22">
        <v>14892</v>
      </c>
      <c r="O79" s="22" t="s">
        <v>35</v>
      </c>
      <c r="P79" s="141" t="s">
        <v>35</v>
      </c>
      <c r="Q79" s="145"/>
    </row>
    <row r="80" spans="2:17" x14ac:dyDescent="0.3">
      <c r="B80" s="140" t="s">
        <v>170</v>
      </c>
      <c r="C80" s="27" t="s">
        <v>28</v>
      </c>
      <c r="D80" s="146">
        <v>1200</v>
      </c>
      <c r="E80" s="22">
        <f>'[1]1.2. АЭС'!E80</f>
        <v>33342447</v>
      </c>
      <c r="F80" s="22">
        <v>7502642</v>
      </c>
      <c r="G80" s="22" t="s">
        <v>35</v>
      </c>
      <c r="H80" s="22" t="s">
        <v>35</v>
      </c>
      <c r="I80" s="22">
        <v>7500552</v>
      </c>
      <c r="J80" s="22">
        <v>2090</v>
      </c>
      <c r="K80" s="22">
        <f>'[1]1.2. АЭС'!K80</f>
        <v>36650291</v>
      </c>
      <c r="L80" s="22">
        <v>8575442</v>
      </c>
      <c r="M80" s="22" t="s">
        <v>35</v>
      </c>
      <c r="N80" s="22" t="s">
        <v>35</v>
      </c>
      <c r="O80" s="22">
        <v>8571092</v>
      </c>
      <c r="P80" s="22">
        <v>4350</v>
      </c>
      <c r="Q80" s="147" t="s">
        <v>171</v>
      </c>
    </row>
    <row r="81" spans="2:17" x14ac:dyDescent="0.3">
      <c r="B81" s="140" t="s">
        <v>172</v>
      </c>
      <c r="C81" s="27" t="s">
        <v>28</v>
      </c>
      <c r="D81" s="146">
        <v>1300</v>
      </c>
      <c r="E81" s="22">
        <f>'[1]1.2. АЭС'!E81</f>
        <v>4824556</v>
      </c>
      <c r="F81" s="22">
        <v>1215817</v>
      </c>
      <c r="G81" s="22" t="s">
        <v>35</v>
      </c>
      <c r="H81" s="22" t="s">
        <v>35</v>
      </c>
      <c r="I81" s="22">
        <v>1215817</v>
      </c>
      <c r="J81" s="22">
        <v>0</v>
      </c>
      <c r="K81" s="22">
        <f>'[1]1.2. АЭС'!K81</f>
        <v>6650026</v>
      </c>
      <c r="L81" s="22">
        <v>1292047</v>
      </c>
      <c r="M81" s="22" t="s">
        <v>35</v>
      </c>
      <c r="N81" s="22" t="s">
        <v>35</v>
      </c>
      <c r="O81" s="22">
        <v>1292047</v>
      </c>
      <c r="P81" s="22">
        <v>0</v>
      </c>
      <c r="Q81" s="148"/>
    </row>
    <row r="82" spans="2:17" x14ac:dyDescent="0.3">
      <c r="B82" s="140" t="s">
        <v>173</v>
      </c>
      <c r="C82" s="27" t="s">
        <v>28</v>
      </c>
      <c r="D82" s="146">
        <v>1400</v>
      </c>
      <c r="E82" s="22">
        <f>'[1]1.2. АЭС'!E82</f>
        <v>2438796.838976</v>
      </c>
      <c r="F82" s="22">
        <v>663569.46291999996</v>
      </c>
      <c r="G82" s="149" t="s">
        <v>35</v>
      </c>
      <c r="H82" s="149" t="s">
        <v>35</v>
      </c>
      <c r="I82" s="22">
        <v>663569.46291999996</v>
      </c>
      <c r="J82" s="22">
        <v>0</v>
      </c>
      <c r="K82" s="22">
        <f>'[1]1.2. АЭС'!K82</f>
        <v>2311244.1187479999</v>
      </c>
      <c r="L82" s="22">
        <v>312399.26737000002</v>
      </c>
      <c r="M82" s="149" t="s">
        <v>35</v>
      </c>
      <c r="N82" s="149" t="s">
        <v>35</v>
      </c>
      <c r="O82" s="22">
        <v>312399.26737000002</v>
      </c>
      <c r="P82" s="22">
        <v>0</v>
      </c>
      <c r="Q82" s="146"/>
    </row>
    <row r="83" spans="2:17" x14ac:dyDescent="0.3">
      <c r="B83" s="33" t="s">
        <v>65</v>
      </c>
    </row>
    <row r="84" spans="2:17" ht="18.75" customHeight="1" x14ac:dyDescent="0.3">
      <c r="B84" s="7" t="s">
        <v>156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90" spans="2:17" ht="26.25" x14ac:dyDescent="0.4">
      <c r="B90" s="36" t="str">
        <f>'[1]1.1. АЭС'!B44</f>
        <v>Генеральный директор</v>
      </c>
      <c r="M90" s="37"/>
      <c r="N90" s="37"/>
      <c r="O90" s="37"/>
      <c r="P90" s="36" t="str">
        <f>'[1]1.1. АЭС'!N44</f>
        <v>Ю.А. Андреенко</v>
      </c>
      <c r="Q90" s="35"/>
    </row>
    <row r="91" spans="2:17" ht="26.25" hidden="1" x14ac:dyDescent="0.4">
      <c r="B91" s="36"/>
      <c r="M91" s="39" t="s">
        <v>73</v>
      </c>
      <c r="N91" s="39"/>
      <c r="O91" s="39"/>
      <c r="P91" s="150" t="s">
        <v>174</v>
      </c>
      <c r="Q91" s="39"/>
    </row>
    <row r="92" spans="2:17" ht="26.25" x14ac:dyDescent="0.4">
      <c r="B92" s="36"/>
      <c r="M92" s="39"/>
      <c r="N92" s="39"/>
      <c r="O92" s="39"/>
      <c r="P92" s="150"/>
      <c r="Q92" s="39"/>
    </row>
    <row r="93" spans="2:17" ht="26.25" x14ac:dyDescent="0.4">
      <c r="B93" s="36"/>
      <c r="M93" s="39"/>
      <c r="N93" s="39"/>
      <c r="O93" s="39"/>
      <c r="P93" s="150"/>
      <c r="Q93" s="39"/>
    </row>
    <row r="94" spans="2:17" ht="37.5" customHeight="1" x14ac:dyDescent="0.4">
      <c r="B94" s="36" t="s">
        <v>74</v>
      </c>
      <c r="M94" s="37"/>
      <c r="N94" s="37"/>
      <c r="O94" s="37"/>
      <c r="P94" s="36" t="s">
        <v>75</v>
      </c>
      <c r="Q94" s="35"/>
    </row>
    <row r="95" spans="2:17" ht="20.25" hidden="1" x14ac:dyDescent="0.3">
      <c r="M95" s="39" t="s">
        <v>73</v>
      </c>
      <c r="N95" s="39"/>
      <c r="O95" s="39"/>
      <c r="P95" s="39" t="s">
        <v>175</v>
      </c>
      <c r="Q95" s="39"/>
    </row>
    <row r="96" spans="2:17" hidden="1" x14ac:dyDescent="0.3"/>
    <row r="97" spans="4:16" hidden="1" x14ac:dyDescent="0.3"/>
    <row r="98" spans="4:16" x14ac:dyDescent="0.3">
      <c r="D98" s="151" t="s">
        <v>176</v>
      </c>
      <c r="E98" s="43">
        <f>'1.1. ХЭС'!E20+'1.1. ХЭС'!E22-'1.2. ХЭС'!E19+'1.2. ХЭС'!E47</f>
        <v>-5.1222741603851318E-9</v>
      </c>
      <c r="F98" s="43">
        <f>'1.1. ХЭС'!F20+'1.1. ХЭС'!F22-'1.2. ХЭС'!F19+'1.2. ХЭС'!F47</f>
        <v>0</v>
      </c>
      <c r="G98" s="43">
        <f>'1.1. ХЭС'!G20+'1.1. ХЭС'!G22-'1.2. ХЭС'!G19+'1.2. ХЭС'!G47</f>
        <v>5.0931703299283981E-10</v>
      </c>
      <c r="H98" s="43">
        <f>'1.1. ХЭС'!H20+'1.1. ХЭС'!H22-'1.2. ХЭС'!H19+'1.2. ХЭС'!H47</f>
        <v>-2.5011104298755527E-12</v>
      </c>
      <c r="J98" s="43">
        <f>'1.1. ХЭС'!I20+'1.1. ХЭС'!I22-'1.2. ХЭС'!J19+'1.2. ХЭС'!J47</f>
        <v>-5.7480065152049065E-10</v>
      </c>
      <c r="K98" s="43">
        <f>'1.1. ХЭС'!J20+'1.1. ХЭС'!J22-'1.2. ХЭС'!K19+'1.2. ХЭС'!K47</f>
        <v>0</v>
      </c>
      <c r="L98" s="43">
        <f>'1.1. ХЭС'!K20+'1.1. ХЭС'!K22-'1.2. ХЭС'!L19+'1.2. ХЭС'!L47</f>
        <v>-3.3469405025243759E-10</v>
      </c>
      <c r="M98" s="43">
        <f>'1.1. ХЭС'!L20+'1.1. ХЭС'!L22-'1.2. ХЭС'!M19+'1.2. ХЭС'!M47</f>
        <v>1.1641532182693481E-10</v>
      </c>
      <c r="N98" s="43">
        <f>'1.1. ХЭС'!M20+'1.1. ХЭС'!M22-'1.2. ХЭС'!N19+'1.2. ХЭС'!N47</f>
        <v>2.5579538487363607E-12</v>
      </c>
      <c r="P98" s="43">
        <f>'1.1. ХЭС'!N20+'1.1. ХЭС'!N22-P19+P47</f>
        <v>-5.893525667488575E-10</v>
      </c>
    </row>
    <row r="99" spans="4:16" x14ac:dyDescent="0.3">
      <c r="E99" s="24"/>
      <c r="F99" s="24"/>
    </row>
    <row r="100" spans="4:16" x14ac:dyDescent="0.3">
      <c r="D100" s="151" t="s">
        <v>177</v>
      </c>
      <c r="E100" s="43"/>
      <c r="F100" s="43"/>
      <c r="G100" s="41"/>
      <c r="H100" s="41"/>
      <c r="I100" s="41"/>
      <c r="J100" s="41"/>
      <c r="K100" s="43"/>
    </row>
    <row r="101" spans="4:16" x14ac:dyDescent="0.3">
      <c r="D101" s="151" t="s">
        <v>178</v>
      </c>
      <c r="E101" s="43"/>
      <c r="F101" s="41"/>
      <c r="G101" s="41"/>
      <c r="H101" s="41"/>
      <c r="I101" s="41"/>
      <c r="J101" s="41"/>
      <c r="K101" s="43"/>
    </row>
    <row r="103" spans="4:16" x14ac:dyDescent="0.3">
      <c r="D103" s="151" t="s">
        <v>179</v>
      </c>
      <c r="E103" s="43">
        <f>E53+E54-'1.1. ХЭС'!E28</f>
        <v>0</v>
      </c>
      <c r="F103" s="43">
        <f>F53+F54-'1.1. ХЭС'!F28</f>
        <v>0</v>
      </c>
      <c r="G103" s="43">
        <f>G53+G54-'1.1. ХЭС'!G28</f>
        <v>0</v>
      </c>
      <c r="H103" s="43">
        <f>H53+H54-'1.1. ХЭС'!H28</f>
        <v>0</v>
      </c>
      <c r="J103" s="43">
        <f>J53+J54-'1.1. ХЭС'!I28</f>
        <v>0</v>
      </c>
      <c r="K103" s="43">
        <f>K53+K54-'1.1. ХЭС'!J28</f>
        <v>0</v>
      </c>
      <c r="L103" s="43">
        <f>L53+L54-'1.1. ХЭС'!K28</f>
        <v>0</v>
      </c>
      <c r="M103" s="43">
        <f>M53+M54-'1.1. ХЭС'!L28</f>
        <v>0</v>
      </c>
      <c r="N103" s="43">
        <f>N53+N54-'1.1. ХЭС'!M28</f>
        <v>0</v>
      </c>
      <c r="P103" s="43">
        <f>P53+P54-'1.1. ХЭС'!N28</f>
        <v>0</v>
      </c>
    </row>
    <row r="105" spans="4:16" x14ac:dyDescent="0.3">
      <c r="D105" s="151" t="s">
        <v>180</v>
      </c>
      <c r="E105" s="24">
        <f>E32-E63</f>
        <v>0</v>
      </c>
      <c r="F105" s="24">
        <f t="shared" ref="F105:P105" si="6">F32-F63</f>
        <v>0</v>
      </c>
      <c r="G105" s="24">
        <f t="shared" si="6"/>
        <v>0</v>
      </c>
      <c r="H105" s="24">
        <f t="shared" si="6"/>
        <v>0</v>
      </c>
      <c r="I105" s="24">
        <f t="shared" si="6"/>
        <v>0</v>
      </c>
      <c r="J105" s="24">
        <f t="shared" si="6"/>
        <v>0</v>
      </c>
      <c r="K105" s="24">
        <f t="shared" si="6"/>
        <v>0</v>
      </c>
      <c r="L105" s="24">
        <f t="shared" si="6"/>
        <v>0</v>
      </c>
      <c r="M105" s="24">
        <f t="shared" si="6"/>
        <v>0</v>
      </c>
      <c r="N105" s="24">
        <f t="shared" si="6"/>
        <v>0</v>
      </c>
      <c r="O105" s="24">
        <f t="shared" si="6"/>
        <v>0</v>
      </c>
      <c r="P105" s="24">
        <f t="shared" si="6"/>
        <v>0</v>
      </c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1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ХЭС</vt:lpstr>
      <vt:lpstr>1.2. ХЭС</vt:lpstr>
      <vt:lpstr>'1.1. ХЭС'!Заголовки_для_печати</vt:lpstr>
      <vt:lpstr>'1.2. ХЭС'!Заголовки_для_печати</vt:lpstr>
      <vt:lpstr>'1.1. ХЭС'!Область_печати</vt:lpstr>
      <vt:lpstr>'1.2. ХЭС'!Область_печати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2015-03-19T06:47:08Z</dcterms:created>
  <dcterms:modified xsi:type="dcterms:W3CDTF">2015-03-19T06:47:15Z</dcterms:modified>
</cp:coreProperties>
</file>