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АЭС" sheetId="1" r:id="rId1"/>
    <sheet name="1.2. АЭС" sheetId="2" r:id="rId2"/>
  </sheets>
  <definedNames>
    <definedName name="_xlnm.Print_Titles" localSheetId="0">'1.1. АЭС'!$B:$D</definedName>
    <definedName name="_xlnm.Print_Titles" localSheetId="1">'1.2. АЭС'!$B:$D</definedName>
    <definedName name="_xlnm.Print_Area" localSheetId="0">'1.1. АЭС'!$B$2:$O$53</definedName>
    <definedName name="_xlnm.Print_Area" localSheetId="1">'1.2. АЭС'!$B$2:$Q$96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O65" i="2"/>
  <c r="P65" i="2" s="1"/>
  <c r="J65" i="2"/>
  <c r="I65" i="2"/>
  <c r="P64" i="2"/>
  <c r="O64" i="2"/>
  <c r="G64" i="2"/>
  <c r="I64" i="2" s="1"/>
  <c r="J64" i="2" s="1"/>
  <c r="O63" i="2"/>
  <c r="P63" i="2" s="1"/>
  <c r="I63" i="2"/>
  <c r="J63" i="2" s="1"/>
  <c r="O62" i="2"/>
  <c r="P62" i="2" s="1"/>
  <c r="I62" i="2"/>
  <c r="J62" i="2" s="1"/>
  <c r="G62" i="2"/>
  <c r="P61" i="2"/>
  <c r="O61" i="2"/>
  <c r="J61" i="2"/>
  <c r="I61" i="2"/>
  <c r="N60" i="2"/>
  <c r="M60" i="2"/>
  <c r="O60" i="2" s="1"/>
  <c r="L60" i="2"/>
  <c r="P60" i="2" s="1"/>
  <c r="K60" i="2"/>
  <c r="H60" i="2"/>
  <c r="G60" i="2"/>
  <c r="I60" i="2" s="1"/>
  <c r="F60" i="2"/>
  <c r="J60" i="2" s="1"/>
  <c r="E60" i="2"/>
  <c r="O59" i="2"/>
  <c r="P59" i="2" s="1"/>
  <c r="I59" i="2"/>
  <c r="J59" i="2" s="1"/>
  <c r="O57" i="2"/>
  <c r="P57" i="2" s="1"/>
  <c r="I57" i="2"/>
  <c r="J57" i="2" s="1"/>
  <c r="N55" i="2"/>
  <c r="M55" i="2"/>
  <c r="O55" i="2" s="1"/>
  <c r="L55" i="2"/>
  <c r="P55" i="2" s="1"/>
  <c r="K55" i="2"/>
  <c r="H55" i="2"/>
  <c r="G55" i="2"/>
  <c r="I55" i="2" s="1"/>
  <c r="F55" i="2"/>
  <c r="J55" i="2" s="1"/>
  <c r="E55" i="2"/>
  <c r="O53" i="2"/>
  <c r="P53" i="2" s="1"/>
  <c r="I53" i="2"/>
  <c r="J53" i="2" s="1"/>
  <c r="O52" i="2"/>
  <c r="P52" i="2" s="1"/>
  <c r="I52" i="2"/>
  <c r="J52" i="2" s="1"/>
  <c r="O51" i="2"/>
  <c r="P51" i="2" s="1"/>
  <c r="I51" i="2"/>
  <c r="J51" i="2" s="1"/>
  <c r="O50" i="2"/>
  <c r="P50" i="2" s="1"/>
  <c r="I50" i="2"/>
  <c r="J50" i="2" s="1"/>
  <c r="N47" i="2"/>
  <c r="N54" i="2" s="1"/>
  <c r="N49" i="2" s="1"/>
  <c r="M47" i="2"/>
  <c r="M54" i="2" s="1"/>
  <c r="L47" i="2"/>
  <c r="L54" i="2" s="1"/>
  <c r="K47" i="2"/>
  <c r="K54" i="2" s="1"/>
  <c r="K49" i="2" s="1"/>
  <c r="H47" i="2"/>
  <c r="H54" i="2" s="1"/>
  <c r="H49" i="2" s="1"/>
  <c r="G47" i="2"/>
  <c r="G54" i="2" s="1"/>
  <c r="F47" i="2"/>
  <c r="F54" i="2" s="1"/>
  <c r="E47" i="2"/>
  <c r="E54" i="2" s="1"/>
  <c r="E49" i="2" s="1"/>
  <c r="O46" i="2"/>
  <c r="P46" i="2" s="1"/>
  <c r="I46" i="2"/>
  <c r="J46" i="2" s="1"/>
  <c r="O45" i="2"/>
  <c r="P45" i="2" s="1"/>
  <c r="I45" i="2"/>
  <c r="J45" i="2" s="1"/>
  <c r="O44" i="2"/>
  <c r="P44" i="2" s="1"/>
  <c r="I44" i="2"/>
  <c r="J44" i="2" s="1"/>
  <c r="N43" i="2"/>
  <c r="M43" i="2"/>
  <c r="O43" i="2" s="1"/>
  <c r="L43" i="2"/>
  <c r="P43" i="2" s="1"/>
  <c r="K43" i="2"/>
  <c r="H43" i="2"/>
  <c r="G43" i="2"/>
  <c r="I43" i="2" s="1"/>
  <c r="F43" i="2"/>
  <c r="J43" i="2" s="1"/>
  <c r="E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O39" i="2"/>
  <c r="P39" i="2" s="1"/>
  <c r="I39" i="2"/>
  <c r="J39" i="2" s="1"/>
  <c r="O38" i="2"/>
  <c r="P38" i="2" s="1"/>
  <c r="I38" i="2"/>
  <c r="J38" i="2" s="1"/>
  <c r="N37" i="2"/>
  <c r="M37" i="2"/>
  <c r="O37" i="2" s="1"/>
  <c r="L37" i="2"/>
  <c r="P37" i="2" s="1"/>
  <c r="K37" i="2"/>
  <c r="H37" i="2"/>
  <c r="G37" i="2"/>
  <c r="I37" i="2" s="1"/>
  <c r="F37" i="2"/>
  <c r="J37" i="2" s="1"/>
  <c r="E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O33" i="2" s="1"/>
  <c r="L33" i="2"/>
  <c r="P33" i="2" s="1"/>
  <c r="K33" i="2"/>
  <c r="H33" i="2"/>
  <c r="G33" i="2"/>
  <c r="I33" i="2" s="1"/>
  <c r="F33" i="2"/>
  <c r="J33" i="2" s="1"/>
  <c r="E33" i="2"/>
  <c r="O32" i="2"/>
  <c r="P32" i="2" s="1"/>
  <c r="I32" i="2"/>
  <c r="J32" i="2" s="1"/>
  <c r="O31" i="2"/>
  <c r="P31" i="2" s="1"/>
  <c r="I31" i="2"/>
  <c r="J31" i="2" s="1"/>
  <c r="O30" i="2"/>
  <c r="P30" i="2" s="1"/>
  <c r="I30" i="2"/>
  <c r="J30" i="2" s="1"/>
  <c r="O29" i="2"/>
  <c r="P29" i="2" s="1"/>
  <c r="I29" i="2"/>
  <c r="J29" i="2" s="1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I27" i="2"/>
  <c r="J27" i="2" s="1"/>
  <c r="O26" i="2"/>
  <c r="P26" i="2" s="1"/>
  <c r="I26" i="2"/>
  <c r="J26" i="2" s="1"/>
  <c r="O25" i="2"/>
  <c r="P25" i="2" s="1"/>
  <c r="I25" i="2"/>
  <c r="J25" i="2" s="1"/>
  <c r="O24" i="2"/>
  <c r="P24" i="2" s="1"/>
  <c r="I24" i="2"/>
  <c r="J24" i="2" s="1"/>
  <c r="O23" i="2"/>
  <c r="P23" i="2" s="1"/>
  <c r="I23" i="2"/>
  <c r="J23" i="2" s="1"/>
  <c r="N22" i="2"/>
  <c r="M22" i="2"/>
  <c r="O22" i="2" s="1"/>
  <c r="L22" i="2"/>
  <c r="K22" i="2"/>
  <c r="H22" i="2"/>
  <c r="G22" i="2"/>
  <c r="I22" i="2" s="1"/>
  <c r="F22" i="2"/>
  <c r="E22" i="2"/>
  <c r="O21" i="2"/>
  <c r="P21" i="2" s="1"/>
  <c r="I21" i="2"/>
  <c r="J21" i="2" s="1"/>
  <c r="N20" i="2"/>
  <c r="N48" i="2" s="1"/>
  <c r="M20" i="2"/>
  <c r="M48" i="2" s="1"/>
  <c r="O48" i="2" s="1"/>
  <c r="L20" i="2"/>
  <c r="L48" i="2" s="1"/>
  <c r="P48" i="2" s="1"/>
  <c r="K20" i="2"/>
  <c r="K48" i="2" s="1"/>
  <c r="H20" i="2"/>
  <c r="H48" i="2" s="1"/>
  <c r="G20" i="2"/>
  <c r="G48" i="2" s="1"/>
  <c r="I48" i="2" s="1"/>
  <c r="F20" i="2"/>
  <c r="F48" i="2" s="1"/>
  <c r="E20" i="2"/>
  <c r="E48" i="2" s="1"/>
  <c r="N19" i="2"/>
  <c r="N58" i="2" s="1"/>
  <c r="M19" i="2"/>
  <c r="M58" i="2" s="1"/>
  <c r="O58" i="2" s="1"/>
  <c r="L19" i="2"/>
  <c r="L58" i="2" s="1"/>
  <c r="K19" i="2"/>
  <c r="K58" i="2" s="1"/>
  <c r="H19" i="2"/>
  <c r="H58" i="2" s="1"/>
  <c r="G19" i="2"/>
  <c r="G58" i="2" s="1"/>
  <c r="I58" i="2" s="1"/>
  <c r="F19" i="2"/>
  <c r="F58" i="2" s="1"/>
  <c r="E19" i="2"/>
  <c r="E58" i="2" s="1"/>
  <c r="K16" i="2"/>
  <c r="E16" i="2"/>
  <c r="M14" i="2"/>
  <c r="I33" i="1"/>
  <c r="I30" i="1"/>
  <c r="I28" i="1"/>
  <c r="I27" i="1"/>
  <c r="I26" i="1"/>
  <c r="I25" i="1"/>
  <c r="I22" i="1"/>
  <c r="N21" i="1"/>
  <c r="N24" i="1" s="1"/>
  <c r="N29" i="1" s="1"/>
  <c r="N31" i="1" s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J21" i="1"/>
  <c r="J24" i="1" s="1"/>
  <c r="J29" i="1" s="1"/>
  <c r="J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E24" i="1" s="1"/>
  <c r="E29" i="1" s="1"/>
  <c r="E31" i="1" s="1"/>
  <c r="I20" i="1"/>
  <c r="I19" i="1"/>
  <c r="I21" i="1" s="1"/>
  <c r="I24" i="1" s="1"/>
  <c r="I29" i="1" s="1"/>
  <c r="I31" i="1" s="1"/>
  <c r="J22" i="2" l="1"/>
  <c r="P22" i="2"/>
  <c r="I19" i="2"/>
  <c r="O19" i="2"/>
  <c r="I20" i="2"/>
  <c r="O20" i="2"/>
  <c r="F49" i="2"/>
  <c r="L49" i="2"/>
  <c r="J58" i="2"/>
  <c r="J19" i="2"/>
  <c r="P58" i="2"/>
  <c r="P19" i="2"/>
  <c r="J48" i="2"/>
  <c r="J20" i="2"/>
  <c r="P20" i="2"/>
  <c r="I54" i="2"/>
  <c r="J54" i="2" s="1"/>
  <c r="G49" i="2"/>
  <c r="I49" i="2" s="1"/>
  <c r="O54" i="2"/>
  <c r="P54" i="2" s="1"/>
  <c r="M49" i="2"/>
  <c r="O49" i="2" s="1"/>
  <c r="I47" i="2"/>
  <c r="O47" i="2"/>
  <c r="J47" i="2"/>
  <c r="P47" i="2"/>
  <c r="P49" i="2" l="1"/>
  <c r="J49" i="2"/>
</calcChain>
</file>

<file path=xl/sharedStrings.xml><?xml version="1.0" encoding="utf-8"?>
<sst xmlns="http://schemas.openxmlformats.org/spreadsheetml/2006/main" count="398" uniqueCount="179">
  <si>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</si>
  <si>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</si>
  <si>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</si>
  <si>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</si>
  <si>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</si>
  <si>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</si>
  <si>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</si>
  <si>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</si>
  <si>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</si>
  <si>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</si>
  <si>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</si>
  <si>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</si>
  <si>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</si>
  <si>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</si>
  <si>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"Амурские ЭС"</t>
  </si>
  <si>
    <t>Отчетный период:</t>
  </si>
  <si>
    <t>9 месяцев 2015 года</t>
  </si>
  <si>
    <t>Показатель</t>
  </si>
  <si>
    <t>Единица измерения</t>
  </si>
  <si>
    <t>Код показателя</t>
  </si>
  <si>
    <t>За отчетный период, всего по предприятию (9 месяцев 2015 г. факт)</t>
  </si>
  <si>
    <t>из графы 4: по Субъекту РФ,  указанному в заголовке формы **</t>
  </si>
  <si>
    <t>из графы 5 по видам деятельности*</t>
  </si>
  <si>
    <t>За аналогичный период предыдущего года, всего по предприятию (9 месяцев 2014 г.факт)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</si>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</sst>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10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Q70"/>
  <sheetViews>
    <sheetView showGridLines="0" tabSelected="1" view="pageBreakPreview" topLeftCell="A13" zoomScale="60" zoomScaleNormal="40" workbookViewId="0">
      <pane xSplit="4" ySplit="6" topLeftCell="E19" activePane="bottomRight" state="frozen"/>
      <selection activeCell="C33" sqref="C33"/>
      <selection pane="topRight" activeCell="C33" sqref="C33"/>
      <selection pane="bottomLeft" activeCell="C33" sqref="C33"/>
      <selection pane="bottomRight" activeCell="Q19" sqref="Q19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s="1" customFormat="1" ht="7.5" customHeight="1" x14ac:dyDescent="0.3"/>
    <row r="2" spans="2:15" s="1" customFormat="1" ht="20.25" x14ac:dyDescent="0.3">
      <c r="O2" s="2" t="s">
        <v>0</v>
      </c>
    </row>
    <row r="4" spans="2:15" s="1" customFormat="1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s="1" customFormat="1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s="1" customFormat="1" x14ac:dyDescent="0.3">
      <c r="B9" s="6"/>
    </row>
    <row r="10" spans="2:15" s="1" customFormat="1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s="1" customFormat="1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s="1" customFormat="1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s="1" customFormat="1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s="1" customFormat="1" ht="26.25" x14ac:dyDescent="0.4">
      <c r="B14" s="6" t="s">
        <v>15</v>
      </c>
      <c r="H14" s="8"/>
      <c r="I14" s="8"/>
      <c r="J14" s="9" t="s">
        <v>16</v>
      </c>
      <c r="K14" s="10"/>
      <c r="L14" s="10"/>
    </row>
    <row r="15" spans="2:15" s="1" customFormat="1" ht="11.25" customHeight="1" x14ac:dyDescent="0.3">
      <c r="H15" s="8"/>
      <c r="I15" s="8"/>
      <c r="J15" s="8"/>
      <c r="K15" s="8"/>
      <c r="L15" s="8"/>
      <c r="M15" s="8"/>
      <c r="O15" s="13"/>
    </row>
    <row r="16" spans="2:15" s="1" customFormat="1" ht="32.25" customHeight="1" x14ac:dyDescent="0.3">
      <c r="B16" s="14" t="s">
        <v>17</v>
      </c>
      <c r="C16" s="14" t="s">
        <v>18</v>
      </c>
      <c r="D16" s="14" t="s">
        <v>19</v>
      </c>
      <c r="E16" s="14" t="s">
        <v>20</v>
      </c>
      <c r="F16" s="14" t="s">
        <v>21</v>
      </c>
      <c r="G16" s="15" t="s">
        <v>22</v>
      </c>
      <c r="H16" s="15"/>
      <c r="I16" s="15"/>
      <c r="J16" s="14" t="s">
        <v>23</v>
      </c>
      <c r="K16" s="14" t="s">
        <v>24</v>
      </c>
      <c r="L16" s="15" t="s">
        <v>25</v>
      </c>
      <c r="M16" s="15"/>
      <c r="N16" s="15"/>
      <c r="O16" s="14" t="s">
        <v>26</v>
      </c>
    </row>
    <row r="17" spans="2:17" s="1" customFormat="1" ht="162" customHeight="1" x14ac:dyDescent="0.3">
      <c r="B17" s="16"/>
      <c r="C17" s="16"/>
      <c r="D17" s="16"/>
      <c r="E17" s="16"/>
      <c r="F17" s="16"/>
      <c r="G17" s="17" t="s">
        <v>27</v>
      </c>
      <c r="H17" s="17" t="s">
        <v>28</v>
      </c>
      <c r="I17" s="17" t="s">
        <v>29</v>
      </c>
      <c r="J17" s="16"/>
      <c r="K17" s="16"/>
      <c r="L17" s="17" t="s">
        <v>27</v>
      </c>
      <c r="M17" s="17" t="s">
        <v>28</v>
      </c>
      <c r="N17" s="17" t="s">
        <v>29</v>
      </c>
      <c r="O17" s="16"/>
    </row>
    <row r="18" spans="2:17" s="1" customFormat="1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s="1" customFormat="1" ht="75" customHeight="1" x14ac:dyDescent="0.3">
      <c r="B19" s="19" t="s">
        <v>30</v>
      </c>
      <c r="C19" s="20" t="s">
        <v>31</v>
      </c>
      <c r="D19" s="20" t="s">
        <v>32</v>
      </c>
      <c r="E19" s="21">
        <v>18825245.548169997</v>
      </c>
      <c r="F19" s="21">
        <v>6357323.664379999</v>
      </c>
      <c r="G19" s="22">
        <v>6285963.1499799993</v>
      </c>
      <c r="H19" s="22">
        <v>21612.653619999997</v>
      </c>
      <c r="I19" s="22">
        <f>F19-G19-H19</f>
        <v>49747.860779999755</v>
      </c>
      <c r="J19" s="21">
        <v>17776179.081782602</v>
      </c>
      <c r="K19" s="21">
        <v>6404603.7585464204</v>
      </c>
      <c r="L19" s="22">
        <v>6345511.2112364201</v>
      </c>
      <c r="M19" s="22">
        <v>18249.94731</v>
      </c>
      <c r="N19" s="22">
        <v>40842.600000001199</v>
      </c>
      <c r="O19" s="23" t="s">
        <v>33</v>
      </c>
      <c r="P19" s="24"/>
      <c r="Q19" s="24"/>
    </row>
    <row r="20" spans="2:17" s="1" customFormat="1" ht="92.25" customHeight="1" x14ac:dyDescent="0.3">
      <c r="B20" s="19" t="s">
        <v>34</v>
      </c>
      <c r="C20" s="20" t="s">
        <v>31</v>
      </c>
      <c r="D20" s="20" t="s">
        <v>35</v>
      </c>
      <c r="E20" s="21">
        <v>17724472.975269999</v>
      </c>
      <c r="F20" s="21">
        <v>5458722.4253569646</v>
      </c>
      <c r="G20" s="22">
        <v>5393017.0390828075</v>
      </c>
      <c r="H20" s="22">
        <v>21491.766764156087</v>
      </c>
      <c r="I20" s="22">
        <f>F20-G20-H20</f>
        <v>44213.619510001008</v>
      </c>
      <c r="J20" s="21">
        <v>16304467.2774419</v>
      </c>
      <c r="K20" s="21">
        <v>5027549.4400000004</v>
      </c>
      <c r="L20" s="21">
        <v>4965915.7</v>
      </c>
      <c r="M20" s="21">
        <v>19985</v>
      </c>
      <c r="N20" s="22">
        <v>41648.740000000202</v>
      </c>
      <c r="O20" s="25"/>
      <c r="P20" s="24"/>
      <c r="Q20" s="24"/>
    </row>
    <row r="21" spans="2:17" s="1" customFormat="1" x14ac:dyDescent="0.3">
      <c r="B21" s="19" t="s">
        <v>36</v>
      </c>
      <c r="C21" s="20" t="s">
        <v>31</v>
      </c>
      <c r="D21" s="20" t="s">
        <v>37</v>
      </c>
      <c r="E21" s="21">
        <f t="shared" ref="E21:N21" si="0">E19-E20</f>
        <v>1100772.5728999972</v>
      </c>
      <c r="F21" s="21">
        <f t="shared" si="0"/>
        <v>898601.23902303446</v>
      </c>
      <c r="G21" s="22">
        <f t="shared" si="0"/>
        <v>892946.1108971918</v>
      </c>
      <c r="H21" s="22">
        <f t="shared" si="0"/>
        <v>120.88685584390987</v>
      </c>
      <c r="I21" s="22">
        <f t="shared" si="0"/>
        <v>5534.2412699987472</v>
      </c>
      <c r="J21" s="21">
        <f t="shared" si="0"/>
        <v>1471711.8043407016</v>
      </c>
      <c r="K21" s="21">
        <f t="shared" si="0"/>
        <v>1377054.31854642</v>
      </c>
      <c r="L21" s="22">
        <f t="shared" si="0"/>
        <v>1379595.5112364199</v>
      </c>
      <c r="M21" s="22">
        <f t="shared" si="0"/>
        <v>-1735.0526900000004</v>
      </c>
      <c r="N21" s="22">
        <f t="shared" si="0"/>
        <v>-806.13999999900261</v>
      </c>
      <c r="O21" s="17" t="s">
        <v>38</v>
      </c>
      <c r="P21" s="24"/>
      <c r="Q21" s="24"/>
    </row>
    <row r="22" spans="2:17" s="1" customFormat="1" ht="37.5" x14ac:dyDescent="0.3">
      <c r="B22" s="26" t="s">
        <v>39</v>
      </c>
      <c r="C22" s="27" t="s">
        <v>31</v>
      </c>
      <c r="D22" s="27" t="s">
        <v>40</v>
      </c>
      <c r="E22" s="21">
        <v>41227.841619999992</v>
      </c>
      <c r="F22" s="21">
        <v>654.46502999999996</v>
      </c>
      <c r="G22" s="21"/>
      <c r="H22" s="21"/>
      <c r="I22" s="22">
        <f>F22-G22-H22</f>
        <v>654.46502999999996</v>
      </c>
      <c r="J22" s="21">
        <v>646.05361000000005</v>
      </c>
      <c r="K22" s="21">
        <v>646.05361000000005</v>
      </c>
      <c r="L22" s="21">
        <v>0</v>
      </c>
      <c r="M22" s="21">
        <v>0</v>
      </c>
      <c r="N22" s="22">
        <v>646.05361000000005</v>
      </c>
      <c r="O22" s="17" t="s">
        <v>41</v>
      </c>
      <c r="P22" s="24"/>
      <c r="Q22" s="24"/>
    </row>
    <row r="23" spans="2:17" s="1" customFormat="1" x14ac:dyDescent="0.3">
      <c r="B23" s="26" t="s">
        <v>42</v>
      </c>
      <c r="C23" s="27" t="s">
        <v>31</v>
      </c>
      <c r="D23" s="27" t="s">
        <v>43</v>
      </c>
      <c r="E23" s="21" t="s">
        <v>38</v>
      </c>
      <c r="F23" s="21" t="s">
        <v>38</v>
      </c>
      <c r="G23" s="22" t="s">
        <v>38</v>
      </c>
      <c r="H23" s="22" t="s">
        <v>38</v>
      </c>
      <c r="I23" s="22" t="s">
        <v>38</v>
      </c>
      <c r="J23" s="21" t="s">
        <v>38</v>
      </c>
      <c r="K23" s="21" t="s">
        <v>38</v>
      </c>
      <c r="L23" s="22" t="s">
        <v>38</v>
      </c>
      <c r="M23" s="22" t="s">
        <v>38</v>
      </c>
      <c r="N23" s="22" t="s">
        <v>38</v>
      </c>
      <c r="O23" s="17" t="s">
        <v>38</v>
      </c>
    </row>
    <row r="24" spans="2:17" s="1" customFormat="1" x14ac:dyDescent="0.3">
      <c r="B24" s="19" t="s">
        <v>44</v>
      </c>
      <c r="C24" s="20" t="s">
        <v>31</v>
      </c>
      <c r="D24" s="20" t="s">
        <v>45</v>
      </c>
      <c r="E24" s="21">
        <f t="shared" ref="E24:N24" si="1">E21-E22</f>
        <v>1059544.7312799972</v>
      </c>
      <c r="F24" s="21">
        <f t="shared" si="1"/>
        <v>897946.7739930345</v>
      </c>
      <c r="G24" s="22">
        <f t="shared" si="1"/>
        <v>892946.1108971918</v>
      </c>
      <c r="H24" s="22">
        <f t="shared" si="1"/>
        <v>120.88685584390987</v>
      </c>
      <c r="I24" s="22">
        <f t="shared" si="1"/>
        <v>4879.7762399987469</v>
      </c>
      <c r="J24" s="21">
        <f t="shared" si="1"/>
        <v>1471065.7507307015</v>
      </c>
      <c r="K24" s="21">
        <f t="shared" si="1"/>
        <v>1376408.2649364199</v>
      </c>
      <c r="L24" s="22">
        <f t="shared" si="1"/>
        <v>1379595.5112364199</v>
      </c>
      <c r="M24" s="22">
        <f t="shared" si="1"/>
        <v>-1735.0526900000004</v>
      </c>
      <c r="N24" s="22">
        <f t="shared" si="1"/>
        <v>-1452.1936099990025</v>
      </c>
      <c r="O24" s="17" t="s">
        <v>38</v>
      </c>
      <c r="P24" s="24"/>
      <c r="Q24" s="24"/>
    </row>
    <row r="25" spans="2:17" s="1" customFormat="1" ht="37.5" x14ac:dyDescent="0.3">
      <c r="B25" s="26" t="s">
        <v>46</v>
      </c>
      <c r="C25" s="27" t="s">
        <v>31</v>
      </c>
      <c r="D25" s="27" t="s">
        <v>47</v>
      </c>
      <c r="E25" s="21">
        <v>30776.467000000001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v>61505.676939999998</v>
      </c>
      <c r="K25" s="21">
        <v>0</v>
      </c>
      <c r="L25" s="21">
        <v>0</v>
      </c>
      <c r="M25" s="21">
        <v>0</v>
      </c>
      <c r="N25" s="22">
        <v>0</v>
      </c>
      <c r="O25" s="17" t="s">
        <v>41</v>
      </c>
      <c r="P25" s="24"/>
      <c r="Q25" s="24"/>
    </row>
    <row r="26" spans="2:17" s="1" customFormat="1" ht="56.25" x14ac:dyDescent="0.3">
      <c r="B26" s="26" t="s">
        <v>48</v>
      </c>
      <c r="C26" s="27" t="s">
        <v>31</v>
      </c>
      <c r="D26" s="27" t="s">
        <v>49</v>
      </c>
      <c r="E26" s="21">
        <v>899276.90242000006</v>
      </c>
      <c r="F26" s="21">
        <v>167545.85</v>
      </c>
      <c r="G26" s="21">
        <v>167264.61927</v>
      </c>
      <c r="H26" s="21">
        <v>281.23072999999999</v>
      </c>
      <c r="I26" s="22">
        <f>F26-G26-H26</f>
        <v>1.0231815394945443E-11</v>
      </c>
      <c r="J26" s="21">
        <v>601562.59985</v>
      </c>
      <c r="K26" s="21">
        <v>114503.38</v>
      </c>
      <c r="L26" s="22">
        <v>114222.14930235699</v>
      </c>
      <c r="M26" s="22">
        <v>281.23069764328801</v>
      </c>
      <c r="N26" s="22">
        <v>-2.7620217224466599E-10</v>
      </c>
      <c r="O26" s="17" t="s">
        <v>50</v>
      </c>
      <c r="P26" s="24"/>
      <c r="Q26" s="24"/>
    </row>
    <row r="27" spans="2:17" s="1" customFormat="1" ht="65.099999999999994" customHeight="1" x14ac:dyDescent="0.3">
      <c r="B27" s="26" t="s">
        <v>51</v>
      </c>
      <c r="C27" s="27" t="s">
        <v>31</v>
      </c>
      <c r="D27" s="27" t="s">
        <v>52</v>
      </c>
      <c r="E27" s="21">
        <v>216069.47291999994</v>
      </c>
      <c r="F27" s="21">
        <v>115155.15983762708</v>
      </c>
      <c r="G27" s="21">
        <v>19042.206687627124</v>
      </c>
      <c r="H27" s="21">
        <v>1311.70363</v>
      </c>
      <c r="I27" s="22">
        <f>F27-G27-H27</f>
        <v>94801.249519999954</v>
      </c>
      <c r="J27" s="21">
        <v>279626.67862999998</v>
      </c>
      <c r="K27" s="21">
        <v>103568.952288644</v>
      </c>
      <c r="L27" s="21">
        <v>18410.288948644102</v>
      </c>
      <c r="M27" s="21">
        <v>1300</v>
      </c>
      <c r="N27" s="22">
        <v>83858.663339999897</v>
      </c>
      <c r="O27" s="23" t="s">
        <v>53</v>
      </c>
      <c r="P27" s="24"/>
      <c r="Q27" s="24"/>
    </row>
    <row r="28" spans="2:17" s="1" customFormat="1" ht="65.099999999999994" customHeight="1" x14ac:dyDescent="0.3">
      <c r="B28" s="26" t="s">
        <v>54</v>
      </c>
      <c r="C28" s="27" t="s">
        <v>31</v>
      </c>
      <c r="D28" s="27" t="s">
        <v>55</v>
      </c>
      <c r="E28" s="21">
        <v>636689.4159599999</v>
      </c>
      <c r="F28" s="21">
        <v>430449.03661271173</v>
      </c>
      <c r="G28" s="21">
        <v>347327.06851435854</v>
      </c>
      <c r="H28" s="21">
        <v>814.9923271427524</v>
      </c>
      <c r="I28" s="22">
        <f>F28-G28-H28</f>
        <v>82306.975771210433</v>
      </c>
      <c r="J28" s="21">
        <v>361783.93739710603</v>
      </c>
      <c r="K28" s="21">
        <v>142555.903865272</v>
      </c>
      <c r="L28" s="21">
        <v>64295.706752771599</v>
      </c>
      <c r="M28" s="21">
        <v>578.43140507371504</v>
      </c>
      <c r="N28" s="22">
        <v>77681.765707426704</v>
      </c>
      <c r="O28" s="25"/>
      <c r="P28" s="24"/>
      <c r="Q28" s="24"/>
    </row>
    <row r="29" spans="2:17" s="1" customFormat="1" x14ac:dyDescent="0.3">
      <c r="B29" s="19" t="s">
        <v>56</v>
      </c>
      <c r="C29" s="20" t="s">
        <v>31</v>
      </c>
      <c r="D29" s="20" t="s">
        <v>57</v>
      </c>
      <c r="E29" s="21">
        <f t="shared" ref="E29:N29" si="2">E24+E25+E27-E26-E28</f>
        <v>-229575.647180003</v>
      </c>
      <c r="F29" s="21">
        <f t="shared" si="2"/>
        <v>415107.04721794988</v>
      </c>
      <c r="G29" s="22">
        <f t="shared" si="2"/>
        <v>397396.62980046036</v>
      </c>
      <c r="H29" s="22">
        <f t="shared" si="2"/>
        <v>336.36742870115745</v>
      </c>
      <c r="I29" s="22">
        <f t="shared" si="2"/>
        <v>17374.049988788247</v>
      </c>
      <c r="J29" s="21">
        <f t="shared" si="2"/>
        <v>848851.56905359542</v>
      </c>
      <c r="K29" s="21">
        <f t="shared" si="2"/>
        <v>1222917.9333597918</v>
      </c>
      <c r="L29" s="22">
        <f t="shared" si="2"/>
        <v>1219487.9441299355</v>
      </c>
      <c r="M29" s="22">
        <f t="shared" si="2"/>
        <v>-1294.7147927170035</v>
      </c>
      <c r="N29" s="22">
        <f t="shared" si="2"/>
        <v>4724.7040225744713</v>
      </c>
      <c r="O29" s="17" t="s">
        <v>38</v>
      </c>
      <c r="P29" s="24"/>
      <c r="Q29" s="24"/>
    </row>
    <row r="30" spans="2:17" s="1" customFormat="1" ht="37.5" x14ac:dyDescent="0.3">
      <c r="B30" s="19" t="s">
        <v>58</v>
      </c>
      <c r="C30" s="20" t="s">
        <v>31</v>
      </c>
      <c r="D30" s="20" t="s">
        <v>59</v>
      </c>
      <c r="E30" s="21">
        <v>91799.380172601508</v>
      </c>
      <c r="F30" s="21">
        <v>129987.39740269334</v>
      </c>
      <c r="G30" s="22">
        <v>118852.73575661299</v>
      </c>
      <c r="H30" s="22">
        <v>611.39533316914606</v>
      </c>
      <c r="I30" s="22">
        <f>F30-G30-H30</f>
        <v>10523.266312911202</v>
      </c>
      <c r="J30" s="21">
        <v>338946.81947350298</v>
      </c>
      <c r="K30" s="21">
        <v>294081.98399497702</v>
      </c>
      <c r="L30" s="22">
        <v>271075.18601096497</v>
      </c>
      <c r="M30" s="22">
        <v>236.486248210453</v>
      </c>
      <c r="N30" s="22">
        <v>22770.311735801799</v>
      </c>
      <c r="O30" s="17"/>
      <c r="P30" s="24"/>
      <c r="Q30" s="24"/>
    </row>
    <row r="31" spans="2:17" s="1" customFormat="1" x14ac:dyDescent="0.3">
      <c r="B31" s="19" t="s">
        <v>60</v>
      </c>
      <c r="C31" s="20" t="s">
        <v>31</v>
      </c>
      <c r="D31" s="20" t="s">
        <v>61</v>
      </c>
      <c r="E31" s="21">
        <f t="shared" ref="E31:N31" si="3">E29-E30</f>
        <v>-321375.02735260449</v>
      </c>
      <c r="F31" s="21">
        <f t="shared" si="3"/>
        <v>285119.64981525653</v>
      </c>
      <c r="G31" s="22">
        <f t="shared" si="3"/>
        <v>278543.89404384734</v>
      </c>
      <c r="H31" s="22">
        <f t="shared" si="3"/>
        <v>-275.02790446798861</v>
      </c>
      <c r="I31" s="22">
        <f t="shared" si="3"/>
        <v>6850.7836758770445</v>
      </c>
      <c r="J31" s="21">
        <f t="shared" si="3"/>
        <v>509904.74958009244</v>
      </c>
      <c r="K31" s="21">
        <f t="shared" si="3"/>
        <v>928835.94936481467</v>
      </c>
      <c r="L31" s="22">
        <f t="shared" si="3"/>
        <v>948412.75811897055</v>
      </c>
      <c r="M31" s="22">
        <f t="shared" si="3"/>
        <v>-1531.2010409274565</v>
      </c>
      <c r="N31" s="22">
        <f t="shared" si="3"/>
        <v>-18045.607713227328</v>
      </c>
      <c r="O31" s="17" t="s">
        <v>38</v>
      </c>
      <c r="P31" s="24"/>
      <c r="Q31" s="24"/>
    </row>
    <row r="32" spans="2:17" s="1" customFormat="1" x14ac:dyDescent="0.3">
      <c r="B32" s="19" t="s">
        <v>62</v>
      </c>
      <c r="C32" s="27"/>
      <c r="D32" s="27"/>
      <c r="E32" s="28"/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7" s="1" customFormat="1" ht="55.5" customHeight="1" x14ac:dyDescent="0.3">
      <c r="B33" s="26" t="s">
        <v>63</v>
      </c>
      <c r="C33" s="27" t="s">
        <v>31</v>
      </c>
      <c r="D33" s="27" t="s">
        <v>64</v>
      </c>
      <c r="E33" s="21">
        <v>7188.63</v>
      </c>
      <c r="F33" s="21">
        <v>2712</v>
      </c>
      <c r="G33" s="21">
        <v>2618.5</v>
      </c>
      <c r="H33" s="21">
        <v>62</v>
      </c>
      <c r="I33" s="22">
        <f>F33-G33-H33</f>
        <v>31.5</v>
      </c>
      <c r="J33" s="21">
        <v>4007.37</v>
      </c>
      <c r="K33" s="21">
        <v>1813</v>
      </c>
      <c r="L33" s="21">
        <v>0</v>
      </c>
      <c r="M33" s="21">
        <v>1300</v>
      </c>
      <c r="N33" s="22">
        <v>513</v>
      </c>
      <c r="O33" s="17"/>
    </row>
    <row r="34" spans="2:17" s="1" customFormat="1" ht="48.75" customHeight="1" x14ac:dyDescent="0.3">
      <c r="B34" s="26" t="s">
        <v>65</v>
      </c>
      <c r="C34" s="27" t="s">
        <v>31</v>
      </c>
      <c r="D34" s="27" t="s">
        <v>66</v>
      </c>
      <c r="E34" s="21">
        <v>49130.331860000006</v>
      </c>
      <c r="F34" s="21">
        <v>12353.437224915257</v>
      </c>
      <c r="G34" s="21">
        <v>12353.437224915257</v>
      </c>
      <c r="H34" s="31" t="s">
        <v>38</v>
      </c>
      <c r="I34" s="31" t="s">
        <v>38</v>
      </c>
      <c r="J34" s="21">
        <v>5735.5842599999996</v>
      </c>
      <c r="K34" s="21">
        <v>5446.1630164406797</v>
      </c>
      <c r="L34" s="21">
        <v>5446.1630164406797</v>
      </c>
      <c r="M34" s="31" t="s">
        <v>38</v>
      </c>
      <c r="N34" s="31" t="s">
        <v>38</v>
      </c>
      <c r="O34" s="17" t="s">
        <v>67</v>
      </c>
      <c r="P34" s="24"/>
      <c r="Q34" s="24"/>
    </row>
    <row r="35" spans="2:17" s="1" customFormat="1" x14ac:dyDescent="0.3">
      <c r="E35" s="32"/>
    </row>
    <row r="36" spans="2:17" s="1" customFormat="1" x14ac:dyDescent="0.3">
      <c r="B36" s="33" t="s">
        <v>68</v>
      </c>
      <c r="K36" s="24"/>
      <c r="L36" s="24"/>
    </row>
    <row r="37" spans="2:17" s="1" customFormat="1" ht="60.75" customHeight="1" x14ac:dyDescent="0.3">
      <c r="B37" s="7" t="s">
        <v>69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s="1" customFormat="1" ht="21.75" customHeight="1" x14ac:dyDescent="0.3">
      <c r="B38" s="7" t="s">
        <v>70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s="1" customFormat="1" x14ac:dyDescent="0.3">
      <c r="B40" s="33" t="s">
        <v>71</v>
      </c>
    </row>
    <row r="41" spans="2:17" s="1" customFormat="1" x14ac:dyDescent="0.3">
      <c r="B41" s="34" t="s">
        <v>72</v>
      </c>
    </row>
    <row r="42" spans="2:17" s="1" customFormat="1" x14ac:dyDescent="0.3">
      <c r="B42" s="34" t="s">
        <v>73</v>
      </c>
    </row>
    <row r="43" spans="2:17" s="1" customFormat="1" ht="20.25" x14ac:dyDescent="0.3">
      <c r="J43" s="35"/>
      <c r="K43" s="35"/>
      <c r="L43" s="35"/>
      <c r="M43" s="35"/>
      <c r="N43" s="35"/>
      <c r="O43" s="35"/>
    </row>
    <row r="44" spans="2:17" s="1" customFormat="1" ht="20.25" x14ac:dyDescent="0.3">
      <c r="J44" s="35"/>
      <c r="K44" s="35"/>
      <c r="L44" s="35"/>
      <c r="M44" s="35"/>
      <c r="N44" s="35"/>
      <c r="O44" s="35"/>
    </row>
    <row r="45" spans="2:17" s="1" customFormat="1" ht="20.25" x14ac:dyDescent="0.3">
      <c r="J45" s="35"/>
      <c r="K45" s="35"/>
      <c r="L45" s="35"/>
      <c r="M45" s="35"/>
      <c r="N45" s="35"/>
      <c r="O45" s="35"/>
    </row>
    <row r="46" spans="2:17" s="1" customFormat="1" ht="26.25" x14ac:dyDescent="0.4">
      <c r="B46" s="36" t="s">
        <v>74</v>
      </c>
      <c r="J46" s="35"/>
      <c r="K46" s="35"/>
      <c r="L46" s="37"/>
      <c r="M46" s="37"/>
      <c r="N46" s="38" t="s">
        <v>75</v>
      </c>
      <c r="O46" s="35"/>
    </row>
    <row r="47" spans="2:17" s="1" customFormat="1" ht="26.25" x14ac:dyDescent="0.4">
      <c r="B47" s="36"/>
      <c r="J47" s="35"/>
      <c r="K47" s="35"/>
      <c r="L47" s="39" t="s">
        <v>76</v>
      </c>
      <c r="M47" s="39"/>
      <c r="N47" s="40"/>
      <c r="O47" s="39"/>
    </row>
    <row r="48" spans="2:17" s="1" customFormat="1" ht="26.25" x14ac:dyDescent="0.4">
      <c r="B48" s="36"/>
      <c r="J48" s="35"/>
      <c r="K48" s="35"/>
      <c r="L48" s="39"/>
      <c r="M48" s="39"/>
      <c r="N48" s="40"/>
      <c r="O48" s="39"/>
    </row>
    <row r="49" spans="2:15" s="1" customFormat="1" ht="26.25" x14ac:dyDescent="0.4">
      <c r="B49" s="36"/>
      <c r="J49" s="35"/>
      <c r="K49" s="35"/>
      <c r="L49" s="39"/>
      <c r="M49" s="39"/>
      <c r="N49" s="40"/>
      <c r="O49" s="39"/>
    </row>
    <row r="50" spans="2:15" s="1" customFormat="1" ht="26.25" x14ac:dyDescent="0.4">
      <c r="B50" s="36" t="s">
        <v>77</v>
      </c>
      <c r="J50" s="35"/>
      <c r="K50" s="35"/>
      <c r="L50" s="37"/>
      <c r="M50" s="37"/>
      <c r="N50" s="38" t="s">
        <v>78</v>
      </c>
      <c r="O50" s="35"/>
    </row>
    <row r="51" spans="2:15" s="1" customFormat="1" ht="20.25" x14ac:dyDescent="0.3">
      <c r="J51" s="35"/>
      <c r="K51" s="35"/>
      <c r="L51" s="39" t="s">
        <v>76</v>
      </c>
      <c r="M51" s="39"/>
      <c r="O51" s="39"/>
    </row>
    <row r="52" spans="2:15" s="41" customFormat="1" x14ac:dyDescent="0.3">
      <c r="C52" s="42"/>
      <c r="D52" s="43" t="s">
        <v>79</v>
      </c>
      <c r="E52" s="44"/>
      <c r="F52" s="42"/>
      <c r="G52" s="42"/>
      <c r="H52" s="42"/>
      <c r="I52" s="42"/>
      <c r="J52" s="44"/>
      <c r="K52" s="42"/>
      <c r="L52" s="42"/>
    </row>
    <row r="53" spans="2:15" s="1" customFormat="1" x14ac:dyDescent="0.3">
      <c r="C53" s="42"/>
      <c r="D53" s="43" t="s">
        <v>80</v>
      </c>
      <c r="E53" s="44"/>
      <c r="F53" s="42" t="s">
        <v>81</v>
      </c>
      <c r="G53" s="42"/>
      <c r="H53" s="42"/>
      <c r="I53" s="42"/>
      <c r="J53" s="44"/>
      <c r="K53" s="42" t="s">
        <v>81</v>
      </c>
      <c r="L53" s="42"/>
    </row>
    <row r="55" spans="2:15" s="1" customFormat="1" x14ac:dyDescent="0.3">
      <c r="B55" s="45"/>
    </row>
    <row r="56" spans="2:15" s="1" customFormat="1" x14ac:dyDescent="0.3">
      <c r="B56" s="45"/>
    </row>
    <row r="57" spans="2:15" s="1" customFormat="1" x14ac:dyDescent="0.3">
      <c r="B57" s="45"/>
    </row>
    <row r="58" spans="2:15" s="1" customFormat="1" x14ac:dyDescent="0.3">
      <c r="B58" s="45"/>
    </row>
    <row r="59" spans="2:15" s="1" customFormat="1" x14ac:dyDescent="0.3">
      <c r="B59" s="45"/>
    </row>
    <row r="60" spans="2:15" s="1" customFormat="1" x14ac:dyDescent="0.3">
      <c r="B60" s="45"/>
    </row>
    <row r="61" spans="2:15" s="1" customFormat="1" x14ac:dyDescent="0.3">
      <c r="B61" s="45"/>
    </row>
    <row r="62" spans="2:15" s="1" customFormat="1" x14ac:dyDescent="0.3">
      <c r="B62" s="45"/>
    </row>
    <row r="63" spans="2:15" s="1" customFormat="1" x14ac:dyDescent="0.3">
      <c r="B63" s="45"/>
    </row>
    <row r="64" spans="2:15" s="1" customFormat="1" x14ac:dyDescent="0.3">
      <c r="B64" s="45"/>
    </row>
    <row r="65" spans="2:2" s="1" customFormat="1" x14ac:dyDescent="0.3">
      <c r="B65" s="45"/>
    </row>
    <row r="66" spans="2:2" s="1" customFormat="1" x14ac:dyDescent="0.3">
      <c r="B66" s="45"/>
    </row>
    <row r="67" spans="2:2" s="1" customFormat="1" x14ac:dyDescent="0.3">
      <c r="B67" s="45"/>
    </row>
    <row r="68" spans="2:2" s="1" customFormat="1" x14ac:dyDescent="0.3">
      <c r="B68" s="45"/>
    </row>
    <row r="69" spans="2:2" s="1" customFormat="1" x14ac:dyDescent="0.3">
      <c r="B69" s="45"/>
    </row>
    <row r="70" spans="2:2" s="1" customFormat="1" x14ac:dyDescent="0.3">
      <c r="B70" s="45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S107"/>
  <sheetViews>
    <sheetView showGridLines="0" view="pageBreakPreview" topLeftCell="A13" zoomScale="60" zoomScaleNormal="55" workbookViewId="0">
      <pane xSplit="4" ySplit="6" topLeftCell="E76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s="1" customFormat="1" ht="12.75" customHeight="1" x14ac:dyDescent="0.3"/>
    <row r="2" spans="2:17" s="1" customFormat="1" ht="20.25" x14ac:dyDescent="0.3">
      <c r="Q2" s="2" t="s">
        <v>82</v>
      </c>
    </row>
    <row r="4" spans="2:17" s="1" customFormat="1" ht="51" x14ac:dyDescent="0.3">
      <c r="B4" s="46" t="s">
        <v>83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s="1" customFormat="1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1" customFormat="1" x14ac:dyDescent="0.3">
      <c r="B9" s="6"/>
    </row>
    <row r="10" spans="2:17" s="1" customFormat="1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s="1" customFormat="1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s="1" customFormat="1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s="1" customFormat="1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s="1" customFormat="1" ht="26.25" x14ac:dyDescent="0.4">
      <c r="B14" s="6" t="s">
        <v>15</v>
      </c>
      <c r="F14" s="24"/>
      <c r="H14" s="8"/>
      <c r="I14" s="8"/>
      <c r="J14" s="8"/>
      <c r="K14" s="8"/>
      <c r="L14" s="8"/>
      <c r="M14" s="9" t="str">
        <f>'1.1. АЭС'!J14</f>
        <v>9 месяцев 2015 года</v>
      </c>
      <c r="N14" s="10"/>
      <c r="O14" s="10"/>
      <c r="P14" s="10"/>
      <c r="Q14" s="10"/>
    </row>
    <row r="15" spans="2:17" s="1" customFormat="1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s="1" customFormat="1" ht="33" customHeight="1" x14ac:dyDescent="0.3">
      <c r="B16" s="47" t="s">
        <v>17</v>
      </c>
      <c r="C16" s="48" t="s">
        <v>18</v>
      </c>
      <c r="D16" s="48" t="s">
        <v>19</v>
      </c>
      <c r="E16" s="48" t="str">
        <f>'1.1. АЭС'!E16:E17</f>
        <v>За отчетный период, всего по предприятию (9 месяцев 2015 г. факт)</v>
      </c>
      <c r="F16" s="48" t="s">
        <v>84</v>
      </c>
      <c r="G16" s="49" t="s">
        <v>85</v>
      </c>
      <c r="H16" s="50"/>
      <c r="I16" s="50"/>
      <c r="J16" s="51"/>
      <c r="K16" s="48" t="str">
        <f>'1.1. АЭС'!J16:J17</f>
        <v>За аналогичный период предыдущего года, всего по предприятию (9 месяцев 2014 г.факт)</v>
      </c>
      <c r="L16" s="48" t="s">
        <v>86</v>
      </c>
      <c r="M16" s="52" t="s">
        <v>87</v>
      </c>
      <c r="N16" s="50"/>
      <c r="O16" s="50"/>
      <c r="P16" s="51"/>
      <c r="Q16" s="53" t="s">
        <v>26</v>
      </c>
    </row>
    <row r="17" spans="2:19" s="1" customFormat="1" ht="149.25" customHeight="1" thickBot="1" x14ac:dyDescent="0.35">
      <c r="B17" s="54"/>
      <c r="C17" s="55"/>
      <c r="D17" s="55"/>
      <c r="E17" s="55"/>
      <c r="F17" s="55"/>
      <c r="G17" s="56" t="s">
        <v>27</v>
      </c>
      <c r="H17" s="57" t="s">
        <v>28</v>
      </c>
      <c r="I17" s="57" t="s">
        <v>88</v>
      </c>
      <c r="J17" s="58" t="s">
        <v>29</v>
      </c>
      <c r="K17" s="55"/>
      <c r="L17" s="55"/>
      <c r="M17" s="59" t="s">
        <v>27</v>
      </c>
      <c r="N17" s="57" t="s">
        <v>28</v>
      </c>
      <c r="O17" s="57" t="s">
        <v>88</v>
      </c>
      <c r="P17" s="58" t="s">
        <v>29</v>
      </c>
      <c r="Q17" s="60"/>
    </row>
    <row r="18" spans="2:19" s="68" customFormat="1" ht="38.25" thickBot="1" x14ac:dyDescent="0.35">
      <c r="B18" s="61">
        <v>1</v>
      </c>
      <c r="C18" s="62">
        <v>2</v>
      </c>
      <c r="D18" s="62">
        <v>3</v>
      </c>
      <c r="E18" s="62">
        <v>4</v>
      </c>
      <c r="F18" s="62">
        <v>5</v>
      </c>
      <c r="G18" s="63">
        <v>6</v>
      </c>
      <c r="H18" s="64">
        <v>7</v>
      </c>
      <c r="I18" s="64" t="s">
        <v>89</v>
      </c>
      <c r="J18" s="65">
        <v>9</v>
      </c>
      <c r="K18" s="62">
        <v>10</v>
      </c>
      <c r="L18" s="62">
        <v>11</v>
      </c>
      <c r="M18" s="66">
        <v>12</v>
      </c>
      <c r="N18" s="64">
        <v>13</v>
      </c>
      <c r="O18" s="64" t="s">
        <v>90</v>
      </c>
      <c r="P18" s="65">
        <v>15</v>
      </c>
      <c r="Q18" s="67">
        <v>16</v>
      </c>
    </row>
    <row r="19" spans="2:19" s="33" customFormat="1" ht="56.25" x14ac:dyDescent="0.3">
      <c r="B19" s="69" t="s">
        <v>91</v>
      </c>
      <c r="C19" s="70" t="s">
        <v>31</v>
      </c>
      <c r="D19" s="70" t="s">
        <v>55</v>
      </c>
      <c r="E19" s="71">
        <f>E20+E28+E33+E41+E42+E43+E46+E47+E48</f>
        <v>18664977.719309997</v>
      </c>
      <c r="F19" s="71">
        <f>F20+F28+F33+F41+F42+F43+F46+F47+F48</f>
        <v>5626922.7403869638</v>
      </c>
      <c r="G19" s="72">
        <f>G20+G28+G33+G41+G42+G43+G46+G47+G48</f>
        <v>5560281.6583528072</v>
      </c>
      <c r="H19" s="73">
        <f>H20+H28+H33+H41+H42+H43+H46+H47+H48</f>
        <v>21772.997494156083</v>
      </c>
      <c r="I19" s="73">
        <f>G19+H19</f>
        <v>5582054.6558469636</v>
      </c>
      <c r="J19" s="74">
        <f>F19-I19</f>
        <v>44868.084540000185</v>
      </c>
      <c r="K19" s="71">
        <f>K20+K28+K33+K41+K42+K43+K46+K47+K48</f>
        <v>16906675.930901904</v>
      </c>
      <c r="L19" s="71">
        <f>L20+L28+L33+L41+L42+L43+L46+L47+L48</f>
        <v>5142698.8736100001</v>
      </c>
      <c r="M19" s="72">
        <f>M20+M28+M33+M41+M42+M43+M46+M47+M48</f>
        <v>5080137.8493023561</v>
      </c>
      <c r="N19" s="73">
        <f>N20+N28+N33+N41+N42+N43+N46+N47+N48</f>
        <v>20266.230697643285</v>
      </c>
      <c r="O19" s="73">
        <f>M19+N19</f>
        <v>5100404.0799999991</v>
      </c>
      <c r="P19" s="74">
        <f>L19-O19</f>
        <v>42294.793610000983</v>
      </c>
      <c r="Q19" s="75" t="s">
        <v>33</v>
      </c>
    </row>
    <row r="20" spans="2:19" s="33" customFormat="1" ht="37.5" x14ac:dyDescent="0.3">
      <c r="B20" s="76" t="s">
        <v>92</v>
      </c>
      <c r="C20" s="77" t="s">
        <v>31</v>
      </c>
      <c r="D20" s="77" t="s">
        <v>57</v>
      </c>
      <c r="E20" s="78">
        <f>E21+E22+E27</f>
        <v>2911692.5734523921</v>
      </c>
      <c r="F20" s="78">
        <f>F21+F22+F27</f>
        <v>852405.55669457628</v>
      </c>
      <c r="G20" s="79">
        <f>G21+G22+G27</f>
        <v>836719.38806457631</v>
      </c>
      <c r="H20" s="21">
        <f>H21+H22+H27</f>
        <v>957.71053999999992</v>
      </c>
      <c r="I20" s="21">
        <f t="shared" ref="I20:I54" si="0">G20+H20</f>
        <v>837677.09860457631</v>
      </c>
      <c r="J20" s="80">
        <f t="shared" ref="J20:J65" si="1">F20-I20</f>
        <v>14728.458089999971</v>
      </c>
      <c r="K20" s="78">
        <f>K21+K22+K27</f>
        <v>2388390.2032899992</v>
      </c>
      <c r="L20" s="78">
        <f>L21+L22+L27</f>
        <v>736000.88000000012</v>
      </c>
      <c r="M20" s="81">
        <f>M21+M22+M27</f>
        <v>721769.09000000008</v>
      </c>
      <c r="N20" s="21">
        <f>N21+N22+N27</f>
        <v>966.56</v>
      </c>
      <c r="O20" s="21">
        <f t="shared" ref="O20:O54" si="2">M20+N20</f>
        <v>722735.65000000014</v>
      </c>
      <c r="P20" s="80">
        <f t="shared" ref="P20:P54" si="3">L20-O20</f>
        <v>13265.229999999981</v>
      </c>
      <c r="Q20" s="82"/>
      <c r="R20" s="83"/>
      <c r="S20" s="83"/>
    </row>
    <row r="21" spans="2:19" s="1" customFormat="1" x14ac:dyDescent="0.3">
      <c r="B21" s="84" t="s">
        <v>93</v>
      </c>
      <c r="C21" s="85" t="s">
        <v>31</v>
      </c>
      <c r="D21" s="85" t="s">
        <v>94</v>
      </c>
      <c r="E21" s="86">
        <v>527112.09055999992</v>
      </c>
      <c r="F21" s="86">
        <v>149222.13093000001</v>
      </c>
      <c r="G21" s="87">
        <v>137046.90966</v>
      </c>
      <c r="H21" s="22">
        <v>609.93770999999992</v>
      </c>
      <c r="I21" s="22">
        <f t="shared" si="0"/>
        <v>137656.84737</v>
      </c>
      <c r="J21" s="88">
        <f t="shared" si="1"/>
        <v>11565.283560000011</v>
      </c>
      <c r="K21" s="86">
        <v>358321.29952</v>
      </c>
      <c r="L21" s="86">
        <v>142383.01999999999</v>
      </c>
      <c r="M21" s="89">
        <v>131776.53</v>
      </c>
      <c r="N21" s="22">
        <v>658.01</v>
      </c>
      <c r="O21" s="22">
        <f t="shared" si="2"/>
        <v>132434.54</v>
      </c>
      <c r="P21" s="88">
        <f t="shared" si="3"/>
        <v>9948.4799999999814</v>
      </c>
      <c r="Q21" s="82"/>
      <c r="R21" s="24"/>
      <c r="S21" s="24"/>
    </row>
    <row r="22" spans="2:19" s="1" customFormat="1" ht="75" x14ac:dyDescent="0.3">
      <c r="B22" s="84" t="s">
        <v>95</v>
      </c>
      <c r="C22" s="85" t="s">
        <v>31</v>
      </c>
      <c r="D22" s="85" t="s">
        <v>96</v>
      </c>
      <c r="E22" s="86">
        <f>SUM(E23:E26)</f>
        <v>2219549.224002392</v>
      </c>
      <c r="F22" s="86">
        <f>SUM(F23:F26)</f>
        <v>639562.2244745763</v>
      </c>
      <c r="G22" s="87">
        <f>SUM(G23:G26)</f>
        <v>639562.2244745763</v>
      </c>
      <c r="H22" s="22">
        <f>SUM(H23:H26)</f>
        <v>0</v>
      </c>
      <c r="I22" s="22">
        <f t="shared" si="0"/>
        <v>639562.2244745763</v>
      </c>
      <c r="J22" s="88">
        <f t="shared" si="1"/>
        <v>0</v>
      </c>
      <c r="K22" s="86">
        <f>SUM(K23:K26)</f>
        <v>1875111.5420899992</v>
      </c>
      <c r="L22" s="86">
        <f>SUM(L23:L26)</f>
        <v>532605.84000000008</v>
      </c>
      <c r="M22" s="89">
        <f>SUM(M23:M26)</f>
        <v>532605.84000000008</v>
      </c>
      <c r="N22" s="22">
        <f>SUM(N23:N26)</f>
        <v>0</v>
      </c>
      <c r="O22" s="22">
        <f t="shared" si="2"/>
        <v>532605.84000000008</v>
      </c>
      <c r="P22" s="88">
        <f t="shared" si="3"/>
        <v>0</v>
      </c>
      <c r="Q22" s="90"/>
      <c r="R22" s="24"/>
      <c r="S22" s="24"/>
    </row>
    <row r="23" spans="2:19" s="1" customFormat="1" x14ac:dyDescent="0.3">
      <c r="B23" s="91" t="s">
        <v>97</v>
      </c>
      <c r="C23" s="85" t="s">
        <v>31</v>
      </c>
      <c r="D23" s="85" t="s">
        <v>98</v>
      </c>
      <c r="E23" s="86">
        <v>693672.42900583346</v>
      </c>
      <c r="F23" s="86">
        <v>151380.58103828417</v>
      </c>
      <c r="G23" s="86">
        <v>151380.58103828417</v>
      </c>
      <c r="H23" s="86">
        <v>0</v>
      </c>
      <c r="I23" s="22">
        <f t="shared" si="0"/>
        <v>151380.58103828417</v>
      </c>
      <c r="J23" s="88">
        <f t="shared" si="1"/>
        <v>0</v>
      </c>
      <c r="K23" s="86">
        <v>580459.09265916306</v>
      </c>
      <c r="L23" s="86">
        <v>122967.77278755201</v>
      </c>
      <c r="M23" s="86">
        <v>122967.77278755201</v>
      </c>
      <c r="N23" s="86">
        <v>0</v>
      </c>
      <c r="O23" s="22">
        <f t="shared" si="2"/>
        <v>122967.77278755201</v>
      </c>
      <c r="P23" s="88">
        <f t="shared" si="3"/>
        <v>0</v>
      </c>
      <c r="Q23" s="92" t="s">
        <v>99</v>
      </c>
    </row>
    <row r="24" spans="2:19" s="1" customFormat="1" x14ac:dyDescent="0.3">
      <c r="B24" s="91" t="s">
        <v>100</v>
      </c>
      <c r="C24" s="85" t="s">
        <v>31</v>
      </c>
      <c r="D24" s="85" t="s">
        <v>98</v>
      </c>
      <c r="E24" s="86">
        <v>462779.71309754404</v>
      </c>
      <c r="F24" s="86">
        <v>133361.52568521796</v>
      </c>
      <c r="G24" s="86">
        <v>133361.52568521796</v>
      </c>
      <c r="H24" s="86">
        <v>0</v>
      </c>
      <c r="I24" s="22">
        <f t="shared" si="0"/>
        <v>133361.52568521796</v>
      </c>
      <c r="J24" s="88">
        <f t="shared" si="1"/>
        <v>0</v>
      </c>
      <c r="K24" s="86">
        <v>400809.46349528799</v>
      </c>
      <c r="L24" s="86">
        <v>113232.432385551</v>
      </c>
      <c r="M24" s="86">
        <v>113232.432385551</v>
      </c>
      <c r="N24" s="86">
        <v>0</v>
      </c>
      <c r="O24" s="22">
        <f t="shared" si="2"/>
        <v>113232.432385551</v>
      </c>
      <c r="P24" s="88">
        <f t="shared" si="3"/>
        <v>0</v>
      </c>
      <c r="Q24" s="93"/>
    </row>
    <row r="25" spans="2:19" s="1" customFormat="1" x14ac:dyDescent="0.3">
      <c r="B25" s="91" t="s">
        <v>101</v>
      </c>
      <c r="C25" s="85" t="s">
        <v>31</v>
      </c>
      <c r="D25" s="85" t="s">
        <v>98</v>
      </c>
      <c r="E25" s="86">
        <v>468551.52592944668</v>
      </c>
      <c r="F25" s="86">
        <v>160344.76100842134</v>
      </c>
      <c r="G25" s="86">
        <v>160344.76100842134</v>
      </c>
      <c r="H25" s="86">
        <v>0</v>
      </c>
      <c r="I25" s="22">
        <f t="shared" si="0"/>
        <v>160344.76100842134</v>
      </c>
      <c r="J25" s="88">
        <f t="shared" si="1"/>
        <v>0</v>
      </c>
      <c r="K25" s="86">
        <v>395539.235152309</v>
      </c>
      <c r="L25" s="86">
        <v>136619.49057340701</v>
      </c>
      <c r="M25" s="86">
        <v>136619.49057340701</v>
      </c>
      <c r="N25" s="86">
        <v>0</v>
      </c>
      <c r="O25" s="22">
        <f t="shared" si="2"/>
        <v>136619.49057340701</v>
      </c>
      <c r="P25" s="88">
        <f t="shared" si="3"/>
        <v>0</v>
      </c>
      <c r="Q25" s="93"/>
    </row>
    <row r="26" spans="2:19" s="1" customFormat="1" x14ac:dyDescent="0.3">
      <c r="B26" s="91" t="s">
        <v>102</v>
      </c>
      <c r="C26" s="85" t="s">
        <v>31</v>
      </c>
      <c r="D26" s="85" t="s">
        <v>98</v>
      </c>
      <c r="E26" s="86">
        <v>594545.55596956797</v>
      </c>
      <c r="F26" s="86">
        <v>194475.35674265286</v>
      </c>
      <c r="G26" s="86">
        <v>194475.35674265286</v>
      </c>
      <c r="H26" s="86">
        <v>0</v>
      </c>
      <c r="I26" s="22">
        <f t="shared" si="0"/>
        <v>194475.35674265286</v>
      </c>
      <c r="J26" s="88">
        <f t="shared" si="1"/>
        <v>0</v>
      </c>
      <c r="K26" s="86">
        <v>498303.75078323903</v>
      </c>
      <c r="L26" s="86">
        <v>159786.14425349</v>
      </c>
      <c r="M26" s="86">
        <v>159786.14425349</v>
      </c>
      <c r="N26" s="86">
        <v>0</v>
      </c>
      <c r="O26" s="22">
        <f t="shared" si="2"/>
        <v>159786.14425349</v>
      </c>
      <c r="P26" s="88">
        <f t="shared" si="3"/>
        <v>0</v>
      </c>
      <c r="Q26" s="94"/>
    </row>
    <row r="27" spans="2:19" s="1" customFormat="1" ht="37.5" x14ac:dyDescent="0.3">
      <c r="B27" s="84" t="s">
        <v>103</v>
      </c>
      <c r="C27" s="85" t="s">
        <v>31</v>
      </c>
      <c r="D27" s="85" t="s">
        <v>104</v>
      </c>
      <c r="E27" s="86">
        <v>165031.25889</v>
      </c>
      <c r="F27" s="86">
        <v>63621.201289999997</v>
      </c>
      <c r="G27" s="87">
        <v>60110.253929999999</v>
      </c>
      <c r="H27" s="22">
        <v>347.77283</v>
      </c>
      <c r="I27" s="22">
        <f t="shared" si="0"/>
        <v>60458.026760000001</v>
      </c>
      <c r="J27" s="88">
        <f t="shared" si="1"/>
        <v>3163.1745299999966</v>
      </c>
      <c r="K27" s="86">
        <v>154957.36168</v>
      </c>
      <c r="L27" s="86">
        <v>61012.02</v>
      </c>
      <c r="M27" s="89">
        <v>57386.720000000001</v>
      </c>
      <c r="N27" s="22">
        <v>308.55</v>
      </c>
      <c r="O27" s="22">
        <f t="shared" si="2"/>
        <v>57695.270000000004</v>
      </c>
      <c r="P27" s="88">
        <f t="shared" si="3"/>
        <v>3316.7499999999927</v>
      </c>
      <c r="Q27" s="95" t="s">
        <v>33</v>
      </c>
      <c r="R27" s="24"/>
      <c r="S27" s="24"/>
    </row>
    <row r="28" spans="2:19" s="33" customFormat="1" ht="45" customHeight="1" x14ac:dyDescent="0.3">
      <c r="B28" s="76" t="s">
        <v>105</v>
      </c>
      <c r="C28" s="77" t="s">
        <v>31</v>
      </c>
      <c r="D28" s="77" t="s">
        <v>59</v>
      </c>
      <c r="E28" s="78">
        <f>E29+E30+E31+E32</f>
        <v>7506965.5707799997</v>
      </c>
      <c r="F28" s="78">
        <f>F29+F30+F31+F32</f>
        <v>2376761.1845199997</v>
      </c>
      <c r="G28" s="79">
        <f>G29+G30+G31+G32</f>
        <v>2373713.7397699999</v>
      </c>
      <c r="H28" s="21">
        <f>H29+H30+H31+H32</f>
        <v>138.12009</v>
      </c>
      <c r="I28" s="21">
        <f t="shared" si="0"/>
        <v>2373851.8598599997</v>
      </c>
      <c r="J28" s="80">
        <f t="shared" si="1"/>
        <v>2909.3246599999256</v>
      </c>
      <c r="K28" s="78">
        <f>K29+K30+K31+K32</f>
        <v>7416073.2103800001</v>
      </c>
      <c r="L28" s="78">
        <f>L29+L30+L31+L32</f>
        <v>2318079.4299999997</v>
      </c>
      <c r="M28" s="81">
        <f>M29+M30+M31+M32</f>
        <v>2314811.0599999996</v>
      </c>
      <c r="N28" s="21">
        <f>N29+N30+N31+N32</f>
        <v>80.47</v>
      </c>
      <c r="O28" s="21">
        <f t="shared" si="2"/>
        <v>2314891.5299999998</v>
      </c>
      <c r="P28" s="80">
        <f t="shared" si="3"/>
        <v>3187.8999999999069</v>
      </c>
      <c r="Q28" s="96"/>
    </row>
    <row r="29" spans="2:19" s="1" customFormat="1" x14ac:dyDescent="0.3">
      <c r="B29" s="84" t="s">
        <v>106</v>
      </c>
      <c r="C29" s="85" t="s">
        <v>31</v>
      </c>
      <c r="D29" s="85" t="s">
        <v>107</v>
      </c>
      <c r="E29" s="86">
        <v>26595.746619999994</v>
      </c>
      <c r="F29" s="86">
        <v>7445.7614400000002</v>
      </c>
      <c r="G29" s="86">
        <v>7394.2691299999997</v>
      </c>
      <c r="H29" s="86">
        <v>22.152439999999999</v>
      </c>
      <c r="I29" s="21">
        <f t="shared" si="0"/>
        <v>7416.4215699999995</v>
      </c>
      <c r="J29" s="88">
        <f t="shared" si="1"/>
        <v>29.339870000000701</v>
      </c>
      <c r="K29" s="86">
        <v>21512.171350000001</v>
      </c>
      <c r="L29" s="86">
        <v>5979.94</v>
      </c>
      <c r="M29" s="89">
        <v>5953.49</v>
      </c>
      <c r="N29" s="22">
        <v>16.11</v>
      </c>
      <c r="O29" s="22">
        <f t="shared" si="2"/>
        <v>5969.5999999999995</v>
      </c>
      <c r="P29" s="88">
        <f t="shared" si="3"/>
        <v>10.340000000000146</v>
      </c>
      <c r="Q29" s="96"/>
      <c r="R29" s="24"/>
      <c r="S29" s="24"/>
    </row>
    <row r="30" spans="2:19" s="1" customFormat="1" x14ac:dyDescent="0.3">
      <c r="B30" s="84" t="s">
        <v>108</v>
      </c>
      <c r="C30" s="85" t="s">
        <v>31</v>
      </c>
      <c r="D30" s="85" t="s">
        <v>109</v>
      </c>
      <c r="E30" s="86">
        <v>3616816.9550299998</v>
      </c>
      <c r="F30" s="86">
        <v>1456365.0094899999</v>
      </c>
      <c r="G30" s="87">
        <v>1456365.0094899999</v>
      </c>
      <c r="H30" s="22">
        <v>0</v>
      </c>
      <c r="I30" s="22">
        <f t="shared" si="0"/>
        <v>1456365.0094899999</v>
      </c>
      <c r="J30" s="88">
        <f t="shared" si="1"/>
        <v>0</v>
      </c>
      <c r="K30" s="86">
        <v>3533068.69576</v>
      </c>
      <c r="L30" s="86">
        <v>1362647.15</v>
      </c>
      <c r="M30" s="89">
        <v>1362647.15</v>
      </c>
      <c r="N30" s="22">
        <v>0</v>
      </c>
      <c r="O30" s="22">
        <f t="shared" si="2"/>
        <v>1362647.15</v>
      </c>
      <c r="P30" s="88">
        <f t="shared" si="3"/>
        <v>0</v>
      </c>
      <c r="Q30" s="96"/>
      <c r="R30" s="24"/>
      <c r="S30" s="24"/>
    </row>
    <row r="31" spans="2:19" s="1" customFormat="1" ht="37.5" x14ac:dyDescent="0.3">
      <c r="B31" s="84" t="s">
        <v>110</v>
      </c>
      <c r="C31" s="85" t="s">
        <v>31</v>
      </c>
      <c r="D31" s="85" t="s">
        <v>111</v>
      </c>
      <c r="E31" s="86">
        <v>3622762.6968900003</v>
      </c>
      <c r="F31" s="86">
        <v>805351.45088999998</v>
      </c>
      <c r="G31" s="87">
        <v>805351.45088999998</v>
      </c>
      <c r="H31" s="22">
        <v>0</v>
      </c>
      <c r="I31" s="22">
        <f t="shared" si="0"/>
        <v>805351.45088999998</v>
      </c>
      <c r="J31" s="88">
        <f t="shared" si="1"/>
        <v>0</v>
      </c>
      <c r="K31" s="86">
        <v>3701503.4772299998</v>
      </c>
      <c r="L31" s="86">
        <v>874190.5</v>
      </c>
      <c r="M31" s="89">
        <v>874190.5</v>
      </c>
      <c r="N31" s="22">
        <v>0</v>
      </c>
      <c r="O31" s="22">
        <f t="shared" si="2"/>
        <v>874190.5</v>
      </c>
      <c r="P31" s="88">
        <f t="shared" si="3"/>
        <v>0</v>
      </c>
      <c r="Q31" s="96"/>
      <c r="R31" s="24"/>
      <c r="S31" s="24"/>
    </row>
    <row r="32" spans="2:19" s="1" customFormat="1" ht="42" customHeight="1" x14ac:dyDescent="0.3">
      <c r="B32" s="84" t="s">
        <v>112</v>
      </c>
      <c r="C32" s="85" t="s">
        <v>31</v>
      </c>
      <c r="D32" s="85" t="s">
        <v>113</v>
      </c>
      <c r="E32" s="86">
        <v>240790.17224000001</v>
      </c>
      <c r="F32" s="86">
        <v>107598.9627</v>
      </c>
      <c r="G32" s="87">
        <v>104603.01026000001</v>
      </c>
      <c r="H32" s="22">
        <v>115.96764999999999</v>
      </c>
      <c r="I32" s="22">
        <f t="shared" si="0"/>
        <v>104718.97791000002</v>
      </c>
      <c r="J32" s="88">
        <f t="shared" si="1"/>
        <v>2879.9847899999877</v>
      </c>
      <c r="K32" s="86">
        <v>159988.86603999999</v>
      </c>
      <c r="L32" s="86">
        <v>75261.84</v>
      </c>
      <c r="M32" s="89">
        <v>72019.92</v>
      </c>
      <c r="N32" s="22">
        <v>64.36</v>
      </c>
      <c r="O32" s="22">
        <f t="shared" si="2"/>
        <v>72084.28</v>
      </c>
      <c r="P32" s="88">
        <f t="shared" si="3"/>
        <v>3177.5599999999977</v>
      </c>
      <c r="Q32" s="96"/>
      <c r="R32" s="24"/>
      <c r="S32" s="24"/>
    </row>
    <row r="33" spans="2:19" s="33" customFormat="1" x14ac:dyDescent="0.3">
      <c r="B33" s="76" t="s">
        <v>114</v>
      </c>
      <c r="C33" s="77" t="s">
        <v>31</v>
      </c>
      <c r="D33" s="77" t="s">
        <v>61</v>
      </c>
      <c r="E33" s="78">
        <f>E34+E35+E36</f>
        <v>3837473.6298399898</v>
      </c>
      <c r="F33" s="78">
        <f>F34+F35+F36</f>
        <v>1114880.2200000011</v>
      </c>
      <c r="G33" s="79">
        <f>G34+G35+G36</f>
        <v>1083895.49</v>
      </c>
      <c r="H33" s="21">
        <f>H34+H35+H36</f>
        <v>13616.57</v>
      </c>
      <c r="I33" s="21">
        <f t="shared" si="0"/>
        <v>1097512.06</v>
      </c>
      <c r="J33" s="80">
        <f t="shared" si="1"/>
        <v>17368.16000000108</v>
      </c>
      <c r="K33" s="78">
        <f>K34+K35+K36</f>
        <v>3229840.3007555474</v>
      </c>
      <c r="L33" s="78">
        <f>L34+L35+L36</f>
        <v>946950.75114999898</v>
      </c>
      <c r="M33" s="81">
        <f>M34+M35+M36</f>
        <v>919684.86231</v>
      </c>
      <c r="N33" s="21">
        <f>N34+N35+N36</f>
        <v>11646.562839999999</v>
      </c>
      <c r="O33" s="21">
        <f t="shared" si="2"/>
        <v>931331.42515000002</v>
      </c>
      <c r="P33" s="80">
        <f t="shared" si="3"/>
        <v>15619.325999998953</v>
      </c>
      <c r="Q33" s="97"/>
    </row>
    <row r="34" spans="2:19" s="1" customFormat="1" x14ac:dyDescent="0.3">
      <c r="B34" s="91" t="s">
        <v>115</v>
      </c>
      <c r="C34" s="85" t="s">
        <v>31</v>
      </c>
      <c r="D34" s="85" t="s">
        <v>98</v>
      </c>
      <c r="E34" s="86">
        <v>1069171.78848333</v>
      </c>
      <c r="F34" s="86">
        <v>292384.57045160199</v>
      </c>
      <c r="G34" s="86">
        <v>285442.493140804</v>
      </c>
      <c r="H34" s="86">
        <v>4652.76707657926</v>
      </c>
      <c r="I34" s="22">
        <f t="shared" si="0"/>
        <v>290095.26021738327</v>
      </c>
      <c r="J34" s="88">
        <f t="shared" si="1"/>
        <v>2289.3102342187194</v>
      </c>
      <c r="K34" s="86">
        <v>925624.57326603599</v>
      </c>
      <c r="L34" s="86">
        <v>255553.37521960199</v>
      </c>
      <c r="M34" s="89">
        <v>250399.87150987401</v>
      </c>
      <c r="N34" s="22">
        <v>3166.0334923242899</v>
      </c>
      <c r="O34" s="22">
        <f t="shared" si="2"/>
        <v>253565.9050021983</v>
      </c>
      <c r="P34" s="88">
        <f t="shared" si="3"/>
        <v>1987.4702174036938</v>
      </c>
      <c r="Q34" s="92" t="s">
        <v>99</v>
      </c>
    </row>
    <row r="35" spans="2:19" s="1" customFormat="1" x14ac:dyDescent="0.3">
      <c r="B35" s="91" t="s">
        <v>116</v>
      </c>
      <c r="C35" s="85" t="s">
        <v>31</v>
      </c>
      <c r="D35" s="85" t="s">
        <v>98</v>
      </c>
      <c r="E35" s="86">
        <v>1108107.3448971401</v>
      </c>
      <c r="F35" s="86">
        <v>280640.80966754199</v>
      </c>
      <c r="G35" s="86">
        <v>267343.108731538</v>
      </c>
      <c r="H35" s="86">
        <v>4701.8009216485898</v>
      </c>
      <c r="I35" s="22">
        <f t="shared" si="0"/>
        <v>272044.90965318657</v>
      </c>
      <c r="J35" s="88">
        <f t="shared" si="1"/>
        <v>8595.9000143554294</v>
      </c>
      <c r="K35" s="86">
        <v>927008.32679600106</v>
      </c>
      <c r="L35" s="86">
        <v>239192.554486815</v>
      </c>
      <c r="M35" s="89">
        <v>227524.37721145601</v>
      </c>
      <c r="N35" s="22">
        <v>3828.11282326632</v>
      </c>
      <c r="O35" s="22">
        <f t="shared" si="2"/>
        <v>231352.49003472234</v>
      </c>
      <c r="P35" s="88">
        <f t="shared" si="3"/>
        <v>7840.064452092658</v>
      </c>
      <c r="Q35" s="98"/>
    </row>
    <row r="36" spans="2:19" s="1" customFormat="1" x14ac:dyDescent="0.3">
      <c r="B36" s="91" t="s">
        <v>117</v>
      </c>
      <c r="C36" s="85" t="s">
        <v>31</v>
      </c>
      <c r="D36" s="85" t="s">
        <v>98</v>
      </c>
      <c r="E36" s="86">
        <v>1660194.49645952</v>
      </c>
      <c r="F36" s="86">
        <v>541854.83988085703</v>
      </c>
      <c r="G36" s="86">
        <v>531109.88812765805</v>
      </c>
      <c r="H36" s="86">
        <v>4262.0020017721499</v>
      </c>
      <c r="I36" s="22">
        <f t="shared" si="0"/>
        <v>535371.89012943022</v>
      </c>
      <c r="J36" s="88">
        <f t="shared" si="1"/>
        <v>6482.9497514268151</v>
      </c>
      <c r="K36" s="86">
        <v>1377207.40069351</v>
      </c>
      <c r="L36" s="86">
        <v>452204.82144358201</v>
      </c>
      <c r="M36" s="89">
        <v>441760.61358866998</v>
      </c>
      <c r="N36" s="22">
        <v>4652.4165244093901</v>
      </c>
      <c r="O36" s="22">
        <f t="shared" si="2"/>
        <v>446413.03011307935</v>
      </c>
      <c r="P36" s="88">
        <f t="shared" si="3"/>
        <v>5791.7913305026595</v>
      </c>
      <c r="Q36" s="98"/>
    </row>
    <row r="37" spans="2:19" s="1" customFormat="1" ht="56.25" x14ac:dyDescent="0.3">
      <c r="B37" s="99" t="s">
        <v>118</v>
      </c>
      <c r="C37" s="85" t="s">
        <v>119</v>
      </c>
      <c r="D37" s="85" t="s">
        <v>98</v>
      </c>
      <c r="E37" s="86">
        <f>E38+E39+E40</f>
        <v>7312.3123333333306</v>
      </c>
      <c r="F37" s="86">
        <f>F38+F39+F40</f>
        <v>2252.2400000000002</v>
      </c>
      <c r="G37" s="87">
        <f>G38+G39+G40</f>
        <v>2162.9</v>
      </c>
      <c r="H37" s="22">
        <f>H38+H39+H40</f>
        <v>28</v>
      </c>
      <c r="I37" s="22">
        <f t="shared" si="0"/>
        <v>2190.9</v>
      </c>
      <c r="J37" s="88">
        <f t="shared" si="1"/>
        <v>61.340000000000146</v>
      </c>
      <c r="K37" s="86">
        <f>K38+K39+K40</f>
        <v>7131.2453333333397</v>
      </c>
      <c r="L37" s="86">
        <f>L38+L39+L40</f>
        <v>2221.5500000000002</v>
      </c>
      <c r="M37" s="89">
        <f>M38+M39+M40</f>
        <v>2128.94</v>
      </c>
      <c r="N37" s="22">
        <f>N38+N39+N40</f>
        <v>28.3</v>
      </c>
      <c r="O37" s="22">
        <f t="shared" si="2"/>
        <v>2157.2400000000002</v>
      </c>
      <c r="P37" s="88">
        <f t="shared" si="3"/>
        <v>64.309999999999945</v>
      </c>
      <c r="Q37" s="98"/>
    </row>
    <row r="38" spans="2:19" s="1" customFormat="1" x14ac:dyDescent="0.3">
      <c r="B38" s="91" t="s">
        <v>115</v>
      </c>
      <c r="C38" s="85" t="s">
        <v>119</v>
      </c>
      <c r="D38" s="85" t="s">
        <v>98</v>
      </c>
      <c r="E38" s="86">
        <v>1199.9736666666699</v>
      </c>
      <c r="F38" s="86">
        <v>374.04</v>
      </c>
      <c r="G38" s="87">
        <v>362.03</v>
      </c>
      <c r="H38" s="22">
        <v>6.5</v>
      </c>
      <c r="I38" s="22">
        <f t="shared" si="0"/>
        <v>368.53</v>
      </c>
      <c r="J38" s="88">
        <f t="shared" si="1"/>
        <v>5.5100000000000477</v>
      </c>
      <c r="K38" s="86">
        <v>1177.046</v>
      </c>
      <c r="L38" s="86">
        <v>373.8</v>
      </c>
      <c r="M38" s="89">
        <v>363.7</v>
      </c>
      <c r="N38" s="22">
        <v>4.5</v>
      </c>
      <c r="O38" s="22">
        <f t="shared" si="2"/>
        <v>368.2</v>
      </c>
      <c r="P38" s="88">
        <f t="shared" si="3"/>
        <v>5.6000000000000227</v>
      </c>
      <c r="Q38" s="98"/>
    </row>
    <row r="39" spans="2:19" s="1" customFormat="1" x14ac:dyDescent="0.3">
      <c r="B39" s="91" t="s">
        <v>116</v>
      </c>
      <c r="C39" s="85" t="s">
        <v>119</v>
      </c>
      <c r="D39" s="85" t="s">
        <v>98</v>
      </c>
      <c r="E39" s="86">
        <v>1906.0723333333301</v>
      </c>
      <c r="F39" s="86">
        <v>507.81</v>
      </c>
      <c r="G39" s="87">
        <v>476.16</v>
      </c>
      <c r="H39" s="22">
        <v>10</v>
      </c>
      <c r="I39" s="22">
        <f t="shared" si="0"/>
        <v>486.16</v>
      </c>
      <c r="J39" s="88">
        <f t="shared" si="1"/>
        <v>21.649999999999977</v>
      </c>
      <c r="K39" s="86">
        <v>1854.2246666666699</v>
      </c>
      <c r="L39" s="86">
        <v>501.04</v>
      </c>
      <c r="M39" s="89">
        <v>466.11</v>
      </c>
      <c r="N39" s="22">
        <v>10</v>
      </c>
      <c r="O39" s="22">
        <f t="shared" si="2"/>
        <v>476.11</v>
      </c>
      <c r="P39" s="88">
        <f t="shared" si="3"/>
        <v>24.930000000000007</v>
      </c>
      <c r="Q39" s="98"/>
    </row>
    <row r="40" spans="2:19" s="1" customFormat="1" x14ac:dyDescent="0.3">
      <c r="B40" s="91" t="s">
        <v>117</v>
      </c>
      <c r="C40" s="85" t="s">
        <v>119</v>
      </c>
      <c r="D40" s="85" t="s">
        <v>98</v>
      </c>
      <c r="E40" s="86">
        <v>4206.2663333333303</v>
      </c>
      <c r="F40" s="86">
        <v>1370.39</v>
      </c>
      <c r="G40" s="87">
        <v>1324.71</v>
      </c>
      <c r="H40" s="22">
        <v>11.5</v>
      </c>
      <c r="I40" s="22">
        <f t="shared" si="0"/>
        <v>1336.21</v>
      </c>
      <c r="J40" s="88">
        <f t="shared" si="1"/>
        <v>34.180000000000064</v>
      </c>
      <c r="K40" s="86">
        <v>4099.9746666666697</v>
      </c>
      <c r="L40" s="86">
        <v>1346.71</v>
      </c>
      <c r="M40" s="89">
        <v>1299.1300000000001</v>
      </c>
      <c r="N40" s="22">
        <v>13.8</v>
      </c>
      <c r="O40" s="22">
        <f t="shared" si="2"/>
        <v>1312.93</v>
      </c>
      <c r="P40" s="88">
        <f t="shared" si="3"/>
        <v>33.779999999999973</v>
      </c>
      <c r="Q40" s="100"/>
    </row>
    <row r="41" spans="2:19" s="33" customFormat="1" ht="112.5" x14ac:dyDescent="0.3">
      <c r="B41" s="76" t="s">
        <v>120</v>
      </c>
      <c r="C41" s="77" t="s">
        <v>31</v>
      </c>
      <c r="D41" s="77" t="s">
        <v>64</v>
      </c>
      <c r="E41" s="78">
        <v>1100693.35317</v>
      </c>
      <c r="F41" s="78">
        <v>326213.05836000008</v>
      </c>
      <c r="G41" s="79">
        <v>316971.06842000003</v>
      </c>
      <c r="H41" s="79">
        <v>3995.5511099999999</v>
      </c>
      <c r="I41" s="21">
        <f t="shared" si="0"/>
        <v>320966.61953000003</v>
      </c>
      <c r="J41" s="80">
        <f t="shared" si="1"/>
        <v>5246.4388300000574</v>
      </c>
      <c r="K41" s="78">
        <v>906436.55257000006</v>
      </c>
      <c r="L41" s="78">
        <v>272849.96999999997</v>
      </c>
      <c r="M41" s="81">
        <v>264911.49</v>
      </c>
      <c r="N41" s="21">
        <v>3363.68</v>
      </c>
      <c r="O41" s="21">
        <f t="shared" si="2"/>
        <v>268275.17</v>
      </c>
      <c r="P41" s="80">
        <f t="shared" si="3"/>
        <v>4574.7999999999884</v>
      </c>
      <c r="Q41" s="95" t="s">
        <v>33</v>
      </c>
    </row>
    <row r="42" spans="2:19" s="33" customFormat="1" x14ac:dyDescent="0.3">
      <c r="B42" s="76" t="s">
        <v>121</v>
      </c>
      <c r="C42" s="77" t="s">
        <v>31</v>
      </c>
      <c r="D42" s="77" t="s">
        <v>66</v>
      </c>
      <c r="E42" s="78">
        <v>1532970.5042599998</v>
      </c>
      <c r="F42" s="78">
        <v>380718.03581999999</v>
      </c>
      <c r="G42" s="78">
        <v>378596.76808000001</v>
      </c>
      <c r="H42" s="78">
        <v>417.30248</v>
      </c>
      <c r="I42" s="21">
        <f t="shared" si="0"/>
        <v>379014.07056000002</v>
      </c>
      <c r="J42" s="80">
        <f t="shared" si="1"/>
        <v>1703.9652599999681</v>
      </c>
      <c r="K42" s="78">
        <v>1645333.6905400001</v>
      </c>
      <c r="L42" s="78">
        <v>382841.78</v>
      </c>
      <c r="M42" s="81">
        <v>380590.04</v>
      </c>
      <c r="N42" s="21">
        <v>369.76</v>
      </c>
      <c r="O42" s="21">
        <f t="shared" si="2"/>
        <v>380959.8</v>
      </c>
      <c r="P42" s="80">
        <f t="shared" si="3"/>
        <v>1881.9800000000396</v>
      </c>
      <c r="Q42" s="82"/>
      <c r="R42" s="101"/>
      <c r="S42" s="101"/>
    </row>
    <row r="43" spans="2:19" s="33" customFormat="1" ht="40.5" customHeight="1" x14ac:dyDescent="0.3">
      <c r="B43" s="76" t="s">
        <v>122</v>
      </c>
      <c r="C43" s="77" t="s">
        <v>31</v>
      </c>
      <c r="D43" s="77" t="s">
        <v>123</v>
      </c>
      <c r="E43" s="78">
        <f>E44+E45</f>
        <v>210882.37063000002</v>
      </c>
      <c r="F43" s="78">
        <f>F44+F45</f>
        <v>79116.55449000001</v>
      </c>
      <c r="G43" s="79">
        <f>G44+G45</f>
        <v>79028.640540000022</v>
      </c>
      <c r="H43" s="21">
        <f>H44+H45</f>
        <v>19.223860000000002</v>
      </c>
      <c r="I43" s="21">
        <f t="shared" si="0"/>
        <v>79047.86440000002</v>
      </c>
      <c r="J43" s="80">
        <f t="shared" si="1"/>
        <v>68.690089999989141</v>
      </c>
      <c r="K43" s="78">
        <f>K44+K45</f>
        <v>171600.41302000001</v>
      </c>
      <c r="L43" s="78">
        <f>L44+L45</f>
        <v>61354.43</v>
      </c>
      <c r="M43" s="81">
        <f>M44+M45</f>
        <v>61256.47</v>
      </c>
      <c r="N43" s="21">
        <f>N44+N45</f>
        <v>17.260000000000002</v>
      </c>
      <c r="O43" s="21">
        <f t="shared" si="2"/>
        <v>61273.73</v>
      </c>
      <c r="P43" s="80">
        <f t="shared" si="3"/>
        <v>80.69999999999709</v>
      </c>
      <c r="Q43" s="82"/>
    </row>
    <row r="44" spans="2:19" s="1" customFormat="1" x14ac:dyDescent="0.3">
      <c r="B44" s="99" t="s">
        <v>124</v>
      </c>
      <c r="C44" s="85" t="s">
        <v>31</v>
      </c>
      <c r="D44" s="102">
        <v>161</v>
      </c>
      <c r="E44" s="86">
        <v>210882.37063000002</v>
      </c>
      <c r="F44" s="86">
        <v>79116.55449000001</v>
      </c>
      <c r="G44" s="86">
        <v>79028.640540000022</v>
      </c>
      <c r="H44" s="86">
        <v>19.223860000000002</v>
      </c>
      <c r="I44" s="22">
        <f t="shared" si="0"/>
        <v>79047.86440000002</v>
      </c>
      <c r="J44" s="88">
        <f t="shared" si="1"/>
        <v>68.690089999989141</v>
      </c>
      <c r="K44" s="86">
        <v>171600.41302000001</v>
      </c>
      <c r="L44" s="86">
        <v>61354.43</v>
      </c>
      <c r="M44" s="89">
        <v>61256.47</v>
      </c>
      <c r="N44" s="22">
        <v>17.260000000000002</v>
      </c>
      <c r="O44" s="22">
        <f t="shared" si="2"/>
        <v>61273.73</v>
      </c>
      <c r="P44" s="88">
        <f t="shared" si="3"/>
        <v>80.69999999999709</v>
      </c>
      <c r="Q44" s="82"/>
      <c r="R44" s="24"/>
      <c r="S44" s="24"/>
    </row>
    <row r="45" spans="2:19" s="1" customFormat="1" x14ac:dyDescent="0.3">
      <c r="B45" s="99" t="s">
        <v>125</v>
      </c>
      <c r="C45" s="85" t="s">
        <v>31</v>
      </c>
      <c r="D45" s="102">
        <v>162</v>
      </c>
      <c r="E45" s="86"/>
      <c r="F45" s="86">
        <v>0</v>
      </c>
      <c r="G45" s="87">
        <v>0</v>
      </c>
      <c r="H45" s="22">
        <v>0</v>
      </c>
      <c r="I45" s="22">
        <f t="shared" si="0"/>
        <v>0</v>
      </c>
      <c r="J45" s="88">
        <f t="shared" si="1"/>
        <v>0</v>
      </c>
      <c r="K45" s="86"/>
      <c r="L45" s="86">
        <v>0</v>
      </c>
      <c r="M45" s="89">
        <v>0</v>
      </c>
      <c r="N45" s="22">
        <v>0</v>
      </c>
      <c r="O45" s="22">
        <f t="shared" si="2"/>
        <v>0</v>
      </c>
      <c r="P45" s="88">
        <f t="shared" si="3"/>
        <v>0</v>
      </c>
      <c r="Q45" s="82"/>
    </row>
    <row r="46" spans="2:19" s="33" customFormat="1" ht="37.5" x14ac:dyDescent="0.3">
      <c r="B46" s="76" t="s">
        <v>126</v>
      </c>
      <c r="C46" s="77" t="s">
        <v>31</v>
      </c>
      <c r="D46" s="77" t="s">
        <v>127</v>
      </c>
      <c r="E46" s="78">
        <v>191073.10569</v>
      </c>
      <c r="F46" s="78">
        <v>46467.134000000005</v>
      </c>
      <c r="G46" s="78">
        <v>46251.46476000001</v>
      </c>
      <c r="H46" s="78">
        <v>173.14159000000001</v>
      </c>
      <c r="I46" s="21">
        <f t="shared" si="0"/>
        <v>46424.606350000009</v>
      </c>
      <c r="J46" s="80">
        <f t="shared" si="1"/>
        <v>42.527649999996356</v>
      </c>
      <c r="K46" s="78">
        <v>146832.65757000001</v>
      </c>
      <c r="L46" s="78">
        <v>37536.480000000003</v>
      </c>
      <c r="M46" s="81">
        <v>37365.43</v>
      </c>
      <c r="N46" s="21">
        <v>125.64</v>
      </c>
      <c r="O46" s="21">
        <f t="shared" si="2"/>
        <v>37491.07</v>
      </c>
      <c r="P46" s="80">
        <f t="shared" si="3"/>
        <v>45.410000000003492</v>
      </c>
      <c r="Q46" s="82"/>
      <c r="R46" s="101"/>
      <c r="S46" s="101"/>
    </row>
    <row r="47" spans="2:19" s="33" customFormat="1" ht="56.25" x14ac:dyDescent="0.3">
      <c r="B47" s="76" t="s">
        <v>128</v>
      </c>
      <c r="C47" s="77" t="s">
        <v>31</v>
      </c>
      <c r="D47" s="77" t="s">
        <v>129</v>
      </c>
      <c r="E47" s="78">
        <f>'1.1. АЭС'!E26</f>
        <v>899276.90242000006</v>
      </c>
      <c r="F47" s="78">
        <f>'1.1. АЭС'!F26</f>
        <v>167545.85</v>
      </c>
      <c r="G47" s="78">
        <f>'1.1. АЭС'!G26</f>
        <v>167264.61927</v>
      </c>
      <c r="H47" s="78">
        <f>'1.1. АЭС'!H26</f>
        <v>281.23072999999999</v>
      </c>
      <c r="I47" s="21">
        <f t="shared" si="0"/>
        <v>167545.85</v>
      </c>
      <c r="J47" s="80">
        <f t="shared" si="1"/>
        <v>0</v>
      </c>
      <c r="K47" s="78">
        <f>'1.1. АЭС'!J26</f>
        <v>601562.59985</v>
      </c>
      <c r="L47" s="78">
        <f>'1.1. АЭС'!K26</f>
        <v>114503.38</v>
      </c>
      <c r="M47" s="78">
        <f>'1.1. АЭС'!L26</f>
        <v>114222.14930235699</v>
      </c>
      <c r="N47" s="78">
        <f>'1.1. АЭС'!M26</f>
        <v>281.23069764328801</v>
      </c>
      <c r="O47" s="21">
        <f t="shared" si="2"/>
        <v>114503.38000000028</v>
      </c>
      <c r="P47" s="80">
        <f t="shared" si="3"/>
        <v>-2.7648638933897018E-10</v>
      </c>
      <c r="Q47" s="103"/>
      <c r="R47" s="101"/>
      <c r="S47" s="101"/>
    </row>
    <row r="48" spans="2:19" s="33" customFormat="1" x14ac:dyDescent="0.3">
      <c r="B48" s="76" t="s">
        <v>54</v>
      </c>
      <c r="C48" s="77" t="s">
        <v>31</v>
      </c>
      <c r="D48" s="77" t="s">
        <v>130</v>
      </c>
      <c r="E48" s="78">
        <f>('1.1. АЭС'!E20+'1.1. АЭС'!E22)-E20-E28-E33-E41-E42-E43-E46</f>
        <v>473949.70906761556</v>
      </c>
      <c r="F48" s="78">
        <f>('1.1. АЭС'!F20+'1.1. АЭС'!F22)-F20-F28-F33-F41-F42-F43-F46</f>
        <v>282815.14650238672</v>
      </c>
      <c r="G48" s="79">
        <f>('1.1. АЭС'!G20+'1.1. АЭС'!G22)-G20-G28-G33-G41-G42-G43-G46</f>
        <v>277840.47944823129</v>
      </c>
      <c r="H48" s="21">
        <f>('1.1. АЭС'!H20+'1.1. АЭС'!H22)-H20-H28-H33-H41-H42-H43-H46</f>
        <v>2174.1470941560874</v>
      </c>
      <c r="I48" s="21">
        <f t="shared" si="0"/>
        <v>280014.62654238736</v>
      </c>
      <c r="J48" s="80">
        <f t="shared" si="1"/>
        <v>2800.5199599993648</v>
      </c>
      <c r="K48" s="78">
        <f>('1.1. АЭС'!J20+'1.1. АЭС'!J22)-K20-K28-K33-K41-K42-K43-K46</f>
        <v>400606.30292635446</v>
      </c>
      <c r="L48" s="78">
        <f>('1.1. АЭС'!K20+'1.1. АЭС'!K22)-L20-L28-L33-L41-L42-L43-L46</f>
        <v>272581.7724600017</v>
      </c>
      <c r="M48" s="78">
        <f>('1.1. АЭС'!L20+'1.1. АЭС'!L22)-M20-M28-M33-M41-M42-M43-M46</f>
        <v>265527.25769000076</v>
      </c>
      <c r="N48" s="78">
        <f>('1.1. АЭС'!M20+'1.1. АЭС'!M22)-N20-N28-N33-N41-N42-N43-N46</f>
        <v>3415.0671599999991</v>
      </c>
      <c r="O48" s="21">
        <f t="shared" si="2"/>
        <v>268942.32485000073</v>
      </c>
      <c r="P48" s="80">
        <f t="shared" si="3"/>
        <v>3639.4476100009633</v>
      </c>
      <c r="Q48" s="104"/>
    </row>
    <row r="49" spans="2:19" s="33" customFormat="1" ht="56.25" x14ac:dyDescent="0.3">
      <c r="B49" s="105" t="s">
        <v>131</v>
      </c>
      <c r="C49" s="77" t="s">
        <v>31</v>
      </c>
      <c r="D49" s="77" t="s">
        <v>132</v>
      </c>
      <c r="E49" s="78">
        <f>E50+E51+E52+E53+E54</f>
        <v>1636689.4159599999</v>
      </c>
      <c r="F49" s="78">
        <f>F50+F51+F52+F53+F54</f>
        <v>430449.03661271173</v>
      </c>
      <c r="G49" s="79">
        <f>G50+G51+G52+G53+G54</f>
        <v>347327.06851435849</v>
      </c>
      <c r="H49" s="21">
        <f>H50+H51+H52+H53+H54</f>
        <v>814.9923271427524</v>
      </c>
      <c r="I49" s="21">
        <f t="shared" si="0"/>
        <v>348142.06084150122</v>
      </c>
      <c r="J49" s="80">
        <f t="shared" si="1"/>
        <v>82306.975771210506</v>
      </c>
      <c r="K49" s="78">
        <f>K50+K51+K52+K53+K54</f>
        <v>361783.93739710597</v>
      </c>
      <c r="L49" s="78">
        <f>L50+L51+L52+L53+L54</f>
        <v>142555.903865272</v>
      </c>
      <c r="M49" s="81">
        <f>M50+M51+M52+M53+M54</f>
        <v>64295.706752771606</v>
      </c>
      <c r="N49" s="21">
        <f>N50+N51+N52+N53+N54</f>
        <v>578.43140507371504</v>
      </c>
      <c r="O49" s="21">
        <f t="shared" si="2"/>
        <v>64874.138157845322</v>
      </c>
      <c r="P49" s="80">
        <f t="shared" si="3"/>
        <v>77681.765707426675</v>
      </c>
      <c r="Q49" s="106"/>
    </row>
    <row r="50" spans="2:19" s="1" customFormat="1" x14ac:dyDescent="0.3">
      <c r="B50" s="107" t="s">
        <v>133</v>
      </c>
      <c r="C50" s="85"/>
      <c r="D50" s="85" t="s">
        <v>134</v>
      </c>
      <c r="E50" s="108">
        <v>1000000</v>
      </c>
      <c r="F50" s="108">
        <v>0</v>
      </c>
      <c r="G50" s="108">
        <v>0</v>
      </c>
      <c r="H50" s="108">
        <v>0</v>
      </c>
      <c r="I50" s="109">
        <f t="shared" si="0"/>
        <v>0</v>
      </c>
      <c r="J50" s="110">
        <f t="shared" si="1"/>
        <v>0</v>
      </c>
      <c r="K50" s="108">
        <v>0</v>
      </c>
      <c r="L50" s="108">
        <v>0</v>
      </c>
      <c r="M50" s="108">
        <v>0</v>
      </c>
      <c r="N50" s="108">
        <v>0</v>
      </c>
      <c r="O50" s="109">
        <f t="shared" si="2"/>
        <v>0</v>
      </c>
      <c r="P50" s="110">
        <f t="shared" si="3"/>
        <v>0</v>
      </c>
      <c r="Q50" s="111"/>
    </row>
    <row r="51" spans="2:19" s="1" customFormat="1" x14ac:dyDescent="0.3">
      <c r="B51" s="107" t="s">
        <v>135</v>
      </c>
      <c r="C51" s="85" t="s">
        <v>31</v>
      </c>
      <c r="D51" s="85" t="s">
        <v>136</v>
      </c>
      <c r="E51" s="86">
        <v>0</v>
      </c>
      <c r="F51" s="86">
        <v>0</v>
      </c>
      <c r="G51" s="86">
        <v>0</v>
      </c>
      <c r="H51" s="86">
        <v>0</v>
      </c>
      <c r="I51" s="22">
        <f t="shared" si="0"/>
        <v>0</v>
      </c>
      <c r="J51" s="88">
        <f t="shared" si="1"/>
        <v>0</v>
      </c>
      <c r="K51" s="86">
        <v>0</v>
      </c>
      <c r="L51" s="86">
        <v>0</v>
      </c>
      <c r="M51" s="86">
        <v>0</v>
      </c>
      <c r="N51" s="86">
        <v>0</v>
      </c>
      <c r="O51" s="22">
        <f t="shared" si="2"/>
        <v>0</v>
      </c>
      <c r="P51" s="88">
        <f t="shared" si="3"/>
        <v>0</v>
      </c>
      <c r="Q51" s="112" t="s">
        <v>38</v>
      </c>
    </row>
    <row r="52" spans="2:19" s="1" customFormat="1" x14ac:dyDescent="0.3">
      <c r="B52" s="107" t="s">
        <v>137</v>
      </c>
      <c r="C52" s="85" t="s">
        <v>31</v>
      </c>
      <c r="D52" s="85" t="s">
        <v>138</v>
      </c>
      <c r="E52" s="86">
        <v>0</v>
      </c>
      <c r="F52" s="86">
        <v>0</v>
      </c>
      <c r="G52" s="86">
        <v>0</v>
      </c>
      <c r="H52" s="86">
        <v>0</v>
      </c>
      <c r="I52" s="22">
        <f t="shared" si="0"/>
        <v>0</v>
      </c>
      <c r="J52" s="88">
        <f t="shared" si="1"/>
        <v>0</v>
      </c>
      <c r="K52" s="86">
        <v>0</v>
      </c>
      <c r="L52" s="86">
        <v>0</v>
      </c>
      <c r="M52" s="86">
        <v>0</v>
      </c>
      <c r="N52" s="86">
        <v>0</v>
      </c>
      <c r="O52" s="22">
        <f t="shared" si="2"/>
        <v>0</v>
      </c>
      <c r="P52" s="88">
        <f t="shared" si="3"/>
        <v>0</v>
      </c>
      <c r="Q52" s="112" t="s">
        <v>38</v>
      </c>
    </row>
    <row r="53" spans="2:19" s="1" customFormat="1" ht="65.099999999999994" customHeight="1" x14ac:dyDescent="0.3">
      <c r="B53" s="107" t="s">
        <v>139</v>
      </c>
      <c r="C53" s="85" t="s">
        <v>31</v>
      </c>
      <c r="D53" s="85" t="s">
        <v>140</v>
      </c>
      <c r="E53" s="86">
        <v>224162.87794999997</v>
      </c>
      <c r="F53" s="86">
        <v>73366.211779999998</v>
      </c>
      <c r="G53" s="86">
        <v>71546.44553111495</v>
      </c>
      <c r="H53" s="86">
        <v>573.5634042081324</v>
      </c>
      <c r="I53" s="22">
        <f t="shared" si="0"/>
        <v>72120.008935323087</v>
      </c>
      <c r="J53" s="88">
        <f t="shared" si="1"/>
        <v>1246.2028446769109</v>
      </c>
      <c r="K53" s="86">
        <v>169981.233857107</v>
      </c>
      <c r="L53" s="86">
        <v>55412.9812330684</v>
      </c>
      <c r="M53" s="86">
        <v>54135.221984526703</v>
      </c>
      <c r="N53" s="86">
        <v>569.18325685530101</v>
      </c>
      <c r="O53" s="22">
        <f t="shared" si="2"/>
        <v>54704.405241382003</v>
      </c>
      <c r="P53" s="88">
        <f t="shared" si="3"/>
        <v>708.57599168639717</v>
      </c>
      <c r="Q53" s="95" t="s">
        <v>141</v>
      </c>
      <c r="R53" s="24"/>
      <c r="S53" s="24"/>
    </row>
    <row r="54" spans="2:19" s="1" customFormat="1" ht="65.099999999999994" customHeight="1" x14ac:dyDescent="0.3">
      <c r="B54" s="107" t="s">
        <v>142</v>
      </c>
      <c r="C54" s="85" t="s">
        <v>31</v>
      </c>
      <c r="D54" s="85" t="s">
        <v>143</v>
      </c>
      <c r="E54" s="86">
        <f>('1.1. АЭС'!E26+'1.1. АЭС'!E28)-E53-E47</f>
        <v>412526.53801000013</v>
      </c>
      <c r="F54" s="86">
        <f>('1.1. АЭС'!F26+'1.1. АЭС'!F28)-F53-F47</f>
        <v>357082.82483271172</v>
      </c>
      <c r="G54" s="87">
        <f>('1.1. АЭС'!G26+'1.1. АЭС'!G28)-G53-G47</f>
        <v>275780.62298324355</v>
      </c>
      <c r="H54" s="22">
        <f>('1.1. АЭС'!H26+'1.1. АЭС'!H28)-H53-H47</f>
        <v>241.42892293462</v>
      </c>
      <c r="I54" s="22">
        <f t="shared" si="0"/>
        <v>276022.05190617818</v>
      </c>
      <c r="J54" s="88">
        <f t="shared" si="1"/>
        <v>81060.772926533537</v>
      </c>
      <c r="K54" s="86">
        <f>('1.1. АЭС'!J26+'1.1. АЭС'!J28)-K53-K47</f>
        <v>191802.70353999897</v>
      </c>
      <c r="L54" s="86">
        <f>('1.1. АЭС'!K26+'1.1. АЭС'!K28)-L53-L47</f>
        <v>87142.922632203612</v>
      </c>
      <c r="M54" s="86">
        <f>('1.1. АЭС'!L26+'1.1. АЭС'!L28)-M53-M47</f>
        <v>10160.484768244904</v>
      </c>
      <c r="N54" s="86">
        <f>('1.1. АЭС'!M26+'1.1. АЭС'!M28)-N53-N47</f>
        <v>9.2481482184140873</v>
      </c>
      <c r="O54" s="22">
        <f t="shared" si="2"/>
        <v>10169.732916463317</v>
      </c>
      <c r="P54" s="88">
        <f t="shared" si="3"/>
        <v>76973.1897157403</v>
      </c>
      <c r="Q54" s="97"/>
    </row>
    <row r="55" spans="2:19" s="33" customFormat="1" ht="37.5" x14ac:dyDescent="0.3">
      <c r="B55" s="105" t="s">
        <v>144</v>
      </c>
      <c r="C55" s="77" t="s">
        <v>31</v>
      </c>
      <c r="D55" s="77" t="s">
        <v>145</v>
      </c>
      <c r="E55" s="78">
        <f>'1.1. АЭС'!E30</f>
        <v>91799.380172601508</v>
      </c>
      <c r="F55" s="78">
        <f>'1.1. АЭС'!F30</f>
        <v>129987.39740269334</v>
      </c>
      <c r="G55" s="78">
        <f>'1.1. АЭС'!G30</f>
        <v>118852.73575661299</v>
      </c>
      <c r="H55" s="78">
        <f>'1.1. АЭС'!H30</f>
        <v>611.39533316914606</v>
      </c>
      <c r="I55" s="78">
        <f>G55+H55</f>
        <v>119464.13108978214</v>
      </c>
      <c r="J55" s="78">
        <f>F55-I55</f>
        <v>10523.266312911204</v>
      </c>
      <c r="K55" s="78">
        <f>'1.1. АЭС'!J30</f>
        <v>338946.81947350298</v>
      </c>
      <c r="L55" s="78">
        <f>'1.1. АЭС'!K30</f>
        <v>294081.98399497702</v>
      </c>
      <c r="M55" s="81">
        <f>'1.1. АЭС'!L30</f>
        <v>271075.18601096497</v>
      </c>
      <c r="N55" s="21">
        <f>'1.1. АЭС'!M30</f>
        <v>236.486248210453</v>
      </c>
      <c r="O55" s="21">
        <f>M55+N55</f>
        <v>271311.67225917545</v>
      </c>
      <c r="P55" s="80">
        <f>L55-O55</f>
        <v>22770.311735801573</v>
      </c>
      <c r="Q55" s="106"/>
      <c r="R55" s="101"/>
      <c r="S55" s="101"/>
    </row>
    <row r="56" spans="2:19" s="1" customFormat="1" ht="26.25" customHeight="1" x14ac:dyDescent="0.3">
      <c r="B56" s="113" t="s">
        <v>146</v>
      </c>
      <c r="C56" s="114"/>
      <c r="D56" s="114"/>
      <c r="E56" s="115"/>
      <c r="F56" s="115"/>
      <c r="G56" s="116"/>
      <c r="H56" s="116"/>
      <c r="I56" s="22"/>
      <c r="J56" s="117"/>
      <c r="K56" s="115"/>
      <c r="L56" s="115"/>
      <c r="M56" s="118"/>
      <c r="N56" s="116"/>
      <c r="O56" s="116"/>
      <c r="P56" s="117"/>
      <c r="Q56" s="119"/>
    </row>
    <row r="57" spans="2:19" s="1" customFormat="1" ht="60" customHeight="1" x14ac:dyDescent="0.3">
      <c r="B57" s="120" t="s">
        <v>147</v>
      </c>
      <c r="C57" s="85" t="s">
        <v>31</v>
      </c>
      <c r="D57" s="85" t="s">
        <v>148</v>
      </c>
      <c r="E57" s="86">
        <v>13886790.802209999</v>
      </c>
      <c r="F57" s="86">
        <v>4232815.2591599999</v>
      </c>
      <c r="G57" s="87">
        <v>4214535.7502899999</v>
      </c>
      <c r="H57" s="22">
        <v>14013.715199999999</v>
      </c>
      <c r="I57" s="22">
        <f t="shared" ref="I57:I65" si="4">G57+H57</f>
        <v>4228549.4654900003</v>
      </c>
      <c r="J57" s="88">
        <f t="shared" si="1"/>
        <v>4265.7936699995771</v>
      </c>
      <c r="K57" s="86">
        <v>13048820.80278</v>
      </c>
      <c r="L57" s="86">
        <v>3947566.7710699998</v>
      </c>
      <c r="M57" s="89">
        <v>3931485.4561399999</v>
      </c>
      <c r="N57" s="22">
        <v>12070.307119999999</v>
      </c>
      <c r="O57" s="22">
        <f t="shared" ref="O57:O65" si="5">M57+N57</f>
        <v>3943555.7632599999</v>
      </c>
      <c r="P57" s="88">
        <f t="shared" ref="P57:P65" si="6">L57-O57</f>
        <v>4011.0078099998645</v>
      </c>
      <c r="Q57" s="121" t="s">
        <v>33</v>
      </c>
    </row>
    <row r="58" spans="2:19" s="1" customFormat="1" ht="60" customHeight="1" x14ac:dyDescent="0.3">
      <c r="B58" s="120" t="s">
        <v>149</v>
      </c>
      <c r="C58" s="85" t="s">
        <v>31</v>
      </c>
      <c r="D58" s="85" t="s">
        <v>150</v>
      </c>
      <c r="E58" s="86">
        <f>E19-E57</f>
        <v>4778186.9170999974</v>
      </c>
      <c r="F58" s="86">
        <f>F19-F57</f>
        <v>1394107.4812269639</v>
      </c>
      <c r="G58" s="87">
        <f>G19-G57</f>
        <v>1345745.9080628073</v>
      </c>
      <c r="H58" s="22">
        <f>H19-H57</f>
        <v>7759.2822941560844</v>
      </c>
      <c r="I58" s="22">
        <f t="shared" si="4"/>
        <v>1353505.1903569633</v>
      </c>
      <c r="J58" s="88">
        <f t="shared" si="1"/>
        <v>40602.290870000608</v>
      </c>
      <c r="K58" s="86">
        <f>K19-K57</f>
        <v>3857855.1281219032</v>
      </c>
      <c r="L58" s="86">
        <f>L19-L57</f>
        <v>1195132.1025400003</v>
      </c>
      <c r="M58" s="89">
        <f>M19-M57</f>
        <v>1148652.3931623562</v>
      </c>
      <c r="N58" s="22">
        <f>N19-N57</f>
        <v>8195.9235776432852</v>
      </c>
      <c r="O58" s="22">
        <f t="shared" si="5"/>
        <v>1156848.3167399995</v>
      </c>
      <c r="P58" s="88">
        <f t="shared" si="6"/>
        <v>38283.785800000886</v>
      </c>
      <c r="Q58" s="122"/>
    </row>
    <row r="59" spans="2:19" s="1" customFormat="1" ht="75" x14ac:dyDescent="0.3">
      <c r="B59" s="120" t="s">
        <v>151</v>
      </c>
      <c r="C59" s="85" t="s">
        <v>31</v>
      </c>
      <c r="D59" s="102">
        <v>600</v>
      </c>
      <c r="E59" s="86">
        <v>1790945.38103</v>
      </c>
      <c r="F59" s="86">
        <v>579076.91810000001</v>
      </c>
      <c r="G59" s="86">
        <v>442855.41044000001</v>
      </c>
      <c r="H59" s="86">
        <v>136221.50766</v>
      </c>
      <c r="I59" s="22">
        <f t="shared" si="4"/>
        <v>579076.91810000001</v>
      </c>
      <c r="J59" s="88">
        <f t="shared" si="1"/>
        <v>0</v>
      </c>
      <c r="K59" s="86">
        <v>1837991.829134</v>
      </c>
      <c r="L59" s="86">
        <v>361027.94625400001</v>
      </c>
      <c r="M59" s="86">
        <v>233713.56049</v>
      </c>
      <c r="N59" s="86">
        <v>127314.38576400001</v>
      </c>
      <c r="O59" s="22">
        <f t="shared" si="5"/>
        <v>361027.94625400001</v>
      </c>
      <c r="P59" s="88">
        <f t="shared" si="6"/>
        <v>0</v>
      </c>
      <c r="Q59" s="112"/>
    </row>
    <row r="60" spans="2:19" s="33" customFormat="1" ht="37.5" x14ac:dyDescent="0.3">
      <c r="B60" s="123" t="s">
        <v>152</v>
      </c>
      <c r="C60" s="77" t="s">
        <v>31</v>
      </c>
      <c r="D60" s="124">
        <v>700</v>
      </c>
      <c r="E60" s="78">
        <f>SUM(E61:E64)</f>
        <v>581887.32976999995</v>
      </c>
      <c r="F60" s="78">
        <f>SUM(F61:F64)</f>
        <v>192723.65000000008</v>
      </c>
      <c r="G60" s="79">
        <f>SUM(G61:G64)</f>
        <v>189689.28655000011</v>
      </c>
      <c r="H60" s="21">
        <f>SUM(H61:H64)</f>
        <v>115.96764999999999</v>
      </c>
      <c r="I60" s="21">
        <f t="shared" si="4"/>
        <v>189805.25420000011</v>
      </c>
      <c r="J60" s="80">
        <f t="shared" si="1"/>
        <v>2918.3957999999693</v>
      </c>
      <c r="K60" s="78">
        <f>SUM(K61:K64)</f>
        <v>486920.62752999994</v>
      </c>
      <c r="L60" s="78">
        <f>SUM(L61:L64)</f>
        <v>158469.80000000002</v>
      </c>
      <c r="M60" s="81">
        <f>SUM(M61:M64)</f>
        <v>155227.88</v>
      </c>
      <c r="N60" s="21">
        <f>SUM(N61:N64)</f>
        <v>64.36</v>
      </c>
      <c r="O60" s="21">
        <f t="shared" si="5"/>
        <v>155292.24</v>
      </c>
      <c r="P60" s="80">
        <f t="shared" si="6"/>
        <v>3177.5600000000268</v>
      </c>
      <c r="Q60" s="92" t="s">
        <v>99</v>
      </c>
    </row>
    <row r="61" spans="2:19" s="1" customFormat="1" x14ac:dyDescent="0.3">
      <c r="B61" s="125" t="s">
        <v>153</v>
      </c>
      <c r="C61" s="85" t="s">
        <v>31</v>
      </c>
      <c r="D61" s="126" t="s">
        <v>98</v>
      </c>
      <c r="E61" s="86">
        <v>154618.33515</v>
      </c>
      <c r="F61" s="86">
        <v>61047.354039999991</v>
      </c>
      <c r="G61" s="86">
        <v>61008.943030000002</v>
      </c>
      <c r="H61" s="86">
        <v>0</v>
      </c>
      <c r="I61" s="22">
        <f t="shared" si="4"/>
        <v>61008.943030000002</v>
      </c>
      <c r="J61" s="88">
        <f t="shared" si="1"/>
        <v>38.411009999988892</v>
      </c>
      <c r="K61" s="86">
        <v>139525.47051000001</v>
      </c>
      <c r="L61" s="86">
        <v>56402.75</v>
      </c>
      <c r="M61" s="86">
        <v>56402.75</v>
      </c>
      <c r="N61" s="86">
        <v>0</v>
      </c>
      <c r="O61" s="22">
        <f t="shared" si="5"/>
        <v>56402.75</v>
      </c>
      <c r="P61" s="88">
        <f t="shared" si="6"/>
        <v>0</v>
      </c>
      <c r="Q61" s="98"/>
      <c r="R61" s="24"/>
      <c r="S61" s="24"/>
    </row>
    <row r="62" spans="2:19" s="1" customFormat="1" ht="18.75" customHeight="1" x14ac:dyDescent="0.3">
      <c r="B62" s="127" t="s">
        <v>154</v>
      </c>
      <c r="C62" s="85" t="s">
        <v>31</v>
      </c>
      <c r="D62" s="126" t="s">
        <v>98</v>
      </c>
      <c r="E62" s="86">
        <v>184412.36620300007</v>
      </c>
      <c r="F62" s="86">
        <v>24077.333260000101</v>
      </c>
      <c r="G62" s="86">
        <f>F62</f>
        <v>24077.333260000101</v>
      </c>
      <c r="H62" s="86">
        <v>0</v>
      </c>
      <c r="I62" s="22">
        <f t="shared" si="4"/>
        <v>24077.333260000101</v>
      </c>
      <c r="J62" s="88">
        <f t="shared" si="1"/>
        <v>0</v>
      </c>
      <c r="K62" s="86">
        <v>183793.47500000001</v>
      </c>
      <c r="L62" s="86">
        <v>25837.3</v>
      </c>
      <c r="M62" s="86">
        <v>25837.3</v>
      </c>
      <c r="N62" s="86">
        <v>0</v>
      </c>
      <c r="O62" s="22">
        <f t="shared" si="5"/>
        <v>25837.3</v>
      </c>
      <c r="P62" s="88">
        <f t="shared" si="6"/>
        <v>0</v>
      </c>
      <c r="Q62" s="98"/>
      <c r="R62" s="24"/>
      <c r="S62" s="24"/>
    </row>
    <row r="63" spans="2:19" s="1" customFormat="1" ht="37.5" x14ac:dyDescent="0.3">
      <c r="B63" s="125" t="s">
        <v>155</v>
      </c>
      <c r="C63" s="85" t="s">
        <v>31</v>
      </c>
      <c r="D63" s="126" t="s">
        <v>98</v>
      </c>
      <c r="E63" s="86">
        <v>240790.17224000001</v>
      </c>
      <c r="F63" s="86">
        <v>107598.9627</v>
      </c>
      <c r="G63" s="86">
        <v>104603.01026000001</v>
      </c>
      <c r="H63" s="86">
        <v>115.96764999999999</v>
      </c>
      <c r="I63" s="22">
        <f t="shared" si="4"/>
        <v>104718.97791000002</v>
      </c>
      <c r="J63" s="88">
        <f t="shared" si="1"/>
        <v>2879.9847899999877</v>
      </c>
      <c r="K63" s="86">
        <v>159988.86603999999</v>
      </c>
      <c r="L63" s="86">
        <v>75261.84</v>
      </c>
      <c r="M63" s="86">
        <v>72019.92</v>
      </c>
      <c r="N63" s="86">
        <v>64.36</v>
      </c>
      <c r="O63" s="22">
        <f t="shared" si="5"/>
        <v>72084.28</v>
      </c>
      <c r="P63" s="88">
        <f t="shared" si="6"/>
        <v>3177.5599999999977</v>
      </c>
      <c r="Q63" s="98"/>
      <c r="R63" s="24"/>
      <c r="S63" s="24"/>
    </row>
    <row r="64" spans="2:19" s="1" customFormat="1" x14ac:dyDescent="0.3">
      <c r="B64" s="125" t="s">
        <v>156</v>
      </c>
      <c r="C64" s="85" t="s">
        <v>31</v>
      </c>
      <c r="D64" s="126" t="s">
        <v>98</v>
      </c>
      <c r="E64" s="86">
        <v>2066.4561769998618</v>
      </c>
      <c r="F64" s="86">
        <v>0</v>
      </c>
      <c r="G64" s="86">
        <f>F64</f>
        <v>0</v>
      </c>
      <c r="H64" s="86">
        <v>0</v>
      </c>
      <c r="I64" s="22">
        <f t="shared" si="4"/>
        <v>0</v>
      </c>
      <c r="J64" s="88">
        <f t="shared" si="1"/>
        <v>0</v>
      </c>
      <c r="K64" s="86">
        <v>3612.8159799999798</v>
      </c>
      <c r="L64" s="86">
        <v>967.90999999998905</v>
      </c>
      <c r="M64" s="86">
        <v>967.90999999998905</v>
      </c>
      <c r="N64" s="86">
        <v>0</v>
      </c>
      <c r="O64" s="22">
        <f t="shared" si="5"/>
        <v>967.90999999998905</v>
      </c>
      <c r="P64" s="88">
        <f t="shared" si="6"/>
        <v>0</v>
      </c>
      <c r="Q64" s="100"/>
      <c r="R64" s="24"/>
      <c r="S64" s="24"/>
    </row>
    <row r="65" spans="2:17" s="1" customFormat="1" ht="57" thickBot="1" x14ac:dyDescent="0.35">
      <c r="B65" s="128" t="s">
        <v>157</v>
      </c>
      <c r="C65" s="129" t="s">
        <v>31</v>
      </c>
      <c r="D65" s="129" t="s">
        <v>158</v>
      </c>
      <c r="E65" s="130">
        <v>97700.367425999793</v>
      </c>
      <c r="F65" s="130">
        <v>27851.3371125511</v>
      </c>
      <c r="G65" s="130">
        <v>27851.3371125511</v>
      </c>
      <c r="H65" s="130">
        <v>0</v>
      </c>
      <c r="I65" s="131">
        <f t="shared" si="4"/>
        <v>27851.3371125511</v>
      </c>
      <c r="J65" s="132">
        <f t="shared" si="1"/>
        <v>0</v>
      </c>
      <c r="K65" s="130">
        <v>75447.873294924299</v>
      </c>
      <c r="L65" s="130">
        <v>23209.814484434199</v>
      </c>
      <c r="M65" s="130">
        <v>23209.814484434199</v>
      </c>
      <c r="N65" s="130">
        <v>0</v>
      </c>
      <c r="O65" s="131">
        <f t="shared" si="5"/>
        <v>23209.814484434199</v>
      </c>
      <c r="P65" s="132">
        <f t="shared" si="6"/>
        <v>0</v>
      </c>
      <c r="Q65" s="133" t="s">
        <v>99</v>
      </c>
    </row>
    <row r="66" spans="2:17" s="1" customFormat="1" x14ac:dyDescent="0.3">
      <c r="B66" s="33" t="s">
        <v>68</v>
      </c>
      <c r="F66" s="24"/>
      <c r="G66" s="24"/>
      <c r="H66" s="24"/>
      <c r="I66" s="24"/>
      <c r="J66" s="24"/>
      <c r="K66" s="134"/>
    </row>
    <row r="67" spans="2:17" s="1" customFormat="1" ht="18.75" customHeight="1" x14ac:dyDescent="0.3">
      <c r="B67" s="7" t="s">
        <v>159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s="1" customFormat="1" ht="18.75" customHeight="1" x14ac:dyDescent="0.3">
      <c r="B68" s="7" t="s">
        <v>160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s="1" customFormat="1" ht="18.75" customHeight="1" x14ac:dyDescent="0.3">
      <c r="B69" s="135" t="s">
        <v>161</v>
      </c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</row>
    <row r="70" spans="2:17" s="1" customFormat="1" ht="18.75" customHeight="1" x14ac:dyDescent="0.3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" t="s">
        <v>162</v>
      </c>
    </row>
    <row r="71" spans="2:17" s="1" customFormat="1" ht="18.75" customHeight="1" x14ac:dyDescent="0.3">
      <c r="B71" s="138" t="s">
        <v>163</v>
      </c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</row>
    <row r="72" spans="2:17" s="1" customFormat="1" x14ac:dyDescent="0.3"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</row>
    <row r="73" spans="2:17" s="1" customFormat="1" ht="18.75" customHeight="1" x14ac:dyDescent="0.3">
      <c r="B73" s="14" t="s">
        <v>17</v>
      </c>
      <c r="C73" s="14" t="s">
        <v>18</v>
      </c>
      <c r="D73" s="14" t="s">
        <v>19</v>
      </c>
      <c r="E73" s="14" t="s">
        <v>164</v>
      </c>
      <c r="F73" s="14" t="s">
        <v>84</v>
      </c>
      <c r="G73" s="15" t="s">
        <v>85</v>
      </c>
      <c r="H73" s="15"/>
      <c r="I73" s="15"/>
      <c r="J73" s="15"/>
      <c r="K73" s="14" t="s">
        <v>165</v>
      </c>
      <c r="L73" s="14" t="s">
        <v>86</v>
      </c>
      <c r="M73" s="15" t="s">
        <v>87</v>
      </c>
      <c r="N73" s="15"/>
      <c r="O73" s="15"/>
      <c r="P73" s="15"/>
      <c r="Q73" s="14" t="s">
        <v>26</v>
      </c>
    </row>
    <row r="74" spans="2:17" s="1" customFormat="1" ht="160.5" customHeight="1" x14ac:dyDescent="0.3">
      <c r="B74" s="16"/>
      <c r="C74" s="16"/>
      <c r="D74" s="16"/>
      <c r="E74" s="16"/>
      <c r="F74" s="16"/>
      <c r="G74" s="140" t="s">
        <v>27</v>
      </c>
      <c r="H74" s="140" t="s">
        <v>28</v>
      </c>
      <c r="I74" s="140" t="s">
        <v>88</v>
      </c>
      <c r="J74" s="140" t="s">
        <v>29</v>
      </c>
      <c r="K74" s="16"/>
      <c r="L74" s="16"/>
      <c r="M74" s="140" t="s">
        <v>27</v>
      </c>
      <c r="N74" s="140" t="s">
        <v>28</v>
      </c>
      <c r="O74" s="140" t="s">
        <v>88</v>
      </c>
      <c r="P74" s="140" t="s">
        <v>29</v>
      </c>
      <c r="Q74" s="16"/>
    </row>
    <row r="75" spans="2:17" s="68" customFormat="1" ht="37.5" x14ac:dyDescent="0.3">
      <c r="B75" s="141">
        <v>1</v>
      </c>
      <c r="C75" s="141">
        <v>2</v>
      </c>
      <c r="D75" s="141">
        <v>3</v>
      </c>
      <c r="E75" s="141">
        <v>4</v>
      </c>
      <c r="F75" s="141">
        <v>5</v>
      </c>
      <c r="G75" s="141">
        <v>6</v>
      </c>
      <c r="H75" s="141">
        <v>7</v>
      </c>
      <c r="I75" s="141" t="s">
        <v>89</v>
      </c>
      <c r="J75" s="141">
        <v>9</v>
      </c>
      <c r="K75" s="141">
        <v>10</v>
      </c>
      <c r="L75" s="141">
        <v>11</v>
      </c>
      <c r="M75" s="141">
        <v>12</v>
      </c>
      <c r="N75" s="141">
        <v>13</v>
      </c>
      <c r="O75" s="141" t="s">
        <v>90</v>
      </c>
      <c r="P75" s="141">
        <v>15</v>
      </c>
      <c r="Q75" s="141">
        <v>16</v>
      </c>
    </row>
    <row r="76" spans="2:17" s="1" customFormat="1" ht="60" customHeight="1" x14ac:dyDescent="0.3">
      <c r="B76" s="142" t="s">
        <v>166</v>
      </c>
      <c r="C76" s="27" t="s">
        <v>31</v>
      </c>
      <c r="D76" s="27" t="s">
        <v>167</v>
      </c>
      <c r="E76" s="22">
        <v>2930614.2343000001</v>
      </c>
      <c r="F76" s="22">
        <v>1021730.32924</v>
      </c>
      <c r="G76" s="22" t="s">
        <v>38</v>
      </c>
      <c r="H76" s="22" t="s">
        <v>38</v>
      </c>
      <c r="I76" s="22" t="s">
        <v>38</v>
      </c>
      <c r="J76" s="22" t="s">
        <v>38</v>
      </c>
      <c r="K76" s="22">
        <v>2310333.5090399999</v>
      </c>
      <c r="L76" s="22">
        <v>525285.50700999994</v>
      </c>
      <c r="M76" s="22" t="s">
        <v>38</v>
      </c>
      <c r="N76" s="22" t="s">
        <v>38</v>
      </c>
      <c r="O76" s="22" t="s">
        <v>38</v>
      </c>
      <c r="P76" s="143" t="s">
        <v>38</v>
      </c>
      <c r="Q76" s="144" t="s">
        <v>33</v>
      </c>
    </row>
    <row r="77" spans="2:17" s="1" customFormat="1" ht="60" customHeight="1" x14ac:dyDescent="0.3">
      <c r="B77" s="145" t="s">
        <v>168</v>
      </c>
      <c r="C77" s="27" t="s">
        <v>31</v>
      </c>
      <c r="D77" s="27" t="s">
        <v>98</v>
      </c>
      <c r="E77" s="22" t="s">
        <v>38</v>
      </c>
      <c r="F77" s="22" t="s">
        <v>38</v>
      </c>
      <c r="G77" s="22">
        <v>907046.90630999999</v>
      </c>
      <c r="H77" s="22">
        <v>2185.5256300000001</v>
      </c>
      <c r="I77" s="22" t="s">
        <v>38</v>
      </c>
      <c r="J77" s="22" t="s">
        <v>38</v>
      </c>
      <c r="K77" s="22" t="s">
        <v>38</v>
      </c>
      <c r="L77" s="22" t="s">
        <v>38</v>
      </c>
      <c r="M77" s="22">
        <v>393834.50057999999</v>
      </c>
      <c r="N77" s="22">
        <v>7240.5353100000002</v>
      </c>
      <c r="O77" s="22" t="s">
        <v>38</v>
      </c>
      <c r="P77" s="143" t="s">
        <v>38</v>
      </c>
      <c r="Q77" s="144"/>
    </row>
    <row r="78" spans="2:17" s="1" customFormat="1" ht="75" customHeight="1" x14ac:dyDescent="0.3">
      <c r="B78" s="26" t="s">
        <v>169</v>
      </c>
      <c r="C78" s="27" t="s">
        <v>31</v>
      </c>
      <c r="D78" s="27" t="s">
        <v>170</v>
      </c>
      <c r="E78" s="22" t="s">
        <v>38</v>
      </c>
      <c r="F78" s="22" t="s">
        <v>38</v>
      </c>
      <c r="G78" s="22">
        <v>1331138</v>
      </c>
      <c r="H78" s="22">
        <v>0</v>
      </c>
      <c r="I78" s="22" t="s">
        <v>38</v>
      </c>
      <c r="J78" s="22" t="s">
        <v>38</v>
      </c>
      <c r="K78" s="22" t="s">
        <v>38</v>
      </c>
      <c r="L78" s="22" t="s">
        <v>38</v>
      </c>
      <c r="M78" s="22">
        <v>1275142.8280499999</v>
      </c>
      <c r="N78" s="22">
        <v>0</v>
      </c>
      <c r="O78" s="22" t="s">
        <v>38</v>
      </c>
      <c r="P78" s="143" t="s">
        <v>38</v>
      </c>
      <c r="Q78" s="146"/>
    </row>
    <row r="79" spans="2:17" s="1" customFormat="1" ht="75" customHeight="1" x14ac:dyDescent="0.3">
      <c r="B79" s="26" t="s">
        <v>171</v>
      </c>
      <c r="C79" s="27" t="s">
        <v>31</v>
      </c>
      <c r="D79" s="27" t="s">
        <v>172</v>
      </c>
      <c r="E79" s="22" t="s">
        <v>38</v>
      </c>
      <c r="F79" s="22" t="s">
        <v>38</v>
      </c>
      <c r="G79" s="22">
        <v>295471.53000000003</v>
      </c>
      <c r="H79" s="22">
        <v>4182.47</v>
      </c>
      <c r="I79" s="22" t="s">
        <v>38</v>
      </c>
      <c r="J79" s="22" t="s">
        <v>38</v>
      </c>
      <c r="K79" s="22" t="s">
        <v>38</v>
      </c>
      <c r="L79" s="22" t="s">
        <v>38</v>
      </c>
      <c r="M79" s="22">
        <v>351466.70195000002</v>
      </c>
      <c r="N79" s="22">
        <v>4182.47</v>
      </c>
      <c r="O79" s="22" t="s">
        <v>38</v>
      </c>
      <c r="P79" s="143" t="s">
        <v>38</v>
      </c>
      <c r="Q79" s="147"/>
    </row>
    <row r="80" spans="2:17" s="1" customFormat="1" x14ac:dyDescent="0.3">
      <c r="B80" s="142" t="s">
        <v>173</v>
      </c>
      <c r="C80" s="27" t="s">
        <v>31</v>
      </c>
      <c r="D80" s="148">
        <v>1200</v>
      </c>
      <c r="E80" s="22">
        <v>36650291</v>
      </c>
      <c r="F80" s="22">
        <v>9008951</v>
      </c>
      <c r="G80" s="22" t="s">
        <v>38</v>
      </c>
      <c r="H80" s="22" t="s">
        <v>38</v>
      </c>
      <c r="I80" s="22">
        <v>8877900</v>
      </c>
      <c r="J80" s="22">
        <v>131051</v>
      </c>
      <c r="K80" s="22">
        <v>37560458</v>
      </c>
      <c r="L80" s="22">
        <v>9430321</v>
      </c>
      <c r="M80" s="22" t="s">
        <v>38</v>
      </c>
      <c r="N80" s="22" t="s">
        <v>38</v>
      </c>
      <c r="O80" s="22">
        <v>9319385</v>
      </c>
      <c r="P80" s="22">
        <v>110936</v>
      </c>
      <c r="Q80" s="149" t="s">
        <v>174</v>
      </c>
    </row>
    <row r="81" spans="2:17" s="1" customFormat="1" x14ac:dyDescent="0.3">
      <c r="B81" s="142" t="s">
        <v>175</v>
      </c>
      <c r="C81" s="27" t="s">
        <v>31</v>
      </c>
      <c r="D81" s="148">
        <v>1300</v>
      </c>
      <c r="E81" s="22">
        <v>6650026</v>
      </c>
      <c r="F81" s="22">
        <v>2350448</v>
      </c>
      <c r="G81" s="22" t="s">
        <v>38</v>
      </c>
      <c r="H81" s="22" t="s">
        <v>38</v>
      </c>
      <c r="I81" s="22">
        <v>2350448</v>
      </c>
      <c r="J81" s="22">
        <v>0</v>
      </c>
      <c r="K81" s="22">
        <v>8200567</v>
      </c>
      <c r="L81" s="22">
        <v>2693349</v>
      </c>
      <c r="M81" s="22" t="s">
        <v>38</v>
      </c>
      <c r="N81" s="22" t="s">
        <v>38</v>
      </c>
      <c r="O81" s="22">
        <v>2693349</v>
      </c>
      <c r="P81" s="22">
        <v>0</v>
      </c>
      <c r="Q81" s="150"/>
    </row>
    <row r="82" spans="2:17" s="1" customFormat="1" x14ac:dyDescent="0.3">
      <c r="B82" s="142" t="s">
        <v>176</v>
      </c>
      <c r="C82" s="27" t="s">
        <v>31</v>
      </c>
      <c r="D82" s="148">
        <v>1400</v>
      </c>
      <c r="E82" s="22">
        <v>2311244.1187479999</v>
      </c>
      <c r="F82" s="22">
        <v>454816.64857199998</v>
      </c>
      <c r="G82" s="151" t="s">
        <v>38</v>
      </c>
      <c r="H82" s="151" t="s">
        <v>38</v>
      </c>
      <c r="I82" s="22">
        <v>454816.64857199998</v>
      </c>
      <c r="J82" s="22">
        <v>0</v>
      </c>
      <c r="K82" s="22">
        <v>3286371.2179899998</v>
      </c>
      <c r="L82" s="22">
        <v>647676.66848999995</v>
      </c>
      <c r="M82" s="151" t="s">
        <v>38</v>
      </c>
      <c r="N82" s="151" t="s">
        <v>38</v>
      </c>
      <c r="O82" s="22">
        <v>647676.66848999995</v>
      </c>
      <c r="P82" s="22">
        <v>0</v>
      </c>
      <c r="Q82" s="148"/>
    </row>
    <row r="83" spans="2:17" s="1" customFormat="1" x14ac:dyDescent="0.3">
      <c r="B83" s="33" t="s">
        <v>68</v>
      </c>
    </row>
    <row r="84" spans="2:17" s="1" customFormat="1" ht="18.75" customHeight="1" x14ac:dyDescent="0.3">
      <c r="B84" s="7" t="s">
        <v>159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s="1" customFormat="1" ht="18.75" customHeight="1" x14ac:dyDescent="0.3">
      <c r="B85" s="7" t="s">
        <v>160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s="1" customFormat="1" hidden="1" x14ac:dyDescent="0.3"/>
    <row r="87" spans="2:17" s="1" customFormat="1" hidden="1" x14ac:dyDescent="0.3">
      <c r="B87"/>
    </row>
    <row r="88" spans="2:17" x14ac:dyDescent="0.3">
      <c r="B88"/>
    </row>
    <row r="91" spans="2:17" s="1" customFormat="1" ht="26.25" x14ac:dyDescent="0.4">
      <c r="B91" s="36" t="str">
        <f>'1.1. АЭС'!B46</f>
        <v>Генеральный директор</v>
      </c>
      <c r="M91" s="37"/>
      <c r="N91" s="37"/>
      <c r="O91" s="37"/>
      <c r="P91" s="36" t="str">
        <f>'1.1. АЭС'!N46</f>
        <v>Ю.А. Андреенко</v>
      </c>
      <c r="Q91" s="35"/>
    </row>
    <row r="92" spans="2:17" s="1" customFormat="1" ht="26.25" hidden="1" x14ac:dyDescent="0.4">
      <c r="B92" s="36"/>
      <c r="M92" s="39" t="s">
        <v>76</v>
      </c>
      <c r="N92" s="39"/>
      <c r="O92" s="39"/>
      <c r="P92" s="152" t="s">
        <v>177</v>
      </c>
      <c r="Q92" s="39"/>
    </row>
    <row r="93" spans="2:17" s="1" customFormat="1" ht="26.25" x14ac:dyDescent="0.4">
      <c r="B93" s="36"/>
      <c r="M93" s="39"/>
      <c r="N93" s="39"/>
      <c r="O93" s="39"/>
      <c r="P93" s="152"/>
      <c r="Q93" s="39"/>
    </row>
    <row r="94" spans="2:17" s="1" customFormat="1" ht="26.25" x14ac:dyDescent="0.4">
      <c r="B94" s="36"/>
      <c r="M94" s="39"/>
      <c r="N94" s="39"/>
      <c r="O94" s="39"/>
      <c r="P94" s="152"/>
      <c r="Q94" s="39"/>
    </row>
    <row r="95" spans="2:17" s="1" customFormat="1" ht="37.5" customHeight="1" x14ac:dyDescent="0.4">
      <c r="B95" s="36" t="s">
        <v>77</v>
      </c>
      <c r="M95" s="37"/>
      <c r="N95" s="37"/>
      <c r="O95" s="37"/>
      <c r="P95" s="36" t="s">
        <v>78</v>
      </c>
      <c r="Q95" s="35"/>
    </row>
    <row r="96" spans="2:17" s="1" customFormat="1" ht="20.25" hidden="1" x14ac:dyDescent="0.3">
      <c r="M96" s="39" t="s">
        <v>76</v>
      </c>
      <c r="N96" s="39"/>
      <c r="O96" s="39"/>
      <c r="P96" s="39" t="s">
        <v>178</v>
      </c>
      <c r="Q96" s="39"/>
    </row>
    <row r="97" spans="4:16" s="1" customFormat="1" hidden="1" x14ac:dyDescent="0.3"/>
    <row r="98" spans="4:16" s="1" customFormat="1" hidden="1" x14ac:dyDescent="0.3"/>
    <row r="99" spans="4:16" s="1" customFormat="1" x14ac:dyDescent="0.3">
      <c r="D99" s="43"/>
      <c r="E99" s="44"/>
      <c r="F99" s="44"/>
      <c r="G99" s="44"/>
      <c r="H99" s="44"/>
      <c r="I99" s="42"/>
      <c r="J99" s="44"/>
      <c r="K99" s="44"/>
      <c r="L99" s="44"/>
      <c r="M99" s="44"/>
      <c r="N99" s="44"/>
      <c r="O99" s="42"/>
      <c r="P99" s="44"/>
    </row>
    <row r="100" spans="4:16" s="1" customFormat="1" x14ac:dyDescent="0.3">
      <c r="D100" s="42"/>
      <c r="E100" s="44"/>
      <c r="F100" s="44"/>
      <c r="G100" s="42"/>
      <c r="H100" s="42"/>
      <c r="I100" s="42"/>
      <c r="J100" s="42"/>
      <c r="K100" s="42"/>
      <c r="L100" s="42"/>
      <c r="M100" s="42"/>
      <c r="N100" s="42"/>
      <c r="O100" s="42"/>
      <c r="P100" s="42"/>
    </row>
    <row r="101" spans="4:16" s="1" customFormat="1" x14ac:dyDescent="0.3">
      <c r="D101" s="43"/>
      <c r="E101" s="44"/>
      <c r="F101" s="44"/>
      <c r="G101" s="42"/>
      <c r="H101" s="42"/>
      <c r="I101" s="42"/>
      <c r="J101" s="42"/>
      <c r="K101" s="44"/>
      <c r="L101" s="42"/>
      <c r="M101" s="42"/>
      <c r="N101" s="42"/>
      <c r="O101" s="42"/>
      <c r="P101" s="42"/>
    </row>
    <row r="102" spans="4:16" s="1" customFormat="1" x14ac:dyDescent="0.3">
      <c r="D102" s="43"/>
      <c r="E102" s="44"/>
      <c r="F102" s="42"/>
      <c r="G102" s="42"/>
      <c r="H102" s="42"/>
      <c r="I102" s="42"/>
      <c r="J102" s="42"/>
      <c r="K102" s="44"/>
      <c r="L102" s="42"/>
      <c r="M102" s="42"/>
      <c r="N102" s="42"/>
      <c r="O102" s="42"/>
      <c r="P102" s="42"/>
    </row>
    <row r="103" spans="4:16" s="1" customFormat="1" x14ac:dyDescent="0.3"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</row>
    <row r="104" spans="4:16" s="1" customFormat="1" x14ac:dyDescent="0.3">
      <c r="D104" s="43"/>
      <c r="E104" s="44"/>
      <c r="F104" s="44"/>
      <c r="G104" s="44"/>
      <c r="H104" s="44"/>
      <c r="I104" s="42"/>
      <c r="J104" s="44"/>
      <c r="K104" s="44"/>
      <c r="L104" s="44"/>
      <c r="M104" s="44"/>
      <c r="N104" s="44"/>
      <c r="O104" s="42"/>
      <c r="P104" s="44"/>
    </row>
    <row r="105" spans="4:16" s="1" customFormat="1" x14ac:dyDescent="0.3"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</row>
    <row r="106" spans="4:16" s="1" customFormat="1" x14ac:dyDescent="0.3">
      <c r="D106" s="43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</row>
    <row r="107" spans="4:16" s="1" customFormat="1" x14ac:dyDescent="0.3"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2" orientation="landscape" r:id="rId1"/>
  <headerFooter alignWithMargins="0">
    <oddFooter>&amp;C&amp;P</oddFooter>
  </headerFooter>
  <rowBreaks count="2" manualBreakCount="2">
    <brk id="40" min="1" max="16" man="1"/>
    <brk id="42" min="1" max="16" man="1"/>
  </rowBreaks>
  <colBreaks count="1" manualBreakCount="1">
    <brk id="16" min="1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АЭС</vt:lpstr>
      <vt:lpstr>1.2. АЭС</vt:lpstr>
      <vt:lpstr>'1.1. АЭС'!Заголовки_для_печати</vt:lpstr>
      <vt:lpstr>'1.2. АЭС'!Заголовки_для_печати</vt:lpstr>
      <vt:lpstr>'1.1. АЭС'!Область_печати</vt:lpstr>
      <vt:lpstr>'1.2. АЭС'!Область_печати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2015-11-09T00:00:41Z</dcterms:created>
  <dcterms:modified xsi:type="dcterms:W3CDTF">2015-11-09T00:01:34Z</dcterms:modified>
</cp:coreProperties>
</file>