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 activeTab="1"/>
  </bookViews>
  <sheets>
    <sheet name="1.1. ЮЯЭС" sheetId="1" r:id="rId1"/>
    <sheet name="1.2. ЮЯЭС" sheetId="2" r:id="rId2"/>
  </sheets>
  <externalReferences>
    <externalReference r:id="rId3"/>
  </externalReferences>
  <definedNames>
    <definedName name="_xlnm.Print_Titles" localSheetId="0">'1.1. ЮЯЭС'!$B:$D</definedName>
    <definedName name="_xlnm.Print_Titles" localSheetId="1">'1.2. ЮЯЭС'!$B:$D</definedName>
    <definedName name="_xlnm.Print_Area" localSheetId="0">'1.1. ЮЯЭС'!$B$2:$O$47</definedName>
    <definedName name="_xlnm.Print_Area" localSheetId="1">'1.2. ЮЯЭС'!$B$2:$Q$93</definedName>
  </definedNames>
  <calcPr calcId="145621"/>
</workbook>
</file>

<file path=xl/calcChain.xml><?xml version="1.0" encoding="utf-8"?>
<calcChain xmlns="http://schemas.openxmlformats.org/spreadsheetml/2006/main">
  <c r="N101" i="2" l="1"/>
  <c r="M101" i="2"/>
  <c r="L101" i="2"/>
  <c r="K101" i="2"/>
  <c r="H101" i="2"/>
  <c r="G101" i="2"/>
  <c r="F101" i="2"/>
  <c r="E101" i="2"/>
  <c r="O65" i="2"/>
  <c r="P65" i="2" s="1"/>
  <c r="I65" i="2"/>
  <c r="J65" i="2" s="1"/>
  <c r="O64" i="2"/>
  <c r="P64" i="2" s="1"/>
  <c r="I64" i="2"/>
  <c r="J64" i="2" s="1"/>
  <c r="O63" i="2"/>
  <c r="P63" i="2" s="1"/>
  <c r="I63" i="2"/>
  <c r="J63" i="2" s="1"/>
  <c r="O62" i="2"/>
  <c r="P62" i="2" s="1"/>
  <c r="I62" i="2"/>
  <c r="J62" i="2" s="1"/>
  <c r="O61" i="2"/>
  <c r="P61" i="2" s="1"/>
  <c r="I61" i="2"/>
  <c r="J61" i="2" s="1"/>
  <c r="N60" i="2"/>
  <c r="M60" i="2"/>
  <c r="O60" i="2" s="1"/>
  <c r="P60" i="2" s="1"/>
  <c r="L60" i="2"/>
  <c r="H60" i="2"/>
  <c r="G60" i="2"/>
  <c r="F60" i="2"/>
  <c r="E60" i="2"/>
  <c r="O59" i="2"/>
  <c r="P59" i="2" s="1"/>
  <c r="I59" i="2"/>
  <c r="J59" i="2" s="1"/>
  <c r="O57" i="2"/>
  <c r="P57" i="2" s="1"/>
  <c r="I57" i="2"/>
  <c r="J57" i="2" s="1"/>
  <c r="O55" i="2"/>
  <c r="P55" i="2" s="1"/>
  <c r="I55" i="2"/>
  <c r="J55" i="2" s="1"/>
  <c r="O54" i="2"/>
  <c r="P54" i="2" s="1"/>
  <c r="I54" i="2"/>
  <c r="J54" i="2" s="1"/>
  <c r="O53" i="2"/>
  <c r="P53" i="2" s="1"/>
  <c r="I53" i="2"/>
  <c r="J53" i="2" s="1"/>
  <c r="O52" i="2"/>
  <c r="P52" i="2" s="1"/>
  <c r="I52" i="2"/>
  <c r="J52" i="2" s="1"/>
  <c r="O51" i="2"/>
  <c r="P51" i="2" s="1"/>
  <c r="I51" i="2"/>
  <c r="J51" i="2" s="1"/>
  <c r="O50" i="2"/>
  <c r="P50" i="2" s="1"/>
  <c r="I50" i="2"/>
  <c r="J50" i="2" s="1"/>
  <c r="N49" i="2"/>
  <c r="M49" i="2"/>
  <c r="O49" i="2" s="1"/>
  <c r="L49" i="2"/>
  <c r="K49" i="2"/>
  <c r="H49" i="2"/>
  <c r="G49" i="2"/>
  <c r="I49" i="2" s="1"/>
  <c r="F49" i="2"/>
  <c r="E49" i="2"/>
  <c r="O48" i="2"/>
  <c r="P48" i="2" s="1"/>
  <c r="I48" i="2"/>
  <c r="J48" i="2" s="1"/>
  <c r="O47" i="2"/>
  <c r="P47" i="2" s="1"/>
  <c r="I47" i="2"/>
  <c r="J47" i="2" s="1"/>
  <c r="O46" i="2"/>
  <c r="P46" i="2" s="1"/>
  <c r="I46" i="2"/>
  <c r="J46" i="2" s="1"/>
  <c r="O45" i="2"/>
  <c r="P45" i="2" s="1"/>
  <c r="I45" i="2"/>
  <c r="J45" i="2" s="1"/>
  <c r="O44" i="2"/>
  <c r="P44" i="2" s="1"/>
  <c r="I44" i="2"/>
  <c r="J44" i="2" s="1"/>
  <c r="N43" i="2"/>
  <c r="M43" i="2"/>
  <c r="O43" i="2" s="1"/>
  <c r="L43" i="2"/>
  <c r="K43" i="2"/>
  <c r="H43" i="2"/>
  <c r="G43" i="2"/>
  <c r="I43" i="2" s="1"/>
  <c r="F43" i="2"/>
  <c r="E43" i="2"/>
  <c r="O42" i="2"/>
  <c r="P42" i="2" s="1"/>
  <c r="I42" i="2"/>
  <c r="J42" i="2" s="1"/>
  <c r="O41" i="2"/>
  <c r="P41" i="2" s="1"/>
  <c r="I41" i="2"/>
  <c r="J41" i="2" s="1"/>
  <c r="O40" i="2"/>
  <c r="P40" i="2" s="1"/>
  <c r="I40" i="2"/>
  <c r="J40" i="2" s="1"/>
  <c r="O39" i="2"/>
  <c r="P39" i="2" s="1"/>
  <c r="I39" i="2"/>
  <c r="J39" i="2" s="1"/>
  <c r="O38" i="2"/>
  <c r="P38" i="2" s="1"/>
  <c r="I38" i="2"/>
  <c r="J38" i="2" s="1"/>
  <c r="N37" i="2"/>
  <c r="M37" i="2"/>
  <c r="O37" i="2" s="1"/>
  <c r="L37" i="2"/>
  <c r="K37" i="2"/>
  <c r="H37" i="2"/>
  <c r="G37" i="2"/>
  <c r="I37" i="2" s="1"/>
  <c r="F37" i="2"/>
  <c r="E37" i="2"/>
  <c r="O36" i="2"/>
  <c r="P36" i="2" s="1"/>
  <c r="I36" i="2"/>
  <c r="J36" i="2" s="1"/>
  <c r="O35" i="2"/>
  <c r="P35" i="2" s="1"/>
  <c r="I35" i="2"/>
  <c r="J35" i="2" s="1"/>
  <c r="O34" i="2"/>
  <c r="P34" i="2" s="1"/>
  <c r="I34" i="2"/>
  <c r="J34" i="2" s="1"/>
  <c r="N33" i="2"/>
  <c r="M33" i="2"/>
  <c r="O33" i="2" s="1"/>
  <c r="L33" i="2"/>
  <c r="K33" i="2"/>
  <c r="H33" i="2"/>
  <c r="G33" i="2"/>
  <c r="I33" i="2" s="1"/>
  <c r="F33" i="2"/>
  <c r="E33" i="2"/>
  <c r="O32" i="2"/>
  <c r="I32" i="2"/>
  <c r="O31" i="2"/>
  <c r="P31" i="2" s="1"/>
  <c r="I31" i="2"/>
  <c r="J31" i="2" s="1"/>
  <c r="O30" i="2"/>
  <c r="P30" i="2" s="1"/>
  <c r="I30" i="2"/>
  <c r="J30" i="2" s="1"/>
  <c r="O29" i="2"/>
  <c r="P29" i="2" s="1"/>
  <c r="I29" i="2"/>
  <c r="J29" i="2" s="1"/>
  <c r="N28" i="2"/>
  <c r="M28" i="2"/>
  <c r="O28" i="2" s="1"/>
  <c r="L28" i="2"/>
  <c r="K28" i="2"/>
  <c r="H28" i="2"/>
  <c r="G28" i="2"/>
  <c r="F28" i="2"/>
  <c r="E28" i="2"/>
  <c r="O27" i="2"/>
  <c r="P27" i="2" s="1"/>
  <c r="I27" i="2"/>
  <c r="J27" i="2" s="1"/>
  <c r="O26" i="2"/>
  <c r="P26" i="2" s="1"/>
  <c r="I26" i="2"/>
  <c r="J26" i="2" s="1"/>
  <c r="O25" i="2"/>
  <c r="P25" i="2" s="1"/>
  <c r="I25" i="2"/>
  <c r="J25" i="2" s="1"/>
  <c r="O24" i="2"/>
  <c r="P24" i="2" s="1"/>
  <c r="I24" i="2"/>
  <c r="J24" i="2" s="1"/>
  <c r="O23" i="2"/>
  <c r="P23" i="2" s="1"/>
  <c r="I23" i="2"/>
  <c r="J23" i="2" s="1"/>
  <c r="O22" i="2"/>
  <c r="P22" i="2" s="1"/>
  <c r="I22" i="2"/>
  <c r="J22" i="2" s="1"/>
  <c r="O21" i="2"/>
  <c r="P21" i="2" s="1"/>
  <c r="I21" i="2"/>
  <c r="J21" i="2" s="1"/>
  <c r="N20" i="2"/>
  <c r="M20" i="2"/>
  <c r="O20" i="2" s="1"/>
  <c r="L20" i="2"/>
  <c r="K20" i="2"/>
  <c r="H20" i="2"/>
  <c r="G20" i="2"/>
  <c r="I20" i="2" s="1"/>
  <c r="F20" i="2"/>
  <c r="E20" i="2"/>
  <c r="N19" i="2"/>
  <c r="N58" i="2" s="1"/>
  <c r="M19" i="2"/>
  <c r="O19" i="2" s="1"/>
  <c r="L19" i="2"/>
  <c r="L58" i="2" s="1"/>
  <c r="K19" i="2"/>
  <c r="K58" i="2" s="1"/>
  <c r="H19" i="2"/>
  <c r="H58" i="2" s="1"/>
  <c r="F19" i="2"/>
  <c r="F58" i="2" s="1"/>
  <c r="J34" i="1"/>
  <c r="E34" i="1"/>
  <c r="N33" i="1"/>
  <c r="J33" i="1"/>
  <c r="I33" i="1"/>
  <c r="E33" i="1"/>
  <c r="M30" i="1"/>
  <c r="L30" i="1"/>
  <c r="N30" i="1" s="1"/>
  <c r="K30" i="1"/>
  <c r="J30" i="1"/>
  <c r="H30" i="1"/>
  <c r="G30" i="1"/>
  <c r="F30" i="1"/>
  <c r="E30" i="1"/>
  <c r="N28" i="1"/>
  <c r="J28" i="1"/>
  <c r="I28" i="1"/>
  <c r="E28" i="1"/>
  <c r="N27" i="1"/>
  <c r="J27" i="1"/>
  <c r="I27" i="1"/>
  <c r="E27" i="1"/>
  <c r="M26" i="1"/>
  <c r="L26" i="1"/>
  <c r="N26" i="1" s="1"/>
  <c r="K26" i="1"/>
  <c r="J26" i="1"/>
  <c r="H26" i="1"/>
  <c r="G26" i="1"/>
  <c r="F26" i="1"/>
  <c r="E26" i="1"/>
  <c r="N25" i="1"/>
  <c r="J25" i="1"/>
  <c r="I25" i="1"/>
  <c r="E25" i="1"/>
  <c r="N22" i="1"/>
  <c r="J22" i="1"/>
  <c r="I22" i="1"/>
  <c r="E22" i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J21" i="1"/>
  <c r="J24" i="1" s="1"/>
  <c r="J29" i="1" s="1"/>
  <c r="J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N20" i="1"/>
  <c r="J20" i="1"/>
  <c r="I20" i="1"/>
  <c r="E20" i="1"/>
  <c r="N19" i="1"/>
  <c r="N21" i="1" s="1"/>
  <c r="N24" i="1" s="1"/>
  <c r="N29" i="1" s="1"/>
  <c r="N31" i="1" s="1"/>
  <c r="J19" i="1"/>
  <c r="I19" i="1"/>
  <c r="I21" i="1" s="1"/>
  <c r="I24" i="1" s="1"/>
  <c r="E19" i="1"/>
  <c r="E21" i="1" s="1"/>
  <c r="J16" i="1"/>
  <c r="E16" i="1"/>
  <c r="J14" i="1"/>
  <c r="E19" i="2" l="1"/>
  <c r="E58" i="2" s="1"/>
  <c r="G19" i="2"/>
  <c r="I19" i="2" s="1"/>
  <c r="J19" i="2" s="1"/>
  <c r="M58" i="2"/>
  <c r="O58" i="2" s="1"/>
  <c r="E24" i="1"/>
  <c r="E29" i="1" s="1"/>
  <c r="E31" i="1" s="1"/>
  <c r="I26" i="1"/>
  <c r="I30" i="1"/>
  <c r="J20" i="2"/>
  <c r="I60" i="2"/>
  <c r="I29" i="1"/>
  <c r="G58" i="2"/>
  <c r="I58" i="2" s="1"/>
  <c r="J58" i="2"/>
  <c r="P58" i="2"/>
  <c r="P19" i="2"/>
  <c r="P20" i="2"/>
  <c r="I28" i="2"/>
  <c r="P28" i="2"/>
  <c r="I101" i="2"/>
  <c r="J32" i="2"/>
  <c r="J101" i="2" s="1"/>
  <c r="P33" i="2"/>
  <c r="P37" i="2"/>
  <c r="P43" i="2"/>
  <c r="P49" i="2"/>
  <c r="J28" i="2"/>
  <c r="O101" i="2"/>
  <c r="P32" i="2"/>
  <c r="P101" i="2" s="1"/>
  <c r="J33" i="2"/>
  <c r="J37" i="2"/>
  <c r="J43" i="2"/>
  <c r="J49" i="2"/>
  <c r="J60" i="2"/>
  <c r="I31" i="1" l="1"/>
</calcChain>
</file>

<file path=xl/sharedStrings.xml><?xml version="1.0" encoding="utf-8"?>
<sst xmlns="http://schemas.openxmlformats.org/spreadsheetml/2006/main" count="405" uniqueCount="184">
  <si>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</si>
  <si>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</si>
  <si>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</si>
  <si>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</si>
  <si>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</si>
  <si>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</si>
  <si>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</si>
  <si>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</si>
  <si>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</si>
  <si>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</si>
  <si>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</si>
  <si>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</si>
  <si>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</si>
  <si>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</si>
  <si>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"Южно-Якутские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</si>
  <si>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</si>
  <si>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</si>
  <si>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</si>
  <si>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</si>
  <si>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</si>
  <si>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</si>
  <si>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</si>
  <si>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</si>
  <si>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</si>
  <si>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</si>
  <si>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</si>
  <si>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</si>
  <si>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</si>
  <si>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</si>
  <si>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</si>
  <si>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</si>
  <si>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</si>
  <si>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</si>
  <si>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</si>
  <si>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</si>
  <si>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</si>
  <si>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</si>
  <si>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</si>
  <si>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</si>
  <si>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</si>
  <si>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</si>
  <si>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</si>
  <si>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</si>
  <si>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</si>
  <si>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</si>
  <si>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</si>
  <si>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</si>
  <si>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</si>
  <si>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</si>
  <si>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</si>
  <si>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</si>
  <si>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</si>
  <si>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</si>
  <si>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</si>
  <si>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</si>
  <si>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</si>
  <si>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</si>
  <si>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</si>
  <si>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</si>
  <si>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</si>
  <si>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</si>
  <si>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</si>
  <si>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</si>
  <si>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</si>
  <si>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</si>
  <si>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</si>
  <si>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</si>
  <si>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</si>
  <si>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</si>
  <si>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</si>
  <si>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</si>
  <si>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</si>
  <si>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</si>
  <si>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</si>
  <si>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</si>
  <si>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</si>
  <si>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</si>
  <si>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</si>
  <si>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</si>
  <si>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</si>
  <si>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</si>
  <si>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12 месяцев 2014 года</t>
  </si>
  <si>
    <t>За отчетный период, всего по предприятию (12 мес. 2014 г. факт)</t>
  </si>
  <si>
    <t>из графы 4: по Субъекту РФ,  указанному в заголовке формы</t>
  </si>
  <si>
    <t>из графы 5 по видам деятельности *</t>
  </si>
  <si>
    <t>За аналогичный период предыдущего года, всего по предприятию (12 мес. 2013 г. факт)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</si>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</sst>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5" fillId="0" borderId="0" xfId="0" applyFont="1" applyFill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3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3" fontId="1" fillId="0" borderId="37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88;&#1080;&#1082;&#1072;&#1079;%20585/2014/12%20&#1084;&#1077;&#1089;.%202014/&#1058;&#1072;&#1073;&#1083;&#1080;&#1094;&#1099;%201.1%20&#1080;%201.2_12%20&#1084;&#1077;&#1089;.%202013%20-12%20&#1084;&#1077;&#1089;.%202014%20&#1075;&#1075;.%20&#1076;&#1083;&#1103;%20&#1086;&#1090;&#1087;&#1088;&#1072;&#1074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 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12 месяцев 2014 года</v>
          </cell>
        </row>
        <row r="16">
          <cell r="E16" t="str">
            <v>За отчетный период, всего по предприятию (12 мес. 2014 г. факт)</v>
          </cell>
          <cell r="J16" t="str">
            <v>За аналогичный период предыдущего года, всего по предприятию (12 мес. 2013 г.факт)</v>
          </cell>
        </row>
        <row r="19">
          <cell r="E19">
            <v>24646875.9566756</v>
          </cell>
          <cell r="J19">
            <v>19499358.037223302</v>
          </cell>
        </row>
        <row r="20">
          <cell r="E20">
            <v>23100092.04087</v>
          </cell>
          <cell r="J20">
            <v>20597468</v>
          </cell>
        </row>
        <row r="22">
          <cell r="E22">
            <v>19312.325000000001</v>
          </cell>
          <cell r="J22">
            <v>713.33</v>
          </cell>
        </row>
        <row r="25">
          <cell r="E25">
            <v>82199.063529999999</v>
          </cell>
          <cell r="J25">
            <v>1194.9734599999999</v>
          </cell>
        </row>
        <row r="27">
          <cell r="E27">
            <v>337967.20225999999</v>
          </cell>
          <cell r="J27">
            <v>2703090.4824700002</v>
          </cell>
        </row>
        <row r="28">
          <cell r="E28">
            <v>474741.70385644014</v>
          </cell>
          <cell r="J28">
            <v>347891.98438812001</v>
          </cell>
        </row>
        <row r="33">
          <cell r="E33">
            <v>4669.84</v>
          </cell>
          <cell r="J33">
            <v>680.18</v>
          </cell>
        </row>
        <row r="34">
          <cell r="E34">
            <v>19094.586199999998</v>
          </cell>
          <cell r="J34">
            <v>29963.39241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6"/>
  <sheetViews>
    <sheetView showGridLines="0" view="pageBreakPreview" topLeftCell="A13" zoomScale="60" zoomScaleNormal="40" workbookViewId="0">
      <pane xSplit="4" ySplit="6" topLeftCell="E19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10.28515625" style="1" customWidth="1"/>
    <col min="17" max="17" width="27.28515625" style="1" customWidth="1"/>
    <col min="18" max="18" width="10.28515625" style="1" customWidth="1"/>
    <col min="19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118" t="s">
        <v>1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3"/>
    </row>
    <row r="6" spans="2:15" ht="51" customHeight="1" x14ac:dyDescent="0.3">
      <c r="B6" s="4" t="s">
        <v>2</v>
      </c>
      <c r="C6" s="114" t="s">
        <v>3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2:15" x14ac:dyDescent="0.3">
      <c r="B7" s="4" t="s">
        <v>4</v>
      </c>
      <c r="C7" s="114" t="s">
        <v>5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2:15" x14ac:dyDescent="0.3">
      <c r="B8" s="4" t="s">
        <v>6</v>
      </c>
      <c r="C8" s="114" t="s">
        <v>7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2:15" x14ac:dyDescent="0.3">
      <c r="B9" s="4"/>
    </row>
    <row r="10" spans="2:15" ht="26.25" x14ac:dyDescent="0.4">
      <c r="B10" s="4" t="s">
        <v>8</v>
      </c>
      <c r="H10" s="5"/>
      <c r="I10" s="5"/>
      <c r="J10" s="6" t="s">
        <v>9</v>
      </c>
      <c r="K10" s="7"/>
      <c r="L10" s="7"/>
    </row>
    <row r="11" spans="2:15" ht="26.25" x14ac:dyDescent="0.4">
      <c r="B11" s="4" t="s">
        <v>10</v>
      </c>
      <c r="H11" s="5"/>
      <c r="I11" s="5"/>
      <c r="J11" s="120">
        <v>2801108200</v>
      </c>
      <c r="K11" s="121"/>
      <c r="L11" s="121"/>
    </row>
    <row r="12" spans="2:15" ht="26.25" x14ac:dyDescent="0.4">
      <c r="B12" s="4" t="s">
        <v>11</v>
      </c>
      <c r="H12" s="5"/>
      <c r="I12" s="5"/>
      <c r="J12" s="6" t="s">
        <v>12</v>
      </c>
      <c r="K12" s="7"/>
      <c r="L12" s="7"/>
    </row>
    <row r="13" spans="2:15" ht="26.25" x14ac:dyDescent="0.4">
      <c r="B13" s="4" t="s">
        <v>13</v>
      </c>
      <c r="H13" s="5"/>
      <c r="I13" s="5"/>
      <c r="J13" s="6" t="s">
        <v>14</v>
      </c>
      <c r="K13" s="7"/>
      <c r="L13" s="7"/>
    </row>
    <row r="14" spans="2:15" ht="26.25" x14ac:dyDescent="0.4">
      <c r="B14" s="4" t="s">
        <v>15</v>
      </c>
      <c r="H14" s="5"/>
      <c r="I14" s="5"/>
      <c r="J14" s="6" t="str">
        <f>'[1]1.1. АЭС'!J14</f>
        <v>12 месяцев 2014 года</v>
      </c>
      <c r="K14" s="7"/>
      <c r="L14" s="7"/>
    </row>
    <row r="15" spans="2:15" ht="11.25" customHeight="1" x14ac:dyDescent="0.3">
      <c r="H15" s="5"/>
      <c r="I15" s="5"/>
      <c r="J15" s="5"/>
      <c r="K15" s="5"/>
      <c r="L15" s="5"/>
      <c r="M15" s="5"/>
      <c r="O15" s="8"/>
    </row>
    <row r="16" spans="2:15" ht="32.25" customHeight="1" x14ac:dyDescent="0.3">
      <c r="B16" s="116" t="s">
        <v>16</v>
      </c>
      <c r="C16" s="116" t="s">
        <v>17</v>
      </c>
      <c r="D16" s="116" t="s">
        <v>18</v>
      </c>
      <c r="E16" s="116" t="str">
        <f>'[1]1.1. АЭС'!E16:E17</f>
        <v>За отчетный период, всего по предприятию (12 мес. 2014 г. факт)</v>
      </c>
      <c r="F16" s="116" t="s">
        <v>19</v>
      </c>
      <c r="G16" s="115" t="s">
        <v>20</v>
      </c>
      <c r="H16" s="115"/>
      <c r="I16" s="115"/>
      <c r="J16" s="116" t="str">
        <f>'[1]1.1. АЭС'!J16:J17</f>
        <v>За аналогичный период предыдущего года, всего по предприятию (12 мес. 2013 г.факт)</v>
      </c>
      <c r="K16" s="116" t="s">
        <v>21</v>
      </c>
      <c r="L16" s="115" t="s">
        <v>22</v>
      </c>
      <c r="M16" s="115"/>
      <c r="N16" s="115"/>
      <c r="O16" s="116" t="s">
        <v>23</v>
      </c>
    </row>
    <row r="17" spans="2:18" ht="162" customHeight="1" x14ac:dyDescent="0.3">
      <c r="B17" s="117"/>
      <c r="C17" s="117"/>
      <c r="D17" s="117"/>
      <c r="E17" s="117"/>
      <c r="F17" s="117"/>
      <c r="G17" s="9" t="s">
        <v>24</v>
      </c>
      <c r="H17" s="9" t="s">
        <v>25</v>
      </c>
      <c r="I17" s="9" t="s">
        <v>26</v>
      </c>
      <c r="J17" s="117"/>
      <c r="K17" s="117"/>
      <c r="L17" s="9" t="s">
        <v>24</v>
      </c>
      <c r="M17" s="9" t="s">
        <v>25</v>
      </c>
      <c r="N17" s="9" t="s">
        <v>26</v>
      </c>
      <c r="O17" s="117"/>
    </row>
    <row r="18" spans="2:18" ht="14.25" customHeight="1" x14ac:dyDescent="0.3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  <c r="K18" s="10">
        <v>10</v>
      </c>
      <c r="L18" s="10">
        <v>11</v>
      </c>
      <c r="M18" s="10">
        <v>12</v>
      </c>
      <c r="N18" s="10">
        <v>13</v>
      </c>
      <c r="O18" s="10">
        <v>14</v>
      </c>
    </row>
    <row r="19" spans="2:18" ht="93.75" x14ac:dyDescent="0.3">
      <c r="B19" s="11" t="s">
        <v>27</v>
      </c>
      <c r="C19" s="12" t="s">
        <v>28</v>
      </c>
      <c r="D19" s="12" t="s">
        <v>29</v>
      </c>
      <c r="E19" s="13">
        <f>'[1]1.1. АЭС'!E19</f>
        <v>24646875.9566756</v>
      </c>
      <c r="F19" s="13">
        <v>1377285.0295921999</v>
      </c>
      <c r="G19" s="14">
        <v>1363924.9092882001</v>
      </c>
      <c r="H19" s="14">
        <v>3148.5869059999995</v>
      </c>
      <c r="I19" s="14">
        <f>F19-G19-H19</f>
        <v>10211.533397999865</v>
      </c>
      <c r="J19" s="13">
        <f>'[1]1.1. АЭС'!J19</f>
        <v>19499358.037223302</v>
      </c>
      <c r="K19" s="13">
        <v>1277044.79971844</v>
      </c>
      <c r="L19" s="14">
        <v>1267472.1815009399</v>
      </c>
      <c r="M19" s="14">
        <v>1133.0382175</v>
      </c>
      <c r="N19" s="14">
        <f>K19-L19-M19</f>
        <v>8439.58000000016</v>
      </c>
      <c r="O19" s="112" t="s">
        <v>30</v>
      </c>
      <c r="P19" s="15"/>
      <c r="Q19" s="15">
        <v>0</v>
      </c>
    </row>
    <row r="20" spans="2:18" ht="92.25" customHeight="1" x14ac:dyDescent="0.3">
      <c r="B20" s="11" t="s">
        <v>31</v>
      </c>
      <c r="C20" s="12" t="s">
        <v>28</v>
      </c>
      <c r="D20" s="12" t="s">
        <v>32</v>
      </c>
      <c r="E20" s="13">
        <f>'[1]1.1. АЭС'!E20</f>
        <v>23100092.04087</v>
      </c>
      <c r="F20" s="13">
        <v>1276446.1664526493</v>
      </c>
      <c r="G20" s="13">
        <v>1261862.245454587</v>
      </c>
      <c r="H20" s="13">
        <v>6826.5409980621544</v>
      </c>
      <c r="I20" s="14">
        <f>F20-G20-H20</f>
        <v>7757.3800000000856</v>
      </c>
      <c r="J20" s="13">
        <f>'[1]1.1. АЭС'!J20</f>
        <v>20597468</v>
      </c>
      <c r="K20" s="13">
        <v>1145177.75</v>
      </c>
      <c r="L20" s="13">
        <v>1134937.8700000001</v>
      </c>
      <c r="M20" s="13">
        <v>4940.63</v>
      </c>
      <c r="N20" s="14">
        <f>K20-L20-M20</f>
        <v>5299.2499999998881</v>
      </c>
      <c r="O20" s="113"/>
      <c r="P20" s="15"/>
      <c r="Q20" s="15">
        <v>4.0364405140280724E-3</v>
      </c>
    </row>
    <row r="21" spans="2:18" x14ac:dyDescent="0.3">
      <c r="B21" s="11" t="s">
        <v>33</v>
      </c>
      <c r="C21" s="12" t="s">
        <v>28</v>
      </c>
      <c r="D21" s="12" t="s">
        <v>34</v>
      </c>
      <c r="E21" s="13">
        <f t="shared" ref="E21:N21" si="0">E19-E20</f>
        <v>1546783.9158056006</v>
      </c>
      <c r="F21" s="13">
        <f t="shared" si="0"/>
        <v>100838.86313955067</v>
      </c>
      <c r="G21" s="14">
        <f t="shared" si="0"/>
        <v>102062.66383361304</v>
      </c>
      <c r="H21" s="14">
        <f t="shared" si="0"/>
        <v>-3677.9540920621548</v>
      </c>
      <c r="I21" s="14">
        <f t="shared" si="0"/>
        <v>2454.1533979997794</v>
      </c>
      <c r="J21" s="13">
        <f t="shared" si="0"/>
        <v>-1098109.9627766982</v>
      </c>
      <c r="K21" s="13">
        <f t="shared" si="0"/>
        <v>131867.04971844004</v>
      </c>
      <c r="L21" s="14">
        <f t="shared" si="0"/>
        <v>132534.31150093977</v>
      </c>
      <c r="M21" s="14">
        <f t="shared" si="0"/>
        <v>-3807.5917825000001</v>
      </c>
      <c r="N21" s="14">
        <f t="shared" si="0"/>
        <v>3140.3300000002719</v>
      </c>
      <c r="O21" s="9" t="s">
        <v>35</v>
      </c>
      <c r="P21" s="15"/>
      <c r="Q21" s="15">
        <v>-4.0364405722357333E-3</v>
      </c>
    </row>
    <row r="22" spans="2:18" ht="37.5" x14ac:dyDescent="0.3">
      <c r="B22" s="16" t="s">
        <v>36</v>
      </c>
      <c r="C22" s="17" t="s">
        <v>28</v>
      </c>
      <c r="D22" s="17" t="s">
        <v>37</v>
      </c>
      <c r="E22" s="13">
        <f>'[1]1.1. АЭС'!E22</f>
        <v>19312.325000000001</v>
      </c>
      <c r="F22" s="13">
        <v>0</v>
      </c>
      <c r="G22" s="13">
        <v>0</v>
      </c>
      <c r="H22" s="13">
        <v>0</v>
      </c>
      <c r="I22" s="14">
        <f>F22-G22-H22</f>
        <v>0</v>
      </c>
      <c r="J22" s="13">
        <f>'[1]1.1. АЭС'!J22</f>
        <v>713.33</v>
      </c>
      <c r="K22" s="13">
        <v>0</v>
      </c>
      <c r="L22" s="13">
        <v>0</v>
      </c>
      <c r="M22" s="13">
        <v>0</v>
      </c>
      <c r="N22" s="14">
        <f>K22-L22-M22</f>
        <v>0</v>
      </c>
      <c r="O22" s="9" t="s">
        <v>38</v>
      </c>
      <c r="Q22" s="15">
        <v>0</v>
      </c>
    </row>
    <row r="23" spans="2:18" x14ac:dyDescent="0.3">
      <c r="B23" s="16" t="s">
        <v>39</v>
      </c>
      <c r="C23" s="17" t="s">
        <v>28</v>
      </c>
      <c r="D23" s="17" t="s">
        <v>40</v>
      </c>
      <c r="E23" s="13" t="s">
        <v>35</v>
      </c>
      <c r="F23" s="13" t="s">
        <v>35</v>
      </c>
      <c r="G23" s="14" t="s">
        <v>35</v>
      </c>
      <c r="H23" s="14" t="s">
        <v>35</v>
      </c>
      <c r="I23" s="14" t="s">
        <v>35</v>
      </c>
      <c r="J23" s="13" t="s">
        <v>35</v>
      </c>
      <c r="K23" s="13" t="s">
        <v>35</v>
      </c>
      <c r="L23" s="14" t="s">
        <v>35</v>
      </c>
      <c r="M23" s="14" t="s">
        <v>35</v>
      </c>
      <c r="N23" s="14" t="s">
        <v>35</v>
      </c>
      <c r="O23" s="9" t="s">
        <v>35</v>
      </c>
    </row>
    <row r="24" spans="2:18" x14ac:dyDescent="0.3">
      <c r="B24" s="11" t="s">
        <v>41</v>
      </c>
      <c r="C24" s="12" t="s">
        <v>28</v>
      </c>
      <c r="D24" s="12" t="s">
        <v>42</v>
      </c>
      <c r="E24" s="13">
        <f t="shared" ref="E24:N24" si="1">E21-E22</f>
        <v>1527471.5908056006</v>
      </c>
      <c r="F24" s="13">
        <f t="shared" si="1"/>
        <v>100838.86313955067</v>
      </c>
      <c r="G24" s="14">
        <f t="shared" si="1"/>
        <v>102062.66383361304</v>
      </c>
      <c r="H24" s="14">
        <f t="shared" si="1"/>
        <v>-3677.9540920621548</v>
      </c>
      <c r="I24" s="14">
        <f t="shared" si="1"/>
        <v>2454.1533979997794</v>
      </c>
      <c r="J24" s="13">
        <f t="shared" si="1"/>
        <v>-1098823.2927766982</v>
      </c>
      <c r="K24" s="13">
        <f t="shared" si="1"/>
        <v>131867.04971844004</v>
      </c>
      <c r="L24" s="14">
        <f t="shared" si="1"/>
        <v>132534.31150093977</v>
      </c>
      <c r="M24" s="14">
        <f t="shared" si="1"/>
        <v>-3807.5917825000001</v>
      </c>
      <c r="N24" s="14">
        <f t="shared" si="1"/>
        <v>3140.3300000002719</v>
      </c>
      <c r="O24" s="9" t="s">
        <v>35</v>
      </c>
      <c r="P24" s="15"/>
      <c r="Q24" s="15">
        <v>-4.0364405722357333E-3</v>
      </c>
    </row>
    <row r="25" spans="2:18" ht="37.5" x14ac:dyDescent="0.3">
      <c r="B25" s="16" t="s">
        <v>43</v>
      </c>
      <c r="C25" s="17" t="s">
        <v>28</v>
      </c>
      <c r="D25" s="17" t="s">
        <v>44</v>
      </c>
      <c r="E25" s="13">
        <f>'[1]1.1. АЭС'!E25</f>
        <v>82199.063529999999</v>
      </c>
      <c r="F25" s="13">
        <v>0.70099999999999996</v>
      </c>
      <c r="G25" s="13">
        <v>0</v>
      </c>
      <c r="H25" s="13">
        <v>0</v>
      </c>
      <c r="I25" s="14">
        <f>F25-G25-H25</f>
        <v>0.70099999999999996</v>
      </c>
      <c r="J25" s="13">
        <f>'[1]1.1. АЭС'!J25</f>
        <v>1194.9734599999999</v>
      </c>
      <c r="K25" s="13">
        <v>0.7</v>
      </c>
      <c r="L25" s="13">
        <v>0</v>
      </c>
      <c r="M25" s="13">
        <v>0</v>
      </c>
      <c r="N25" s="14">
        <f>K25-L25-M25</f>
        <v>0.7</v>
      </c>
      <c r="O25" s="9" t="s">
        <v>38</v>
      </c>
      <c r="P25" s="15"/>
      <c r="Q25" s="15">
        <v>0</v>
      </c>
    </row>
    <row r="26" spans="2:18" ht="56.25" x14ac:dyDescent="0.3">
      <c r="B26" s="16" t="s">
        <v>45</v>
      </c>
      <c r="C26" s="17" t="s">
        <v>28</v>
      </c>
      <c r="D26" s="17" t="s">
        <v>46</v>
      </c>
      <c r="E26" s="13">
        <f>'1.2. ЮЯЭС'!E47</f>
        <v>821924.94</v>
      </c>
      <c r="F26" s="13">
        <f>'1.2. ЮЯЭС'!F47</f>
        <v>5303</v>
      </c>
      <c r="G26" s="14">
        <f>'1.2. ЮЯЭС'!G47</f>
        <v>5303</v>
      </c>
      <c r="H26" s="14">
        <f>'1.2. ЮЯЭС'!H47</f>
        <v>0</v>
      </c>
      <c r="I26" s="14">
        <f>F26-G26-H26</f>
        <v>0</v>
      </c>
      <c r="J26" s="13">
        <f>'1.2. ЮЯЭС'!K47</f>
        <v>764300.73</v>
      </c>
      <c r="K26" s="13">
        <f>'1.2. ЮЯЭС'!L47</f>
        <v>12565.99</v>
      </c>
      <c r="L26" s="14">
        <f>'1.2. ЮЯЭС'!M47</f>
        <v>12453.3472026255</v>
      </c>
      <c r="M26" s="14">
        <f>'1.2. ЮЯЭС'!N47</f>
        <v>112.64279737451901</v>
      </c>
      <c r="N26" s="14">
        <f>K26-L26-M26</f>
        <v>-1.9582557797548361E-11</v>
      </c>
      <c r="O26" s="9" t="s">
        <v>47</v>
      </c>
      <c r="P26" s="15"/>
      <c r="Q26" s="15">
        <v>-8.7671232877255534E-3</v>
      </c>
    </row>
    <row r="27" spans="2:18" ht="65.099999999999994" customHeight="1" x14ac:dyDescent="0.3">
      <c r="B27" s="16" t="s">
        <v>48</v>
      </c>
      <c r="C27" s="17" t="s">
        <v>28</v>
      </c>
      <c r="D27" s="17" t="s">
        <v>49</v>
      </c>
      <c r="E27" s="13">
        <f>'[1]1.1. АЭС'!E27</f>
        <v>337967.20225999999</v>
      </c>
      <c r="F27" s="13">
        <v>20801.234</v>
      </c>
      <c r="G27" s="13">
        <v>1211.0329999999999</v>
      </c>
      <c r="H27" s="13">
        <v>0</v>
      </c>
      <c r="I27" s="14">
        <f>F27-G27-H27</f>
        <v>19590.201000000001</v>
      </c>
      <c r="J27" s="13">
        <f>'[1]1.1. АЭС'!J27</f>
        <v>2703090.4824700002</v>
      </c>
      <c r="K27" s="13">
        <v>4621.8959999999997</v>
      </c>
      <c r="L27" s="13">
        <v>2726.9</v>
      </c>
      <c r="M27" s="13">
        <v>0</v>
      </c>
      <c r="N27" s="14">
        <f>K27-L27-M27</f>
        <v>1894.9959999999996</v>
      </c>
      <c r="O27" s="112" t="s">
        <v>50</v>
      </c>
      <c r="P27" s="15"/>
      <c r="Q27" s="15">
        <v>0</v>
      </c>
      <c r="R27" s="15"/>
    </row>
    <row r="28" spans="2:18" ht="65.099999999999994" customHeight="1" x14ac:dyDescent="0.3">
      <c r="B28" s="16" t="s">
        <v>51</v>
      </c>
      <c r="C28" s="17" t="s">
        <v>28</v>
      </c>
      <c r="D28" s="17" t="s">
        <v>52</v>
      </c>
      <c r="E28" s="13">
        <f>'[1]1.1. АЭС'!E28</f>
        <v>474741.70385644014</v>
      </c>
      <c r="F28" s="13">
        <v>26499.11133945001</v>
      </c>
      <c r="G28" s="13">
        <v>21622.973343421032</v>
      </c>
      <c r="H28" s="13">
        <v>0</v>
      </c>
      <c r="I28" s="14">
        <f>F28-G28-H28</f>
        <v>4876.1379960289778</v>
      </c>
      <c r="J28" s="13">
        <f>'[1]1.1. АЭС'!J28</f>
        <v>347891.98438812001</v>
      </c>
      <c r="K28" s="13">
        <v>17938.0368230647</v>
      </c>
      <c r="L28" s="13">
        <v>13503.091053313239</v>
      </c>
      <c r="M28" s="13">
        <v>0</v>
      </c>
      <c r="N28" s="14">
        <f>K28-L28-M28</f>
        <v>4434.9457697514608</v>
      </c>
      <c r="O28" s="113"/>
      <c r="P28" s="15"/>
      <c r="Q28" s="15">
        <v>0</v>
      </c>
      <c r="R28" s="15"/>
    </row>
    <row r="29" spans="2:18" x14ac:dyDescent="0.3">
      <c r="B29" s="11" t="s">
        <v>53</v>
      </c>
      <c r="C29" s="12" t="s">
        <v>28</v>
      </c>
      <c r="D29" s="12" t="s">
        <v>54</v>
      </c>
      <c r="E29" s="13">
        <f t="shared" ref="E29:N29" si="2">E24+E25+E27-E26-E28</f>
        <v>650971.2127391604</v>
      </c>
      <c r="F29" s="13">
        <f t="shared" si="2"/>
        <v>89838.686800100651</v>
      </c>
      <c r="G29" s="14">
        <f t="shared" si="2"/>
        <v>76347.723490192002</v>
      </c>
      <c r="H29" s="14">
        <f t="shared" si="2"/>
        <v>-3677.9540920621548</v>
      </c>
      <c r="I29" s="14">
        <f t="shared" si="2"/>
        <v>17168.917401970801</v>
      </c>
      <c r="J29" s="13">
        <f t="shared" si="2"/>
        <v>493269.44876518194</v>
      </c>
      <c r="K29" s="13">
        <f t="shared" si="2"/>
        <v>105985.61889537536</v>
      </c>
      <c r="L29" s="14">
        <f t="shared" si="2"/>
        <v>109304.77324500102</v>
      </c>
      <c r="M29" s="14">
        <f t="shared" si="2"/>
        <v>-3920.2345798745191</v>
      </c>
      <c r="N29" s="14">
        <f t="shared" si="2"/>
        <v>601.08023024883005</v>
      </c>
      <c r="O29" s="9" t="s">
        <v>35</v>
      </c>
      <c r="P29" s="15"/>
      <c r="Q29" s="15">
        <v>4.730682703666389E-3</v>
      </c>
    </row>
    <row r="30" spans="2:18" ht="37.5" x14ac:dyDescent="0.3">
      <c r="B30" s="11" t="s">
        <v>55</v>
      </c>
      <c r="C30" s="12" t="s">
        <v>28</v>
      </c>
      <c r="D30" s="12" t="s">
        <v>56</v>
      </c>
      <c r="E30" s="13">
        <f>'1.2. ЮЯЭС'!E55</f>
        <v>288100.50892816792</v>
      </c>
      <c r="F30" s="13">
        <f>'1.2. ЮЯЭС'!F55</f>
        <v>29457.000814256069</v>
      </c>
      <c r="G30" s="14">
        <f>'1.2. ЮЯЭС'!G55</f>
        <v>26889.064407112299</v>
      </c>
      <c r="H30" s="14">
        <f>'1.2. ЮЯЭС'!H55</f>
        <v>-1153.09804023825</v>
      </c>
      <c r="I30" s="14">
        <f>F30-G30-H30</f>
        <v>3721.0344473820205</v>
      </c>
      <c r="J30" s="13">
        <f>'1.2. ЮЯЭС'!K55</f>
        <v>182307.87000000002</v>
      </c>
      <c r="K30" s="13">
        <f>'1.2. ЮЯЭС'!L55</f>
        <v>31997.35</v>
      </c>
      <c r="L30" s="14">
        <f>'1.2. ЮЯЭС'!M55</f>
        <v>32283.1</v>
      </c>
      <c r="M30" s="14">
        <f>'1.2. ЮЯЭС'!N55</f>
        <v>-1203.72</v>
      </c>
      <c r="N30" s="14">
        <f>K30-L30-M30</f>
        <v>917.97</v>
      </c>
      <c r="O30" s="9"/>
      <c r="P30" s="15"/>
      <c r="Q30" s="15">
        <v>8.9517812375561334E-4</v>
      </c>
    </row>
    <row r="31" spans="2:18" x14ac:dyDescent="0.3">
      <c r="B31" s="11" t="s">
        <v>57</v>
      </c>
      <c r="C31" s="12" t="s">
        <v>28</v>
      </c>
      <c r="D31" s="12" t="s">
        <v>58</v>
      </c>
      <c r="E31" s="13">
        <f t="shared" ref="E31:N31" si="3">E29-E30</f>
        <v>362870.70381099248</v>
      </c>
      <c r="F31" s="13">
        <f t="shared" si="3"/>
        <v>60381.685985844582</v>
      </c>
      <c r="G31" s="14">
        <f t="shared" si="3"/>
        <v>49458.659083079707</v>
      </c>
      <c r="H31" s="14">
        <f t="shared" si="3"/>
        <v>-2524.8560518239046</v>
      </c>
      <c r="I31" s="14">
        <f t="shared" si="3"/>
        <v>13447.88295458878</v>
      </c>
      <c r="J31" s="13">
        <f t="shared" si="3"/>
        <v>310961.57876518194</v>
      </c>
      <c r="K31" s="13">
        <f t="shared" si="3"/>
        <v>73988.268895375368</v>
      </c>
      <c r="L31" s="14">
        <f t="shared" si="3"/>
        <v>77021.673245001031</v>
      </c>
      <c r="M31" s="14">
        <f t="shared" si="3"/>
        <v>-2716.5145798745189</v>
      </c>
      <c r="N31" s="14">
        <f t="shared" si="3"/>
        <v>-316.88976975116998</v>
      </c>
      <c r="O31" s="9" t="s">
        <v>35</v>
      </c>
      <c r="P31" s="15"/>
      <c r="Q31" s="15">
        <v>3.8355045762727968E-3</v>
      </c>
    </row>
    <row r="32" spans="2:18" x14ac:dyDescent="0.3">
      <c r="B32" s="11" t="s">
        <v>59</v>
      </c>
      <c r="C32" s="17"/>
      <c r="D32" s="17"/>
      <c r="E32" s="18"/>
      <c r="F32" s="18"/>
      <c r="G32" s="19"/>
      <c r="H32" s="19"/>
      <c r="I32" s="19"/>
      <c r="J32" s="20"/>
      <c r="K32" s="18"/>
      <c r="L32" s="19"/>
      <c r="M32" s="19"/>
      <c r="N32" s="19"/>
      <c r="O32" s="17"/>
    </row>
    <row r="33" spans="2:15" ht="55.5" customHeight="1" x14ac:dyDescent="0.3">
      <c r="B33" s="16" t="s">
        <v>60</v>
      </c>
      <c r="C33" s="17" t="s">
        <v>28</v>
      </c>
      <c r="D33" s="17" t="s">
        <v>61</v>
      </c>
      <c r="E33" s="13">
        <f>'[1]1.1. АЭС'!E33</f>
        <v>4669.84</v>
      </c>
      <c r="F33" s="13">
        <v>0</v>
      </c>
      <c r="G33" s="13">
        <v>0</v>
      </c>
      <c r="H33" s="13">
        <v>0</v>
      </c>
      <c r="I33" s="14">
        <f>F33-G33-H33</f>
        <v>0</v>
      </c>
      <c r="J33" s="13">
        <f>'[1]1.1. АЭС'!J33</f>
        <v>680.18</v>
      </c>
      <c r="K33" s="13">
        <v>60</v>
      </c>
      <c r="L33" s="13">
        <v>0</v>
      </c>
      <c r="M33" s="13">
        <v>0</v>
      </c>
      <c r="N33" s="14">
        <f>K33-L33-M33</f>
        <v>60</v>
      </c>
      <c r="O33" s="9"/>
    </row>
    <row r="34" spans="2:15" ht="48.75" customHeight="1" x14ac:dyDescent="0.3">
      <c r="B34" s="16" t="s">
        <v>62</v>
      </c>
      <c r="C34" s="17" t="s">
        <v>28</v>
      </c>
      <c r="D34" s="17" t="s">
        <v>63</v>
      </c>
      <c r="E34" s="13">
        <f>'[1]1.1. АЭС'!E34</f>
        <v>19094.586199999998</v>
      </c>
      <c r="F34" s="13">
        <v>1145.2279999999998</v>
      </c>
      <c r="G34" s="13">
        <v>1145.2279999999998</v>
      </c>
      <c r="H34" s="21" t="s">
        <v>35</v>
      </c>
      <c r="I34" s="21" t="s">
        <v>35</v>
      </c>
      <c r="J34" s="13">
        <f>'[1]1.1. АЭС'!J34</f>
        <v>29963.39241</v>
      </c>
      <c r="K34" s="13">
        <v>2723.2000000000003</v>
      </c>
      <c r="L34" s="13">
        <v>2723.2000000000003</v>
      </c>
      <c r="M34" s="21" t="s">
        <v>35</v>
      </c>
      <c r="N34" s="21" t="s">
        <v>35</v>
      </c>
      <c r="O34" s="9" t="s">
        <v>64</v>
      </c>
    </row>
    <row r="35" spans="2:15" x14ac:dyDescent="0.3">
      <c r="E35" s="22"/>
    </row>
    <row r="36" spans="2:15" x14ac:dyDescent="0.3">
      <c r="B36" s="23" t="s">
        <v>65</v>
      </c>
      <c r="K36" s="15"/>
      <c r="L36" s="15"/>
    </row>
    <row r="37" spans="2:15" ht="60.75" customHeight="1" x14ac:dyDescent="0.3">
      <c r="B37" s="114" t="s">
        <v>66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2:15" ht="21.75" customHeight="1" x14ac:dyDescent="0.3">
      <c r="B38" s="114" t="s">
        <v>67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</row>
    <row r="40" spans="2:15" x14ac:dyDescent="0.3">
      <c r="B40" s="23" t="s">
        <v>68</v>
      </c>
    </row>
    <row r="41" spans="2:15" x14ac:dyDescent="0.3">
      <c r="B41" s="24" t="s">
        <v>69</v>
      </c>
    </row>
    <row r="42" spans="2:15" x14ac:dyDescent="0.3">
      <c r="B42" s="24" t="s">
        <v>70</v>
      </c>
    </row>
    <row r="43" spans="2:15" ht="20.25" x14ac:dyDescent="0.3">
      <c r="J43" s="25"/>
      <c r="K43" s="25"/>
      <c r="L43" s="25"/>
      <c r="M43" s="25"/>
      <c r="N43" s="25"/>
      <c r="O43" s="25"/>
    </row>
    <row r="44" spans="2:15" ht="26.25" x14ac:dyDescent="0.4">
      <c r="B44" s="26" t="s">
        <v>71</v>
      </c>
      <c r="J44" s="25"/>
      <c r="K44" s="25"/>
      <c r="L44" s="27"/>
      <c r="M44" s="27"/>
      <c r="N44" s="28" t="s">
        <v>72</v>
      </c>
      <c r="O44" s="25"/>
    </row>
    <row r="45" spans="2:15" ht="26.25" x14ac:dyDescent="0.4">
      <c r="B45" s="26"/>
      <c r="J45" s="25"/>
      <c r="K45" s="25"/>
      <c r="L45" s="29" t="s">
        <v>73</v>
      </c>
      <c r="M45" s="29"/>
      <c r="N45" s="30"/>
      <c r="O45" s="29"/>
    </row>
    <row r="46" spans="2:15" ht="26.25" x14ac:dyDescent="0.4">
      <c r="B46" s="26" t="s">
        <v>74</v>
      </c>
      <c r="J46" s="25"/>
      <c r="K46" s="25"/>
      <c r="L46" s="27"/>
      <c r="M46" s="27"/>
      <c r="N46" s="28" t="s">
        <v>75</v>
      </c>
      <c r="O46" s="25"/>
    </row>
    <row r="47" spans="2:15" ht="20.25" x14ac:dyDescent="0.3">
      <c r="J47" s="25"/>
      <c r="K47" s="25"/>
      <c r="L47" s="29" t="s">
        <v>73</v>
      </c>
      <c r="M47" s="29"/>
      <c r="O47" s="29"/>
    </row>
    <row r="48" spans="2:15" s="31" customFormat="1" x14ac:dyDescent="0.3">
      <c r="D48" s="32" t="s">
        <v>76</v>
      </c>
      <c r="E48" s="33"/>
      <c r="J48" s="33"/>
    </row>
    <row r="49" spans="2:11" x14ac:dyDescent="0.3">
      <c r="D49" s="32" t="s">
        <v>77</v>
      </c>
      <c r="E49" s="33"/>
      <c r="F49" s="31" t="s">
        <v>78</v>
      </c>
      <c r="G49" s="31"/>
      <c r="H49" s="31"/>
      <c r="I49" s="31"/>
      <c r="J49" s="33"/>
      <c r="K49" s="31" t="s">
        <v>78</v>
      </c>
    </row>
    <row r="51" spans="2:11" x14ac:dyDescent="0.3">
      <c r="B51" s="34"/>
    </row>
    <row r="52" spans="2:11" x14ac:dyDescent="0.3">
      <c r="B52" s="34"/>
    </row>
    <row r="53" spans="2:11" x14ac:dyDescent="0.3">
      <c r="B53" s="34"/>
    </row>
    <row r="54" spans="2:11" x14ac:dyDescent="0.3">
      <c r="B54" s="34"/>
    </row>
    <row r="55" spans="2:11" x14ac:dyDescent="0.3">
      <c r="B55" s="34"/>
    </row>
    <row r="56" spans="2:11" x14ac:dyDescent="0.3">
      <c r="B56" s="34"/>
    </row>
    <row r="57" spans="2:11" x14ac:dyDescent="0.3">
      <c r="B57" s="34"/>
    </row>
    <row r="58" spans="2:11" x14ac:dyDescent="0.3">
      <c r="B58" s="34"/>
    </row>
    <row r="59" spans="2:11" x14ac:dyDescent="0.3">
      <c r="B59" s="34"/>
    </row>
    <row r="60" spans="2:11" x14ac:dyDescent="0.3">
      <c r="B60" s="34"/>
    </row>
    <row r="61" spans="2:11" x14ac:dyDescent="0.3">
      <c r="B61" s="34"/>
    </row>
    <row r="62" spans="2:11" x14ac:dyDescent="0.3">
      <c r="B62" s="34"/>
    </row>
    <row r="63" spans="2:11" x14ac:dyDescent="0.3">
      <c r="B63" s="34"/>
    </row>
    <row r="64" spans="2:11" x14ac:dyDescent="0.3">
      <c r="B64" s="34"/>
    </row>
    <row r="65" spans="2:2" x14ac:dyDescent="0.3">
      <c r="B65" s="34"/>
    </row>
    <row r="66" spans="2:2" x14ac:dyDescent="0.3">
      <c r="B66" s="34"/>
    </row>
  </sheetData>
  <mergeCells count="19">
    <mergeCell ref="B4:N4"/>
    <mergeCell ref="C6:O6"/>
    <mergeCell ref="C7:O7"/>
    <mergeCell ref="C8:O8"/>
    <mergeCell ref="J11:L11"/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1"/>
  <sheetViews>
    <sheetView showGridLines="0" tabSelected="1" view="pageBreakPreview" topLeftCell="A13" zoomScale="60" zoomScaleNormal="55" workbookViewId="0">
      <pane xSplit="4" ySplit="6" topLeftCell="E69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8" width="6.7109375" style="1" customWidth="1"/>
    <col min="19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35" t="s">
        <v>80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67.5" customHeight="1" x14ac:dyDescent="0.3">
      <c r="B6" s="4" t="s">
        <v>2</v>
      </c>
      <c r="C6" s="114" t="s">
        <v>3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</row>
    <row r="7" spans="2:17" x14ac:dyDescent="0.3">
      <c r="B7" s="4" t="s">
        <v>4</v>
      </c>
      <c r="C7" s="114" t="s">
        <v>5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</row>
    <row r="8" spans="2:17" x14ac:dyDescent="0.3">
      <c r="B8" s="4" t="s">
        <v>6</v>
      </c>
      <c r="C8" s="114" t="s">
        <v>7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</row>
    <row r="9" spans="2:17" x14ac:dyDescent="0.3">
      <c r="B9" s="4"/>
    </row>
    <row r="10" spans="2:17" ht="26.25" x14ac:dyDescent="0.4">
      <c r="B10" s="4" t="s">
        <v>8</v>
      </c>
      <c r="H10" s="5"/>
      <c r="I10" s="5"/>
      <c r="J10" s="5"/>
      <c r="K10" s="5"/>
      <c r="L10" s="5"/>
      <c r="M10" s="6" t="s">
        <v>9</v>
      </c>
      <c r="N10" s="7"/>
      <c r="O10" s="7"/>
      <c r="P10" s="7"/>
      <c r="Q10" s="7"/>
    </row>
    <row r="11" spans="2:17" ht="26.25" x14ac:dyDescent="0.4">
      <c r="B11" s="4" t="s">
        <v>10</v>
      </c>
      <c r="H11" s="5"/>
      <c r="I11" s="5"/>
      <c r="J11" s="5"/>
      <c r="K11" s="5"/>
      <c r="L11" s="5"/>
      <c r="M11" s="120">
        <v>2801108200</v>
      </c>
      <c r="N11" s="121"/>
      <c r="O11" s="121"/>
      <c r="P11" s="7"/>
      <c r="Q11" s="7"/>
    </row>
    <row r="12" spans="2:17" ht="26.25" x14ac:dyDescent="0.4">
      <c r="B12" s="4" t="s">
        <v>11</v>
      </c>
      <c r="H12" s="5"/>
      <c r="I12" s="5"/>
      <c r="J12" s="5"/>
      <c r="K12" s="5"/>
      <c r="L12" s="5"/>
      <c r="M12" s="6" t="s">
        <v>12</v>
      </c>
      <c r="N12" s="7"/>
      <c r="O12" s="7"/>
      <c r="P12" s="7"/>
      <c r="Q12" s="7"/>
    </row>
    <row r="13" spans="2:17" ht="26.25" x14ac:dyDescent="0.4"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6" t="s">
        <v>14</v>
      </c>
      <c r="N13" s="7"/>
      <c r="O13" s="7"/>
      <c r="P13" s="7"/>
      <c r="Q13" s="7"/>
    </row>
    <row r="14" spans="2:17" ht="26.25" x14ac:dyDescent="0.4">
      <c r="B14" s="4" t="s">
        <v>15</v>
      </c>
      <c r="H14" s="5"/>
      <c r="I14" s="5"/>
      <c r="J14" s="5"/>
      <c r="K14" s="5"/>
      <c r="L14" s="5"/>
      <c r="M14" s="6" t="s">
        <v>81</v>
      </c>
      <c r="N14" s="7"/>
      <c r="O14" s="7"/>
      <c r="P14" s="7"/>
      <c r="Q14" s="7"/>
    </row>
    <row r="15" spans="2:17" ht="13.5" customHeight="1" thickBot="1" x14ac:dyDescent="0.35">
      <c r="H15" s="5"/>
      <c r="I15" s="5"/>
      <c r="J15" s="5"/>
      <c r="K15" s="5"/>
      <c r="L15" s="5"/>
      <c r="M15" s="5"/>
      <c r="N15" s="5"/>
      <c r="O15" s="5"/>
      <c r="Q15" s="8"/>
    </row>
    <row r="16" spans="2:17" ht="33" customHeight="1" x14ac:dyDescent="0.3">
      <c r="B16" s="149" t="s">
        <v>16</v>
      </c>
      <c r="C16" s="138" t="s">
        <v>17</v>
      </c>
      <c r="D16" s="138" t="s">
        <v>18</v>
      </c>
      <c r="E16" s="138" t="s">
        <v>82</v>
      </c>
      <c r="F16" s="138" t="s">
        <v>83</v>
      </c>
      <c r="G16" s="151" t="s">
        <v>84</v>
      </c>
      <c r="H16" s="141"/>
      <c r="I16" s="141"/>
      <c r="J16" s="142"/>
      <c r="K16" s="138" t="s">
        <v>85</v>
      </c>
      <c r="L16" s="138" t="s">
        <v>86</v>
      </c>
      <c r="M16" s="140" t="s">
        <v>87</v>
      </c>
      <c r="N16" s="141"/>
      <c r="O16" s="141"/>
      <c r="P16" s="142"/>
      <c r="Q16" s="143" t="s">
        <v>23</v>
      </c>
    </row>
    <row r="17" spans="2:19" ht="149.25" customHeight="1" thickBot="1" x14ac:dyDescent="0.35">
      <c r="B17" s="150"/>
      <c r="C17" s="139"/>
      <c r="D17" s="139"/>
      <c r="E17" s="139"/>
      <c r="F17" s="139"/>
      <c r="G17" s="36" t="s">
        <v>24</v>
      </c>
      <c r="H17" s="37" t="s">
        <v>25</v>
      </c>
      <c r="I17" s="37" t="s">
        <v>88</v>
      </c>
      <c r="J17" s="38" t="s">
        <v>26</v>
      </c>
      <c r="K17" s="139"/>
      <c r="L17" s="139"/>
      <c r="M17" s="39" t="s">
        <v>24</v>
      </c>
      <c r="N17" s="37" t="s">
        <v>25</v>
      </c>
      <c r="O17" s="37" t="s">
        <v>88</v>
      </c>
      <c r="P17" s="38" t="s">
        <v>26</v>
      </c>
      <c r="Q17" s="144"/>
    </row>
    <row r="18" spans="2:19" s="47" customFormat="1" ht="38.25" thickBot="1" x14ac:dyDescent="0.35">
      <c r="B18" s="40">
        <v>1</v>
      </c>
      <c r="C18" s="41">
        <v>2</v>
      </c>
      <c r="D18" s="41">
        <v>3</v>
      </c>
      <c r="E18" s="41">
        <v>4</v>
      </c>
      <c r="F18" s="41">
        <v>5</v>
      </c>
      <c r="G18" s="42">
        <v>6</v>
      </c>
      <c r="H18" s="43">
        <v>7</v>
      </c>
      <c r="I18" s="43" t="s">
        <v>89</v>
      </c>
      <c r="J18" s="44">
        <v>9</v>
      </c>
      <c r="K18" s="41">
        <v>10</v>
      </c>
      <c r="L18" s="41">
        <v>11</v>
      </c>
      <c r="M18" s="45">
        <v>12</v>
      </c>
      <c r="N18" s="43">
        <v>13</v>
      </c>
      <c r="O18" s="43" t="s">
        <v>90</v>
      </c>
      <c r="P18" s="44">
        <v>15</v>
      </c>
      <c r="Q18" s="46">
        <v>16</v>
      </c>
    </row>
    <row r="19" spans="2:19" s="23" customFormat="1" ht="56.25" x14ac:dyDescent="0.3">
      <c r="B19" s="48" t="s">
        <v>91</v>
      </c>
      <c r="C19" s="49" t="s">
        <v>28</v>
      </c>
      <c r="D19" s="49" t="s">
        <v>52</v>
      </c>
      <c r="E19" s="50">
        <f>E20+E28+E33+E41+E42+E43+E46+E47+E48</f>
        <v>23941329.305870004</v>
      </c>
      <c r="F19" s="50">
        <f>F20+F28+F33+F41+F42+F43+F46+F47+F48</f>
        <v>1281749.1664526493</v>
      </c>
      <c r="G19" s="51">
        <f>G20+G28+G33+G41+G42+G43+G46+G47+G48</f>
        <v>1267165.245454587</v>
      </c>
      <c r="H19" s="52">
        <f>H20+H28+H33+H41+H42+H43+H46+H47+H48</f>
        <v>6826.5409980621553</v>
      </c>
      <c r="I19" s="52">
        <f>G19+H19</f>
        <v>1273991.7864526492</v>
      </c>
      <c r="J19" s="53">
        <f>F19-I19</f>
        <v>7757.3800000001211</v>
      </c>
      <c r="K19" s="50">
        <f>K20+K28+K33+K41+K42+K43+K46+K47+K48</f>
        <v>21362482.059999999</v>
      </c>
      <c r="L19" s="50">
        <f>L20+L28+L33+L41+L42+L43+L46+L47+L48</f>
        <v>1157743.74</v>
      </c>
      <c r="M19" s="51">
        <f>M20+M28+M33+M41+M42+M43+M46+M47+M48</f>
        <v>1147391.2172026255</v>
      </c>
      <c r="N19" s="52">
        <f>N20+N28+N33+N41+N42+N43+N46+N47+N48</f>
        <v>5053.2727973745177</v>
      </c>
      <c r="O19" s="52">
        <f>M19+N19</f>
        <v>1152444.49</v>
      </c>
      <c r="P19" s="53">
        <f>L19-O19</f>
        <v>5299.25</v>
      </c>
      <c r="Q19" s="145" t="s">
        <v>30</v>
      </c>
    </row>
    <row r="20" spans="2:19" s="23" customFormat="1" ht="37.5" x14ac:dyDescent="0.3">
      <c r="B20" s="54" t="s">
        <v>92</v>
      </c>
      <c r="C20" s="55" t="s">
        <v>28</v>
      </c>
      <c r="D20" s="55" t="s">
        <v>54</v>
      </c>
      <c r="E20" s="56">
        <f>E21+E22+E27</f>
        <v>4050495.1540299999</v>
      </c>
      <c r="F20" s="56">
        <f>F21+F22+F27</f>
        <v>383861.13</v>
      </c>
      <c r="G20" s="57">
        <f>G21+G22+G27</f>
        <v>383425.14</v>
      </c>
      <c r="H20" s="13">
        <f>H21+H22+H27</f>
        <v>35.61</v>
      </c>
      <c r="I20" s="13">
        <f t="shared" ref="I20:I55" si="0">G20+H20</f>
        <v>383460.75</v>
      </c>
      <c r="J20" s="58">
        <f t="shared" ref="J20:J65" si="1">F20-I20</f>
        <v>400.38000000000466</v>
      </c>
      <c r="K20" s="56">
        <f>K21+K22+K27</f>
        <v>3677893.2126200004</v>
      </c>
      <c r="L20" s="56">
        <f>L21+L22+L27</f>
        <v>352159.1</v>
      </c>
      <c r="M20" s="59">
        <f>M21+M22+M27</f>
        <v>351802.23000000004</v>
      </c>
      <c r="N20" s="13">
        <f>N21+N22+N27</f>
        <v>23.709999999999997</v>
      </c>
      <c r="O20" s="13">
        <f t="shared" ref="O20:O55" si="2">M20+N20</f>
        <v>351825.94000000006</v>
      </c>
      <c r="P20" s="58">
        <f t="shared" ref="P20:P65" si="3">L20-O20</f>
        <v>333.15999999991618</v>
      </c>
      <c r="Q20" s="133"/>
    </row>
    <row r="21" spans="2:19" x14ac:dyDescent="0.3">
      <c r="B21" s="60" t="s">
        <v>93</v>
      </c>
      <c r="C21" s="61" t="s">
        <v>28</v>
      </c>
      <c r="D21" s="61" t="s">
        <v>94</v>
      </c>
      <c r="E21" s="62">
        <v>488312.02104000002</v>
      </c>
      <c r="F21" s="62">
        <v>42264.89</v>
      </c>
      <c r="G21" s="62">
        <v>42026.87</v>
      </c>
      <c r="H21" s="62">
        <v>27.46</v>
      </c>
      <c r="I21" s="14">
        <f t="shared" si="0"/>
        <v>42054.33</v>
      </c>
      <c r="J21" s="63">
        <f t="shared" si="1"/>
        <v>210.55999999999767</v>
      </c>
      <c r="K21" s="62">
        <v>478962.34525000001</v>
      </c>
      <c r="L21" s="62">
        <v>42118.5</v>
      </c>
      <c r="M21" s="64">
        <v>41923.71</v>
      </c>
      <c r="N21" s="14">
        <v>19.399999999999999</v>
      </c>
      <c r="O21" s="14">
        <f t="shared" si="2"/>
        <v>41943.11</v>
      </c>
      <c r="P21" s="63">
        <f t="shared" si="3"/>
        <v>175.38999999999942</v>
      </c>
      <c r="Q21" s="133"/>
      <c r="R21" s="15"/>
      <c r="S21" s="15">
        <v>-4.4599999964702874E-3</v>
      </c>
    </row>
    <row r="22" spans="2:19" ht="75" x14ac:dyDescent="0.3">
      <c r="B22" s="60" t="s">
        <v>95</v>
      </c>
      <c r="C22" s="61" t="s">
        <v>28</v>
      </c>
      <c r="D22" s="61" t="s">
        <v>96</v>
      </c>
      <c r="E22" s="62">
        <v>3303083.1047899998</v>
      </c>
      <c r="F22" s="62">
        <v>321862.56</v>
      </c>
      <c r="G22" s="62">
        <v>321862.56</v>
      </c>
      <c r="H22" s="62">
        <v>0</v>
      </c>
      <c r="I22" s="14">
        <f t="shared" si="0"/>
        <v>321862.56</v>
      </c>
      <c r="J22" s="63">
        <f t="shared" si="1"/>
        <v>0</v>
      </c>
      <c r="K22" s="62">
        <v>2950872.00318</v>
      </c>
      <c r="L22" s="62">
        <v>291748.75</v>
      </c>
      <c r="M22" s="64">
        <v>291748.75</v>
      </c>
      <c r="N22" s="14">
        <v>0</v>
      </c>
      <c r="O22" s="14">
        <f t="shared" si="2"/>
        <v>291748.75</v>
      </c>
      <c r="P22" s="63">
        <f t="shared" si="3"/>
        <v>0</v>
      </c>
      <c r="Q22" s="146"/>
      <c r="R22" s="15"/>
      <c r="S22" s="15">
        <v>1.9699999829754233E-3</v>
      </c>
    </row>
    <row r="23" spans="2:19" x14ac:dyDescent="0.3">
      <c r="B23" s="65" t="s">
        <v>97</v>
      </c>
      <c r="C23" s="61" t="s">
        <v>28</v>
      </c>
      <c r="D23" s="61" t="s">
        <v>98</v>
      </c>
      <c r="E23" s="62">
        <v>981933.15912467404</v>
      </c>
      <c r="F23" s="62">
        <v>115915.08126075</v>
      </c>
      <c r="G23" s="62">
        <v>115915.08126075</v>
      </c>
      <c r="H23" s="62">
        <v>0</v>
      </c>
      <c r="I23" s="14">
        <f t="shared" si="0"/>
        <v>115915.08126075</v>
      </c>
      <c r="J23" s="63">
        <f t="shared" si="1"/>
        <v>0</v>
      </c>
      <c r="K23" s="62">
        <v>831136.54785570502</v>
      </c>
      <c r="L23" s="62">
        <v>106046.924215903</v>
      </c>
      <c r="M23" s="62">
        <v>106046.924215903</v>
      </c>
      <c r="N23" s="62">
        <v>0</v>
      </c>
      <c r="O23" s="14">
        <f t="shared" si="2"/>
        <v>106046.924215903</v>
      </c>
      <c r="P23" s="63">
        <f t="shared" si="3"/>
        <v>0</v>
      </c>
      <c r="Q23" s="130" t="s">
        <v>99</v>
      </c>
    </row>
    <row r="24" spans="2:19" x14ac:dyDescent="0.3">
      <c r="B24" s="65" t="s">
        <v>100</v>
      </c>
      <c r="C24" s="61" t="s">
        <v>28</v>
      </c>
      <c r="D24" s="61" t="s">
        <v>98</v>
      </c>
      <c r="E24" s="62">
        <v>667435.351144674</v>
      </c>
      <c r="F24" s="62">
        <v>18758.022384451499</v>
      </c>
      <c r="G24" s="62">
        <v>18758.022384451499</v>
      </c>
      <c r="H24" s="62">
        <v>0</v>
      </c>
      <c r="I24" s="14">
        <f t="shared" si="0"/>
        <v>18758.022384451499</v>
      </c>
      <c r="J24" s="63">
        <f t="shared" si="1"/>
        <v>0</v>
      </c>
      <c r="K24" s="62">
        <v>619041.00680787896</v>
      </c>
      <c r="L24" s="62">
        <v>20136.552558070602</v>
      </c>
      <c r="M24" s="62">
        <v>20136.552558070602</v>
      </c>
      <c r="N24" s="62">
        <v>0</v>
      </c>
      <c r="O24" s="14">
        <f t="shared" si="2"/>
        <v>20136.552558070602</v>
      </c>
      <c r="P24" s="63">
        <f t="shared" si="3"/>
        <v>0</v>
      </c>
      <c r="Q24" s="147"/>
    </row>
    <row r="25" spans="2:19" x14ac:dyDescent="0.3">
      <c r="B25" s="65" t="s">
        <v>101</v>
      </c>
      <c r="C25" s="61" t="s">
        <v>28</v>
      </c>
      <c r="D25" s="61" t="s">
        <v>98</v>
      </c>
      <c r="E25" s="62">
        <v>664419.77422999998</v>
      </c>
      <c r="F25" s="62">
        <v>34979.793095302703</v>
      </c>
      <c r="G25" s="62">
        <v>34979.793095302703</v>
      </c>
      <c r="H25" s="62">
        <v>0</v>
      </c>
      <c r="I25" s="14">
        <f t="shared" si="0"/>
        <v>34979.793095302703</v>
      </c>
      <c r="J25" s="63">
        <f t="shared" si="1"/>
        <v>0</v>
      </c>
      <c r="K25" s="62">
        <v>588158.92332788499</v>
      </c>
      <c r="L25" s="62">
        <v>31303.393266710998</v>
      </c>
      <c r="M25" s="62">
        <v>31303.393266710998</v>
      </c>
      <c r="N25" s="62">
        <v>0</v>
      </c>
      <c r="O25" s="14">
        <f t="shared" si="2"/>
        <v>31303.393266710998</v>
      </c>
      <c r="P25" s="63">
        <f t="shared" si="3"/>
        <v>0</v>
      </c>
      <c r="Q25" s="147"/>
    </row>
    <row r="26" spans="2:19" x14ac:dyDescent="0.3">
      <c r="B26" s="65" t="s">
        <v>102</v>
      </c>
      <c r="C26" s="61" t="s">
        <v>28</v>
      </c>
      <c r="D26" s="61" t="s">
        <v>98</v>
      </c>
      <c r="E26" s="62">
        <v>989294.82029065199</v>
      </c>
      <c r="F26" s="62">
        <v>152209.66128949501</v>
      </c>
      <c r="G26" s="62">
        <v>152209.66128949501</v>
      </c>
      <c r="H26" s="62">
        <v>0</v>
      </c>
      <c r="I26" s="14">
        <f t="shared" si="0"/>
        <v>152209.66128949501</v>
      </c>
      <c r="J26" s="63">
        <f t="shared" si="1"/>
        <v>0</v>
      </c>
      <c r="K26" s="62">
        <v>912535.52518853103</v>
      </c>
      <c r="L26" s="62">
        <v>134261.883139315</v>
      </c>
      <c r="M26" s="62">
        <v>134261.883139315</v>
      </c>
      <c r="N26" s="62">
        <v>0</v>
      </c>
      <c r="O26" s="14">
        <f t="shared" si="2"/>
        <v>134261.883139315</v>
      </c>
      <c r="P26" s="63">
        <f t="shared" si="3"/>
        <v>0</v>
      </c>
      <c r="Q26" s="148"/>
    </row>
    <row r="27" spans="2:19" ht="37.5" x14ac:dyDescent="0.3">
      <c r="B27" s="60" t="s">
        <v>103</v>
      </c>
      <c r="C27" s="61" t="s">
        <v>28</v>
      </c>
      <c r="D27" s="61" t="s">
        <v>104</v>
      </c>
      <c r="E27" s="62">
        <v>259100.0282</v>
      </c>
      <c r="F27" s="62">
        <v>19733.68</v>
      </c>
      <c r="G27" s="62">
        <v>19535.71</v>
      </c>
      <c r="H27" s="62">
        <v>8.15</v>
      </c>
      <c r="I27" s="14">
        <f t="shared" si="0"/>
        <v>19543.86</v>
      </c>
      <c r="J27" s="63">
        <f t="shared" si="1"/>
        <v>189.81999999999971</v>
      </c>
      <c r="K27" s="62">
        <v>248058.86418999999</v>
      </c>
      <c r="L27" s="62">
        <v>18291.849999999999</v>
      </c>
      <c r="M27" s="64">
        <v>18129.77</v>
      </c>
      <c r="N27" s="14">
        <v>4.3099999999999996</v>
      </c>
      <c r="O27" s="14">
        <f t="shared" si="2"/>
        <v>18134.080000000002</v>
      </c>
      <c r="P27" s="63">
        <f t="shared" si="3"/>
        <v>157.7699999999968</v>
      </c>
      <c r="Q27" s="127" t="s">
        <v>30</v>
      </c>
      <c r="R27" s="15"/>
      <c r="S27" s="15">
        <v>-2.2999998982413672E-3</v>
      </c>
    </row>
    <row r="28" spans="2:19" s="23" customFormat="1" ht="45" customHeight="1" x14ac:dyDescent="0.3">
      <c r="B28" s="54" t="s">
        <v>105</v>
      </c>
      <c r="C28" s="55" t="s">
        <v>28</v>
      </c>
      <c r="D28" s="55" t="s">
        <v>56</v>
      </c>
      <c r="E28" s="56">
        <f>E29+E30+E31+E32</f>
        <v>10266010.69808</v>
      </c>
      <c r="F28" s="56">
        <f>F29+F30+F31+F32</f>
        <v>122805.08</v>
      </c>
      <c r="G28" s="57">
        <f>G29+G30+G31+G32</f>
        <v>122783.95999999999</v>
      </c>
      <c r="H28" s="13">
        <f>H29+H30+H31+H32</f>
        <v>10.11</v>
      </c>
      <c r="I28" s="13">
        <f t="shared" si="0"/>
        <v>122794.06999999999</v>
      </c>
      <c r="J28" s="58">
        <f t="shared" si="1"/>
        <v>11.010000000009313</v>
      </c>
      <c r="K28" s="56">
        <f>K29+K30+K31+K32</f>
        <v>9295169.8768000007</v>
      </c>
      <c r="L28" s="56">
        <f>L29+L30+L31+L32</f>
        <v>133730.4</v>
      </c>
      <c r="M28" s="59">
        <f>M29+M30+M31+M32</f>
        <v>133720.9</v>
      </c>
      <c r="N28" s="13">
        <f>N29+N30+N31+N32</f>
        <v>4.26</v>
      </c>
      <c r="O28" s="13">
        <f t="shared" si="2"/>
        <v>133725.16</v>
      </c>
      <c r="P28" s="58">
        <f t="shared" si="3"/>
        <v>5.2399999999906868</v>
      </c>
      <c r="Q28" s="128"/>
    </row>
    <row r="29" spans="2:19" x14ac:dyDescent="0.3">
      <c r="B29" s="60" t="s">
        <v>106</v>
      </c>
      <c r="C29" s="61" t="s">
        <v>28</v>
      </c>
      <c r="D29" s="61" t="s">
        <v>107</v>
      </c>
      <c r="E29" s="62">
        <v>30185.3652</v>
      </c>
      <c r="F29" s="62">
        <v>1640.41</v>
      </c>
      <c r="G29" s="62">
        <v>1619.29</v>
      </c>
      <c r="H29" s="62">
        <v>10.11</v>
      </c>
      <c r="I29" s="14">
        <f t="shared" si="0"/>
        <v>1629.3999999999999</v>
      </c>
      <c r="J29" s="63">
        <f t="shared" si="1"/>
        <v>11.010000000000218</v>
      </c>
      <c r="K29" s="62">
        <v>18707.55803</v>
      </c>
      <c r="L29" s="62">
        <v>990.42</v>
      </c>
      <c r="M29" s="64">
        <v>980.92</v>
      </c>
      <c r="N29" s="14">
        <v>4.26</v>
      </c>
      <c r="O29" s="14">
        <f t="shared" si="2"/>
        <v>985.18</v>
      </c>
      <c r="P29" s="63">
        <f t="shared" si="3"/>
        <v>5.2400000000000091</v>
      </c>
      <c r="Q29" s="128"/>
      <c r="R29" s="15"/>
      <c r="S29" s="15">
        <v>3.7000000002080924E-3</v>
      </c>
    </row>
    <row r="30" spans="2:19" x14ac:dyDescent="0.3">
      <c r="B30" s="60" t="s">
        <v>108</v>
      </c>
      <c r="C30" s="61" t="s">
        <v>28</v>
      </c>
      <c r="D30" s="61" t="s">
        <v>109</v>
      </c>
      <c r="E30" s="62">
        <v>4884228.5761799999</v>
      </c>
      <c r="F30" s="62">
        <v>105484.44</v>
      </c>
      <c r="G30" s="62">
        <v>105484.44</v>
      </c>
      <c r="H30" s="62">
        <v>0</v>
      </c>
      <c r="I30" s="14">
        <f t="shared" si="0"/>
        <v>105484.44</v>
      </c>
      <c r="J30" s="63">
        <f t="shared" si="1"/>
        <v>0</v>
      </c>
      <c r="K30" s="62">
        <v>4158247.2283999999</v>
      </c>
      <c r="L30" s="62">
        <v>117685.6</v>
      </c>
      <c r="M30" s="64">
        <v>117685.6</v>
      </c>
      <c r="N30" s="14">
        <v>0</v>
      </c>
      <c r="O30" s="14">
        <f t="shared" si="2"/>
        <v>117685.6</v>
      </c>
      <c r="P30" s="63">
        <f t="shared" si="3"/>
        <v>0</v>
      </c>
      <c r="Q30" s="128"/>
      <c r="R30" s="15"/>
      <c r="S30" s="15">
        <v>2.6000000070780516E-4</v>
      </c>
    </row>
    <row r="31" spans="2:19" ht="37.5" x14ac:dyDescent="0.3">
      <c r="B31" s="60" t="s">
        <v>110</v>
      </c>
      <c r="C31" s="61" t="s">
        <v>28</v>
      </c>
      <c r="D31" s="61" t="s">
        <v>111</v>
      </c>
      <c r="E31" s="62">
        <v>5070408.3058000002</v>
      </c>
      <c r="F31" s="62">
        <v>0</v>
      </c>
      <c r="G31" s="62"/>
      <c r="H31" s="62"/>
      <c r="I31" s="14">
        <f t="shared" si="0"/>
        <v>0</v>
      </c>
      <c r="J31" s="63">
        <f t="shared" si="1"/>
        <v>0</v>
      </c>
      <c r="K31" s="62">
        <v>4815518.62</v>
      </c>
      <c r="L31" s="62">
        <v>0</v>
      </c>
      <c r="M31" s="64">
        <v>0</v>
      </c>
      <c r="N31" s="14">
        <v>0</v>
      </c>
      <c r="O31" s="14">
        <f t="shared" si="2"/>
        <v>0</v>
      </c>
      <c r="P31" s="63">
        <f t="shared" si="3"/>
        <v>0</v>
      </c>
      <c r="Q31" s="128"/>
      <c r="R31" s="15"/>
      <c r="S31" s="15">
        <v>0</v>
      </c>
    </row>
    <row r="32" spans="2:19" ht="42" customHeight="1" x14ac:dyDescent="0.3">
      <c r="B32" s="60" t="s">
        <v>112</v>
      </c>
      <c r="C32" s="61" t="s">
        <v>28</v>
      </c>
      <c r="D32" s="61" t="s">
        <v>113</v>
      </c>
      <c r="E32" s="62">
        <v>281188.4509</v>
      </c>
      <c r="F32" s="62">
        <v>15680.23</v>
      </c>
      <c r="G32" s="62">
        <v>15680.23</v>
      </c>
      <c r="H32" s="62">
        <v>0</v>
      </c>
      <c r="I32" s="14">
        <f t="shared" si="0"/>
        <v>15680.23</v>
      </c>
      <c r="J32" s="63">
        <f t="shared" si="1"/>
        <v>0</v>
      </c>
      <c r="K32" s="62">
        <v>302696.47037</v>
      </c>
      <c r="L32" s="62">
        <v>15054.38</v>
      </c>
      <c r="M32" s="64">
        <v>15054.38</v>
      </c>
      <c r="N32" s="14">
        <v>0</v>
      </c>
      <c r="O32" s="14">
        <f t="shared" si="2"/>
        <v>15054.38</v>
      </c>
      <c r="P32" s="63">
        <f t="shared" si="3"/>
        <v>0</v>
      </c>
      <c r="Q32" s="128"/>
      <c r="R32" s="15"/>
      <c r="S32" s="15">
        <v>0.39866000000074564</v>
      </c>
    </row>
    <row r="33" spans="2:19" s="23" customFormat="1" x14ac:dyDescent="0.3">
      <c r="B33" s="54" t="s">
        <v>114</v>
      </c>
      <c r="C33" s="55" t="s">
        <v>28</v>
      </c>
      <c r="D33" s="55" t="s">
        <v>58</v>
      </c>
      <c r="E33" s="56">
        <f>E34+E35+E36</f>
        <v>4395034.3093900094</v>
      </c>
      <c r="F33" s="56">
        <f>F34+F35+F36</f>
        <v>406230.69</v>
      </c>
      <c r="G33" s="57">
        <f>G34+G35+G36</f>
        <v>396152.83999999997</v>
      </c>
      <c r="H33" s="13">
        <f>H34+H35+H36</f>
        <v>4948.2999999999993</v>
      </c>
      <c r="I33" s="13">
        <f t="shared" si="0"/>
        <v>401101.13999999996</v>
      </c>
      <c r="J33" s="58">
        <f t="shared" si="1"/>
        <v>5129.5500000000466</v>
      </c>
      <c r="K33" s="56">
        <f>K34+K35+K36</f>
        <v>3662207.3109999998</v>
      </c>
      <c r="L33" s="56">
        <f>L34+L35+L36</f>
        <v>337081.41600000003</v>
      </c>
      <c r="M33" s="59">
        <f>M34+M35+M36</f>
        <v>329913.91391</v>
      </c>
      <c r="N33" s="13">
        <f>N34+N35+N36</f>
        <v>3654.9013100000002</v>
      </c>
      <c r="O33" s="13">
        <f t="shared" si="2"/>
        <v>333568.81521999999</v>
      </c>
      <c r="P33" s="58">
        <f t="shared" si="3"/>
        <v>3512.600780000037</v>
      </c>
      <c r="Q33" s="129"/>
    </row>
    <row r="34" spans="2:19" x14ac:dyDescent="0.3">
      <c r="B34" s="65" t="s">
        <v>115</v>
      </c>
      <c r="C34" s="61" t="s">
        <v>28</v>
      </c>
      <c r="D34" s="61" t="s">
        <v>98</v>
      </c>
      <c r="E34" s="62">
        <v>1247670.4472102099</v>
      </c>
      <c r="F34" s="62">
        <v>101642.61</v>
      </c>
      <c r="G34" s="66">
        <v>99434.78</v>
      </c>
      <c r="H34" s="14">
        <v>2207.83</v>
      </c>
      <c r="I34" s="14">
        <f t="shared" si="0"/>
        <v>101642.61</v>
      </c>
      <c r="J34" s="63">
        <f t="shared" si="1"/>
        <v>0</v>
      </c>
      <c r="K34" s="62">
        <v>1055520.1468</v>
      </c>
      <c r="L34" s="62">
        <v>84410.63</v>
      </c>
      <c r="M34" s="64">
        <v>82535.998689999993</v>
      </c>
      <c r="N34" s="14">
        <v>1874.63131</v>
      </c>
      <c r="O34" s="14">
        <f t="shared" si="2"/>
        <v>84410.62999999999</v>
      </c>
      <c r="P34" s="63">
        <f t="shared" si="3"/>
        <v>0</v>
      </c>
      <c r="Q34" s="130" t="s">
        <v>99</v>
      </c>
    </row>
    <row r="35" spans="2:19" x14ac:dyDescent="0.3">
      <c r="B35" s="65" t="s">
        <v>116</v>
      </c>
      <c r="C35" s="61" t="s">
        <v>28</v>
      </c>
      <c r="D35" s="61" t="s">
        <v>98</v>
      </c>
      <c r="E35" s="62">
        <v>1265340.48973338</v>
      </c>
      <c r="F35" s="62">
        <v>102221.29</v>
      </c>
      <c r="G35" s="66">
        <v>96594.805999999997</v>
      </c>
      <c r="H35" s="14">
        <v>2740.47</v>
      </c>
      <c r="I35" s="14">
        <f t="shared" si="0"/>
        <v>99335.275999999998</v>
      </c>
      <c r="J35" s="63">
        <f t="shared" si="1"/>
        <v>2886.0139999999956</v>
      </c>
      <c r="K35" s="62">
        <v>1009336.44062</v>
      </c>
      <c r="L35" s="62">
        <v>81999.061499999996</v>
      </c>
      <c r="M35" s="64">
        <v>78079.624519999998</v>
      </c>
      <c r="N35" s="14">
        <v>1780.27</v>
      </c>
      <c r="O35" s="14">
        <f t="shared" si="2"/>
        <v>79859.894520000002</v>
      </c>
      <c r="P35" s="63">
        <f t="shared" si="3"/>
        <v>2139.1669799999945</v>
      </c>
      <c r="Q35" s="131"/>
    </row>
    <row r="36" spans="2:19" x14ac:dyDescent="0.3">
      <c r="B36" s="65" t="s">
        <v>117</v>
      </c>
      <c r="C36" s="61" t="s">
        <v>28</v>
      </c>
      <c r="D36" s="61" t="s">
        <v>98</v>
      </c>
      <c r="E36" s="62">
        <v>1882023.3724464199</v>
      </c>
      <c r="F36" s="62">
        <v>202366.79</v>
      </c>
      <c r="G36" s="66">
        <v>200123.25399999999</v>
      </c>
      <c r="H36" s="14">
        <v>0</v>
      </c>
      <c r="I36" s="14">
        <f t="shared" si="0"/>
        <v>200123.25399999999</v>
      </c>
      <c r="J36" s="63">
        <f t="shared" si="1"/>
        <v>2243.5360000000219</v>
      </c>
      <c r="K36" s="62">
        <v>1597350.72358</v>
      </c>
      <c r="L36" s="62">
        <v>170671.72450000001</v>
      </c>
      <c r="M36" s="64">
        <v>169298.29070000001</v>
      </c>
      <c r="N36" s="14">
        <v>0</v>
      </c>
      <c r="O36" s="14">
        <f t="shared" si="2"/>
        <v>169298.29070000001</v>
      </c>
      <c r="P36" s="63">
        <f t="shared" si="3"/>
        <v>1373.4337999999989</v>
      </c>
      <c r="Q36" s="131"/>
    </row>
    <row r="37" spans="2:19" ht="56.25" x14ac:dyDescent="0.3">
      <c r="B37" s="67" t="s">
        <v>118</v>
      </c>
      <c r="C37" s="61" t="s">
        <v>119</v>
      </c>
      <c r="D37" s="61" t="s">
        <v>98</v>
      </c>
      <c r="E37" s="62">
        <f>E38+E39+E40</f>
        <v>7159.0187500000002</v>
      </c>
      <c r="F37" s="62">
        <f>F38+F39+F40</f>
        <v>540.16700000000003</v>
      </c>
      <c r="G37" s="66">
        <f>G38+G39+G40</f>
        <v>528.36</v>
      </c>
      <c r="H37" s="14">
        <f>H38+H39+H40</f>
        <v>4.3</v>
      </c>
      <c r="I37" s="14">
        <f t="shared" si="0"/>
        <v>532.66</v>
      </c>
      <c r="J37" s="63">
        <f t="shared" si="1"/>
        <v>7.5070000000000618</v>
      </c>
      <c r="K37" s="62">
        <f>K38+K39+K40</f>
        <v>7068.7991750000001</v>
      </c>
      <c r="L37" s="62">
        <f>L38+L39+L40</f>
        <v>547.26250000000005</v>
      </c>
      <c r="M37" s="64">
        <f>M38+M39+M40</f>
        <v>537.47299999999996</v>
      </c>
      <c r="N37" s="14">
        <f>N38+N39+N40</f>
        <v>4.3</v>
      </c>
      <c r="O37" s="14">
        <f t="shared" si="2"/>
        <v>541.77299999999991</v>
      </c>
      <c r="P37" s="63">
        <f t="shared" si="3"/>
        <v>5.4895000000001346</v>
      </c>
      <c r="Q37" s="131"/>
    </row>
    <row r="38" spans="2:19" x14ac:dyDescent="0.3">
      <c r="B38" s="65" t="s">
        <v>115</v>
      </c>
      <c r="C38" s="61" t="s">
        <v>119</v>
      </c>
      <c r="D38" s="61" t="s">
        <v>98</v>
      </c>
      <c r="E38" s="62">
        <v>1179.71</v>
      </c>
      <c r="F38" s="62">
        <v>78.724999999999994</v>
      </c>
      <c r="G38" s="66">
        <v>77.42</v>
      </c>
      <c r="H38" s="14">
        <v>1.3</v>
      </c>
      <c r="I38" s="14">
        <f t="shared" si="0"/>
        <v>78.72</v>
      </c>
      <c r="J38" s="63">
        <f t="shared" si="1"/>
        <v>4.9999999999954525E-3</v>
      </c>
      <c r="K38" s="62">
        <v>1162.5125499999999</v>
      </c>
      <c r="L38" s="62">
        <v>81.132499999999993</v>
      </c>
      <c r="M38" s="64">
        <v>79.832999999999998</v>
      </c>
      <c r="N38" s="14">
        <v>1.3</v>
      </c>
      <c r="O38" s="14">
        <f t="shared" si="2"/>
        <v>81.132999999999996</v>
      </c>
      <c r="P38" s="63">
        <f t="shared" si="3"/>
        <v>-5.0000000000238742E-4</v>
      </c>
      <c r="Q38" s="131"/>
    </row>
    <row r="39" spans="2:19" x14ac:dyDescent="0.3">
      <c r="B39" s="65" t="s">
        <v>116</v>
      </c>
      <c r="C39" s="61" t="s">
        <v>119</v>
      </c>
      <c r="D39" s="61" t="s">
        <v>98</v>
      </c>
      <c r="E39" s="62">
        <v>1860.9549999999999</v>
      </c>
      <c r="F39" s="62">
        <v>122.178</v>
      </c>
      <c r="G39" s="66">
        <v>115.48</v>
      </c>
      <c r="H39" s="14">
        <v>3</v>
      </c>
      <c r="I39" s="14">
        <f t="shared" si="0"/>
        <v>118.48</v>
      </c>
      <c r="J39" s="63">
        <f t="shared" si="1"/>
        <v>3.6979999999999933</v>
      </c>
      <c r="K39" s="62">
        <v>1761.8973249999999</v>
      </c>
      <c r="L39" s="62">
        <v>120.4675</v>
      </c>
      <c r="M39" s="64">
        <v>114.57</v>
      </c>
      <c r="N39" s="14">
        <v>3</v>
      </c>
      <c r="O39" s="14">
        <f t="shared" si="2"/>
        <v>117.57</v>
      </c>
      <c r="P39" s="63">
        <f t="shared" si="3"/>
        <v>2.897500000000008</v>
      </c>
      <c r="Q39" s="131"/>
    </row>
    <row r="40" spans="2:19" x14ac:dyDescent="0.3">
      <c r="B40" s="65" t="s">
        <v>117</v>
      </c>
      <c r="C40" s="61" t="s">
        <v>119</v>
      </c>
      <c r="D40" s="61" t="s">
        <v>98</v>
      </c>
      <c r="E40" s="62">
        <v>4118.3537500000002</v>
      </c>
      <c r="F40" s="62">
        <v>339.26400000000001</v>
      </c>
      <c r="G40" s="66">
        <v>335.46</v>
      </c>
      <c r="H40" s="14">
        <v>0</v>
      </c>
      <c r="I40" s="14">
        <f t="shared" si="0"/>
        <v>335.46</v>
      </c>
      <c r="J40" s="63">
        <f t="shared" si="1"/>
        <v>3.8040000000000305</v>
      </c>
      <c r="K40" s="62">
        <v>4144.3892999999998</v>
      </c>
      <c r="L40" s="62">
        <v>345.66250000000002</v>
      </c>
      <c r="M40" s="64">
        <v>343.07</v>
      </c>
      <c r="N40" s="14">
        <v>0</v>
      </c>
      <c r="O40" s="14">
        <f t="shared" si="2"/>
        <v>343.07</v>
      </c>
      <c r="P40" s="63">
        <f t="shared" si="3"/>
        <v>2.5925000000000296</v>
      </c>
      <c r="Q40" s="132"/>
    </row>
    <row r="41" spans="2:19" s="23" customFormat="1" ht="112.5" x14ac:dyDescent="0.3">
      <c r="B41" s="54" t="s">
        <v>120</v>
      </c>
      <c r="C41" s="55" t="s">
        <v>28</v>
      </c>
      <c r="D41" s="55" t="s">
        <v>61</v>
      </c>
      <c r="E41" s="56">
        <v>1177114.75101</v>
      </c>
      <c r="F41" s="56">
        <v>102714.94</v>
      </c>
      <c r="G41" s="56">
        <v>100155.56</v>
      </c>
      <c r="H41" s="56">
        <v>1115.73</v>
      </c>
      <c r="I41" s="13">
        <f t="shared" si="0"/>
        <v>101271.29</v>
      </c>
      <c r="J41" s="58">
        <f t="shared" si="1"/>
        <v>1443.6500000000087</v>
      </c>
      <c r="K41" s="56">
        <v>995432.99505999999</v>
      </c>
      <c r="L41" s="56">
        <v>88149.55</v>
      </c>
      <c r="M41" s="59">
        <v>86265.99</v>
      </c>
      <c r="N41" s="13">
        <v>879.63</v>
      </c>
      <c r="O41" s="13">
        <f t="shared" si="2"/>
        <v>87145.62000000001</v>
      </c>
      <c r="P41" s="58">
        <f t="shared" si="3"/>
        <v>1003.929999999993</v>
      </c>
      <c r="Q41" s="127" t="s">
        <v>30</v>
      </c>
    </row>
    <row r="42" spans="2:19" s="23" customFormat="1" x14ac:dyDescent="0.3">
      <c r="B42" s="54" t="s">
        <v>121</v>
      </c>
      <c r="C42" s="55" t="s">
        <v>28</v>
      </c>
      <c r="D42" s="55" t="s">
        <v>63</v>
      </c>
      <c r="E42" s="56">
        <v>2204193.0649199998</v>
      </c>
      <c r="F42" s="56">
        <v>171777.8</v>
      </c>
      <c r="G42" s="56">
        <v>171418.36</v>
      </c>
      <c r="H42" s="56">
        <v>12.78</v>
      </c>
      <c r="I42" s="13">
        <f t="shared" si="0"/>
        <v>171431.13999999998</v>
      </c>
      <c r="J42" s="58">
        <f t="shared" si="1"/>
        <v>346.66000000000349</v>
      </c>
      <c r="K42" s="56">
        <v>2101502.2548600002</v>
      </c>
      <c r="L42" s="56">
        <v>155036.39000000001</v>
      </c>
      <c r="M42" s="59">
        <v>154813.03</v>
      </c>
      <c r="N42" s="13">
        <v>10.48</v>
      </c>
      <c r="O42" s="13">
        <f t="shared" si="2"/>
        <v>154823.51</v>
      </c>
      <c r="P42" s="58">
        <f t="shared" si="3"/>
        <v>212.88000000000466</v>
      </c>
      <c r="Q42" s="133"/>
      <c r="R42" s="68"/>
      <c r="S42" s="68">
        <v>-3.2800000044517219E-3</v>
      </c>
    </row>
    <row r="43" spans="2:19" s="23" customFormat="1" ht="40.5" customHeight="1" x14ac:dyDescent="0.3">
      <c r="B43" s="54" t="s">
        <v>122</v>
      </c>
      <c r="C43" s="55" t="s">
        <v>28</v>
      </c>
      <c r="D43" s="55" t="s">
        <v>123</v>
      </c>
      <c r="E43" s="56">
        <f>E44+E45</f>
        <v>237419.86241</v>
      </c>
      <c r="F43" s="56">
        <f>F44+F45</f>
        <v>5631.38</v>
      </c>
      <c r="G43" s="57">
        <f>G44+G45</f>
        <v>5529.89</v>
      </c>
      <c r="H43" s="13">
        <f>H44+H45</f>
        <v>0</v>
      </c>
      <c r="I43" s="13">
        <f t="shared" si="0"/>
        <v>5529.89</v>
      </c>
      <c r="J43" s="58">
        <f t="shared" si="1"/>
        <v>101.48999999999978</v>
      </c>
      <c r="K43" s="56">
        <f>K44+K45</f>
        <v>217659.55113000001</v>
      </c>
      <c r="L43" s="56">
        <f>L44+L45</f>
        <v>1557.4</v>
      </c>
      <c r="M43" s="59">
        <f>M44+M45</f>
        <v>1543.4</v>
      </c>
      <c r="N43" s="13">
        <f>N44+N45</f>
        <v>0</v>
      </c>
      <c r="O43" s="13">
        <f t="shared" si="2"/>
        <v>1543.4</v>
      </c>
      <c r="P43" s="58">
        <f t="shared" si="3"/>
        <v>14</v>
      </c>
      <c r="Q43" s="133"/>
    </row>
    <row r="44" spans="2:19" x14ac:dyDescent="0.3">
      <c r="B44" s="67" t="s">
        <v>124</v>
      </c>
      <c r="C44" s="61" t="s">
        <v>28</v>
      </c>
      <c r="D44" s="69">
        <v>161</v>
      </c>
      <c r="E44" s="62">
        <v>237419.86241</v>
      </c>
      <c r="F44" s="62">
        <v>5631.38</v>
      </c>
      <c r="G44" s="62">
        <v>5529.89</v>
      </c>
      <c r="H44" s="62">
        <v>0</v>
      </c>
      <c r="I44" s="14">
        <f t="shared" si="0"/>
        <v>5529.89</v>
      </c>
      <c r="J44" s="63">
        <f t="shared" si="1"/>
        <v>101.48999999999978</v>
      </c>
      <c r="K44" s="62">
        <v>217659.55113000001</v>
      </c>
      <c r="L44" s="62">
        <v>1557.4</v>
      </c>
      <c r="M44" s="64">
        <v>1543.4</v>
      </c>
      <c r="N44" s="14">
        <v>0</v>
      </c>
      <c r="O44" s="14">
        <f t="shared" si="2"/>
        <v>1543.4</v>
      </c>
      <c r="P44" s="63">
        <f t="shared" si="3"/>
        <v>14</v>
      </c>
      <c r="Q44" s="133"/>
      <c r="R44" s="15"/>
      <c r="S44" s="15">
        <v>-2.3000000010142685E-3</v>
      </c>
    </row>
    <row r="45" spans="2:19" x14ac:dyDescent="0.3">
      <c r="B45" s="67" t="s">
        <v>125</v>
      </c>
      <c r="C45" s="61" t="s">
        <v>28</v>
      </c>
      <c r="D45" s="69">
        <v>162</v>
      </c>
      <c r="E45" s="62">
        <v>0</v>
      </c>
      <c r="F45" s="62">
        <v>0</v>
      </c>
      <c r="G45" s="62">
        <v>0</v>
      </c>
      <c r="H45" s="62">
        <v>0</v>
      </c>
      <c r="I45" s="14">
        <f t="shared" si="0"/>
        <v>0</v>
      </c>
      <c r="J45" s="63">
        <f t="shared" si="1"/>
        <v>0</v>
      </c>
      <c r="K45" s="62">
        <v>0</v>
      </c>
      <c r="L45" s="62">
        <v>0</v>
      </c>
      <c r="M45" s="64">
        <v>0</v>
      </c>
      <c r="N45" s="14">
        <v>0</v>
      </c>
      <c r="O45" s="14">
        <f t="shared" si="2"/>
        <v>0</v>
      </c>
      <c r="P45" s="63">
        <f t="shared" si="3"/>
        <v>0</v>
      </c>
      <c r="Q45" s="133"/>
    </row>
    <row r="46" spans="2:19" s="23" customFormat="1" ht="37.5" x14ac:dyDescent="0.3">
      <c r="B46" s="54" t="s">
        <v>126</v>
      </c>
      <c r="C46" s="55" t="s">
        <v>28</v>
      </c>
      <c r="D46" s="55" t="s">
        <v>127</v>
      </c>
      <c r="E46" s="56">
        <v>183613.66881999999</v>
      </c>
      <c r="F46" s="56">
        <v>12519.76</v>
      </c>
      <c r="G46" s="56">
        <v>12336.6</v>
      </c>
      <c r="H46" s="56">
        <v>90.71</v>
      </c>
      <c r="I46" s="13">
        <f t="shared" si="0"/>
        <v>12427.31</v>
      </c>
      <c r="J46" s="58">
        <f t="shared" si="1"/>
        <v>92.450000000000728</v>
      </c>
      <c r="K46" s="56">
        <v>133450.89877999999</v>
      </c>
      <c r="L46" s="56">
        <v>9930.2199999999993</v>
      </c>
      <c r="M46" s="59">
        <v>9829.67</v>
      </c>
      <c r="N46" s="13">
        <v>58.99</v>
      </c>
      <c r="O46" s="13">
        <f t="shared" si="2"/>
        <v>9888.66</v>
      </c>
      <c r="P46" s="58">
        <f t="shared" si="3"/>
        <v>41.559999999999491</v>
      </c>
      <c r="Q46" s="133"/>
      <c r="R46" s="68"/>
      <c r="S46" s="68">
        <v>2.0000000004074536E-3</v>
      </c>
    </row>
    <row r="47" spans="2:19" s="23" customFormat="1" ht="56.25" x14ac:dyDescent="0.3">
      <c r="B47" s="54" t="s">
        <v>128</v>
      </c>
      <c r="C47" s="55" t="s">
        <v>28</v>
      </c>
      <c r="D47" s="55" t="s">
        <v>129</v>
      </c>
      <c r="E47" s="56">
        <v>821924.94</v>
      </c>
      <c r="F47" s="56">
        <v>5303</v>
      </c>
      <c r="G47" s="56">
        <v>5303</v>
      </c>
      <c r="H47" s="56">
        <v>0</v>
      </c>
      <c r="I47" s="13">
        <f t="shared" si="0"/>
        <v>5303</v>
      </c>
      <c r="J47" s="58">
        <f t="shared" si="1"/>
        <v>0</v>
      </c>
      <c r="K47" s="56">
        <v>764300.73</v>
      </c>
      <c r="L47" s="56">
        <v>12565.99</v>
      </c>
      <c r="M47" s="56">
        <v>12453.3472026255</v>
      </c>
      <c r="N47" s="56">
        <v>112.64279737451901</v>
      </c>
      <c r="O47" s="13">
        <f t="shared" si="2"/>
        <v>12565.99000000002</v>
      </c>
      <c r="P47" s="58">
        <f t="shared" si="3"/>
        <v>-2.0008883439004421E-11</v>
      </c>
      <c r="Q47" s="134"/>
      <c r="R47" s="68"/>
      <c r="S47" s="68">
        <v>-8.7671232877255534E-3</v>
      </c>
    </row>
    <row r="48" spans="2:19" s="23" customFormat="1" x14ac:dyDescent="0.3">
      <c r="B48" s="54" t="s">
        <v>51</v>
      </c>
      <c r="C48" s="55" t="s">
        <v>28</v>
      </c>
      <c r="D48" s="55" t="s">
        <v>130</v>
      </c>
      <c r="E48" s="56">
        <v>605522.85720999143</v>
      </c>
      <c r="F48" s="56">
        <v>70905.386452649327</v>
      </c>
      <c r="G48" s="57">
        <v>70059.895454587109</v>
      </c>
      <c r="H48" s="13">
        <v>613.30099806215571</v>
      </c>
      <c r="I48" s="13">
        <f t="shared" si="0"/>
        <v>70673.196452649267</v>
      </c>
      <c r="J48" s="58">
        <f t="shared" si="1"/>
        <v>232.19000000006054</v>
      </c>
      <c r="K48" s="56">
        <v>514865.22974999616</v>
      </c>
      <c r="L48" s="56">
        <v>67533.273999999976</v>
      </c>
      <c r="M48" s="59">
        <v>67048.736090000122</v>
      </c>
      <c r="N48" s="13">
        <v>308.65868999999964</v>
      </c>
      <c r="O48" s="13">
        <f t="shared" si="2"/>
        <v>67357.394780000119</v>
      </c>
      <c r="P48" s="58">
        <f t="shared" si="3"/>
        <v>175.87921999985701</v>
      </c>
      <c r="Q48" s="135"/>
    </row>
    <row r="49" spans="2:19" s="23" customFormat="1" ht="56.25" x14ac:dyDescent="0.3">
      <c r="B49" s="70" t="s">
        <v>131</v>
      </c>
      <c r="C49" s="55" t="s">
        <v>28</v>
      </c>
      <c r="D49" s="55" t="s">
        <v>132</v>
      </c>
      <c r="E49" s="56">
        <f>E50+E51+E52+E53+E54</f>
        <v>474741.70385644026</v>
      </c>
      <c r="F49" s="56">
        <f>F50+F51+F52+F53+F54</f>
        <v>26499.11133945001</v>
      </c>
      <c r="G49" s="57">
        <f>G50+G51+G52+G53+G54</f>
        <v>21622.973343421032</v>
      </c>
      <c r="H49" s="13">
        <f>H50+H51+H52+H53+H54</f>
        <v>0</v>
      </c>
      <c r="I49" s="13">
        <f t="shared" si="0"/>
        <v>21622.973343421032</v>
      </c>
      <c r="J49" s="58">
        <f t="shared" si="1"/>
        <v>4876.1379960289778</v>
      </c>
      <c r="K49" s="56">
        <f>K50+K51+K52+K53+K54</f>
        <v>2617891.98438812</v>
      </c>
      <c r="L49" s="56">
        <f>L50+L51+L52+L53+L54</f>
        <v>123235.9688230647</v>
      </c>
      <c r="M49" s="59">
        <f>M50+M51+M52+M53+M54</f>
        <v>118801.02305331324</v>
      </c>
      <c r="N49" s="13">
        <f>N50+N51+N52+N53+N54</f>
        <v>0</v>
      </c>
      <c r="O49" s="13">
        <f t="shared" si="2"/>
        <v>118801.02305331324</v>
      </c>
      <c r="P49" s="58">
        <f t="shared" si="3"/>
        <v>4434.945769751459</v>
      </c>
      <c r="Q49" s="71"/>
    </row>
    <row r="50" spans="2:19" x14ac:dyDescent="0.3">
      <c r="B50" s="72" t="s">
        <v>133</v>
      </c>
      <c r="C50" s="61"/>
      <c r="D50" s="61" t="s">
        <v>134</v>
      </c>
      <c r="E50" s="73">
        <v>0</v>
      </c>
      <c r="F50" s="73">
        <v>0</v>
      </c>
      <c r="G50" s="73">
        <v>0</v>
      </c>
      <c r="H50" s="73">
        <v>0</v>
      </c>
      <c r="I50" s="74">
        <f t="shared" si="0"/>
        <v>0</v>
      </c>
      <c r="J50" s="75">
        <f t="shared" si="1"/>
        <v>0</v>
      </c>
      <c r="K50" s="73">
        <v>2270000</v>
      </c>
      <c r="L50" s="73">
        <v>105297.932</v>
      </c>
      <c r="M50" s="73">
        <v>105297.932</v>
      </c>
      <c r="N50" s="73">
        <v>0</v>
      </c>
      <c r="O50" s="74">
        <f t="shared" si="2"/>
        <v>105297.932</v>
      </c>
      <c r="P50" s="75">
        <f t="shared" si="3"/>
        <v>0</v>
      </c>
      <c r="Q50" s="76"/>
    </row>
    <row r="51" spans="2:19" x14ac:dyDescent="0.3">
      <c r="B51" s="72" t="s">
        <v>135</v>
      </c>
      <c r="C51" s="61" t="s">
        <v>28</v>
      </c>
      <c r="D51" s="61" t="s">
        <v>136</v>
      </c>
      <c r="E51" s="62">
        <v>0</v>
      </c>
      <c r="F51" s="62">
        <v>0</v>
      </c>
      <c r="G51" s="62">
        <v>0</v>
      </c>
      <c r="H51" s="62">
        <v>0</v>
      </c>
      <c r="I51" s="14">
        <f t="shared" si="0"/>
        <v>0</v>
      </c>
      <c r="J51" s="63">
        <f t="shared" si="1"/>
        <v>0</v>
      </c>
      <c r="K51" s="62">
        <v>0</v>
      </c>
      <c r="L51" s="62">
        <v>0</v>
      </c>
      <c r="M51" s="62">
        <v>0</v>
      </c>
      <c r="N51" s="62">
        <v>0</v>
      </c>
      <c r="O51" s="14">
        <f t="shared" si="2"/>
        <v>0</v>
      </c>
      <c r="P51" s="63">
        <f t="shared" si="3"/>
        <v>0</v>
      </c>
      <c r="Q51" s="77" t="s">
        <v>35</v>
      </c>
    </row>
    <row r="52" spans="2:19" x14ac:dyDescent="0.3">
      <c r="B52" s="72" t="s">
        <v>137</v>
      </c>
      <c r="C52" s="61" t="s">
        <v>28</v>
      </c>
      <c r="D52" s="61" t="s">
        <v>138</v>
      </c>
      <c r="E52" s="62">
        <v>0</v>
      </c>
      <c r="F52" s="62">
        <v>0</v>
      </c>
      <c r="G52" s="62">
        <v>0</v>
      </c>
      <c r="H52" s="62">
        <v>0</v>
      </c>
      <c r="I52" s="14">
        <f t="shared" si="0"/>
        <v>0</v>
      </c>
      <c r="J52" s="63">
        <f t="shared" si="1"/>
        <v>0</v>
      </c>
      <c r="K52" s="62">
        <v>0</v>
      </c>
      <c r="L52" s="62">
        <v>0</v>
      </c>
      <c r="M52" s="62">
        <v>0</v>
      </c>
      <c r="N52" s="62">
        <v>0</v>
      </c>
      <c r="O52" s="14">
        <f t="shared" si="2"/>
        <v>0</v>
      </c>
      <c r="P52" s="63">
        <f t="shared" si="3"/>
        <v>0</v>
      </c>
      <c r="Q52" s="77" t="s">
        <v>35</v>
      </c>
    </row>
    <row r="53" spans="2:19" ht="65.099999999999994" customHeight="1" x14ac:dyDescent="0.3">
      <c r="B53" s="72" t="s">
        <v>139</v>
      </c>
      <c r="C53" s="61" t="s">
        <v>28</v>
      </c>
      <c r="D53" s="61" t="s">
        <v>140</v>
      </c>
      <c r="E53" s="62">
        <v>225359.06612644298</v>
      </c>
      <c r="F53" s="62">
        <v>16438.109339449999</v>
      </c>
      <c r="G53" s="62">
        <v>16255.868517845858</v>
      </c>
      <c r="H53" s="62">
        <v>0</v>
      </c>
      <c r="I53" s="14">
        <f t="shared" si="0"/>
        <v>16255.868517845858</v>
      </c>
      <c r="J53" s="63">
        <f t="shared" si="1"/>
        <v>182.24082160414036</v>
      </c>
      <c r="K53" s="62">
        <v>165337.538321853</v>
      </c>
      <c r="L53" s="62">
        <v>11994.043823064731</v>
      </c>
      <c r="M53" s="62">
        <v>11897.52505152517</v>
      </c>
      <c r="N53" s="62">
        <v>0</v>
      </c>
      <c r="O53" s="14">
        <f t="shared" si="2"/>
        <v>11897.52505152517</v>
      </c>
      <c r="P53" s="63">
        <f t="shared" si="3"/>
        <v>96.518771539560476</v>
      </c>
      <c r="Q53" s="127" t="s">
        <v>141</v>
      </c>
    </row>
    <row r="54" spans="2:19" ht="65.099999999999994" customHeight="1" x14ac:dyDescent="0.3">
      <c r="B54" s="72" t="s">
        <v>142</v>
      </c>
      <c r="C54" s="61" t="s">
        <v>28</v>
      </c>
      <c r="D54" s="61" t="s">
        <v>143</v>
      </c>
      <c r="E54" s="62">
        <v>249382.63772999728</v>
      </c>
      <c r="F54" s="62">
        <v>10061.002000000011</v>
      </c>
      <c r="G54" s="66">
        <v>5367.1048255751739</v>
      </c>
      <c r="H54" s="14">
        <v>0</v>
      </c>
      <c r="I54" s="14">
        <f t="shared" si="0"/>
        <v>5367.1048255751739</v>
      </c>
      <c r="J54" s="63">
        <f t="shared" si="1"/>
        <v>4693.8971744248374</v>
      </c>
      <c r="K54" s="62">
        <v>182554.44606626697</v>
      </c>
      <c r="L54" s="62">
        <v>5943.9929999999677</v>
      </c>
      <c r="M54" s="64">
        <v>1605.5660017880673</v>
      </c>
      <c r="N54" s="14">
        <v>0</v>
      </c>
      <c r="O54" s="14">
        <f t="shared" si="2"/>
        <v>1605.5660017880673</v>
      </c>
      <c r="P54" s="63">
        <f t="shared" si="3"/>
        <v>4338.4269982119004</v>
      </c>
      <c r="Q54" s="129"/>
    </row>
    <row r="55" spans="2:19" s="23" customFormat="1" ht="37.5" x14ac:dyDescent="0.3">
      <c r="B55" s="70" t="s">
        <v>144</v>
      </c>
      <c r="C55" s="55" t="s">
        <v>28</v>
      </c>
      <c r="D55" s="55" t="s">
        <v>145</v>
      </c>
      <c r="E55" s="56">
        <v>288100.50892816792</v>
      </c>
      <c r="F55" s="56">
        <v>29457.000814256069</v>
      </c>
      <c r="G55" s="57">
        <v>26889.064407112299</v>
      </c>
      <c r="H55" s="13">
        <v>-1153.09804023825</v>
      </c>
      <c r="I55" s="13">
        <f t="shared" si="0"/>
        <v>25735.96636687405</v>
      </c>
      <c r="J55" s="58">
        <f t="shared" si="1"/>
        <v>3721.0344473820187</v>
      </c>
      <c r="K55" s="56">
        <v>182307.87000000002</v>
      </c>
      <c r="L55" s="56">
        <v>31997.35</v>
      </c>
      <c r="M55" s="59">
        <v>32283.1</v>
      </c>
      <c r="N55" s="13">
        <v>-1203.72</v>
      </c>
      <c r="O55" s="13">
        <f t="shared" si="2"/>
        <v>31079.379999999997</v>
      </c>
      <c r="P55" s="58">
        <f t="shared" si="3"/>
        <v>917.97000000000116</v>
      </c>
      <c r="Q55" s="71"/>
      <c r="R55" s="68"/>
      <c r="S55" s="68">
        <v>8.9517812375561334E-4</v>
      </c>
    </row>
    <row r="56" spans="2:19" ht="26.25" customHeight="1" x14ac:dyDescent="0.3">
      <c r="B56" s="78" t="s">
        <v>146</v>
      </c>
      <c r="C56" s="79"/>
      <c r="D56" s="79"/>
      <c r="E56" s="80"/>
      <c r="F56" s="80"/>
      <c r="G56" s="81"/>
      <c r="H56" s="81"/>
      <c r="I56" s="14"/>
      <c r="J56" s="82"/>
      <c r="K56" s="80"/>
      <c r="L56" s="80"/>
      <c r="M56" s="83"/>
      <c r="N56" s="81"/>
      <c r="O56" s="81"/>
      <c r="P56" s="82"/>
      <c r="Q56" s="84"/>
    </row>
    <row r="57" spans="2:19" ht="60" customHeight="1" x14ac:dyDescent="0.3">
      <c r="B57" s="85" t="s">
        <v>147</v>
      </c>
      <c r="C57" s="61" t="s">
        <v>28</v>
      </c>
      <c r="D57" s="61" t="s">
        <v>148</v>
      </c>
      <c r="E57" s="62">
        <v>18611030.961210001</v>
      </c>
      <c r="F57" s="62">
        <v>780854.32415</v>
      </c>
      <c r="G57" s="66">
        <v>771409.28500000003</v>
      </c>
      <c r="H57" s="14">
        <v>5306.06268</v>
      </c>
      <c r="I57" s="14">
        <f t="shared" ref="I57:I65" si="4">G57+H57</f>
        <v>776715.34768000001</v>
      </c>
      <c r="J57" s="63">
        <f t="shared" si="1"/>
        <v>4138.9764699999942</v>
      </c>
      <c r="K57" s="62">
        <v>16833628.068750001</v>
      </c>
      <c r="L57" s="62">
        <v>717459.60927000002</v>
      </c>
      <c r="M57" s="64">
        <v>710533.61284000007</v>
      </c>
      <c r="N57" s="14">
        <v>3995.8688199999997</v>
      </c>
      <c r="O57" s="14">
        <f t="shared" ref="O57:O65" si="5">M57+N57</f>
        <v>714529.48166000005</v>
      </c>
      <c r="P57" s="63">
        <f t="shared" si="3"/>
        <v>2930.1276099999668</v>
      </c>
      <c r="Q57" s="136" t="s">
        <v>30</v>
      </c>
    </row>
    <row r="58" spans="2:19" ht="60" customHeight="1" x14ac:dyDescent="0.3">
      <c r="B58" s="85" t="s">
        <v>149</v>
      </c>
      <c r="C58" s="61" t="s">
        <v>28</v>
      </c>
      <c r="D58" s="61" t="s">
        <v>150</v>
      </c>
      <c r="E58" s="62">
        <f>E19-E57</f>
        <v>5330298.3446600027</v>
      </c>
      <c r="F58" s="62">
        <f>F19-F57</f>
        <v>500894.84230264928</v>
      </c>
      <c r="G58" s="66">
        <f>G19-G57</f>
        <v>495755.96045458701</v>
      </c>
      <c r="H58" s="14">
        <f>H19-H57</f>
        <v>1520.4783180621553</v>
      </c>
      <c r="I58" s="14">
        <f t="shared" si="4"/>
        <v>497276.43877264915</v>
      </c>
      <c r="J58" s="63">
        <f t="shared" si="1"/>
        <v>3618.4035300001269</v>
      </c>
      <c r="K58" s="62">
        <f>K19-K57</f>
        <v>4528853.9912499972</v>
      </c>
      <c r="L58" s="62">
        <f>L19-L57</f>
        <v>440284.13072999998</v>
      </c>
      <c r="M58" s="64">
        <f>M19-M57</f>
        <v>436857.6043626254</v>
      </c>
      <c r="N58" s="14">
        <f>N19-N57</f>
        <v>1057.403977374518</v>
      </c>
      <c r="O58" s="14">
        <f t="shared" si="5"/>
        <v>437915.00833999994</v>
      </c>
      <c r="P58" s="63">
        <f t="shared" si="3"/>
        <v>2369.1223900000332</v>
      </c>
      <c r="Q58" s="137"/>
    </row>
    <row r="59" spans="2:19" ht="75" x14ac:dyDescent="0.3">
      <c r="B59" s="85" t="s">
        <v>151</v>
      </c>
      <c r="C59" s="61" t="s">
        <v>28</v>
      </c>
      <c r="D59" s="69">
        <v>600</v>
      </c>
      <c r="E59" s="62">
        <v>3148947.5719420002</v>
      </c>
      <c r="F59" s="62">
        <v>300434.99476999999</v>
      </c>
      <c r="G59" s="62">
        <v>245616.58669</v>
      </c>
      <c r="H59" s="62">
        <v>54818.408080000001</v>
      </c>
      <c r="I59" s="14">
        <f t="shared" si="4"/>
        <v>300434.99476999999</v>
      </c>
      <c r="J59" s="63">
        <f t="shared" si="1"/>
        <v>0</v>
      </c>
      <c r="K59" s="62">
        <v>2887315.1682859999</v>
      </c>
      <c r="L59" s="62">
        <v>257598.38854000001</v>
      </c>
      <c r="M59" s="62">
        <v>246278.77812</v>
      </c>
      <c r="N59" s="62">
        <v>11319.610420000001</v>
      </c>
      <c r="O59" s="14">
        <f t="shared" si="5"/>
        <v>257598.38854000001</v>
      </c>
      <c r="P59" s="63">
        <f t="shared" si="3"/>
        <v>0</v>
      </c>
      <c r="Q59" s="77"/>
    </row>
    <row r="60" spans="2:19" s="23" customFormat="1" ht="37.5" x14ac:dyDescent="0.3">
      <c r="B60" s="86" t="s">
        <v>152</v>
      </c>
      <c r="C60" s="55" t="s">
        <v>28</v>
      </c>
      <c r="D60" s="87">
        <v>700</v>
      </c>
      <c r="E60" s="56">
        <f>SUM(E61:E64)</f>
        <v>698493.91045322036</v>
      </c>
      <c r="F60" s="56">
        <f>SUM(F61:F64)</f>
        <v>48476.334699999999</v>
      </c>
      <c r="G60" s="57">
        <f>SUM(G61:G64)</f>
        <v>48476.334699999999</v>
      </c>
      <c r="H60" s="13">
        <f>SUM(H61:H64)</f>
        <v>0</v>
      </c>
      <c r="I60" s="13">
        <f t="shared" si="4"/>
        <v>48476.334699999999</v>
      </c>
      <c r="J60" s="58">
        <f t="shared" si="1"/>
        <v>0</v>
      </c>
      <c r="K60" s="56">
        <v>740694.31137000001</v>
      </c>
      <c r="L60" s="56">
        <f>SUM(L61:L64)</f>
        <v>46512.475999999995</v>
      </c>
      <c r="M60" s="59">
        <f>SUM(M61:M64)</f>
        <v>46512.475999999995</v>
      </c>
      <c r="N60" s="13">
        <f>SUM(N61:N64)</f>
        <v>0</v>
      </c>
      <c r="O60" s="13">
        <f t="shared" si="5"/>
        <v>46512.475999999995</v>
      </c>
      <c r="P60" s="58">
        <f t="shared" si="3"/>
        <v>0</v>
      </c>
      <c r="Q60" s="130" t="s">
        <v>99</v>
      </c>
    </row>
    <row r="61" spans="2:19" x14ac:dyDescent="0.3">
      <c r="B61" s="88" t="s">
        <v>153</v>
      </c>
      <c r="C61" s="61" t="s">
        <v>28</v>
      </c>
      <c r="D61" s="89" t="s">
        <v>98</v>
      </c>
      <c r="E61" s="62">
        <v>179044.15044</v>
      </c>
      <c r="F61" s="62">
        <v>15138.03851</v>
      </c>
      <c r="G61" s="62">
        <v>15138.03851</v>
      </c>
      <c r="H61" s="62">
        <v>0</v>
      </c>
      <c r="I61" s="14">
        <f t="shared" si="4"/>
        <v>15138.03851</v>
      </c>
      <c r="J61" s="63">
        <f t="shared" si="1"/>
        <v>0</v>
      </c>
      <c r="K61" s="62">
        <v>203071.658</v>
      </c>
      <c r="L61" s="62">
        <v>14943.94</v>
      </c>
      <c r="M61" s="62">
        <v>14943.94</v>
      </c>
      <c r="N61" s="62">
        <v>0</v>
      </c>
      <c r="O61" s="14">
        <f t="shared" si="5"/>
        <v>14943.94</v>
      </c>
      <c r="P61" s="63">
        <f t="shared" si="3"/>
        <v>0</v>
      </c>
      <c r="Q61" s="131"/>
      <c r="R61" s="15"/>
      <c r="S61" s="15">
        <v>0</v>
      </c>
    </row>
    <row r="62" spans="2:19" ht="37.5" x14ac:dyDescent="0.3">
      <c r="B62" s="90" t="s">
        <v>154</v>
      </c>
      <c r="C62" s="61" t="s">
        <v>28</v>
      </c>
      <c r="D62" s="89" t="s">
        <v>98</v>
      </c>
      <c r="E62" s="62">
        <v>233487.22993</v>
      </c>
      <c r="F62" s="62">
        <v>16924.059929999999</v>
      </c>
      <c r="G62" s="62">
        <v>16924.059929999999</v>
      </c>
      <c r="H62" s="62">
        <v>0</v>
      </c>
      <c r="I62" s="14">
        <f t="shared" si="4"/>
        <v>16924.059929999999</v>
      </c>
      <c r="J62" s="63">
        <f t="shared" si="1"/>
        <v>0</v>
      </c>
      <c r="K62" s="62">
        <v>230073.383</v>
      </c>
      <c r="L62" s="62">
        <v>15627.056</v>
      </c>
      <c r="M62" s="62">
        <v>15627.056</v>
      </c>
      <c r="N62" s="62">
        <v>0</v>
      </c>
      <c r="O62" s="14">
        <f t="shared" si="5"/>
        <v>15627.056</v>
      </c>
      <c r="P62" s="63">
        <f t="shared" si="3"/>
        <v>0</v>
      </c>
      <c r="Q62" s="131"/>
      <c r="R62" s="15"/>
      <c r="S62" s="15">
        <v>0</v>
      </c>
    </row>
    <row r="63" spans="2:19" ht="37.5" x14ac:dyDescent="0.3">
      <c r="B63" s="88" t="s">
        <v>155</v>
      </c>
      <c r="C63" s="61" t="s">
        <v>28</v>
      </c>
      <c r="D63" s="89" t="s">
        <v>98</v>
      </c>
      <c r="E63" s="62">
        <v>281188.4509</v>
      </c>
      <c r="F63" s="62">
        <v>15680.23</v>
      </c>
      <c r="G63" s="62">
        <v>15680.23</v>
      </c>
      <c r="H63" s="62">
        <v>0</v>
      </c>
      <c r="I63" s="14">
        <f t="shared" si="4"/>
        <v>15680.23</v>
      </c>
      <c r="J63" s="63">
        <f t="shared" si="1"/>
        <v>0</v>
      </c>
      <c r="K63" s="62">
        <v>302696.47037</v>
      </c>
      <c r="L63" s="62">
        <v>15054.38</v>
      </c>
      <c r="M63" s="62">
        <v>15054.38</v>
      </c>
      <c r="N63" s="62">
        <v>0</v>
      </c>
      <c r="O63" s="14">
        <f t="shared" si="5"/>
        <v>15054.38</v>
      </c>
      <c r="P63" s="63">
        <f t="shared" si="3"/>
        <v>0</v>
      </c>
      <c r="Q63" s="131"/>
      <c r="R63" s="15"/>
      <c r="S63" s="15">
        <v>0.39866000000074564</v>
      </c>
    </row>
    <row r="64" spans="2:19" x14ac:dyDescent="0.3">
      <c r="B64" s="88" t="s">
        <v>156</v>
      </c>
      <c r="C64" s="61" t="s">
        <v>28</v>
      </c>
      <c r="D64" s="89" t="s">
        <v>98</v>
      </c>
      <c r="E64" s="62">
        <v>4774.0791832203804</v>
      </c>
      <c r="F64" s="62">
        <v>734.00626000000204</v>
      </c>
      <c r="G64" s="62">
        <v>734.00626000000204</v>
      </c>
      <c r="H64" s="62">
        <v>0</v>
      </c>
      <c r="I64" s="14">
        <f t="shared" si="4"/>
        <v>734.00626000000204</v>
      </c>
      <c r="J64" s="63">
        <f t="shared" si="1"/>
        <v>0</v>
      </c>
      <c r="K64" s="62">
        <v>4852.8</v>
      </c>
      <c r="L64" s="62">
        <v>887.1</v>
      </c>
      <c r="M64" s="62">
        <v>887.1</v>
      </c>
      <c r="N64" s="62">
        <v>0</v>
      </c>
      <c r="O64" s="14">
        <f t="shared" si="5"/>
        <v>887.1</v>
      </c>
      <c r="P64" s="63">
        <f t="shared" si="3"/>
        <v>0</v>
      </c>
      <c r="Q64" s="132"/>
      <c r="R64" s="15"/>
      <c r="S64" s="15">
        <v>0</v>
      </c>
    </row>
    <row r="65" spans="2:17" ht="57" thickBot="1" x14ac:dyDescent="0.35">
      <c r="B65" s="91" t="s">
        <v>157</v>
      </c>
      <c r="C65" s="92" t="s">
        <v>28</v>
      </c>
      <c r="D65" s="92" t="s">
        <v>158</v>
      </c>
      <c r="E65" s="93">
        <v>170904.723904218</v>
      </c>
      <c r="F65" s="93">
        <v>25489.236345936399</v>
      </c>
      <c r="G65" s="93">
        <v>25489.236345936399</v>
      </c>
      <c r="H65" s="93">
        <v>0</v>
      </c>
      <c r="I65" s="94">
        <f t="shared" si="4"/>
        <v>25489.236345936399</v>
      </c>
      <c r="J65" s="95">
        <f t="shared" si="1"/>
        <v>0</v>
      </c>
      <c r="K65" s="93">
        <v>173853.25078027099</v>
      </c>
      <c r="L65" s="93">
        <v>26729.9124238564</v>
      </c>
      <c r="M65" s="93">
        <v>26729.9124238564</v>
      </c>
      <c r="N65" s="93">
        <v>0</v>
      </c>
      <c r="O65" s="94">
        <f t="shared" si="5"/>
        <v>26729.9124238564</v>
      </c>
      <c r="P65" s="95">
        <f t="shared" si="3"/>
        <v>0</v>
      </c>
      <c r="Q65" s="96" t="s">
        <v>99</v>
      </c>
    </row>
    <row r="66" spans="2:17" x14ac:dyDescent="0.3">
      <c r="B66" s="23" t="s">
        <v>65</v>
      </c>
      <c r="K66" s="97"/>
    </row>
    <row r="67" spans="2:17" ht="18.75" customHeight="1" x14ac:dyDescent="0.3">
      <c r="B67" s="114" t="s">
        <v>159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</row>
    <row r="68" spans="2:17" ht="18.75" customHeight="1" x14ac:dyDescent="0.3">
      <c r="B68" s="114" t="s">
        <v>160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</row>
    <row r="69" spans="2:17" ht="18.75" customHeight="1" x14ac:dyDescent="0.3">
      <c r="B69" s="98" t="s">
        <v>161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8.75" customHeight="1" x14ac:dyDescent="0.3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8" t="s">
        <v>162</v>
      </c>
    </row>
    <row r="71" spans="2:17" ht="18.75" customHeight="1" x14ac:dyDescent="0.3">
      <c r="B71" s="101" t="s">
        <v>163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 x14ac:dyDescent="0.3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</row>
    <row r="73" spans="2:17" ht="18.75" customHeight="1" x14ac:dyDescent="0.3">
      <c r="B73" s="116" t="s">
        <v>16</v>
      </c>
      <c r="C73" s="116" t="s">
        <v>17</v>
      </c>
      <c r="D73" s="116" t="s">
        <v>18</v>
      </c>
      <c r="E73" s="116" t="s">
        <v>164</v>
      </c>
      <c r="F73" s="116" t="s">
        <v>83</v>
      </c>
      <c r="G73" s="115" t="s">
        <v>84</v>
      </c>
      <c r="H73" s="115"/>
      <c r="I73" s="115"/>
      <c r="J73" s="115"/>
      <c r="K73" s="116" t="s">
        <v>165</v>
      </c>
      <c r="L73" s="116" t="s">
        <v>86</v>
      </c>
      <c r="M73" s="115" t="s">
        <v>87</v>
      </c>
      <c r="N73" s="115"/>
      <c r="O73" s="115"/>
      <c r="P73" s="115"/>
      <c r="Q73" s="116" t="s">
        <v>23</v>
      </c>
    </row>
    <row r="74" spans="2:17" ht="160.5" customHeight="1" x14ac:dyDescent="0.3">
      <c r="B74" s="117"/>
      <c r="C74" s="117"/>
      <c r="D74" s="117"/>
      <c r="E74" s="117"/>
      <c r="F74" s="117"/>
      <c r="G74" s="103" t="s">
        <v>24</v>
      </c>
      <c r="H74" s="103" t="s">
        <v>25</v>
      </c>
      <c r="I74" s="103" t="s">
        <v>88</v>
      </c>
      <c r="J74" s="103" t="s">
        <v>26</v>
      </c>
      <c r="K74" s="117"/>
      <c r="L74" s="117"/>
      <c r="M74" s="103" t="s">
        <v>24</v>
      </c>
      <c r="N74" s="103" t="s">
        <v>25</v>
      </c>
      <c r="O74" s="103" t="s">
        <v>88</v>
      </c>
      <c r="P74" s="103" t="s">
        <v>26</v>
      </c>
      <c r="Q74" s="117"/>
    </row>
    <row r="75" spans="2:17" s="47" customFormat="1" ht="37.5" x14ac:dyDescent="0.3">
      <c r="B75" s="104">
        <v>1</v>
      </c>
      <c r="C75" s="104">
        <v>2</v>
      </c>
      <c r="D75" s="104">
        <v>3</v>
      </c>
      <c r="E75" s="104">
        <v>4</v>
      </c>
      <c r="F75" s="104">
        <v>5</v>
      </c>
      <c r="G75" s="104">
        <v>6</v>
      </c>
      <c r="H75" s="104">
        <v>7</v>
      </c>
      <c r="I75" s="104" t="s">
        <v>89</v>
      </c>
      <c r="J75" s="104">
        <v>9</v>
      </c>
      <c r="K75" s="104">
        <v>10</v>
      </c>
      <c r="L75" s="104">
        <v>11</v>
      </c>
      <c r="M75" s="104">
        <v>12</v>
      </c>
      <c r="N75" s="104">
        <v>13</v>
      </c>
      <c r="O75" s="104" t="s">
        <v>90</v>
      </c>
      <c r="P75" s="104">
        <v>15</v>
      </c>
      <c r="Q75" s="104">
        <v>16</v>
      </c>
    </row>
    <row r="76" spans="2:17" ht="60" customHeight="1" x14ac:dyDescent="0.3">
      <c r="B76" s="105" t="s">
        <v>166</v>
      </c>
      <c r="C76" s="17" t="s">
        <v>28</v>
      </c>
      <c r="D76" s="17" t="s">
        <v>167</v>
      </c>
      <c r="E76" s="14">
        <v>2151583.6758900001</v>
      </c>
      <c r="F76" s="14">
        <v>52745.970269999998</v>
      </c>
      <c r="G76" s="14" t="s">
        <v>35</v>
      </c>
      <c r="H76" s="14" t="s">
        <v>35</v>
      </c>
      <c r="I76" s="14" t="s">
        <v>35</v>
      </c>
      <c r="J76" s="14" t="s">
        <v>35</v>
      </c>
      <c r="K76" s="14">
        <v>2930614.2343000001</v>
      </c>
      <c r="L76" s="14">
        <v>59928.340700000001</v>
      </c>
      <c r="M76" s="14" t="s">
        <v>35</v>
      </c>
      <c r="N76" s="14" t="s">
        <v>35</v>
      </c>
      <c r="O76" s="14" t="s">
        <v>35</v>
      </c>
      <c r="P76" s="106" t="s">
        <v>35</v>
      </c>
      <c r="Q76" s="122" t="s">
        <v>30</v>
      </c>
    </row>
    <row r="77" spans="2:17" ht="60" customHeight="1" x14ac:dyDescent="0.3">
      <c r="B77" s="107" t="s">
        <v>168</v>
      </c>
      <c r="C77" s="17" t="s">
        <v>28</v>
      </c>
      <c r="D77" s="17" t="s">
        <v>98</v>
      </c>
      <c r="E77" s="14" t="s">
        <v>35</v>
      </c>
      <c r="F77" s="14" t="s">
        <v>35</v>
      </c>
      <c r="G77" s="14">
        <v>32357.909729999999</v>
      </c>
      <c r="H77" s="14">
        <v>0</v>
      </c>
      <c r="I77" s="14" t="s">
        <v>35</v>
      </c>
      <c r="J77" s="14" t="s">
        <v>35</v>
      </c>
      <c r="K77" s="14" t="s">
        <v>35</v>
      </c>
      <c r="L77" s="14" t="s">
        <v>35</v>
      </c>
      <c r="M77" s="14">
        <v>44133.363870000001</v>
      </c>
      <c r="N77" s="14">
        <v>0</v>
      </c>
      <c r="O77" s="14" t="s">
        <v>35</v>
      </c>
      <c r="P77" s="106" t="s">
        <v>35</v>
      </c>
      <c r="Q77" s="122"/>
    </row>
    <row r="78" spans="2:17" ht="93.75" x14ac:dyDescent="0.3">
      <c r="B78" s="16" t="s">
        <v>169</v>
      </c>
      <c r="C78" s="17" t="s">
        <v>28</v>
      </c>
      <c r="D78" s="17" t="s">
        <v>170</v>
      </c>
      <c r="E78" s="14" t="s">
        <v>35</v>
      </c>
      <c r="F78" s="14" t="s">
        <v>35</v>
      </c>
      <c r="G78" s="14">
        <v>25291.8</v>
      </c>
      <c r="H78" s="14">
        <v>0</v>
      </c>
      <c r="I78" s="14" t="s">
        <v>35</v>
      </c>
      <c r="J78" s="14" t="s">
        <v>35</v>
      </c>
      <c r="K78" s="14" t="s">
        <v>35</v>
      </c>
      <c r="L78" s="14" t="s">
        <v>35</v>
      </c>
      <c r="M78" s="14">
        <v>56204</v>
      </c>
      <c r="N78" s="14">
        <v>0</v>
      </c>
      <c r="O78" s="14" t="s">
        <v>35</v>
      </c>
      <c r="P78" s="14" t="s">
        <v>35</v>
      </c>
      <c r="Q78" s="123"/>
    </row>
    <row r="79" spans="2:17" ht="93.75" x14ac:dyDescent="0.3">
      <c r="B79" s="16" t="s">
        <v>171</v>
      </c>
      <c r="C79" s="17" t="s">
        <v>28</v>
      </c>
      <c r="D79" s="17" t="s">
        <v>172</v>
      </c>
      <c r="E79" s="14" t="s">
        <v>35</v>
      </c>
      <c r="F79" s="14" t="s">
        <v>35</v>
      </c>
      <c r="G79" s="14">
        <v>30912.2</v>
      </c>
      <c r="H79" s="14">
        <v>0</v>
      </c>
      <c r="I79" s="14" t="s">
        <v>35</v>
      </c>
      <c r="J79" s="14" t="s">
        <v>35</v>
      </c>
      <c r="K79" s="14" t="s">
        <v>35</v>
      </c>
      <c r="L79" s="14" t="s">
        <v>35</v>
      </c>
      <c r="M79" s="14">
        <v>0</v>
      </c>
      <c r="N79" s="14">
        <v>0</v>
      </c>
      <c r="O79" s="14" t="s">
        <v>35</v>
      </c>
      <c r="P79" s="14" t="s">
        <v>35</v>
      </c>
      <c r="Q79" s="124"/>
    </row>
    <row r="80" spans="2:17" x14ac:dyDescent="0.3">
      <c r="B80" s="105" t="s">
        <v>173</v>
      </c>
      <c r="C80" s="17" t="s">
        <v>28</v>
      </c>
      <c r="D80" s="108">
        <v>1200</v>
      </c>
      <c r="E80" s="14">
        <v>33342447</v>
      </c>
      <c r="F80" s="14">
        <v>2195119</v>
      </c>
      <c r="G80" s="14" t="s">
        <v>35</v>
      </c>
      <c r="H80" s="14" t="s">
        <v>35</v>
      </c>
      <c r="I80" s="14">
        <v>2195119</v>
      </c>
      <c r="J80" s="14">
        <v>0</v>
      </c>
      <c r="K80" s="14">
        <v>36650291</v>
      </c>
      <c r="L80" s="14">
        <v>2610556</v>
      </c>
      <c r="M80" s="14" t="s">
        <v>35</v>
      </c>
      <c r="N80" s="14" t="s">
        <v>35</v>
      </c>
      <c r="O80" s="14">
        <v>2610556</v>
      </c>
      <c r="P80" s="14">
        <v>0</v>
      </c>
      <c r="Q80" s="125" t="s">
        <v>174</v>
      </c>
    </row>
    <row r="81" spans="2:17" x14ac:dyDescent="0.3">
      <c r="B81" s="105" t="s">
        <v>175</v>
      </c>
      <c r="C81" s="17" t="s">
        <v>28</v>
      </c>
      <c r="D81" s="108">
        <v>1300</v>
      </c>
      <c r="E81" s="14">
        <v>4824556</v>
      </c>
      <c r="F81" s="14">
        <v>28130</v>
      </c>
      <c r="G81" s="14" t="s">
        <v>35</v>
      </c>
      <c r="H81" s="14" t="s">
        <v>35</v>
      </c>
      <c r="I81" s="14">
        <v>28130</v>
      </c>
      <c r="J81" s="14">
        <v>0</v>
      </c>
      <c r="K81" s="14">
        <v>6650026</v>
      </c>
      <c r="L81" s="14">
        <v>40256</v>
      </c>
      <c r="M81" s="14" t="s">
        <v>35</v>
      </c>
      <c r="N81" s="14" t="s">
        <v>35</v>
      </c>
      <c r="O81" s="14">
        <v>40256</v>
      </c>
      <c r="P81" s="14">
        <v>0</v>
      </c>
      <c r="Q81" s="126"/>
    </row>
    <row r="82" spans="2:17" x14ac:dyDescent="0.3">
      <c r="B82" s="105" t="s">
        <v>176</v>
      </c>
      <c r="C82" s="17" t="s">
        <v>28</v>
      </c>
      <c r="D82" s="108">
        <v>1400</v>
      </c>
      <c r="E82" s="14">
        <v>2438796.838976</v>
      </c>
      <c r="F82" s="14">
        <v>181942.75394</v>
      </c>
      <c r="G82" s="109" t="s">
        <v>35</v>
      </c>
      <c r="H82" s="109" t="s">
        <v>35</v>
      </c>
      <c r="I82" s="14">
        <v>181942.75394</v>
      </c>
      <c r="J82" s="14">
        <v>0</v>
      </c>
      <c r="K82" s="14">
        <v>2311244.1187479999</v>
      </c>
      <c r="L82" s="14">
        <v>80438.694799999896</v>
      </c>
      <c r="M82" s="109" t="s">
        <v>35</v>
      </c>
      <c r="N82" s="109" t="s">
        <v>35</v>
      </c>
      <c r="O82" s="14">
        <v>80438.694799999896</v>
      </c>
      <c r="P82" s="14">
        <v>0</v>
      </c>
      <c r="Q82" s="108"/>
    </row>
    <row r="83" spans="2:17" x14ac:dyDescent="0.3">
      <c r="B83" s="23" t="s">
        <v>65</v>
      </c>
    </row>
    <row r="84" spans="2:17" ht="18.75" customHeight="1" x14ac:dyDescent="0.3">
      <c r="B84" s="114" t="s">
        <v>159</v>
      </c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</row>
    <row r="85" spans="2:17" ht="18.75" customHeight="1" x14ac:dyDescent="0.3">
      <c r="B85" s="114" t="s">
        <v>160</v>
      </c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</row>
    <row r="86" spans="2:17" hidden="1" x14ac:dyDescent="0.3"/>
    <row r="87" spans="2:17" hidden="1" x14ac:dyDescent="0.3"/>
    <row r="88" spans="2:17" ht="26.25" x14ac:dyDescent="0.4">
      <c r="B88" s="26" t="s">
        <v>71</v>
      </c>
      <c r="M88" s="27"/>
      <c r="N88" s="27"/>
      <c r="O88" s="27"/>
      <c r="P88" s="26" t="s">
        <v>72</v>
      </c>
      <c r="Q88" s="25"/>
    </row>
    <row r="89" spans="2:17" ht="26.25" hidden="1" x14ac:dyDescent="0.4">
      <c r="B89" s="26"/>
      <c r="M89" s="29" t="s">
        <v>73</v>
      </c>
      <c r="N89" s="29"/>
      <c r="O89" s="29"/>
      <c r="P89" s="110" t="s">
        <v>177</v>
      </c>
      <c r="Q89" s="29"/>
    </row>
    <row r="90" spans="2:17" ht="37.5" customHeight="1" x14ac:dyDescent="0.4">
      <c r="B90" s="26" t="s">
        <v>74</v>
      </c>
      <c r="M90" s="27"/>
      <c r="N90" s="27"/>
      <c r="O90" s="27"/>
      <c r="P90" s="26" t="s">
        <v>75</v>
      </c>
      <c r="Q90" s="25"/>
    </row>
    <row r="91" spans="2:17" ht="20.25" hidden="1" x14ac:dyDescent="0.3">
      <c r="M91" s="29" t="s">
        <v>73</v>
      </c>
      <c r="N91" s="29"/>
      <c r="O91" s="29"/>
      <c r="P91" s="29" t="s">
        <v>178</v>
      </c>
      <c r="Q91" s="29"/>
    </row>
    <row r="92" spans="2:17" hidden="1" x14ac:dyDescent="0.3"/>
    <row r="93" spans="2:17" hidden="1" x14ac:dyDescent="0.3"/>
    <row r="94" spans="2:17" x14ac:dyDescent="0.3">
      <c r="D94" s="111" t="s">
        <v>179</v>
      </c>
      <c r="E94" s="33">
        <v>-5.1222741603851318E-9</v>
      </c>
      <c r="F94" s="33">
        <v>0</v>
      </c>
      <c r="G94" s="33">
        <v>0</v>
      </c>
      <c r="H94" s="33">
        <v>-9.0949470177292824E-13</v>
      </c>
      <c r="J94" s="33">
        <v>-3.5470293369144201E-11</v>
      </c>
      <c r="K94" s="33">
        <v>0</v>
      </c>
      <c r="L94" s="33">
        <v>0</v>
      </c>
      <c r="M94" s="33">
        <v>1.4188117347657681E-10</v>
      </c>
      <c r="N94" s="33">
        <v>1.3926637620897964E-12</v>
      </c>
      <c r="P94" s="33">
        <v>-1.3187673175707459E-10</v>
      </c>
    </row>
    <row r="95" spans="2:17" x14ac:dyDescent="0.3">
      <c r="E95" s="15"/>
      <c r="F95" s="15"/>
    </row>
    <row r="96" spans="2:17" x14ac:dyDescent="0.3">
      <c r="D96" s="111" t="s">
        <v>180</v>
      </c>
      <c r="E96" s="33"/>
      <c r="F96" s="33"/>
      <c r="G96" s="31"/>
      <c r="H96" s="31"/>
      <c r="I96" s="31"/>
      <c r="J96" s="31"/>
      <c r="K96" s="33"/>
    </row>
    <row r="97" spans="4:16" x14ac:dyDescent="0.3">
      <c r="D97" s="111" t="s">
        <v>181</v>
      </c>
      <c r="E97" s="33"/>
      <c r="F97" s="31"/>
      <c r="G97" s="31"/>
      <c r="H97" s="31"/>
      <c r="I97" s="31"/>
      <c r="J97" s="31"/>
      <c r="K97" s="33"/>
    </row>
    <row r="99" spans="4:16" x14ac:dyDescent="0.3">
      <c r="D99" s="111" t="s">
        <v>182</v>
      </c>
      <c r="E99" s="33">
        <v>0</v>
      </c>
      <c r="F99" s="33">
        <v>0</v>
      </c>
      <c r="G99" s="33">
        <v>0</v>
      </c>
      <c r="H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P99" s="33">
        <v>0</v>
      </c>
    </row>
    <row r="101" spans="4:16" x14ac:dyDescent="0.3">
      <c r="D101" s="111" t="s">
        <v>183</v>
      </c>
      <c r="E101" s="15">
        <f>E32-E63</f>
        <v>0</v>
      </c>
      <c r="F101" s="15">
        <f t="shared" ref="F101:P101" si="6">F32-F63</f>
        <v>0</v>
      </c>
      <c r="G101" s="15">
        <f t="shared" si="6"/>
        <v>0</v>
      </c>
      <c r="H101" s="15">
        <f t="shared" si="6"/>
        <v>0</v>
      </c>
      <c r="I101" s="15">
        <f t="shared" si="6"/>
        <v>0</v>
      </c>
      <c r="J101" s="15">
        <f t="shared" si="6"/>
        <v>0</v>
      </c>
      <c r="K101" s="15">
        <f t="shared" si="6"/>
        <v>0</v>
      </c>
      <c r="L101" s="15">
        <f t="shared" si="6"/>
        <v>0</v>
      </c>
      <c r="M101" s="15">
        <f t="shared" si="6"/>
        <v>0</v>
      </c>
      <c r="N101" s="15">
        <f t="shared" si="6"/>
        <v>0</v>
      </c>
      <c r="O101" s="15">
        <f t="shared" si="6"/>
        <v>0</v>
      </c>
      <c r="P101" s="15">
        <f t="shared" si="6"/>
        <v>0</v>
      </c>
    </row>
  </sheetData>
  <mergeCells count="39"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  <mergeCell ref="Q60:Q64"/>
    <mergeCell ref="K16:K17"/>
    <mergeCell ref="L16:L17"/>
    <mergeCell ref="M16:P16"/>
    <mergeCell ref="Q16:Q17"/>
    <mergeCell ref="Q19:Q22"/>
    <mergeCell ref="Q23:Q26"/>
    <mergeCell ref="Q27:Q33"/>
    <mergeCell ref="Q34:Q40"/>
    <mergeCell ref="Q41:Q48"/>
    <mergeCell ref="Q53:Q54"/>
    <mergeCell ref="Q57:Q58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B85:Q85"/>
    <mergeCell ref="M73:P73"/>
    <mergeCell ref="Q73:Q74"/>
    <mergeCell ref="Q76:Q77"/>
    <mergeCell ref="Q78:Q79"/>
    <mergeCell ref="Q80:Q81"/>
    <mergeCell ref="B84:Q8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2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ЮЯЭС</vt:lpstr>
      <vt:lpstr>1.2. ЮЯЭС</vt:lpstr>
      <vt:lpstr>'1.1. ЮЯЭС'!Заголовки_для_печати</vt:lpstr>
      <vt:lpstr>'1.2. ЮЯЭС'!Заголовки_для_печати</vt:lpstr>
      <vt:lpstr>'1.1. ЮЯЭС'!Область_печати</vt:lpstr>
      <vt:lpstr>'1.2. ЮЯЭС'!Область_печати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2015-03-24T06:54:53Z</dcterms:created>
  <dcterms:modified xsi:type="dcterms:W3CDTF">2015-03-26T04:27:02Z</dcterms:modified>
</cp:coreProperties>
</file>