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909" activeTab="0"/>
  </bookViews>
  <sheets>
    <sheet name="приложение 2." sheetId="1" r:id="rId1"/>
    <sheet name="приложение 3." sheetId="2" r:id="rId2"/>
    <sheet name="приложение 4" sheetId="3" r:id="rId3"/>
    <sheet name="приложение 5" sheetId="4" r:id="rId4"/>
  </sheets>
  <externalReferences>
    <externalReference r:id="rId7"/>
  </externalReferences>
  <definedNames>
    <definedName name="Количество_жил">'[1]вспомогательная таблица'!$K$5:$K$6</definedName>
    <definedName name="_xlnm.Print_Area" localSheetId="0">'приложение 2.'!$A$1:$E$17</definedName>
    <definedName name="_xlnm.Print_Area" localSheetId="1">'приложение 3.'!$A$1:$E$19</definedName>
    <definedName name="_xlnm.Print_Area" localSheetId="2">'приложение 4'!$A$1:$K$25</definedName>
    <definedName name="_xlnm.Print_Area" localSheetId="3">'приложение 5'!$A$1:$H$25</definedName>
  </definedNames>
  <calcPr fullCalcOnLoad="1"/>
</workbook>
</file>

<file path=xl/sharedStrings.xml><?xml version="1.0" encoding="utf-8"?>
<sst xmlns="http://schemas.openxmlformats.org/spreadsheetml/2006/main" count="173" uniqueCount="85">
  <si>
    <t>№ п/п</t>
  </si>
  <si>
    <t>1.</t>
  </si>
  <si>
    <t>2.</t>
  </si>
  <si>
    <t>3.</t>
  </si>
  <si>
    <t>ФАКТИЧЕСКИЕ СРЕДНИЕ ДАННЫЕ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</si>
  <si>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</si>
  <si>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</si>
  <si>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</si>
  <si>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мощности построенных объектов за 3 предыдущих года по каждому мероприятию</t>
  </si>
  <si>
    <t>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</si>
  <si>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</si>
  <si>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</si>
  <si>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</si>
  <si>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</si>
  <si>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</si>
  <si>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</si>
  <si>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Строительство воздушных линий электропередачи: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</si>
  <si>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</si>
  <si>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</si>
  <si>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</si>
  <si>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</si>
  <si>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</si>
  <si>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</si>
  <si>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</si>
  <si>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всего,  в том числе</t>
  </si>
  <si>
    <t>льготная категория *</t>
  </si>
  <si>
    <t>От 15 до 150 кВт - всего,  в том числе</t>
  </si>
  <si>
    <t>льготная категория **</t>
  </si>
  <si>
    <t>От 150 кВт до 670 кВт - всего, в том числе</t>
  </si>
  <si>
    <t>по индивидуальному проекту</t>
  </si>
  <si>
    <t>4.</t>
  </si>
  <si>
    <t>От 670 кВт до 8900 кВт - всего, в том числе</t>
  </si>
  <si>
    <t>5.</t>
  </si>
  <si>
    <t>От 8900 кВт - всего, в том числе</t>
  </si>
  <si>
    <t>6.</t>
  </si>
  <si>
    <t>Объекты 
генерации</t>
  </si>
  <si>
    <t>* -</t>
  </si>
  <si>
    <t>Заявители, оплачивающие технологическое присоединение своих энергопринимающих устройств в размере не более 550 рублей.</t>
  </si>
  <si>
    <r>
      <t>* *</t>
    </r>
    <r>
      <rPr>
        <sz val="13"/>
        <color indexed="8"/>
        <rFont val="Times New Roman"/>
        <family val="1"/>
      </rPr>
      <t>-</t>
    </r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</si>
  <si>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</si>
  <si>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
за текущий год</t>
  </si>
  <si>
    <r>
      <t xml:space="preserve">* </t>
    </r>
    <r>
      <rPr>
        <sz val="11"/>
        <color indexed="8"/>
        <rFont val="Calibri"/>
        <family val="2"/>
      </rPr>
      <t>*</t>
    </r>
    <r>
      <rPr>
        <sz val="11"/>
        <color indexed="8"/>
        <rFont val="Times New Roman"/>
        <family val="1"/>
      </rPr>
      <t>-</t>
    </r>
  </si>
  <si>
    <t>Фактические расходы на строительство подстанций за 3 предыдущих года
(тыс. рублей)</t>
  </si>
  <si>
    <t>Объем мощности,введенной в основные фонды за 3 предыдущих года (кВт)</t>
  </si>
  <si>
    <t>о фактических средних данных о присоединенных объемах максимальной мощности за 3 предыдущих года по каждому мероприятию</t>
  </si>
  <si>
    <t>мероприятия</t>
  </si>
  <si>
    <t>Наименование категории присоединения</t>
  </si>
  <si>
    <t>U, кВ</t>
  </si>
  <si>
    <t>Заключено ДТП в выбранном периоде</t>
  </si>
  <si>
    <t>шт</t>
  </si>
  <si>
    <t>на общую мощность (N) кВт</t>
  </si>
  <si>
    <t>на общую сумму, тыс. руб</t>
  </si>
  <si>
    <t>до 15 кВт включительно, льготники</t>
  </si>
  <si>
    <t>0,22 -0,4</t>
  </si>
  <si>
    <t>до 15 кВт включительно</t>
  </si>
  <si>
    <t>от 15 до 150 кВт включительно</t>
  </si>
  <si>
    <t>от 150 до 670 кВт</t>
  </si>
  <si>
    <t>от 670 кВт</t>
  </si>
  <si>
    <t>6-10</t>
  </si>
  <si>
    <t>35-110</t>
  </si>
  <si>
    <t>заявки без напряжения</t>
  </si>
  <si>
    <t>В С Е Г О</t>
  </si>
  <si>
    <t>Кол-во поданных заявок на ТПр</t>
  </si>
  <si>
    <t>Приложение № 2</t>
  </si>
  <si>
    <t xml:space="preserve">к стандартам раскрытия информации субъектами оптового и розничных
рынков электрической энергии </t>
  </si>
  <si>
    <t>(в ред. Постановления Правительства РФ от 30.01.2019 № 64)</t>
  </si>
  <si>
    <t>Приложение № 3</t>
  </si>
  <si>
    <t>Приложение № 4</t>
  </si>
  <si>
    <t>Приложение № 5</t>
  </si>
  <si>
    <t>35 кВ и выше</t>
  </si>
  <si>
    <t>Количество заявок (штук)</t>
  </si>
  <si>
    <t>сыше 8900</t>
  </si>
  <si>
    <t>Фактические расходы (тыс. руб.)</t>
  </si>
  <si>
    <t>Мощность, кВт</t>
  </si>
  <si>
    <t>№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</si>
  <si>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</si>
  <si>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1-20 кВ</t>
  </si>
  <si>
    <t>0.4 кВ</t>
  </si>
  <si>
    <t>ВЛ</t>
  </si>
  <si>
    <t>КЛ</t>
  </si>
  <si>
    <t>напряжение</t>
  </si>
  <si>
    <t>длина, км</t>
  </si>
  <si>
    <t>мощность, кВт</t>
  </si>
  <si>
    <t>из сводных таблиц к МУ</t>
  </si>
  <si>
    <t>на 01.09.2023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</si>
</sst>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_-* #,##0\ _₽_-;\-* #,##0\ _₽_-;_-* &quot;-&quot;??\ _₽_-;_-@_-"/>
    <numFmt numFmtId="177" formatCode="_-* #,##0.0\ _₽_-;\-* #,##0.0\ _₽_-;_-* &quot;-&quot;?\ _₽_-;_-@_-"/>
    <numFmt numFmtId="178" formatCode="_-* #,##0.0\ _₽_-;\-* #,##0.0\ _₽_-;_-* &quot;-&quot;??\ _₽_-;_-@_-"/>
    <numFmt numFmtId="179" formatCode="#,##0.00_ ;\-#,##0.00\ "/>
    <numFmt numFmtId="180" formatCode="_-* #,##0.000\ _₽_-;\-* #,##0.000\ _₽_-;_-* &quot;-&quot;???\ _₽_-;_-@_-"/>
    <numFmt numFmtId="181" formatCode="0.000"/>
    <numFmt numFmtId="182" formatCode="_-* #,##0.00\ _₽_-;\-* #,##0.00\ _₽_-;_-* &quot;-&quot;?\ _₽_-;_-@_-"/>
    <numFmt numFmtId="183" formatCode="_-* #,##0.000\ _₽_-;\-* #,##0.000\ _₽_-;_-* &quot;-&quot;??\ _₽_-;_-@_-"/>
    <numFmt numFmtId="184" formatCode="#,##0.000"/>
    <numFmt numFmtId="185" formatCode="#,##0.0000"/>
    <numFmt numFmtId="186" formatCode="#,##0.00000"/>
    <numFmt numFmtId="187" formatCode="0.0000"/>
    <numFmt numFmtId="188" formatCode="0.0000000"/>
    <numFmt numFmtId="189" formatCode="0.00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000"/>
    <numFmt numFmtId="196" formatCode="[$-FC19]d\ mmmm\ yyyy\ &quot;г.&quot;"/>
    <numFmt numFmtId="197" formatCode="0&quot; кВ&quot;"/>
  </numFmts>
  <fonts count="79">
    <font>
      <sz val="10"/>
      <name val="Arial Cyr"/>
      <family val="0"/>
    </font>
    <font>
      <sz val="10"/>
      <name val="Helv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i/>
      <sz val="13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right"/>
    </xf>
    <xf numFmtId="0" fontId="72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174" fontId="2" fillId="0" borderId="10" xfId="0" applyNumberFormat="1" applyFont="1" applyBorder="1" applyAlignment="1">
      <alignment vertical="top"/>
    </xf>
    <xf numFmtId="0" fontId="13" fillId="0" borderId="10" xfId="55" applyNumberFormat="1" applyFont="1" applyBorder="1" applyAlignment="1">
      <alignment horizontal="center" vertical="center" wrapText="1"/>
      <protection/>
    </xf>
    <xf numFmtId="0" fontId="13" fillId="0" borderId="12" xfId="55" applyNumberFormat="1" applyFont="1" applyBorder="1" applyAlignment="1">
      <alignment horizontal="center" vertical="center" wrapText="1"/>
      <protection/>
    </xf>
    <xf numFmtId="1" fontId="14" fillId="0" borderId="10" xfId="55" applyNumberFormat="1" applyFont="1" applyBorder="1" applyAlignment="1">
      <alignment horizontal="center" wrapText="1"/>
      <protection/>
    </xf>
    <xf numFmtId="1" fontId="14" fillId="0" borderId="12" xfId="55" applyNumberFormat="1" applyFont="1" applyBorder="1" applyAlignment="1">
      <alignment horizontal="center" wrapText="1"/>
      <protection/>
    </xf>
    <xf numFmtId="3" fontId="2" fillId="0" borderId="10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2" fontId="8" fillId="33" borderId="10" xfId="59" applyNumberFormat="1" applyFont="1" applyFill="1" applyBorder="1" applyAlignment="1">
      <alignment horizontal="center" vertical="center" wrapText="1"/>
      <protection/>
    </xf>
    <xf numFmtId="1" fontId="8" fillId="0" borderId="12" xfId="59" applyNumberFormat="1" applyFont="1" applyBorder="1" applyAlignment="1">
      <alignment horizontal="center" vertical="center" wrapText="1"/>
      <protection/>
    </xf>
    <xf numFmtId="4" fontId="8" fillId="0" borderId="10" xfId="59" applyNumberFormat="1" applyFont="1" applyBorder="1" applyAlignment="1">
      <alignment horizontal="center" vertical="center" wrapText="1"/>
      <protection/>
    </xf>
    <xf numFmtId="1" fontId="8" fillId="33" borderId="12" xfId="59" applyNumberFormat="1" applyFont="1" applyFill="1" applyBorder="1" applyAlignment="1">
      <alignment horizontal="center" vertical="center" wrapText="1"/>
      <protection/>
    </xf>
    <xf numFmtId="3" fontId="8" fillId="33" borderId="10" xfId="59" applyNumberFormat="1" applyFont="1" applyFill="1" applyBorder="1" applyAlignment="1">
      <alignment horizontal="center" vertical="center" wrapText="1"/>
      <protection/>
    </xf>
    <xf numFmtId="4" fontId="8" fillId="33" borderId="10" xfId="59" applyNumberFormat="1" applyFont="1" applyFill="1" applyBorder="1" applyAlignment="1">
      <alignment horizontal="center" vertical="center" wrapText="1"/>
      <protection/>
    </xf>
    <xf numFmtId="1" fontId="8" fillId="33" borderId="10" xfId="59" applyNumberFormat="1" applyFont="1" applyFill="1" applyBorder="1" applyAlignment="1">
      <alignment horizontal="center" vertical="center" wrapText="1"/>
      <protection/>
    </xf>
    <xf numFmtId="0" fontId="8" fillId="0" borderId="12" xfId="59" applyNumberFormat="1" applyFont="1" applyBorder="1" applyAlignment="1">
      <alignment horizontal="center" vertical="center" wrapText="1"/>
      <protection/>
    </xf>
    <xf numFmtId="0" fontId="8" fillId="0" borderId="10" xfId="59" applyNumberFormat="1" applyFont="1" applyBorder="1" applyAlignment="1">
      <alignment horizontal="center" vertical="center" wrapText="1"/>
      <protection/>
    </xf>
    <xf numFmtId="1" fontId="8" fillId="0" borderId="10" xfId="59" applyNumberFormat="1" applyFont="1" applyBorder="1" applyAlignment="1">
      <alignment horizontal="center"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3" fontId="8" fillId="34" borderId="12" xfId="59" applyNumberFormat="1" applyFont="1" applyFill="1" applyBorder="1" applyAlignment="1">
      <alignment horizontal="center" vertical="center" wrapText="1"/>
      <protection/>
    </xf>
    <xf numFmtId="0" fontId="13" fillId="0" borderId="10" xfId="55" applyNumberFormat="1" applyFont="1" applyBorder="1" applyAlignment="1">
      <alignment horizontal="left" vertical="center" wrapText="1"/>
      <protection/>
    </xf>
    <xf numFmtId="0" fontId="13" fillId="0" borderId="10" xfId="55" applyNumberFormat="1" applyFont="1" applyBorder="1" applyAlignment="1">
      <alignment horizontal="left"/>
      <protection/>
    </xf>
    <xf numFmtId="0" fontId="15" fillId="0" borderId="10" xfId="55" applyNumberFormat="1" applyFont="1" applyBorder="1" applyAlignment="1">
      <alignment horizontal="center"/>
      <protection/>
    </xf>
    <xf numFmtId="1" fontId="2" fillId="0" borderId="10" xfId="0" applyNumberFormat="1" applyFont="1" applyFill="1" applyBorder="1" applyAlignment="1">
      <alignment vertical="top"/>
    </xf>
    <xf numFmtId="0" fontId="13" fillId="0" borderId="10" xfId="56" applyNumberFormat="1" applyFont="1" applyBorder="1" applyAlignment="1">
      <alignment horizontal="center" vertical="center" wrapText="1"/>
      <protection/>
    </xf>
    <xf numFmtId="1" fontId="14" fillId="0" borderId="10" xfId="56" applyNumberFormat="1" applyFont="1" applyBorder="1" applyAlignment="1">
      <alignment horizontal="center" wrapText="1"/>
      <protection/>
    </xf>
    <xf numFmtId="0" fontId="13" fillId="0" borderId="10" xfId="56" applyNumberFormat="1" applyFont="1" applyBorder="1" applyAlignment="1">
      <alignment horizontal="left" vertical="center" wrapText="1"/>
      <protection/>
    </xf>
    <xf numFmtId="0" fontId="13" fillId="0" borderId="10" xfId="56" applyNumberFormat="1" applyFont="1" applyBorder="1" applyAlignment="1">
      <alignment horizontal="left"/>
      <protection/>
    </xf>
    <xf numFmtId="0" fontId="8" fillId="0" borderId="10" xfId="56" applyNumberFormat="1" applyFont="1" applyBorder="1" applyAlignment="1">
      <alignment horizontal="center"/>
      <protection/>
    </xf>
    <xf numFmtId="0" fontId="9" fillId="0" borderId="10" xfId="56" applyNumberFormat="1" applyFont="1" applyBorder="1" applyAlignment="1">
      <alignment horizontal="center"/>
      <protection/>
    </xf>
    <xf numFmtId="1" fontId="14" fillId="0" borderId="0" xfId="56" applyNumberFormat="1" applyFont="1" applyBorder="1" applyAlignment="1">
      <alignment horizontal="center" wrapText="1"/>
      <protection/>
    </xf>
    <xf numFmtId="0" fontId="13" fillId="0" borderId="0" xfId="56" applyNumberFormat="1" applyFont="1" applyBorder="1" applyAlignment="1">
      <alignment horizontal="left" vertical="center" wrapText="1"/>
      <protection/>
    </xf>
    <xf numFmtId="0" fontId="13" fillId="0" borderId="0" xfId="56" applyNumberFormat="1" applyFont="1" applyBorder="1" applyAlignment="1">
      <alignment horizontal="left"/>
      <protection/>
    </xf>
    <xf numFmtId="0" fontId="69" fillId="0" borderId="0" xfId="0" applyFont="1" applyBorder="1" applyAlignment="1">
      <alignment/>
    </xf>
    <xf numFmtId="0" fontId="9" fillId="0" borderId="0" xfId="56" applyNumberFormat="1" applyFont="1" applyBorder="1" applyAlignment="1">
      <alignment horizontal="center"/>
      <protection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1" fontId="8" fillId="0" borderId="10" xfId="54" applyNumberFormat="1" applyFont="1" applyBorder="1" applyAlignment="1">
      <alignment horizontal="center" vertical="center" wrapText="1"/>
      <protection/>
    </xf>
    <xf numFmtId="1" fontId="8" fillId="33" borderId="10" xfId="54" applyNumberFormat="1" applyFont="1" applyFill="1" applyBorder="1" applyAlignment="1">
      <alignment horizontal="center" vertical="center" wrapText="1"/>
      <protection/>
    </xf>
    <xf numFmtId="174" fontId="8" fillId="33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NumberFormat="1" applyFont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174" fontId="8" fillId="0" borderId="10" xfId="54" applyNumberFormat="1" applyFont="1" applyBorder="1" applyAlignment="1">
      <alignment horizontal="center" vertical="center" wrapText="1"/>
      <protection/>
    </xf>
    <xf numFmtId="3" fontId="8" fillId="34" borderId="10" xfId="54" applyNumberFormat="1" applyFont="1" applyFill="1" applyBorder="1" applyAlignment="1">
      <alignment horizontal="center" vertical="center" wrapText="1"/>
      <protection/>
    </xf>
    <xf numFmtId="184" fontId="8" fillId="34" borderId="10" xfId="54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73" fillId="0" borderId="0" xfId="0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left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5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174" fontId="11" fillId="0" borderId="10" xfId="58" applyNumberFormat="1" applyFont="1" applyBorder="1" applyAlignment="1">
      <alignment horizontal="right" vertical="center"/>
      <protection/>
    </xf>
    <xf numFmtId="174" fontId="11" fillId="0" borderId="10" xfId="57" applyNumberFormat="1" applyFont="1" applyBorder="1" applyAlignment="1">
      <alignment horizontal="right" vertical="center"/>
      <protection/>
    </xf>
    <xf numFmtId="4" fontId="11" fillId="0" borderId="10" xfId="57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top"/>
    </xf>
    <xf numFmtId="184" fontId="8" fillId="33" borderId="10" xfId="57" applyNumberFormat="1" applyFont="1" applyFill="1" applyBorder="1" applyAlignment="1">
      <alignment horizontal="center" vertical="center" wrapText="1"/>
      <protection/>
    </xf>
    <xf numFmtId="2" fontId="8" fillId="33" borderId="10" xfId="57" applyNumberFormat="1" applyFont="1" applyFill="1" applyBorder="1" applyAlignment="1">
      <alignment horizontal="center" vertical="center" wrapText="1"/>
      <protection/>
    </xf>
    <xf numFmtId="184" fontId="8" fillId="0" borderId="10" xfId="57" applyNumberFormat="1" applyFont="1" applyBorder="1" applyAlignment="1">
      <alignment horizontal="center" vertical="center" wrapText="1"/>
      <protection/>
    </xf>
    <xf numFmtId="4" fontId="8" fillId="0" borderId="10" xfId="57" applyNumberFormat="1" applyFont="1" applyBorder="1" applyAlignment="1">
      <alignment horizontal="center" vertical="center" wrapText="1"/>
      <protection/>
    </xf>
    <xf numFmtId="4" fontId="8" fillId="33" borderId="10" xfId="57" applyNumberFormat="1" applyFont="1" applyFill="1" applyBorder="1" applyAlignment="1">
      <alignment horizontal="center" vertical="center" wrapText="1"/>
      <protection/>
    </xf>
    <xf numFmtId="1" fontId="76" fillId="35" borderId="12" xfId="57" applyNumberFormat="1" applyFont="1" applyFill="1" applyBorder="1" applyAlignment="1">
      <alignment horizontal="center" vertical="center" wrapText="1"/>
      <protection/>
    </xf>
    <xf numFmtId="3" fontId="76" fillId="35" borderId="12" xfId="57" applyNumberFormat="1" applyFont="1" applyFill="1" applyBorder="1" applyAlignment="1">
      <alignment horizontal="center" vertical="center" wrapText="1"/>
      <protection/>
    </xf>
    <xf numFmtId="174" fontId="8" fillId="0" borderId="10" xfId="57" applyNumberFormat="1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3" fontId="8" fillId="33" borderId="10" xfId="57" applyNumberFormat="1" applyFont="1" applyFill="1" applyBorder="1" applyAlignment="1">
      <alignment horizontal="center" vertical="center" wrapText="1"/>
      <protection/>
    </xf>
    <xf numFmtId="1" fontId="76" fillId="0" borderId="12" xfId="57" applyNumberFormat="1" applyFont="1" applyBorder="1" applyAlignment="1">
      <alignment horizontal="center" vertical="center" wrapText="1"/>
      <protection/>
    </xf>
    <xf numFmtId="1" fontId="76" fillId="33" borderId="12" xfId="57" applyNumberFormat="1" applyFont="1" applyFill="1" applyBorder="1" applyAlignment="1">
      <alignment horizontal="center" vertical="center" wrapText="1"/>
      <protection/>
    </xf>
    <xf numFmtId="3" fontId="76" fillId="33" borderId="10" xfId="58" applyNumberFormat="1" applyFont="1" applyFill="1" applyBorder="1" applyAlignment="1">
      <alignment horizontal="center" vertical="center" wrapText="1"/>
      <protection/>
    </xf>
    <xf numFmtId="184" fontId="76" fillId="33" borderId="10" xfId="58" applyNumberFormat="1" applyFont="1" applyFill="1" applyBorder="1" applyAlignment="1">
      <alignment horizontal="center" vertical="center" wrapText="1"/>
      <protection/>
    </xf>
    <xf numFmtId="1" fontId="8" fillId="0" borderId="10" xfId="58" applyNumberFormat="1" applyFont="1" applyBorder="1" applyAlignment="1">
      <alignment horizontal="center" vertical="center" wrapText="1"/>
      <protection/>
    </xf>
    <xf numFmtId="184" fontId="76" fillId="0" borderId="10" xfId="58" applyNumberFormat="1" applyFont="1" applyBorder="1" applyAlignment="1">
      <alignment horizontal="center" vertical="center" wrapText="1"/>
      <protection/>
    </xf>
    <xf numFmtId="1" fontId="76" fillId="33" borderId="10" xfId="58" applyNumberFormat="1" applyFont="1" applyFill="1" applyBorder="1" applyAlignment="1">
      <alignment horizontal="center" vertical="center" wrapText="1"/>
      <protection/>
    </xf>
    <xf numFmtId="4" fontId="76" fillId="33" borderId="10" xfId="58" applyNumberFormat="1" applyFont="1" applyFill="1" applyBorder="1" applyAlignment="1">
      <alignment horizontal="center" vertical="center" wrapText="1"/>
      <protection/>
    </xf>
    <xf numFmtId="1" fontId="76" fillId="0" borderId="10" xfId="58" applyNumberFormat="1" applyFont="1" applyBorder="1" applyAlignment="1">
      <alignment horizontal="center" vertical="center" wrapText="1"/>
      <protection/>
    </xf>
    <xf numFmtId="4" fontId="76" fillId="0" borderId="10" xfId="58" applyNumberFormat="1" applyFont="1" applyBorder="1" applyAlignment="1">
      <alignment horizontal="center" vertical="center" wrapText="1"/>
      <protection/>
    </xf>
    <xf numFmtId="174" fontId="76" fillId="33" borderId="10" xfId="58" applyNumberFormat="1" applyFont="1" applyFill="1" applyBorder="1" applyAlignment="1">
      <alignment horizontal="center" vertical="center" wrapText="1"/>
      <protection/>
    </xf>
    <xf numFmtId="2" fontId="76" fillId="33" borderId="10" xfId="58" applyNumberFormat="1" applyFont="1" applyFill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/>
    </xf>
    <xf numFmtId="17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174" fontId="77" fillId="0" borderId="10" xfId="0" applyNumberFormat="1" applyFont="1" applyBorder="1" applyAlignment="1">
      <alignment vertical="top"/>
    </xf>
    <xf numFmtId="0" fontId="10" fillId="0" borderId="13" xfId="0" applyFont="1" applyBorder="1" applyAlignment="1">
      <alignment horizontal="center" vertical="center"/>
    </xf>
    <xf numFmtId="0" fontId="17" fillId="0" borderId="10" xfId="57" applyNumberFormat="1" applyFont="1" applyBorder="1" applyAlignment="1">
      <alignment horizontal="center"/>
      <protection/>
    </xf>
    <xf numFmtId="0" fontId="17" fillId="0" borderId="10" xfId="57" applyNumberFormat="1" applyFont="1" applyBorder="1" applyAlignment="1">
      <alignment horizontal="center" wrapText="1"/>
      <protection/>
    </xf>
    <xf numFmtId="1" fontId="11" fillId="0" borderId="10" xfId="57" applyNumberFormat="1" applyFont="1" applyBorder="1" applyAlignment="1">
      <alignment horizontal="center" vertical="center"/>
      <protection/>
    </xf>
    <xf numFmtId="0" fontId="11" fillId="0" borderId="10" xfId="57" applyNumberFormat="1" applyFont="1" applyBorder="1" applyAlignment="1">
      <alignment horizontal="left" vertical="center"/>
      <protection/>
    </xf>
    <xf numFmtId="0" fontId="11" fillId="0" borderId="10" xfId="57" applyNumberFormat="1" applyFont="1" applyBorder="1" applyAlignment="1">
      <alignment horizontal="center" vertical="center"/>
      <protection/>
    </xf>
    <xf numFmtId="0" fontId="11" fillId="0" borderId="10" xfId="57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3" fillId="0" borderId="10" xfId="55" applyNumberFormat="1" applyFont="1" applyBorder="1" applyAlignment="1">
      <alignment horizontal="center"/>
      <protection/>
    </xf>
    <xf numFmtId="0" fontId="13" fillId="0" borderId="10" xfId="55" applyNumberFormat="1" applyFont="1" applyBorder="1" applyAlignment="1">
      <alignment horizontal="left"/>
      <protection/>
    </xf>
    <xf numFmtId="0" fontId="13" fillId="0" borderId="10" xfId="55" applyNumberFormat="1" applyFont="1" applyBorder="1" applyAlignment="1">
      <alignment horizontal="center" vertical="center" wrapText="1"/>
      <protection/>
    </xf>
    <xf numFmtId="0" fontId="13" fillId="0" borderId="12" xfId="55" applyNumberFormat="1" applyFont="1" applyBorder="1" applyAlignment="1">
      <alignment horizontal="center" vertical="center" wrapText="1"/>
      <protection/>
    </xf>
    <xf numFmtId="0" fontId="15" fillId="0" borderId="10" xfId="55" applyNumberFormat="1" applyFont="1" applyBorder="1" applyAlignment="1">
      <alignment horizontal="center" vertical="center" wrapText="1"/>
      <protection/>
    </xf>
    <xf numFmtId="14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2" fontId="67" fillId="0" borderId="0" xfId="0" applyNumberFormat="1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left" wrapText="1"/>
    </xf>
    <xf numFmtId="0" fontId="7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wrapText="1"/>
    </xf>
    <xf numFmtId="0" fontId="13" fillId="0" borderId="11" xfId="56" applyNumberFormat="1" applyFont="1" applyBorder="1" applyAlignment="1">
      <alignment horizontal="center" vertical="center" wrapText="1"/>
      <protection/>
    </xf>
    <xf numFmtId="0" fontId="13" fillId="0" borderId="13" xfId="56" applyNumberFormat="1" applyFont="1" applyBorder="1" applyAlignment="1">
      <alignment horizontal="center" vertical="center" wrapText="1"/>
      <protection/>
    </xf>
    <xf numFmtId="0" fontId="13" fillId="0" borderId="14" xfId="56" applyNumberFormat="1" applyFont="1" applyBorder="1" applyAlignment="1">
      <alignment horizontal="center" vertical="center" wrapText="1"/>
      <protection/>
    </xf>
    <xf numFmtId="0" fontId="13" fillId="0" borderId="18" xfId="56" applyNumberFormat="1" applyFont="1" applyBorder="1" applyAlignment="1">
      <alignment horizontal="center" vertical="center" wrapText="1"/>
      <protection/>
    </xf>
    <xf numFmtId="0" fontId="13" fillId="0" borderId="19" xfId="56" applyNumberFormat="1" applyFont="1" applyBorder="1" applyAlignment="1">
      <alignment horizontal="center" vertical="center" wrapText="1"/>
      <protection/>
    </xf>
    <xf numFmtId="0" fontId="13" fillId="0" borderId="15" xfId="56" applyNumberFormat="1" applyFont="1" applyBorder="1" applyAlignment="1">
      <alignment horizontal="left" vertical="center" wrapText="1"/>
      <protection/>
    </xf>
    <xf numFmtId="0" fontId="13" fillId="0" borderId="16" xfId="56" applyNumberFormat="1" applyFont="1" applyBorder="1" applyAlignment="1">
      <alignment horizontal="left" vertical="center" wrapText="1"/>
      <protection/>
    </xf>
    <xf numFmtId="0" fontId="13" fillId="0" borderId="17" xfId="56" applyNumberFormat="1" applyFont="1" applyBorder="1" applyAlignment="1">
      <alignment horizontal="left" vertical="center" wrapText="1"/>
      <protection/>
    </xf>
    <xf numFmtId="0" fontId="8" fillId="0" borderId="15" xfId="56" applyNumberFormat="1" applyFont="1" applyBorder="1" applyAlignment="1">
      <alignment horizontal="center" vertical="center" wrapText="1"/>
      <protection/>
    </xf>
    <xf numFmtId="0" fontId="8" fillId="0" borderId="16" xfId="56" applyNumberFormat="1" applyFont="1" applyBorder="1" applyAlignment="1">
      <alignment horizontal="center" vertical="center" wrapText="1"/>
      <protection/>
    </xf>
    <xf numFmtId="0" fontId="8" fillId="0" borderId="17" xfId="56" applyNumberFormat="1" applyFont="1" applyBorder="1" applyAlignment="1">
      <alignment horizontal="center" vertical="center" wrapText="1"/>
      <protection/>
    </xf>
    <xf numFmtId="0" fontId="13" fillId="0" borderId="0" xfId="56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8" xfId="53"/>
    <cellStyle name="Обычный_приложение 10." xfId="54"/>
    <cellStyle name="Обычный_Приложение 3.3." xfId="55"/>
    <cellStyle name="Обычный_Приложение 3.4." xfId="56"/>
    <cellStyle name="Обычный_приложение 4" xfId="57"/>
    <cellStyle name="Обычный_приложение 5" xfId="58"/>
    <cellStyle name="Обычный_приложение 9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k.rao-esv.ru\Documents%20and%20Settings\&#1055;&#1086;&#1083;&#1100;&#1079;&#1086;&#1074;&#1072;&#1090;&#1077;&#1083;&#1100;\Local%20Settings\Application%20Data\Opera\Opera\temporary_downloads\&#1042;&#1069;&#1057;\&#1056;&#1069;&#1050;%20&#1060;&#1072;&#1082;&#1090;&#1080;&#1095;&#1077;&#1089;&#1082;&#1080;&#1077;%20&#1079;&#1072;&#1090;&#1088;&#1072;&#1090;&#1099;%20&#1087;&#1086;%20&#1058;&#1055;&#1088;%202014%20&#1042;&#1069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траты"/>
      <sheetName val="Удельная себестоимость"/>
      <sheetName val="вспомогательная таблица"/>
    </sheetNames>
    <sheetDataSet>
      <sheetData sheetId="2">
        <row r="5">
          <cell r="K5" t="str">
            <v>Одножильные</v>
          </cell>
        </row>
        <row r="6">
          <cell r="K6" t="str">
            <v>Многожильные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28"/>
  <sheetViews>
    <sheetView tabSelected="1" view="pageBreakPreview" zoomScale="85" zoomScaleSheetLayoutView="85" zoomScalePageLayoutView="0" workbookViewId="0" topLeftCell="A15">
      <selection activeCell="D22" sqref="D22"/>
    </sheetView>
  </sheetViews>
  <sheetFormatPr defaultColWidth="9.00390625" defaultRowHeight="12.75"/>
  <cols>
    <col min="1" max="1" width="3.625" style="26" customWidth="1"/>
    <col min="2" max="2" width="7.875" style="28" customWidth="1"/>
    <col min="3" max="3" width="49.00390625" style="26" customWidth="1"/>
    <col min="4" max="4" width="21.375" style="26" customWidth="1"/>
    <col min="5" max="5" width="19.125" style="26" customWidth="1"/>
    <col min="6" max="8" width="16.00390625" style="26" customWidth="1"/>
    <col min="9" max="16384" width="9.125" style="26" customWidth="1"/>
  </cols>
  <sheetData>
    <row r="1" spans="4:5" ht="15.75">
      <c r="D1" s="82" t="s">
        <v>63</v>
      </c>
      <c r="E1" s="82"/>
    </row>
    <row r="2" spans="4:5" ht="48.75" customHeight="1">
      <c r="D2" s="128" t="s">
        <v>64</v>
      </c>
      <c r="E2" s="128"/>
    </row>
    <row r="3" spans="4:5" ht="29.25" customHeight="1">
      <c r="D3" s="129" t="s">
        <v>65</v>
      </c>
      <c r="E3" s="129"/>
    </row>
    <row r="5" spans="4:5" ht="15.75">
      <c r="D5" s="79"/>
      <c r="E5" s="79"/>
    </row>
    <row r="9" spans="3:5" ht="15.75">
      <c r="C9" s="127" t="s">
        <v>17</v>
      </c>
      <c r="D9" s="127"/>
      <c r="E9" s="127"/>
    </row>
    <row r="10" spans="3:8" ht="15.75">
      <c r="C10" s="126" t="s">
        <v>44</v>
      </c>
      <c r="D10" s="126"/>
      <c r="E10" s="126"/>
      <c r="G10" s="86"/>
      <c r="H10" s="86"/>
    </row>
    <row r="11" spans="3:5" ht="15.75">
      <c r="C11" s="126"/>
      <c r="D11" s="126"/>
      <c r="E11" s="126"/>
    </row>
    <row r="14" spans="2:5" ht="93" customHeight="1">
      <c r="B14" s="30" t="s">
        <v>0</v>
      </c>
      <c r="C14" s="30" t="s">
        <v>45</v>
      </c>
      <c r="D14" s="31" t="s">
        <v>42</v>
      </c>
      <c r="E14" s="31" t="s">
        <v>43</v>
      </c>
    </row>
    <row r="15" spans="2:5" ht="31.5">
      <c r="B15" s="30">
        <v>1</v>
      </c>
      <c r="C15" s="18" t="s">
        <v>5</v>
      </c>
      <c r="D15" s="30">
        <f>AVERAGE(K20)</f>
        <v>45738.175193069816</v>
      </c>
      <c r="E15" s="113">
        <f>AVERAGE(K26)</f>
        <v>4770</v>
      </c>
    </row>
    <row r="16" spans="2:5" ht="63">
      <c r="B16" s="30">
        <v>2</v>
      </c>
      <c r="C16" s="18" t="s">
        <v>75</v>
      </c>
      <c r="D16" s="113">
        <f>AVERAGE(J21:L21)</f>
        <v>136086.88960917364</v>
      </c>
      <c r="E16" s="113">
        <f>AVERAGE(J27:L27)</f>
        <v>21589.33</v>
      </c>
    </row>
    <row r="17" spans="2:8" ht="31.5">
      <c r="B17" s="30">
        <v>3</v>
      </c>
      <c r="C17" s="18" t="s">
        <v>6</v>
      </c>
      <c r="D17" s="113">
        <f>AVERAGE(J22:L22)</f>
        <v>185362.45639666668</v>
      </c>
      <c r="E17" s="113">
        <f>AVERAGE(J28:L28)</f>
        <v>10899.6</v>
      </c>
      <c r="G17" s="14" t="s">
        <v>83</v>
      </c>
      <c r="H17" s="14"/>
    </row>
    <row r="18" spans="3:11" ht="15.75">
      <c r="C18" s="27"/>
      <c r="F18" s="130" t="s">
        <v>72</v>
      </c>
      <c r="G18" s="131"/>
      <c r="H18" s="131"/>
      <c r="I18" s="131"/>
      <c r="J18" s="131"/>
      <c r="K18" s="132"/>
    </row>
    <row r="19" spans="3:12" ht="15.75">
      <c r="C19" s="27"/>
      <c r="F19" s="30" t="s">
        <v>74</v>
      </c>
      <c r="G19" s="30">
        <v>2017</v>
      </c>
      <c r="H19" s="30">
        <v>2018</v>
      </c>
      <c r="I19" s="30">
        <v>2019</v>
      </c>
      <c r="J19" s="30">
        <v>2020</v>
      </c>
      <c r="K19" s="30">
        <v>2021</v>
      </c>
      <c r="L19" s="26">
        <v>2022</v>
      </c>
    </row>
    <row r="20" spans="3:12" ht="15.75">
      <c r="C20" s="27"/>
      <c r="F20" s="30">
        <v>1</v>
      </c>
      <c r="G20" s="30">
        <v>0</v>
      </c>
      <c r="H20" s="30">
        <v>0</v>
      </c>
      <c r="I20" s="30">
        <v>0</v>
      </c>
      <c r="J20" s="30">
        <v>0</v>
      </c>
      <c r="K20" s="30">
        <v>45738.175193069816</v>
      </c>
      <c r="L20" s="26">
        <v>0</v>
      </c>
    </row>
    <row r="21" spans="3:12" ht="15.75">
      <c r="C21" s="27"/>
      <c r="F21" s="30">
        <v>2</v>
      </c>
      <c r="G21" s="30"/>
      <c r="H21" s="30">
        <v>45545.33463274508</v>
      </c>
      <c r="I21" s="30">
        <v>86011.0007981188</v>
      </c>
      <c r="J21" s="30">
        <v>113752.73949260396</v>
      </c>
      <c r="K21" s="30">
        <v>188138.7675144418</v>
      </c>
      <c r="L21" s="26">
        <v>106369.16182047516</v>
      </c>
    </row>
    <row r="22" spans="3:12" ht="15.75">
      <c r="C22" s="27"/>
      <c r="F22" s="30">
        <v>3</v>
      </c>
      <c r="G22" s="30"/>
      <c r="H22" s="30">
        <v>83256.85</v>
      </c>
      <c r="I22" s="30">
        <v>191915.46873</v>
      </c>
      <c r="J22" s="30">
        <v>554583.99219</v>
      </c>
      <c r="K22" s="30">
        <v>1503.377</v>
      </c>
      <c r="L22" s="26">
        <v>0</v>
      </c>
    </row>
    <row r="23" spans="3:8" ht="15.75">
      <c r="C23" s="27"/>
      <c r="G23" s="86"/>
      <c r="H23" s="86"/>
    </row>
    <row r="24" spans="6:11" ht="15.75">
      <c r="F24" s="133" t="s">
        <v>73</v>
      </c>
      <c r="G24" s="133"/>
      <c r="H24" s="133"/>
      <c r="I24" s="133"/>
      <c r="J24" s="133"/>
      <c r="K24" s="133"/>
    </row>
    <row r="25" spans="6:11" ht="15.75">
      <c r="F25" s="30" t="s">
        <v>74</v>
      </c>
      <c r="G25" s="30">
        <v>2017</v>
      </c>
      <c r="H25" s="30">
        <v>2018</v>
      </c>
      <c r="I25" s="30">
        <v>2019</v>
      </c>
      <c r="J25" s="30">
        <v>2020</v>
      </c>
      <c r="K25" s="30">
        <v>2021</v>
      </c>
    </row>
    <row r="26" spans="6:12" ht="15.75">
      <c r="F26" s="30">
        <v>1</v>
      </c>
      <c r="G26" s="30">
        <v>0</v>
      </c>
      <c r="H26" s="30">
        <v>0</v>
      </c>
      <c r="I26" s="30">
        <v>0</v>
      </c>
      <c r="J26" s="30">
        <v>0</v>
      </c>
      <c r="K26" s="30">
        <v>4770</v>
      </c>
      <c r="L26" s="26">
        <v>0</v>
      </c>
    </row>
    <row r="27" spans="6:12" ht="15.75">
      <c r="F27" s="30">
        <v>2</v>
      </c>
      <c r="G27" s="30"/>
      <c r="H27" s="30">
        <v>9005.19</v>
      </c>
      <c r="I27" s="30">
        <v>16770.69</v>
      </c>
      <c r="J27" s="30">
        <v>22865.910000000003</v>
      </c>
      <c r="K27" s="30">
        <v>27111.36</v>
      </c>
      <c r="L27" s="26">
        <v>14790.720000000003</v>
      </c>
    </row>
    <row r="28" spans="6:12" ht="15.75">
      <c r="F28" s="30">
        <v>3</v>
      </c>
      <c r="G28" s="30"/>
      <c r="H28" s="30">
        <v>3720</v>
      </c>
      <c r="I28" s="30">
        <v>9300</v>
      </c>
      <c r="J28" s="30">
        <v>32550</v>
      </c>
      <c r="K28" s="30">
        <v>148.8</v>
      </c>
      <c r="L28" s="26">
        <v>0</v>
      </c>
    </row>
  </sheetData>
  <sheetProtection/>
  <mergeCells count="6">
    <mergeCell ref="C10:E11"/>
    <mergeCell ref="C9:E9"/>
    <mergeCell ref="D2:E2"/>
    <mergeCell ref="D3:E3"/>
    <mergeCell ref="F18:K18"/>
    <mergeCell ref="F24:K2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31"/>
  <sheetViews>
    <sheetView view="pageBreakPreview" zoomScale="85" zoomScaleSheetLayoutView="85" zoomScalePageLayoutView="0" workbookViewId="0" topLeftCell="A9">
      <selection activeCell="G11" sqref="G11"/>
    </sheetView>
  </sheetViews>
  <sheetFormatPr defaultColWidth="9.00390625" defaultRowHeight="12.75"/>
  <cols>
    <col min="1" max="1" width="9.125" style="6" customWidth="1"/>
    <col min="2" max="2" width="22.375" style="6" customWidth="1"/>
    <col min="3" max="4" width="30.75390625" style="6" customWidth="1"/>
    <col min="5" max="5" width="29.625" style="6" customWidth="1"/>
    <col min="6" max="7" width="9.125" style="6" customWidth="1"/>
    <col min="8" max="8" width="16.875" style="6" customWidth="1"/>
    <col min="9" max="16384" width="9.125" style="6" customWidth="1"/>
  </cols>
  <sheetData>
    <row r="1" ht="16.5">
      <c r="E1" s="10" t="s">
        <v>66</v>
      </c>
    </row>
    <row r="2" ht="83.25" customHeight="1">
      <c r="E2" s="19" t="s">
        <v>64</v>
      </c>
    </row>
    <row r="3" spans="3:5" s="1" customFormat="1" ht="48" customHeight="1">
      <c r="C3" s="7"/>
      <c r="D3" s="7"/>
      <c r="E3" s="85" t="s">
        <v>65</v>
      </c>
    </row>
    <row r="4" spans="3:5" s="1" customFormat="1" ht="17.25">
      <c r="C4" s="7"/>
      <c r="D4" s="7"/>
      <c r="E4" s="20"/>
    </row>
    <row r="5" spans="3:5" s="1" customFormat="1" ht="17.25">
      <c r="C5" s="7"/>
      <c r="D5" s="7"/>
      <c r="E5" s="21"/>
    </row>
    <row r="6" spans="3:5" s="1" customFormat="1" ht="17.25">
      <c r="C6" s="7"/>
      <c r="D6" s="7"/>
      <c r="E6" s="20"/>
    </row>
    <row r="7" spans="2:5" ht="16.5">
      <c r="B7" s="135" t="s">
        <v>4</v>
      </c>
      <c r="C7" s="135"/>
      <c r="D7" s="135"/>
      <c r="E7" s="135"/>
    </row>
    <row r="8" spans="2:5" ht="16.5">
      <c r="B8" s="135" t="s">
        <v>7</v>
      </c>
      <c r="C8" s="135"/>
      <c r="D8" s="135"/>
      <c r="E8" s="135"/>
    </row>
    <row r="9" spans="2:5" ht="16.5">
      <c r="B9" s="135" t="s">
        <v>8</v>
      </c>
      <c r="C9" s="135"/>
      <c r="D9" s="135"/>
      <c r="E9" s="135"/>
    </row>
    <row r="11" spans="1:5" s="2" customFormat="1" ht="173.25" customHeight="1">
      <c r="A11" s="15" t="s">
        <v>0</v>
      </c>
      <c r="B11" s="16" t="s">
        <v>9</v>
      </c>
      <c r="C11" s="16" t="s">
        <v>10</v>
      </c>
      <c r="D11" s="16" t="s">
        <v>11</v>
      </c>
      <c r="E11" s="16" t="s">
        <v>12</v>
      </c>
    </row>
    <row r="12" spans="1:5" s="14" customFormat="1" ht="74.25" customHeight="1">
      <c r="A12" s="136" t="s">
        <v>1</v>
      </c>
      <c r="B12" s="12" t="s">
        <v>13</v>
      </c>
      <c r="C12" s="13"/>
      <c r="D12" s="13"/>
      <c r="E12" s="13"/>
    </row>
    <row r="13" spans="1:5" s="14" customFormat="1" ht="24.75" customHeight="1">
      <c r="A13" s="137"/>
      <c r="B13" s="17" t="s">
        <v>14</v>
      </c>
      <c r="C13" s="23">
        <f>AVERAGE(L19:N19)</f>
        <v>7580.895540630308</v>
      </c>
      <c r="D13" s="23">
        <f>AVERAGE(R19:T19)</f>
        <v>2.4846666666666666</v>
      </c>
      <c r="E13" s="23">
        <f>AVERAGE(X19:Z19)</f>
        <v>1229.6666666666667</v>
      </c>
    </row>
    <row r="14" spans="1:5" s="14" customFormat="1" ht="21" customHeight="1">
      <c r="A14" s="137"/>
      <c r="B14" s="17" t="s">
        <v>15</v>
      </c>
      <c r="C14" s="23">
        <f>AVERAGE(L20:N20)</f>
        <v>23867.79945415886</v>
      </c>
      <c r="D14" s="23">
        <f>AVERAGE(R20:T20)</f>
        <v>9.1215</v>
      </c>
      <c r="E14" s="23">
        <f>AVERAGE(X20:Z20)</f>
        <v>27405.2</v>
      </c>
    </row>
    <row r="15" spans="1:5" s="14" customFormat="1" ht="22.5" customHeight="1">
      <c r="A15" s="138"/>
      <c r="B15" s="17" t="s">
        <v>69</v>
      </c>
      <c r="C15" s="23">
        <f>AVERAGE(L21:N21)</f>
        <v>0</v>
      </c>
      <c r="D15" s="23">
        <f>AVERAGE(R21:T21)</f>
        <v>0</v>
      </c>
      <c r="E15" s="23">
        <f>AVERAGE(X21:Z21)</f>
        <v>0</v>
      </c>
    </row>
    <row r="16" spans="1:9" s="14" customFormat="1" ht="77.25" customHeight="1">
      <c r="A16" s="136" t="s">
        <v>2</v>
      </c>
      <c r="B16" s="12" t="s">
        <v>16</v>
      </c>
      <c r="C16" s="23"/>
      <c r="D16" s="23"/>
      <c r="E16" s="23"/>
      <c r="I16" s="14" t="s">
        <v>83</v>
      </c>
    </row>
    <row r="17" spans="1:25" s="14" customFormat="1" ht="23.25" customHeight="1">
      <c r="A17" s="137"/>
      <c r="B17" s="17" t="s">
        <v>14</v>
      </c>
      <c r="C17" s="23">
        <f>AVERAGE(L23:N23)</f>
        <v>109837.0371736567</v>
      </c>
      <c r="D17" s="23">
        <f>AVERAGE(R23:T23)</f>
        <v>85.26576666666666</v>
      </c>
      <c r="E17" s="23">
        <f>AVERAGE(X23:Z23)</f>
        <v>31687.52666666666</v>
      </c>
      <c r="G17" s="29"/>
      <c r="H17" s="29"/>
      <c r="I17" s="130" t="s">
        <v>72</v>
      </c>
      <c r="J17" s="131"/>
      <c r="K17" s="131"/>
      <c r="L17" s="131"/>
      <c r="M17" s="132"/>
      <c r="N17" s="119"/>
      <c r="O17" s="130" t="s">
        <v>81</v>
      </c>
      <c r="P17" s="131"/>
      <c r="Q17" s="131"/>
      <c r="R17" s="131"/>
      <c r="S17" s="132"/>
      <c r="T17" s="119"/>
      <c r="U17" s="130" t="s">
        <v>82</v>
      </c>
      <c r="V17" s="131"/>
      <c r="W17" s="131"/>
      <c r="X17" s="131"/>
      <c r="Y17" s="132"/>
    </row>
    <row r="18" spans="1:26" s="14" customFormat="1" ht="21" customHeight="1">
      <c r="A18" s="137"/>
      <c r="B18" s="17" t="s">
        <v>15</v>
      </c>
      <c r="C18" s="23">
        <f>AVERAGE(L24:N24)</f>
        <v>128466.27043704329</v>
      </c>
      <c r="D18" s="23">
        <f>AVERAGE(R24:T24)</f>
        <v>71.53116666666666</v>
      </c>
      <c r="E18" s="23">
        <f>AVERAGE(X24:Z24)</f>
        <v>37094.01666666667</v>
      </c>
      <c r="G18" s="30" t="s">
        <v>74</v>
      </c>
      <c r="H18" s="30" t="s">
        <v>80</v>
      </c>
      <c r="I18" s="30">
        <v>2017</v>
      </c>
      <c r="J18" s="30">
        <v>2018</v>
      </c>
      <c r="K18" s="30">
        <v>2019</v>
      </c>
      <c r="L18" s="30">
        <v>2020</v>
      </c>
      <c r="M18" s="30">
        <v>2021</v>
      </c>
      <c r="N18" s="30">
        <v>2022</v>
      </c>
      <c r="O18" s="30">
        <v>2017</v>
      </c>
      <c r="P18" s="30">
        <v>2018</v>
      </c>
      <c r="Q18" s="30">
        <v>2019</v>
      </c>
      <c r="R18" s="30">
        <v>2020</v>
      </c>
      <c r="S18" s="30">
        <v>2021</v>
      </c>
      <c r="T18" s="30">
        <v>2022</v>
      </c>
      <c r="U18" s="30">
        <v>2017</v>
      </c>
      <c r="V18" s="30">
        <v>2018</v>
      </c>
      <c r="W18" s="30">
        <v>2019</v>
      </c>
      <c r="X18" s="30">
        <v>2020</v>
      </c>
      <c r="Y18" s="30">
        <v>2021</v>
      </c>
      <c r="Z18" s="14">
        <v>2022</v>
      </c>
    </row>
    <row r="19" spans="1:26" s="14" customFormat="1" ht="23.25" customHeight="1">
      <c r="A19" s="138"/>
      <c r="B19" s="17" t="s">
        <v>69</v>
      </c>
      <c r="C19" s="23">
        <f>AVERAGE(L25:N25)</f>
        <v>19271.804426666666</v>
      </c>
      <c r="D19" s="23">
        <f>AVERAGE(R25:T25)</f>
        <v>2.391</v>
      </c>
      <c r="E19" s="23">
        <f>AVERAGE(X25:Z25)</f>
        <v>5280</v>
      </c>
      <c r="G19" s="134" t="s">
        <v>79</v>
      </c>
      <c r="H19" s="30" t="s">
        <v>77</v>
      </c>
      <c r="I19" s="30"/>
      <c r="J19" s="30">
        <v>2894.3120067542995</v>
      </c>
      <c r="K19" s="30">
        <v>7647.199432168198</v>
      </c>
      <c r="L19" s="30">
        <v>8068.336914232468</v>
      </c>
      <c r="M19" s="30">
        <v>3552.2034328204854</v>
      </c>
      <c r="N19" s="30">
        <v>11122.14627483797</v>
      </c>
      <c r="O19" s="30"/>
      <c r="P19" s="30">
        <v>1.359</v>
      </c>
      <c r="Q19" s="30">
        <v>4.168399999999999</v>
      </c>
      <c r="R19" s="30">
        <v>3.155</v>
      </c>
      <c r="S19" s="30">
        <v>0.969</v>
      </c>
      <c r="T19" s="30">
        <v>3.33</v>
      </c>
      <c r="U19" s="30"/>
      <c r="V19" s="30">
        <v>425</v>
      </c>
      <c r="W19" s="30">
        <v>1978.31</v>
      </c>
      <c r="X19" s="30">
        <v>1359</v>
      </c>
      <c r="Y19" s="30">
        <v>252.5</v>
      </c>
      <c r="Z19" s="14">
        <v>2077.5</v>
      </c>
    </row>
    <row r="20" spans="7:26" ht="16.5" customHeight="1">
      <c r="G20" s="134"/>
      <c r="H20" s="114" t="s">
        <v>76</v>
      </c>
      <c r="I20" s="30"/>
      <c r="J20" s="30">
        <v>30864.803510233323</v>
      </c>
      <c r="K20" s="30">
        <v>10895.954846759207</v>
      </c>
      <c r="L20" s="30">
        <v>21188.56370737619</v>
      </c>
      <c r="M20" s="30">
        <v>12908.49675527092</v>
      </c>
      <c r="N20" s="30">
        <v>37506.337899829465</v>
      </c>
      <c r="O20" s="30"/>
      <c r="P20" s="30">
        <v>11.948</v>
      </c>
      <c r="Q20" s="30">
        <v>4.806100000000001</v>
      </c>
      <c r="R20" s="30">
        <v>8.535</v>
      </c>
      <c r="S20" s="30">
        <v>4.2255</v>
      </c>
      <c r="T20" s="30">
        <v>14.604</v>
      </c>
      <c r="U20" s="30"/>
      <c r="V20" s="30">
        <v>26982.86</v>
      </c>
      <c r="W20" s="30">
        <v>3919</v>
      </c>
      <c r="X20" s="30">
        <v>20321</v>
      </c>
      <c r="Y20" s="30">
        <v>29162.9</v>
      </c>
      <c r="Z20" s="6">
        <v>32731.7</v>
      </c>
    </row>
    <row r="21" spans="7:26" ht="16.5" customHeight="1">
      <c r="G21" s="134"/>
      <c r="H21" s="30" t="s">
        <v>69</v>
      </c>
      <c r="I21" s="30"/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/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30">
        <v>0</v>
      </c>
      <c r="Z21" s="6">
        <v>0</v>
      </c>
    </row>
    <row r="22" spans="7:25" ht="16.5" customHeight="1">
      <c r="G22" s="116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7:26" ht="16.5" customHeight="1">
      <c r="G23" s="134" t="s">
        <v>78</v>
      </c>
      <c r="H23" s="30" t="s">
        <v>77</v>
      </c>
      <c r="I23" s="30"/>
      <c r="J23" s="30">
        <v>67655.10346342479</v>
      </c>
      <c r="K23" s="30">
        <v>95122.3702910227</v>
      </c>
      <c r="L23" s="30">
        <v>127545.41463622171</v>
      </c>
      <c r="M23" s="30">
        <v>102811.28280250751</v>
      </c>
      <c r="N23" s="30">
        <v>99154.41408224088</v>
      </c>
      <c r="O23" s="30"/>
      <c r="P23" s="30">
        <v>62.2764</v>
      </c>
      <c r="Q23" s="30">
        <v>88.9937</v>
      </c>
      <c r="R23" s="30">
        <v>98.7268</v>
      </c>
      <c r="S23" s="30">
        <v>83.45670000000001</v>
      </c>
      <c r="T23" s="30">
        <v>73.6138</v>
      </c>
      <c r="U23" s="30"/>
      <c r="V23" s="30">
        <v>7908.700000000001</v>
      </c>
      <c r="W23" s="30">
        <v>12935.8</v>
      </c>
      <c r="X23" s="30">
        <v>32395.2</v>
      </c>
      <c r="Y23" s="30">
        <v>42803.5</v>
      </c>
      <c r="Z23" s="6">
        <v>19863.879999999997</v>
      </c>
    </row>
    <row r="24" spans="7:26" ht="16.5" customHeight="1">
      <c r="G24" s="134"/>
      <c r="H24" s="114" t="s">
        <v>76</v>
      </c>
      <c r="I24" s="30"/>
      <c r="J24" s="30">
        <v>132329.97431936514</v>
      </c>
      <c r="K24" s="30">
        <v>152784.13113111668</v>
      </c>
      <c r="L24" s="30">
        <v>148339.17604356573</v>
      </c>
      <c r="M24" s="30">
        <v>100310.07446394778</v>
      </c>
      <c r="N24" s="30">
        <v>136749.56080361636</v>
      </c>
      <c r="O24" s="30"/>
      <c r="P24" s="30">
        <v>90.199</v>
      </c>
      <c r="Q24" s="30">
        <v>103.7485</v>
      </c>
      <c r="R24" s="30">
        <v>87.855</v>
      </c>
      <c r="S24" s="30">
        <v>55.638</v>
      </c>
      <c r="T24" s="30">
        <v>71.1005</v>
      </c>
      <c r="U24" s="30"/>
      <c r="V24" s="30">
        <v>28937.85</v>
      </c>
      <c r="W24" s="30">
        <v>10382.79</v>
      </c>
      <c r="X24" s="30">
        <v>26423.75</v>
      </c>
      <c r="Y24" s="30">
        <v>36308.700000000004</v>
      </c>
      <c r="Z24" s="6">
        <v>48549.6</v>
      </c>
    </row>
    <row r="25" spans="7:26" ht="16.5" customHeight="1">
      <c r="G25" s="134"/>
      <c r="H25" s="30" t="s">
        <v>69</v>
      </c>
      <c r="I25" s="30"/>
      <c r="J25" s="30">
        <v>37101.51</v>
      </c>
      <c r="K25" s="30">
        <v>228550.888441475</v>
      </c>
      <c r="L25" s="30">
        <v>57815.41328</v>
      </c>
      <c r="M25" s="30">
        <v>0</v>
      </c>
      <c r="N25" s="30">
        <v>0</v>
      </c>
      <c r="O25" s="30"/>
      <c r="P25" s="30">
        <v>5.527</v>
      </c>
      <c r="Q25" s="30">
        <v>56.644</v>
      </c>
      <c r="R25" s="30">
        <v>7.173</v>
      </c>
      <c r="S25" s="30">
        <v>0</v>
      </c>
      <c r="T25" s="30">
        <v>0</v>
      </c>
      <c r="U25" s="30"/>
      <c r="V25" s="30">
        <v>2106</v>
      </c>
      <c r="W25" s="30">
        <v>19725</v>
      </c>
      <c r="X25" s="30">
        <v>15840</v>
      </c>
      <c r="Y25" s="30">
        <v>0</v>
      </c>
      <c r="Z25" s="6">
        <v>0</v>
      </c>
    </row>
    <row r="26" spans="7:14" ht="16.5">
      <c r="G26" s="117"/>
      <c r="H26" s="115"/>
      <c r="I26" s="115"/>
      <c r="J26" s="115"/>
      <c r="K26" s="115"/>
      <c r="L26" s="115"/>
      <c r="M26" s="115"/>
      <c r="N26" s="115"/>
    </row>
    <row r="27" spans="7:14" ht="16.5">
      <c r="G27" s="117"/>
      <c r="H27" s="115"/>
      <c r="I27" s="115"/>
      <c r="J27" s="115"/>
      <c r="K27" s="115"/>
      <c r="L27" s="115"/>
      <c r="M27" s="115"/>
      <c r="N27" s="115"/>
    </row>
    <row r="28" spans="7:14" ht="16.5">
      <c r="G28" s="117"/>
      <c r="H28" s="115"/>
      <c r="I28" s="115"/>
      <c r="J28" s="115"/>
      <c r="K28" s="115"/>
      <c r="L28" s="115"/>
      <c r="M28" s="115"/>
      <c r="N28" s="115"/>
    </row>
    <row r="29" spans="7:14" ht="16.5">
      <c r="G29" s="117"/>
      <c r="H29" s="117"/>
      <c r="I29" s="117"/>
      <c r="J29" s="117"/>
      <c r="K29" s="117"/>
      <c r="L29" s="117"/>
      <c r="M29" s="117"/>
      <c r="N29" s="117"/>
    </row>
    <row r="30" spans="7:14" ht="16.5">
      <c r="G30" s="117"/>
      <c r="H30" s="117"/>
      <c r="I30" s="117"/>
      <c r="J30" s="117"/>
      <c r="K30" s="117"/>
      <c r="L30" s="117"/>
      <c r="M30" s="117"/>
      <c r="N30" s="117"/>
    </row>
    <row r="31" spans="7:14" ht="16.5">
      <c r="G31" s="117"/>
      <c r="H31" s="117"/>
      <c r="I31" s="117"/>
      <c r="J31" s="117"/>
      <c r="K31" s="117"/>
      <c r="L31" s="117"/>
      <c r="M31" s="117"/>
      <c r="N31" s="117"/>
    </row>
  </sheetData>
  <sheetProtection/>
  <mergeCells count="10">
    <mergeCell ref="A12:A15"/>
    <mergeCell ref="A16:A19"/>
    <mergeCell ref="U17:Y17"/>
    <mergeCell ref="G19:G21"/>
    <mergeCell ref="G23:G25"/>
    <mergeCell ref="I17:M17"/>
    <mergeCell ref="O17:S17"/>
    <mergeCell ref="B7:E7"/>
    <mergeCell ref="B8:E8"/>
    <mergeCell ref="B9:E9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J25"/>
  <sheetViews>
    <sheetView view="pageBreakPreview" zoomScale="70" zoomScaleSheetLayoutView="70" zoomScalePageLayoutView="0" workbookViewId="0" topLeftCell="A7">
      <selection activeCell="G17" sqref="G17"/>
    </sheetView>
  </sheetViews>
  <sheetFormatPr defaultColWidth="9.00390625" defaultRowHeight="12.75" outlineLevelCol="1"/>
  <cols>
    <col min="1" max="1" width="6.00390625" style="1" customWidth="1"/>
    <col min="2" max="2" width="31.75390625" style="1" customWidth="1"/>
    <col min="3" max="3" width="9.375" style="1" customWidth="1"/>
    <col min="4" max="5" width="9.625" style="1" bestFit="1" customWidth="1"/>
    <col min="6" max="7" width="11.375" style="1" bestFit="1" customWidth="1"/>
    <col min="8" max="8" width="10.125" style="1" bestFit="1" customWidth="1"/>
    <col min="9" max="9" width="12.75390625" style="1" bestFit="1" customWidth="1"/>
    <col min="10" max="10" width="14.875" style="1" customWidth="1"/>
    <col min="11" max="11" width="10.125" style="1" bestFit="1" customWidth="1"/>
    <col min="12" max="12" width="9.125" style="1" customWidth="1"/>
    <col min="13" max="13" width="12.75390625" style="1" customWidth="1" outlineLevel="1"/>
    <col min="14" max="15" width="9.125" style="1" customWidth="1" outlineLevel="1"/>
    <col min="16" max="16" width="10.875" style="1" customWidth="1" outlineLevel="1"/>
    <col min="17" max="17" width="10.625" style="1" customWidth="1" outlineLevel="1"/>
    <col min="18" max="24" width="9.125" style="1" customWidth="1" outlineLevel="1"/>
    <col min="25" max="26" width="9.125" style="1" customWidth="1"/>
    <col min="27" max="27" width="12.875" style="1" customWidth="1"/>
    <col min="28" max="40" width="9.125" style="1" customWidth="1"/>
    <col min="41" max="16384" width="9.125" style="1" customWidth="1"/>
  </cols>
  <sheetData>
    <row r="1" spans="3:11" ht="17.25">
      <c r="C1" s="7"/>
      <c r="D1" s="7"/>
      <c r="E1" s="7"/>
      <c r="H1" s="7"/>
      <c r="I1" s="80"/>
      <c r="J1" s="83" t="s">
        <v>67</v>
      </c>
      <c r="K1" s="80"/>
    </row>
    <row r="2" spans="3:11" ht="80.25" customHeight="1">
      <c r="C2" s="7"/>
      <c r="D2" s="7"/>
      <c r="E2" s="7"/>
      <c r="H2" s="7"/>
      <c r="I2" s="7"/>
      <c r="J2" s="148" t="s">
        <v>64</v>
      </c>
      <c r="K2" s="148"/>
    </row>
    <row r="3" spans="3:11" ht="56.25" customHeight="1">
      <c r="C3" s="7"/>
      <c r="D3" s="7"/>
      <c r="E3" s="7"/>
      <c r="H3" s="7"/>
      <c r="I3" s="80"/>
      <c r="J3" s="148" t="s">
        <v>65</v>
      </c>
      <c r="K3" s="148"/>
    </row>
    <row r="4" spans="3:11" ht="17.25" customHeight="1">
      <c r="C4" s="7"/>
      <c r="D4" s="7"/>
      <c r="E4" s="7"/>
      <c r="H4" s="7"/>
      <c r="I4" s="7"/>
      <c r="J4" s="7"/>
      <c r="K4" s="7"/>
    </row>
    <row r="5" spans="8:11" ht="17.25" customHeight="1">
      <c r="H5" s="81"/>
      <c r="I5" s="81"/>
      <c r="J5" s="81"/>
      <c r="K5" s="81"/>
    </row>
    <row r="6" spans="1:17" ht="17.25" customHeight="1">
      <c r="A6" s="135" t="s">
        <v>17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M6" s="141" t="s">
        <v>46</v>
      </c>
      <c r="N6" s="141" t="s">
        <v>47</v>
      </c>
      <c r="O6" s="144">
        <v>45170</v>
      </c>
      <c r="P6" s="145"/>
      <c r="Q6" s="145"/>
    </row>
    <row r="7" spans="1:17" ht="39.75" customHeight="1">
      <c r="A7" s="149" t="s">
        <v>18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M7" s="141"/>
      <c r="N7" s="141"/>
      <c r="O7" s="142" t="s">
        <v>48</v>
      </c>
      <c r="P7" s="142"/>
      <c r="Q7" s="142"/>
    </row>
    <row r="8" spans="13:17" ht="36">
      <c r="M8" s="141"/>
      <c r="N8" s="141"/>
      <c r="O8" s="35" t="s">
        <v>49</v>
      </c>
      <c r="P8" s="34" t="s">
        <v>50</v>
      </c>
      <c r="Q8" s="34" t="s">
        <v>51</v>
      </c>
    </row>
    <row r="9" spans="1:17" s="2" customFormat="1" ht="47.25" customHeight="1">
      <c r="A9" s="147" t="s">
        <v>0</v>
      </c>
      <c r="B9" s="147" t="s">
        <v>19</v>
      </c>
      <c r="C9" s="147" t="s">
        <v>20</v>
      </c>
      <c r="D9" s="147"/>
      <c r="E9" s="147"/>
      <c r="F9" s="147" t="s">
        <v>21</v>
      </c>
      <c r="G9" s="147"/>
      <c r="H9" s="147"/>
      <c r="I9" s="147" t="s">
        <v>22</v>
      </c>
      <c r="J9" s="147"/>
      <c r="K9" s="147"/>
      <c r="M9" s="36">
        <v>1</v>
      </c>
      <c r="N9" s="36">
        <v>2</v>
      </c>
      <c r="O9" s="37">
        <v>23</v>
      </c>
      <c r="P9" s="36">
        <v>24</v>
      </c>
      <c r="Q9" s="36">
        <v>25</v>
      </c>
    </row>
    <row r="10" spans="1:17" s="2" customFormat="1" ht="60" customHeight="1">
      <c r="A10" s="147"/>
      <c r="B10" s="147"/>
      <c r="C10" s="16" t="s">
        <v>14</v>
      </c>
      <c r="D10" s="16" t="s">
        <v>15</v>
      </c>
      <c r="E10" s="16" t="s">
        <v>23</v>
      </c>
      <c r="F10" s="16" t="s">
        <v>14</v>
      </c>
      <c r="G10" s="16" t="s">
        <v>15</v>
      </c>
      <c r="H10" s="16" t="s">
        <v>23</v>
      </c>
      <c r="I10" s="16" t="s">
        <v>14</v>
      </c>
      <c r="J10" s="16" t="s">
        <v>15</v>
      </c>
      <c r="K10" s="16" t="s">
        <v>23</v>
      </c>
      <c r="M10" s="55" t="s">
        <v>52</v>
      </c>
      <c r="N10" s="143" t="s">
        <v>53</v>
      </c>
      <c r="O10" s="97">
        <v>1740</v>
      </c>
      <c r="P10" s="91">
        <v>16608.94</v>
      </c>
      <c r="Q10" s="92">
        <v>48744</v>
      </c>
    </row>
    <row r="11" spans="1:17" s="5" customFormat="1" ht="33" customHeight="1">
      <c r="A11" s="150" t="s">
        <v>1</v>
      </c>
      <c r="B11" s="4" t="s">
        <v>24</v>
      </c>
      <c r="C11" s="38">
        <f>O10+O11</f>
        <v>2091</v>
      </c>
      <c r="D11" s="39">
        <f>O15+O16</f>
        <v>0</v>
      </c>
      <c r="E11" s="32"/>
      <c r="F11" s="33">
        <f>P10+P11</f>
        <v>20090.26</v>
      </c>
      <c r="G11" s="33">
        <f>P15+P16</f>
        <v>0</v>
      </c>
      <c r="H11" s="33"/>
      <c r="I11" s="25">
        <f>(Q10+Q11)/1.2</f>
        <v>54975.808333333334</v>
      </c>
      <c r="J11" s="24">
        <f>Q15/1.2+Q16/1.2</f>
        <v>0</v>
      </c>
      <c r="K11" s="32"/>
      <c r="M11" s="55" t="s">
        <v>54</v>
      </c>
      <c r="N11" s="143"/>
      <c r="O11" s="96">
        <v>351</v>
      </c>
      <c r="P11" s="93">
        <v>3481.32</v>
      </c>
      <c r="Q11" s="94">
        <v>17226.97</v>
      </c>
    </row>
    <row r="12" spans="1:17" s="5" customFormat="1" ht="39.75" customHeight="1">
      <c r="A12" s="150"/>
      <c r="B12" s="4" t="s">
        <v>25</v>
      </c>
      <c r="C12" s="38">
        <f>O10</f>
        <v>1740</v>
      </c>
      <c r="D12" s="39">
        <f>O15</f>
        <v>0</v>
      </c>
      <c r="E12" s="32"/>
      <c r="F12" s="33">
        <f>P10</f>
        <v>16608.94</v>
      </c>
      <c r="G12" s="33">
        <f>P15</f>
        <v>0</v>
      </c>
      <c r="H12" s="33"/>
      <c r="I12" s="25">
        <f>Q10/1.2</f>
        <v>40620</v>
      </c>
      <c r="J12" s="25">
        <f>Q15/1.2</f>
        <v>0</v>
      </c>
      <c r="K12" s="32"/>
      <c r="M12" s="55" t="s">
        <v>55</v>
      </c>
      <c r="N12" s="143"/>
      <c r="O12" s="96">
        <v>189</v>
      </c>
      <c r="P12" s="95">
        <v>7180</v>
      </c>
      <c r="Q12" s="95">
        <v>29135.75</v>
      </c>
    </row>
    <row r="13" spans="1:17" s="5" customFormat="1" ht="41.25" customHeight="1">
      <c r="A13" s="150" t="s">
        <v>2</v>
      </c>
      <c r="B13" s="4" t="s">
        <v>26</v>
      </c>
      <c r="C13" s="39">
        <f>O12</f>
        <v>189</v>
      </c>
      <c r="D13" s="39">
        <f>O17</f>
        <v>12</v>
      </c>
      <c r="E13" s="32"/>
      <c r="F13" s="33">
        <f>P12</f>
        <v>7180</v>
      </c>
      <c r="G13" s="33">
        <f>P17</f>
        <v>1511</v>
      </c>
      <c r="H13" s="33"/>
      <c r="I13" s="25">
        <f>Q12/1.2</f>
        <v>24279.791666666668</v>
      </c>
      <c r="J13" s="25">
        <f>Q17/1.2</f>
        <v>4911.833333333333</v>
      </c>
      <c r="K13" s="32"/>
      <c r="M13" s="55" t="s">
        <v>56</v>
      </c>
      <c r="N13" s="143"/>
      <c r="O13" s="43">
        <v>10</v>
      </c>
      <c r="P13" s="44">
        <v>3458</v>
      </c>
      <c r="Q13" s="44">
        <v>24917.99</v>
      </c>
    </row>
    <row r="14" spans="1:17" s="5" customFormat="1" ht="31.5" customHeight="1">
      <c r="A14" s="150"/>
      <c r="B14" s="4" t="s">
        <v>27</v>
      </c>
      <c r="C14" s="90">
        <v>1</v>
      </c>
      <c r="D14" s="90"/>
      <c r="E14" s="90"/>
      <c r="F14" s="40">
        <v>16</v>
      </c>
      <c r="G14" s="40"/>
      <c r="H14" s="40"/>
      <c r="I14" s="41">
        <v>27.53352</v>
      </c>
      <c r="J14" s="41"/>
      <c r="K14" s="41"/>
      <c r="M14" s="55" t="s">
        <v>57</v>
      </c>
      <c r="N14" s="143"/>
      <c r="O14" s="45"/>
      <c r="P14" s="48"/>
      <c r="Q14" s="42"/>
    </row>
    <row r="15" spans="1:17" s="5" customFormat="1" ht="38.25" customHeight="1">
      <c r="A15" s="150" t="s">
        <v>3</v>
      </c>
      <c r="B15" s="4" t="s">
        <v>28</v>
      </c>
      <c r="C15" s="39">
        <f>O13</f>
        <v>10</v>
      </c>
      <c r="D15" s="39">
        <f>O18</f>
        <v>18</v>
      </c>
      <c r="E15" s="39"/>
      <c r="F15" s="33">
        <f>P13</f>
        <v>3458</v>
      </c>
      <c r="G15" s="33">
        <f>P18</f>
        <v>8380</v>
      </c>
      <c r="H15" s="33"/>
      <c r="I15" s="24">
        <f>Q13/1.2</f>
        <v>20764.99166666667</v>
      </c>
      <c r="J15" s="25">
        <f>Q18/1.2</f>
        <v>12819.566666666668</v>
      </c>
      <c r="K15" s="25"/>
      <c r="M15" s="55" t="s">
        <v>52</v>
      </c>
      <c r="N15" s="143" t="s">
        <v>58</v>
      </c>
      <c r="O15" s="49"/>
      <c r="P15" s="50"/>
      <c r="Q15" s="50"/>
    </row>
    <row r="16" spans="1:17" s="5" customFormat="1" ht="57" customHeight="1">
      <c r="A16" s="150"/>
      <c r="B16" s="4" t="s">
        <v>29</v>
      </c>
      <c r="C16" s="32"/>
      <c r="D16" s="32"/>
      <c r="E16" s="32"/>
      <c r="F16" s="33"/>
      <c r="G16" s="33"/>
      <c r="H16" s="33"/>
      <c r="I16" s="25"/>
      <c r="J16" s="25"/>
      <c r="K16" s="25"/>
      <c r="M16" s="55" t="s">
        <v>54</v>
      </c>
      <c r="N16" s="143"/>
      <c r="O16" s="45"/>
      <c r="P16" s="48"/>
      <c r="Q16" s="42"/>
    </row>
    <row r="17" spans="1:17" s="5" customFormat="1" ht="55.5" customHeight="1">
      <c r="A17" s="150" t="s">
        <v>30</v>
      </c>
      <c r="B17" s="4" t="s">
        <v>31</v>
      </c>
      <c r="C17" s="58"/>
      <c r="D17" s="58">
        <f>O19-D19</f>
        <v>10</v>
      </c>
      <c r="E17" s="58">
        <f>O20</f>
        <v>1</v>
      </c>
      <c r="F17" s="40"/>
      <c r="G17" s="40">
        <f>P19-G19</f>
        <v>15748</v>
      </c>
      <c r="H17" s="40">
        <f>P20</f>
        <v>950</v>
      </c>
      <c r="I17" s="41"/>
      <c r="J17" s="41">
        <f>Q19/1.2-J19</f>
        <v>38689.558333333334</v>
      </c>
      <c r="K17" s="41">
        <f>Q20</f>
        <v>11.17</v>
      </c>
      <c r="M17" s="55" t="s">
        <v>55</v>
      </c>
      <c r="N17" s="143"/>
      <c r="O17" s="101">
        <v>12</v>
      </c>
      <c r="P17" s="98">
        <v>1511</v>
      </c>
      <c r="Q17" s="99">
        <v>5894.2</v>
      </c>
    </row>
    <row r="18" spans="1:36" s="5" customFormat="1" ht="51.75" customHeight="1">
      <c r="A18" s="150"/>
      <c r="B18" s="4" t="s">
        <v>29</v>
      </c>
      <c r="C18" s="25"/>
      <c r="D18" s="25"/>
      <c r="E18" s="25"/>
      <c r="F18" s="25"/>
      <c r="G18" s="25"/>
      <c r="H18" s="25"/>
      <c r="I18" s="25"/>
      <c r="J18" s="25"/>
      <c r="K18" s="25"/>
      <c r="M18" s="55" t="s">
        <v>56</v>
      </c>
      <c r="N18" s="143"/>
      <c r="O18" s="102">
        <v>18</v>
      </c>
      <c r="P18" s="100">
        <v>8380</v>
      </c>
      <c r="Q18" s="95">
        <v>15383.48</v>
      </c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/>
    </row>
    <row r="19" spans="1:36" s="5" customFormat="1" ht="44.25" customHeight="1">
      <c r="A19" s="150" t="s">
        <v>32</v>
      </c>
      <c r="B19" s="4" t="s">
        <v>33</v>
      </c>
      <c r="C19" s="25"/>
      <c r="D19" s="25"/>
      <c r="E19" s="25"/>
      <c r="F19" s="25"/>
      <c r="G19" s="25"/>
      <c r="H19" s="25"/>
      <c r="I19" s="25"/>
      <c r="J19" s="25"/>
      <c r="K19" s="25"/>
      <c r="M19" s="55" t="s">
        <v>57</v>
      </c>
      <c r="N19" s="143"/>
      <c r="O19" s="43">
        <v>10</v>
      </c>
      <c r="P19" s="53">
        <v>15748</v>
      </c>
      <c r="Q19" s="44">
        <v>46427.47</v>
      </c>
      <c r="T19" s="122"/>
      <c r="U19" s="123"/>
      <c r="V19" s="122"/>
      <c r="W19" s="124"/>
      <c r="X19" s="123"/>
      <c r="Y19" s="123"/>
      <c r="Z19" s="123"/>
      <c r="AA19" s="89"/>
      <c r="AB19" s="124"/>
      <c r="AC19" s="125"/>
      <c r="AD19" s="122"/>
      <c r="AE19" s="123"/>
      <c r="AF19" s="123"/>
      <c r="AG19" s="123"/>
      <c r="AH19" s="123"/>
      <c r="AI19" s="88"/>
      <c r="AJ19" s="124"/>
    </row>
    <row r="20" spans="1:17" s="5" customFormat="1" ht="54.75" customHeight="1">
      <c r="A20" s="150"/>
      <c r="B20" s="4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M20" s="56" t="s">
        <v>57</v>
      </c>
      <c r="N20" s="57" t="s">
        <v>59</v>
      </c>
      <c r="O20" s="45">
        <v>1</v>
      </c>
      <c r="P20" s="46">
        <v>950</v>
      </c>
      <c r="Q20" s="47">
        <v>11.17</v>
      </c>
    </row>
    <row r="21" spans="1:17" s="5" customFormat="1" ht="42" customHeight="1">
      <c r="A21" s="3" t="s">
        <v>34</v>
      </c>
      <c r="B21" s="4" t="s">
        <v>35</v>
      </c>
      <c r="C21" s="24"/>
      <c r="D21" s="24"/>
      <c r="E21" s="24"/>
      <c r="F21" s="24"/>
      <c r="G21" s="24"/>
      <c r="H21" s="24"/>
      <c r="I21" s="24"/>
      <c r="J21" s="24"/>
      <c r="K21" s="24"/>
      <c r="M21" s="140" t="s">
        <v>60</v>
      </c>
      <c r="N21" s="140"/>
      <c r="O21" s="43"/>
      <c r="P21" s="51"/>
      <c r="Q21" s="52"/>
    </row>
    <row r="22" spans="13:17" ht="17.25">
      <c r="M22" s="139" t="s">
        <v>61</v>
      </c>
      <c r="N22" s="139"/>
      <c r="O22" s="54">
        <v>2331</v>
      </c>
      <c r="P22" s="54">
        <v>57317.26</v>
      </c>
      <c r="Q22" s="54">
        <v>187741.03</v>
      </c>
    </row>
    <row r="23" spans="1:11" s="6" customFormat="1" ht="33" customHeight="1">
      <c r="A23" s="8" t="s">
        <v>36</v>
      </c>
      <c r="B23" s="146" t="s">
        <v>37</v>
      </c>
      <c r="C23" s="146"/>
      <c r="D23" s="146"/>
      <c r="E23" s="146"/>
      <c r="F23" s="146"/>
      <c r="G23" s="146"/>
      <c r="H23" s="146"/>
      <c r="I23" s="146"/>
      <c r="J23" s="146"/>
      <c r="K23" s="146"/>
    </row>
    <row r="24" s="6" customFormat="1" ht="18" customHeight="1"/>
    <row r="25" spans="1:11" s="6" customFormat="1" ht="136.5" customHeight="1">
      <c r="A25" s="8" t="s">
        <v>38</v>
      </c>
      <c r="B25" s="146" t="s">
        <v>39</v>
      </c>
      <c r="C25" s="146"/>
      <c r="D25" s="146"/>
      <c r="E25" s="146"/>
      <c r="F25" s="146"/>
      <c r="G25" s="146"/>
      <c r="H25" s="146"/>
      <c r="I25" s="146"/>
      <c r="J25" s="146"/>
      <c r="K25" s="146"/>
    </row>
    <row r="26" s="6" customFormat="1" ht="16.5"/>
    <row r="27" s="6" customFormat="1" ht="16.5"/>
    <row r="28" s="6" customFormat="1" ht="16.5"/>
    <row r="29" s="6" customFormat="1" ht="16.5"/>
    <row r="30" s="6" customFormat="1" ht="16.5"/>
    <row r="31" s="6" customFormat="1" ht="16.5"/>
    <row r="32" s="6" customFormat="1" ht="16.5"/>
    <row r="33" s="6" customFormat="1" ht="16.5"/>
    <row r="34" s="6" customFormat="1" ht="16.5"/>
    <row r="35" s="6" customFormat="1" ht="16.5"/>
    <row r="36" s="6" customFormat="1" ht="16.5"/>
    <row r="37" s="6" customFormat="1" ht="16.5"/>
    <row r="38" s="6" customFormat="1" ht="16.5"/>
    <row r="39" s="6" customFormat="1" ht="16.5"/>
    <row r="40" s="6" customFormat="1" ht="16.5"/>
    <row r="41" s="6" customFormat="1" ht="16.5"/>
    <row r="42" s="6" customFormat="1" ht="16.5"/>
    <row r="43" s="6" customFormat="1" ht="16.5"/>
  </sheetData>
  <sheetProtection/>
  <mergeCells count="24">
    <mergeCell ref="J2:K2"/>
    <mergeCell ref="J3:K3"/>
    <mergeCell ref="A6:K6"/>
    <mergeCell ref="A7:K7"/>
    <mergeCell ref="A9:A10"/>
    <mergeCell ref="A19:A20"/>
    <mergeCell ref="A15:A16"/>
    <mergeCell ref="A17:A18"/>
    <mergeCell ref="A11:A12"/>
    <mergeCell ref="A13:A14"/>
    <mergeCell ref="B25:K25"/>
    <mergeCell ref="B9:B10"/>
    <mergeCell ref="C9:E9"/>
    <mergeCell ref="F9:H9"/>
    <mergeCell ref="I9:K9"/>
    <mergeCell ref="B23:K23"/>
    <mergeCell ref="M22:N22"/>
    <mergeCell ref="M21:N21"/>
    <mergeCell ref="M6:M8"/>
    <mergeCell ref="N6:N8"/>
    <mergeCell ref="O7:Q7"/>
    <mergeCell ref="N10:N14"/>
    <mergeCell ref="N15:N19"/>
    <mergeCell ref="O6:Q6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37"/>
  <sheetViews>
    <sheetView view="pageBreakPreview" zoomScale="70" zoomScaleSheetLayoutView="70" zoomScalePageLayoutView="0" workbookViewId="0" topLeftCell="A1">
      <selection activeCell="E19" sqref="E19"/>
    </sheetView>
  </sheetViews>
  <sheetFormatPr defaultColWidth="9.00390625" defaultRowHeight="12.75" outlineLevelCol="1"/>
  <cols>
    <col min="1" max="1" width="7.375" style="0" customWidth="1"/>
    <col min="2" max="2" width="24.125" style="0" customWidth="1"/>
    <col min="3" max="3" width="11.875" style="0" customWidth="1"/>
    <col min="4" max="4" width="11.25390625" style="0" customWidth="1"/>
    <col min="5" max="5" width="11.625" style="0" customWidth="1"/>
    <col min="6" max="6" width="13.375" style="0" customWidth="1"/>
    <col min="7" max="7" width="15.00390625" style="0" customWidth="1"/>
    <col min="8" max="8" width="10.75390625" style="0" customWidth="1"/>
    <col min="9" max="11" width="9.125" style="0" customWidth="1"/>
    <col min="12" max="15" width="9.125" style="0" customWidth="1" outlineLevel="1"/>
    <col min="16" max="16" width="17.875" style="0" customWidth="1" outlineLevel="1"/>
    <col min="17" max="22" width="9.125" style="0" customWidth="1" outlineLevel="1"/>
  </cols>
  <sheetData>
    <row r="1" spans="3:13" s="11" customFormat="1" ht="16.5">
      <c r="C1" s="7"/>
      <c r="D1" s="7"/>
      <c r="E1" s="7"/>
      <c r="F1" s="80"/>
      <c r="G1" s="84" t="s">
        <v>68</v>
      </c>
      <c r="H1" s="80"/>
      <c r="I1" s="7"/>
      <c r="M1"/>
    </row>
    <row r="2" spans="3:13" s="11" customFormat="1" ht="39.75" customHeight="1">
      <c r="C2" s="7"/>
      <c r="D2" s="7"/>
      <c r="E2" s="7"/>
      <c r="F2" s="22"/>
      <c r="G2" s="151" t="s">
        <v>64</v>
      </c>
      <c r="H2" s="151"/>
      <c r="I2" s="7"/>
      <c r="M2"/>
    </row>
    <row r="3" spans="3:13" s="11" customFormat="1" ht="42.75" customHeight="1">
      <c r="C3" s="7"/>
      <c r="D3" s="7"/>
      <c r="E3" s="7"/>
      <c r="F3" s="80"/>
      <c r="G3" s="152" t="s">
        <v>65</v>
      </c>
      <c r="H3" s="152"/>
      <c r="I3" s="7"/>
      <c r="M3"/>
    </row>
    <row r="4" spans="3:13" s="11" customFormat="1" ht="39.75" customHeight="1">
      <c r="C4" s="7"/>
      <c r="D4" s="7"/>
      <c r="E4" s="7"/>
      <c r="F4" s="22"/>
      <c r="G4" s="22"/>
      <c r="H4" s="22"/>
      <c r="I4" s="7"/>
      <c r="M4"/>
    </row>
    <row r="6" spans="1:16" ht="16.5" customHeight="1">
      <c r="A6" s="135" t="s">
        <v>17</v>
      </c>
      <c r="B6" s="135"/>
      <c r="C6" s="135"/>
      <c r="D6" s="135"/>
      <c r="E6" s="135"/>
      <c r="F6" s="135"/>
      <c r="G6" s="135"/>
      <c r="H6" s="135"/>
      <c r="K6" s="164"/>
      <c r="L6" s="59" t="s">
        <v>46</v>
      </c>
      <c r="M6" s="59" t="s">
        <v>47</v>
      </c>
      <c r="N6" s="156" t="s">
        <v>84</v>
      </c>
      <c r="O6" s="157"/>
      <c r="P6" s="157"/>
    </row>
    <row r="7" spans="1:16" ht="37.5" customHeight="1">
      <c r="A7" s="149" t="s">
        <v>40</v>
      </c>
      <c r="B7" s="135"/>
      <c r="C7" s="135"/>
      <c r="D7" s="135"/>
      <c r="E7" s="135"/>
      <c r="F7" s="135"/>
      <c r="G7" s="135"/>
      <c r="H7" s="135"/>
      <c r="K7" s="164"/>
      <c r="L7" s="59"/>
      <c r="M7" s="59"/>
      <c r="N7" s="153" t="s">
        <v>62</v>
      </c>
      <c r="O7" s="154"/>
      <c r="P7" s="155"/>
    </row>
    <row r="8" spans="11:16" ht="18" customHeight="1">
      <c r="K8" s="164"/>
      <c r="L8" s="59"/>
      <c r="M8" s="59"/>
      <c r="N8" s="59"/>
      <c r="O8" s="59" t="s">
        <v>49</v>
      </c>
      <c r="P8" s="59" t="s">
        <v>50</v>
      </c>
    </row>
    <row r="9" spans="1:16" s="2" customFormat="1" ht="47.25" customHeight="1">
      <c r="A9" s="147" t="s">
        <v>0</v>
      </c>
      <c r="B9" s="147" t="s">
        <v>19</v>
      </c>
      <c r="C9" s="147" t="s">
        <v>70</v>
      </c>
      <c r="D9" s="147"/>
      <c r="E9" s="147"/>
      <c r="F9" s="147" t="s">
        <v>21</v>
      </c>
      <c r="G9" s="147"/>
      <c r="H9" s="147"/>
      <c r="K9" s="65"/>
      <c r="L9" s="60">
        <v>1</v>
      </c>
      <c r="M9" s="60">
        <v>2</v>
      </c>
      <c r="N9" s="60"/>
      <c r="O9" s="60">
        <v>3</v>
      </c>
      <c r="P9" s="60">
        <v>4</v>
      </c>
    </row>
    <row r="10" spans="1:16" s="2" customFormat="1" ht="60" customHeight="1">
      <c r="A10" s="147"/>
      <c r="B10" s="147"/>
      <c r="C10" s="16" t="s">
        <v>14</v>
      </c>
      <c r="D10" s="16" t="s">
        <v>15</v>
      </c>
      <c r="E10" s="16" t="s">
        <v>23</v>
      </c>
      <c r="F10" s="16" t="s">
        <v>14</v>
      </c>
      <c r="G10" s="16" t="s">
        <v>15</v>
      </c>
      <c r="H10" s="16" t="s">
        <v>23</v>
      </c>
      <c r="K10" s="66"/>
      <c r="L10" s="61" t="s">
        <v>52</v>
      </c>
      <c r="M10" s="161" t="s">
        <v>53</v>
      </c>
      <c r="N10" s="158"/>
      <c r="O10" s="103">
        <v>2049</v>
      </c>
      <c r="P10" s="104">
        <v>19878.84</v>
      </c>
    </row>
    <row r="11" spans="1:16" s="5" customFormat="1" ht="33" customHeight="1">
      <c r="A11" s="150" t="s">
        <v>1</v>
      </c>
      <c r="B11" s="4" t="s">
        <v>24</v>
      </c>
      <c r="C11" s="38">
        <f>O10+O11</f>
        <v>3202</v>
      </c>
      <c r="D11" s="39">
        <f>O15+O16</f>
        <v>20</v>
      </c>
      <c r="E11" s="32"/>
      <c r="F11" s="33">
        <f>P10+P11</f>
        <v>30857.55</v>
      </c>
      <c r="G11" s="33">
        <f>P15+P16</f>
        <v>188.5</v>
      </c>
      <c r="H11" s="33"/>
      <c r="K11" s="66"/>
      <c r="L11" s="61" t="s">
        <v>54</v>
      </c>
      <c r="M11" s="162"/>
      <c r="N11" s="159"/>
      <c r="O11" s="105">
        <v>1153</v>
      </c>
      <c r="P11" s="106">
        <v>10978.71</v>
      </c>
    </row>
    <row r="12" spans="1:16" s="5" customFormat="1" ht="30.75" customHeight="1">
      <c r="A12" s="150"/>
      <c r="B12" s="4" t="s">
        <v>25</v>
      </c>
      <c r="C12" s="38">
        <f>O10</f>
        <v>2049</v>
      </c>
      <c r="D12" s="39">
        <f>O15</f>
        <v>0</v>
      </c>
      <c r="E12" s="32"/>
      <c r="F12" s="40">
        <f>P10</f>
        <v>19878.84</v>
      </c>
      <c r="G12" s="33">
        <f>P15</f>
        <v>0</v>
      </c>
      <c r="H12" s="33"/>
      <c r="K12" s="66"/>
      <c r="L12" s="61" t="s">
        <v>55</v>
      </c>
      <c r="M12" s="162"/>
      <c r="N12" s="159"/>
      <c r="O12" s="107">
        <v>572</v>
      </c>
      <c r="P12" s="108">
        <v>22535.878</v>
      </c>
    </row>
    <row r="13" spans="1:16" s="5" customFormat="1" ht="41.25" customHeight="1">
      <c r="A13" s="150" t="s">
        <v>2</v>
      </c>
      <c r="B13" s="4" t="s">
        <v>26</v>
      </c>
      <c r="C13" s="39">
        <f>O12</f>
        <v>572</v>
      </c>
      <c r="D13" s="39">
        <f>O17</f>
        <v>31</v>
      </c>
      <c r="E13" s="32"/>
      <c r="F13" s="33">
        <f>P12</f>
        <v>22535.878</v>
      </c>
      <c r="G13" s="33">
        <f>P17</f>
        <v>3473</v>
      </c>
      <c r="H13" s="33"/>
      <c r="K13" s="66"/>
      <c r="L13" s="61" t="s">
        <v>56</v>
      </c>
      <c r="M13" s="162"/>
      <c r="N13" s="159"/>
      <c r="O13" s="109">
        <v>84</v>
      </c>
      <c r="P13" s="110">
        <v>24632.21</v>
      </c>
    </row>
    <row r="14" spans="1:16" s="5" customFormat="1" ht="36.75" customHeight="1">
      <c r="A14" s="150"/>
      <c r="B14" s="4" t="s">
        <v>27</v>
      </c>
      <c r="C14" s="90">
        <v>4</v>
      </c>
      <c r="D14" s="90">
        <v>1</v>
      </c>
      <c r="E14" s="90"/>
      <c r="F14" s="40">
        <v>189</v>
      </c>
      <c r="G14" s="40">
        <v>145</v>
      </c>
      <c r="H14" s="118"/>
      <c r="K14" s="66"/>
      <c r="L14" s="61" t="s">
        <v>57</v>
      </c>
      <c r="M14" s="163"/>
      <c r="N14" s="159"/>
      <c r="O14" s="107">
        <v>9</v>
      </c>
      <c r="P14" s="111">
        <v>62035.58</v>
      </c>
    </row>
    <row r="15" spans="1:16" s="5" customFormat="1" ht="38.25" customHeight="1">
      <c r="A15" s="150" t="s">
        <v>3</v>
      </c>
      <c r="B15" s="4" t="s">
        <v>28</v>
      </c>
      <c r="C15" s="39">
        <f>O13</f>
        <v>84</v>
      </c>
      <c r="D15" s="39">
        <f>O18</f>
        <v>50</v>
      </c>
      <c r="E15" s="39"/>
      <c r="F15" s="33">
        <f>P13</f>
        <v>24632.21</v>
      </c>
      <c r="G15" s="33">
        <f>P18</f>
        <v>18883</v>
      </c>
      <c r="H15" s="33"/>
      <c r="K15" s="66"/>
      <c r="L15" s="61" t="s">
        <v>52</v>
      </c>
      <c r="M15" s="161" t="s">
        <v>58</v>
      </c>
      <c r="N15" s="159"/>
      <c r="O15" s="74"/>
      <c r="P15" s="74"/>
    </row>
    <row r="16" spans="1:16" s="5" customFormat="1" ht="42" customHeight="1">
      <c r="A16" s="150"/>
      <c r="B16" s="4" t="s">
        <v>29</v>
      </c>
      <c r="C16" s="32"/>
      <c r="D16" s="32"/>
      <c r="E16" s="32"/>
      <c r="F16" s="33"/>
      <c r="G16" s="33"/>
      <c r="H16" s="33"/>
      <c r="K16" s="66"/>
      <c r="L16" s="61" t="s">
        <v>54</v>
      </c>
      <c r="M16" s="162"/>
      <c r="N16" s="159"/>
      <c r="O16" s="107">
        <v>20</v>
      </c>
      <c r="P16" s="112">
        <v>188.5</v>
      </c>
    </row>
    <row r="17" spans="1:16" s="5" customFormat="1" ht="55.5" customHeight="1">
      <c r="A17" s="150" t="s">
        <v>30</v>
      </c>
      <c r="B17" s="4" t="s">
        <v>31</v>
      </c>
      <c r="C17" s="39">
        <f>O14-C19</f>
        <v>9</v>
      </c>
      <c r="D17" s="39">
        <f>O19-D19</f>
        <v>40</v>
      </c>
      <c r="E17" s="39">
        <f>O20-E19</f>
        <v>13</v>
      </c>
      <c r="F17" s="33">
        <f>P14-F19</f>
        <v>62035.58</v>
      </c>
      <c r="G17" s="33">
        <f>P19-G19</f>
        <v>60303.66</v>
      </c>
      <c r="H17" s="33">
        <f>P20-H19</f>
        <v>14807</v>
      </c>
      <c r="K17" s="66"/>
      <c r="L17" s="61" t="s">
        <v>55</v>
      </c>
      <c r="M17" s="162"/>
      <c r="N17" s="159"/>
      <c r="O17" s="71">
        <v>31</v>
      </c>
      <c r="P17" s="75">
        <v>3473</v>
      </c>
    </row>
    <row r="18" spans="1:16" s="5" customFormat="1" ht="39" customHeight="1">
      <c r="A18" s="150"/>
      <c r="B18" s="4" t="s">
        <v>29</v>
      </c>
      <c r="C18" s="25"/>
      <c r="D18" s="25"/>
      <c r="E18" s="25"/>
      <c r="F18" s="25"/>
      <c r="G18" s="25"/>
      <c r="H18" s="25"/>
      <c r="K18" s="66"/>
      <c r="L18" s="61" t="s">
        <v>56</v>
      </c>
      <c r="M18" s="162"/>
      <c r="N18" s="159"/>
      <c r="O18" s="72">
        <v>50</v>
      </c>
      <c r="P18" s="73">
        <v>18883</v>
      </c>
    </row>
    <row r="19" spans="1:16" s="5" customFormat="1" ht="44.25" customHeight="1">
      <c r="A19" s="150" t="s">
        <v>32</v>
      </c>
      <c r="B19" s="4" t="s">
        <v>33</v>
      </c>
      <c r="C19" s="25"/>
      <c r="D19" s="25"/>
      <c r="E19" s="25"/>
      <c r="F19" s="25"/>
      <c r="G19" s="25"/>
      <c r="H19" s="25"/>
      <c r="K19" s="66"/>
      <c r="L19" s="61" t="s">
        <v>57</v>
      </c>
      <c r="M19" s="163"/>
      <c r="N19" s="159"/>
      <c r="O19" s="71">
        <v>40</v>
      </c>
      <c r="P19" s="76">
        <v>60303.66</v>
      </c>
    </row>
    <row r="20" spans="1:16" s="5" customFormat="1" ht="38.25" customHeight="1">
      <c r="A20" s="150"/>
      <c r="B20" s="4" t="s">
        <v>29</v>
      </c>
      <c r="C20" s="25"/>
      <c r="D20" s="25"/>
      <c r="E20" s="25"/>
      <c r="F20" s="25"/>
      <c r="G20" s="25"/>
      <c r="H20" s="25"/>
      <c r="K20" s="67"/>
      <c r="L20" s="62" t="s">
        <v>57</v>
      </c>
      <c r="M20" s="63" t="s">
        <v>59</v>
      </c>
      <c r="N20" s="160"/>
      <c r="O20" s="72">
        <v>13</v>
      </c>
      <c r="P20" s="70">
        <v>14807</v>
      </c>
    </row>
    <row r="21" spans="1:21" s="5" customFormat="1" ht="48" customHeight="1">
      <c r="A21" s="3" t="s">
        <v>34</v>
      </c>
      <c r="B21" s="4" t="s">
        <v>35</v>
      </c>
      <c r="C21" s="25"/>
      <c r="D21" s="25"/>
      <c r="E21" s="25"/>
      <c r="F21" s="25"/>
      <c r="G21" s="25"/>
      <c r="H21" s="25"/>
      <c r="K21" s="67"/>
      <c r="L21" s="62" t="s">
        <v>71</v>
      </c>
      <c r="M21" s="62"/>
      <c r="N21" s="62"/>
      <c r="O21" s="71"/>
      <c r="P21" s="87"/>
      <c r="T21" s="87"/>
      <c r="U21" s="87"/>
    </row>
    <row r="22" spans="11:16" ht="12.75">
      <c r="K22" s="69"/>
      <c r="L22" s="64"/>
      <c r="M22" s="64"/>
      <c r="N22" s="64"/>
      <c r="O22" s="77"/>
      <c r="P22" s="78"/>
    </row>
    <row r="23" spans="1:16" s="10" customFormat="1" ht="39" customHeight="1">
      <c r="A23" s="9" t="s">
        <v>36</v>
      </c>
      <c r="B23" s="146" t="s">
        <v>37</v>
      </c>
      <c r="C23" s="146"/>
      <c r="D23" s="146"/>
      <c r="E23" s="146"/>
      <c r="F23" s="146"/>
      <c r="G23" s="146"/>
      <c r="H23" s="146"/>
      <c r="K23" s="68"/>
      <c r="L23" s="62" t="s">
        <v>60</v>
      </c>
      <c r="M23" s="62"/>
      <c r="N23" s="62"/>
      <c r="O23" s="71"/>
      <c r="P23" s="71"/>
    </row>
    <row r="24" spans="2:16" s="10" customFormat="1" ht="17.25" customHeight="1">
      <c r="B24" s="6"/>
      <c r="C24" s="6"/>
      <c r="D24" s="6"/>
      <c r="E24" s="6"/>
      <c r="F24" s="6"/>
      <c r="G24" s="6"/>
      <c r="H24" s="6"/>
      <c r="K24" s="68"/>
      <c r="L24" s="64" t="s">
        <v>61</v>
      </c>
      <c r="M24" s="64"/>
      <c r="N24" s="64"/>
      <c r="O24" s="77">
        <v>4021</v>
      </c>
      <c r="P24" s="78">
        <v>237716.378</v>
      </c>
    </row>
    <row r="25" spans="1:13" s="10" customFormat="1" ht="149.25" customHeight="1">
      <c r="A25" s="9" t="s">
        <v>41</v>
      </c>
      <c r="B25" s="146" t="s">
        <v>39</v>
      </c>
      <c r="C25" s="146"/>
      <c r="D25" s="146"/>
      <c r="E25" s="146"/>
      <c r="F25" s="146"/>
      <c r="G25" s="146"/>
      <c r="H25" s="146"/>
      <c r="K25" s="68"/>
      <c r="M25"/>
    </row>
    <row r="26" spans="11:13" s="10" customFormat="1" ht="15">
      <c r="K26" s="68"/>
      <c r="M26"/>
    </row>
    <row r="27" s="10" customFormat="1" ht="15">
      <c r="M27"/>
    </row>
    <row r="28" s="10" customFormat="1" ht="15">
      <c r="M28"/>
    </row>
    <row r="29" s="10" customFormat="1" ht="15">
      <c r="M29"/>
    </row>
    <row r="30" s="10" customFormat="1" ht="15">
      <c r="M30"/>
    </row>
    <row r="31" s="10" customFormat="1" ht="15">
      <c r="M31"/>
    </row>
    <row r="32" s="10" customFormat="1" ht="15">
      <c r="M32"/>
    </row>
    <row r="33" s="10" customFormat="1" ht="15">
      <c r="M33"/>
    </row>
    <row r="34" s="10" customFormat="1" ht="15">
      <c r="M34"/>
    </row>
    <row r="35" s="10" customFormat="1" ht="15">
      <c r="M35"/>
    </row>
    <row r="36" s="10" customFormat="1" ht="15">
      <c r="M36"/>
    </row>
    <row r="37" s="10" customFormat="1" ht="15">
      <c r="M37"/>
    </row>
  </sheetData>
  <sheetProtection/>
  <mergeCells count="21">
    <mergeCell ref="N6:P6"/>
    <mergeCell ref="N10:N20"/>
    <mergeCell ref="M10:M14"/>
    <mergeCell ref="A17:A18"/>
    <mergeCell ref="A7:H7"/>
    <mergeCell ref="C9:E9"/>
    <mergeCell ref="B9:B10"/>
    <mergeCell ref="M15:M19"/>
    <mergeCell ref="K6:K8"/>
    <mergeCell ref="B25:H25"/>
    <mergeCell ref="A19:A20"/>
    <mergeCell ref="B23:H23"/>
    <mergeCell ref="A11:A12"/>
    <mergeCell ref="A13:A14"/>
    <mergeCell ref="N7:P7"/>
    <mergeCell ref="G2:H2"/>
    <mergeCell ref="G3:H3"/>
    <mergeCell ref="A9:A10"/>
    <mergeCell ref="A15:A16"/>
    <mergeCell ref="A6:H6"/>
    <mergeCell ref="F9:H9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</dc:creator>
  <cp:keywords/>
  <dc:description/>
  <cp:lastModifiedBy>Гамолин Владимир Александрович</cp:lastModifiedBy>
  <cp:lastPrinted>2020-07-16T05:37:57Z</cp:lastPrinted>
  <dcterms:created xsi:type="dcterms:W3CDTF">2013-08-12T22:30:04Z</dcterms:created>
  <dcterms:modified xsi:type="dcterms:W3CDTF">2023-10-03T01:49:30Z</dcterms:modified>
  <cp:category/>
  <cp:version/>
  <cp:contentType/>
  <cp:contentStatus/>
</cp:coreProperties>
</file>