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909" activeTab="3"/>
  </bookViews>
  <sheets>
    <sheet name="приложение 2." sheetId="1" r:id="rId1"/>
    <sheet name="приложение 3." sheetId="2" r:id="rId2"/>
    <sheet name="приложение 4" sheetId="3" r:id="rId3"/>
    <sheet name="приложение 5" sheetId="4" r:id="rId4"/>
  </sheets>
  <externalReferences>
    <externalReference r:id="rId7"/>
  </externalReferences>
  <definedNames>
    <definedName name="Количество_жил">'[1]вспомогательная таблица'!$K$5:$K$6</definedName>
    <definedName name="_xlnm.Print_Area" localSheetId="0">'приложение 2.'!$A$1:$E$17</definedName>
    <definedName name="_xlnm.Print_Area" localSheetId="1">'приложение 3.'!$A$1:$E$19</definedName>
    <definedName name="_xlnm.Print_Area" localSheetId="2">'приложение 4'!$A$1:$K$25</definedName>
    <definedName name="_xlnm.Print_Area" localSheetId="3">'приложение 5'!$A$1:$H$25</definedName>
  </definedNames>
  <calcPr fullCalcOnLoad="1"/>
</workbook>
</file>

<file path=xl/sharedStrings.xml><?xml version="1.0" encoding="utf-8"?>
<sst xmlns="http://schemas.openxmlformats.org/spreadsheetml/2006/main" count="627" uniqueCount="353">
  <si>
    <t>№ п/п</t>
  </si>
  <si>
    <t>1.</t>
  </si>
  <si>
    <t>2.</t>
  </si>
  <si>
    <t>3.</t>
  </si>
  <si>
    <t>ФАКТИЧЕСКИЕ СРЕДНИЕ ДАННЫЕ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</si>
  <si>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</si>
  <si>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</si>
  <si>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</si>
  <si>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мощности построенных объектов за 3 предыдущих года по каждому мероприятию</t>
  </si>
  <si>
    <t>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</si>
  <si>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</si>
  <si>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</si>
  <si>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</si>
  <si>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</si>
  <si>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</si>
  <si>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</si>
  <si>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Строительство воздушных линий электропередачи: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</si>
  <si>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</si>
  <si>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</si>
  <si>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</si>
  <si>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</si>
  <si>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</si>
  <si>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</si>
  <si>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</si>
  <si>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всего,  в том числе</t>
  </si>
  <si>
    <t>льготная категория *</t>
  </si>
  <si>
    <t>От 15 до 150 кВт - всего,  в том числе</t>
  </si>
  <si>
    <t>льготная категория **</t>
  </si>
  <si>
    <t>От 150 кВт до 670 кВт - всего, в том числе</t>
  </si>
  <si>
    <t>по индивидуальному проекту</t>
  </si>
  <si>
    <t>4.</t>
  </si>
  <si>
    <t>От 670 кВт до 8900 кВт - всего, в том числе</t>
  </si>
  <si>
    <t>5.</t>
  </si>
  <si>
    <t>От 8900 кВт - всего, в том числе</t>
  </si>
  <si>
    <t>6.</t>
  </si>
  <si>
    <t>Объекты 
генерации</t>
  </si>
  <si>
    <t>* -</t>
  </si>
  <si>
    <t>Заявители, оплачивающие технологическое присоединение своих энергопринимающих устройств в размере не более 550 рублей.</t>
  </si>
  <si>
    <r>
      <t>* *</t>
    </r>
    <r>
      <rPr>
        <sz val="13"/>
        <color indexed="8"/>
        <rFont val="Times New Roman"/>
        <family val="1"/>
      </rPr>
      <t>-</t>
    </r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</si>
  <si>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</si>
  <si>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 
за текущий год</t>
  </si>
  <si>
    <r>
      <t xml:space="preserve">* </t>
    </r>
    <r>
      <rPr>
        <sz val="11"/>
        <color indexed="8"/>
        <rFont val="Calibri"/>
        <family val="2"/>
      </rPr>
      <t>*</t>
    </r>
    <r>
      <rPr>
        <sz val="11"/>
        <color indexed="8"/>
        <rFont val="Times New Roman"/>
        <family val="1"/>
      </rPr>
      <t>-</t>
    </r>
  </si>
  <si>
    <t>Фактические расходы на строительство подстанций за 3 предыдущих года
(тыс. рублей)</t>
  </si>
  <si>
    <t>Объем мощности,введенной в основные фонды за 3 предыдущих года (кВт)</t>
  </si>
  <si>
    <t>о фактических средних данных о присоединенных объемах максимальной мощности за 3 предыдущих года по каждому мероприятию</t>
  </si>
  <si>
    <t>мероприятия</t>
  </si>
  <si>
    <t>Наименование категории присоединения</t>
  </si>
  <si>
    <t>U, кВ</t>
  </si>
  <si>
    <t>Заключено ДТП в выбранном периоде</t>
  </si>
  <si>
    <t>шт</t>
  </si>
  <si>
    <t>на общую мощность (N) кВт</t>
  </si>
  <si>
    <t>на общую сумму, тыс. руб</t>
  </si>
  <si>
    <t>до 15 кВт включительно, льготники</t>
  </si>
  <si>
    <t>0,22 -0,4</t>
  </si>
  <si>
    <t>до 15 кВт включительно</t>
  </si>
  <si>
    <t>от 15 до 150 кВт включительно</t>
  </si>
  <si>
    <t>от 150 до 670 кВт</t>
  </si>
  <si>
    <t>от 670 кВт</t>
  </si>
  <si>
    <t>6-10</t>
  </si>
  <si>
    <t>35-110</t>
  </si>
  <si>
    <t>заявки без напряжения</t>
  </si>
  <si>
    <t>В С Е Г О</t>
  </si>
  <si>
    <t>ПС Томь 35/10</t>
  </si>
  <si>
    <t>Дата</t>
  </si>
  <si>
    <t>Номер</t>
  </si>
  <si>
    <t>РЭС</t>
  </si>
  <si>
    <t>Кол-во поданных заявок на ТПр</t>
  </si>
  <si>
    <t>Приложение № 2</t>
  </si>
  <si>
    <t xml:space="preserve">к стандартам раскрытия информации субъектами оптового и розничных
рынков электрической энергии </t>
  </si>
  <si>
    <t>(в ред. Постановления Правительства РФ от 30.01.2019 № 64)</t>
  </si>
  <si>
    <t>Приложение № 3</t>
  </si>
  <si>
    <t>Приложение № 4</t>
  </si>
  <si>
    <t>Приложение № 5</t>
  </si>
  <si>
    <t>35 кВ и выше</t>
  </si>
  <si>
    <t>Количество заявок (штук)</t>
  </si>
  <si>
    <t>сыше 8900</t>
  </si>
  <si>
    <t>ном. п/п</t>
  </si>
  <si>
    <t>Документ</t>
  </si>
  <si>
    <t>Заказчик</t>
  </si>
  <si>
    <t>Объект / Адрес</t>
  </si>
  <si>
    <t>Договор</t>
  </si>
  <si>
    <t>Сумма договора</t>
  </si>
  <si>
    <t>Дата заключения ДТП</t>
  </si>
  <si>
    <t>Категория надежности</t>
  </si>
  <si>
    <t>Исполнитель</t>
  </si>
  <si>
    <t>Источник питания</t>
  </si>
  <si>
    <t>Нагрузка, кВт</t>
  </si>
  <si>
    <t>ПС Новотроицкая 35/10</t>
  </si>
  <si>
    <t>ПС Промышленная 35/10</t>
  </si>
  <si>
    <t>Славянское ООО</t>
  </si>
  <si>
    <t>ПС Сковородино 220/110/35/10</t>
  </si>
  <si>
    <t>Свободненская больница ГБУЗ Амурской области</t>
  </si>
  <si>
    <t>ПС Городская 35/10</t>
  </si>
  <si>
    <t>Зейский Государственный Природный заповедник ФГБУ</t>
  </si>
  <si>
    <t>Фактические расходы (тыс. руб.)</t>
  </si>
  <si>
    <t>Мощность, кВт</t>
  </si>
  <si>
    <t>№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</si>
  <si>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</si>
  <si>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1-20 кВ</t>
  </si>
  <si>
    <t>0.4 кВ</t>
  </si>
  <si>
    <t>ВЛ</t>
  </si>
  <si>
    <t>КЛ</t>
  </si>
  <si>
    <t>напряжение</t>
  </si>
  <si>
    <t>длина, км</t>
  </si>
  <si>
    <t>мощность, кВт</t>
  </si>
  <si>
    <t>из сводных таблиц к МУ</t>
  </si>
  <si>
    <t>на 01.09.2021</t>
  </si>
  <si>
    <t>6-10=2</t>
  </si>
  <si>
    <t>0.4=0</t>
  </si>
  <si>
    <t>Заявка на технологическое присоединение AS0000004701 от 12.08.2021 13:00:18</t>
  </si>
  <si>
    <t>Временное технологическое присоединение, Промышленность и связь</t>
  </si>
  <si>
    <t>СтройКом ООО</t>
  </si>
  <si>
    <t xml:space="preserve">Юр. лицо, </t>
  </si>
  <si>
    <t>Передвижной вагончик, Амурская обл, Михайловский р-н, Поярково с, Амурская ул (кадастровый № земельного участка 28:18:010128:198)</t>
  </si>
  <si>
    <t>12.08.2021</t>
  </si>
  <si>
    <t>18.08.2021</t>
  </si>
  <si>
    <t>ПС Поярково 110/35/10</t>
  </si>
  <si>
    <t>10, Село</t>
  </si>
  <si>
    <t>Договор №4701/21-ТП от 31.08.21</t>
  </si>
  <si>
    <t>31.08.2021</t>
  </si>
  <si>
    <t>21.09.2021</t>
  </si>
  <si>
    <t>Проблемный по вине контрагента</t>
  </si>
  <si>
    <t>Проблемный по вине заявителя</t>
  </si>
  <si>
    <t>Заявка на технологическое присоединение AS0000004526 от 04.08.2021 12:32:14</t>
  </si>
  <si>
    <t>Новое присоединение, Административные сооружения</t>
  </si>
  <si>
    <t>Зинков Н.П.ИП</t>
  </si>
  <si>
    <t>Производственное здание, Амурская обл, Зея, пер.Пионерсикй, дом № 4, корпус А</t>
  </si>
  <si>
    <t>04.08.2021</t>
  </si>
  <si>
    <t>05.08.2021</t>
  </si>
  <si>
    <t>ПС Речная 35/10</t>
  </si>
  <si>
    <t>0, Город</t>
  </si>
  <si>
    <t>Договор-счет №4526/21-ТП от 19.08.21</t>
  </si>
  <si>
    <t>20.08.2021</t>
  </si>
  <si>
    <t>01.10.2021</t>
  </si>
  <si>
    <t>Текущий договор</t>
  </si>
  <si>
    <t>Текущий</t>
  </si>
  <si>
    <t>Заявка на технологическое присоединение AS0000004177 от 20.07.2021 10:37:31</t>
  </si>
  <si>
    <t>Увеличение присоединенной мощности, Бытовые и иные нужды, не связанные с осуществлением предпринимательской деятельности</t>
  </si>
  <si>
    <t>БСИ ДВО РАН</t>
  </si>
  <si>
    <t>склад, Амурская обл, Игнатьевское ш, 2-й км, Благовещенск, Игнатьевское шоссе, дом № 2-й км, корпус склад</t>
  </si>
  <si>
    <t>20.07.2021</t>
  </si>
  <si>
    <t>ПС Кооперативная 110/10</t>
  </si>
  <si>
    <t>1, Город</t>
  </si>
  <si>
    <t>Договор-счет №4177/21-ТП от 30.07.21</t>
  </si>
  <si>
    <t>03.08.2021</t>
  </si>
  <si>
    <t>14.09.2021</t>
  </si>
  <si>
    <t>Заявка на технологическое присоединение AS0000003592 от 24.06.2021 10:19:56</t>
  </si>
  <si>
    <t>Изменение схемы присоединения или категории надежности электроснабжения, Торговая</t>
  </si>
  <si>
    <t>АТР АО</t>
  </si>
  <si>
    <t>Нежилое здание, Амурская обл, Бурейский, Новобурейский, Советская, дом № 57</t>
  </si>
  <si>
    <t>24.06.2021</t>
  </si>
  <si>
    <t>ПС Бурейск 110/35/6</t>
  </si>
  <si>
    <t>20, Город</t>
  </si>
  <si>
    <t>Договор-счет №3592/21-ТП от 07.07.21</t>
  </si>
  <si>
    <t>13.07.2021</t>
  </si>
  <si>
    <t>13.01.2022</t>
  </si>
  <si>
    <t>Заявка на технологическое присоединение AS0000003531 от 22.06.2021 11:56:56</t>
  </si>
  <si>
    <t>Новое присоединение, Бытовые и иные нужды, не связанные с осуществлением предпринимательской деятельности</t>
  </si>
  <si>
    <t>ИСИДОР ООО</t>
  </si>
  <si>
    <t>Жилой дом, 675000, Амурская обл, Благовещенский район, с. Чигири, к.н. 28:10:013004:597</t>
  </si>
  <si>
    <t>22.06.2021</t>
  </si>
  <si>
    <t>ПС Кирпичная 110/10</t>
  </si>
  <si>
    <t>30, Село</t>
  </si>
  <si>
    <t>Договор-счет №3531/21-ТП от 05.07.21</t>
  </si>
  <si>
    <t>06.07.2021</t>
  </si>
  <si>
    <t>06.01.2022</t>
  </si>
  <si>
    <t>Заявка на технологическое присоединение AS0000003529 от 22.06.2021 11:55:21</t>
  </si>
  <si>
    <t>Земельный участок, Амурская обл, Чигири, к.н. 28:10:013004:604</t>
  </si>
  <si>
    <t>02.07.2021</t>
  </si>
  <si>
    <t>Договор-счет №3529/21-ТП от 05.07.21</t>
  </si>
  <si>
    <t>Заявка на технологическое присоединение AS0000003530 от 22.06.2021 11:56:16</t>
  </si>
  <si>
    <t>Жилой дом, 675000, Амурская обл, Благовещенский район, с. Чигири, 28:10:013004:626</t>
  </si>
  <si>
    <t>50, Село</t>
  </si>
  <si>
    <t>Договор-счет №3530/21-ТП от 05.07.21</t>
  </si>
  <si>
    <t>Заявка на технологическое присоединение AS0000003285 от 10.06.2021 11:43:43</t>
  </si>
  <si>
    <t>Новое присоединение, Социальные объекты</t>
  </si>
  <si>
    <t>Лечебный корпус ГБУЗ АО "Свободненская больница", Амурская обл, город Свободный, улица Луговая, дом № 5</t>
  </si>
  <si>
    <t>10.06.2021</t>
  </si>
  <si>
    <t>ПС Пера 35/10</t>
  </si>
  <si>
    <t>Договор-счет №3285/21-ТП от 24.06.21</t>
  </si>
  <si>
    <t>30.06.2021</t>
  </si>
  <si>
    <t>30.12.2021</t>
  </si>
  <si>
    <t>Заявка на технологическое присоединение AS0000003202 от 07.06.2021 17:00:41</t>
  </si>
  <si>
    <t>Увеличение присоединенной мощности, Торговая</t>
  </si>
  <si>
    <t>Престиж ООО</t>
  </si>
  <si>
    <t>Магазин, Амурская обл, Зейский район, с. Овсянка, Набережная, дом № 100</t>
  </si>
  <si>
    <t>07.06.2021</t>
  </si>
  <si>
    <t>ПС Овсянка 35/10</t>
  </si>
  <si>
    <t>15, Село</t>
  </si>
  <si>
    <t>Договор-счет №3202/21-ТП от 22.06.21</t>
  </si>
  <si>
    <t>23.06.2021</t>
  </si>
  <si>
    <t>23.12.2021</t>
  </si>
  <si>
    <t>Заявка на технологическое присоединение AS0000003092 от 02.06.2021 11:13:50</t>
  </si>
  <si>
    <t>Новое присоединение, Промышленность и связь</t>
  </si>
  <si>
    <t>Аляска ООО</t>
  </si>
  <si>
    <t>Земельный участок по ул. Театральная 430, Амурская обл, Благовещенск, Театральная, дом № 430</t>
  </si>
  <si>
    <t>02.06.2021</t>
  </si>
  <si>
    <t>17.06.2021</t>
  </si>
  <si>
    <t>ПС Астрахановка 35/10</t>
  </si>
  <si>
    <t>435, Город</t>
  </si>
  <si>
    <t>Договор-счет №3092/21-ТП от 29.06.21</t>
  </si>
  <si>
    <t>29.06.2021</t>
  </si>
  <si>
    <t>29.06.2022</t>
  </si>
  <si>
    <t>Заявка на технологическое присоединение AS0000002923 от 26.05.2021 10:05:02</t>
  </si>
  <si>
    <t>жилой дом, Амурская обл, Чигири, к.н. 28:10:013004:600</t>
  </si>
  <si>
    <t>26.05.2021</t>
  </si>
  <si>
    <t>35, Село</t>
  </si>
  <si>
    <t>Договор-счет №2923/21-ТП от 09.06.21</t>
  </si>
  <si>
    <t>09.06.2021</t>
  </si>
  <si>
    <t>09.12.2021</t>
  </si>
  <si>
    <t>Заявка на технологическое присоединение AS0000002764 от 20.05.2021 15:02:09</t>
  </si>
  <si>
    <t>Увеличение присоединенной мощности, Социальные объекты</t>
  </si>
  <si>
    <t>Белогорская  больница  ГАУЗ Амурской области</t>
  </si>
  <si>
    <t>Здание инфекционного отделения, 676853, Амурская обл, Белогорск г, Новая ул, дом № 30</t>
  </si>
  <si>
    <t>20.05.2021</t>
  </si>
  <si>
    <t>ПС Коммунальная 35/10</t>
  </si>
  <si>
    <t>23, Город</t>
  </si>
  <si>
    <t>Договор-счет №2764/21-ТП от 26.05.21</t>
  </si>
  <si>
    <t>01.06.2021</t>
  </si>
  <si>
    <t>01.12.2021</t>
  </si>
  <si>
    <t>Заявка на технологическое присоединение AS0000002563 от 17.05.2021 8:23:50</t>
  </si>
  <si>
    <t>Региональное отделение ДОСААФ России Амурской области</t>
  </si>
  <si>
    <t>ДОМ ДЛЯ СТРЕЛКОВ, Амурская обл, г. Благовещенск, шоссе Новотроицкое, дом № 14 км</t>
  </si>
  <si>
    <t>17.05.2021</t>
  </si>
  <si>
    <t>487, Город</t>
  </si>
  <si>
    <t>Договор-счет №2563/21-ТП от 31.05.21</t>
  </si>
  <si>
    <t>01.06.2022</t>
  </si>
  <si>
    <t>Заявка на технологическое присоединение AS0000002436 от 12.05.2021 11:53:03</t>
  </si>
  <si>
    <t>магазин, Амурская обл, Зея, Мухина, дом № 206</t>
  </si>
  <si>
    <t>12.05.2021</t>
  </si>
  <si>
    <t>13, Город</t>
  </si>
  <si>
    <t>Договор-счет №2436/21-ТП от 26.05.21</t>
  </si>
  <si>
    <t>27.05.2021</t>
  </si>
  <si>
    <t>27.11.2021</t>
  </si>
  <si>
    <t>Заявка на технологическое присоединение AS0000002450 от 12.05.2021 16:25:04</t>
  </si>
  <si>
    <t>Авто Центр Самарагд ООО</t>
  </si>
  <si>
    <t>Производственая база, Амурская обл, Благовещенский, с. Чигири, 28:10:013002:65</t>
  </si>
  <si>
    <t>ПС Северная 110/10</t>
  </si>
  <si>
    <t>1, Село</t>
  </si>
  <si>
    <t>Договор-счет №2450/21-ТП от 24.05.21</t>
  </si>
  <si>
    <t>25.05.2021</t>
  </si>
  <si>
    <t>25.11.2021</t>
  </si>
  <si>
    <t>Заявка на технологическое присоединение AS0000002318 от 29.04.2021 11:12:51</t>
  </si>
  <si>
    <t>Временное технологическое присоединение, Бытовые и иные нужды, не связанные с осуществлением предпринимательской деятельности</t>
  </si>
  <si>
    <t>Участок Строительно-монтажных работ, 612, Амурская обл, Сковородинский район, Сковородино, Сурнина, дом № 5, корпус Б</t>
  </si>
  <si>
    <t>29.04.2021</t>
  </si>
  <si>
    <t>14.05.2021</t>
  </si>
  <si>
    <t>15, Город</t>
  </si>
  <si>
    <t>Договор №2318/21-ТП от 25.05.21</t>
  </si>
  <si>
    <t>16.06.2021</t>
  </si>
  <si>
    <t>Проблемный</t>
  </si>
  <si>
    <t>Заявка на технологическое присоединение AS0000002267 от 26.04.2021 16:10:35</t>
  </si>
  <si>
    <t>Новое присоединение, Торговая</t>
  </si>
  <si>
    <t>Амур-Транзит ООО</t>
  </si>
  <si>
    <t>Гостиничный комплекс, Амурская обл, Сковородинский, Район Ковали, 28:24:014100:1514</t>
  </si>
  <si>
    <t>26.04.2021</t>
  </si>
  <si>
    <t>03.06.2021</t>
  </si>
  <si>
    <t>ПС Промежуточная 35/10</t>
  </si>
  <si>
    <t>6 900, Село</t>
  </si>
  <si>
    <t>Договор-счет №2267/21-ТП от 18.06.21</t>
  </si>
  <si>
    <t>22.06.2022</t>
  </si>
  <si>
    <t>Заявка на технологическое присоединение AS0000002266 от 26.04.2021 15:45:33</t>
  </si>
  <si>
    <t>Многоквартирный жилой дом, Амурская обл, Сковородинский район, Сковородино, Сурнина</t>
  </si>
  <si>
    <t>Договор-счет №2266/21-ТП от 31.05.21</t>
  </si>
  <si>
    <t>Заявка на технологическое присоединение AS0000002230 от 22.04.2021 14:20:33</t>
  </si>
  <si>
    <t>Увеличение присоединенной мощности, Административные сооружения</t>
  </si>
  <si>
    <t>Контора, Амурская обл, Зея, Строительная, дом № 71</t>
  </si>
  <si>
    <t>22.04.2021</t>
  </si>
  <si>
    <t>Договор-счет №2230/21-ТП от 24.05.21</t>
  </si>
  <si>
    <t>26.11.2021</t>
  </si>
  <si>
    <t>Заявка на технологическое присоединение AS0000002013 от 14.04.2021 9:17:12</t>
  </si>
  <si>
    <t>Акопян С.С. ИП</t>
  </si>
  <si>
    <t>склад, Амурская обл, Благовещенск, СПУ -5, кадастровый номер 28:01:020004:263</t>
  </si>
  <si>
    <t>14.04.2021</t>
  </si>
  <si>
    <t>Договор-счет №2013/21-ТП от 27.04.21</t>
  </si>
  <si>
    <t>29.10.2021</t>
  </si>
  <si>
    <t>Заявка на технологическое присоединение AS0000001897 от 08.04.2021 14:43:06</t>
  </si>
  <si>
    <t>Богучануголь ООО</t>
  </si>
  <si>
    <t>Производственная база, Амурская обл, ЗПУ-8, Благовещенск, 28:01:030001:98</t>
  </si>
  <si>
    <t>19.08.2021</t>
  </si>
  <si>
    <t>08.04.2021</t>
  </si>
  <si>
    <t>09.04.2021</t>
  </si>
  <si>
    <t>Договор-счет №1897/21-ТП от 22.04.21</t>
  </si>
  <si>
    <t>23.04.2021</t>
  </si>
  <si>
    <t>23.08.2021</t>
  </si>
  <si>
    <t>Заявка на технологическое присоединение AS0000001821 от 06.04.2021 16:41:54</t>
  </si>
  <si>
    <t>Участок строительно монтажных работ, Амурская обл, Сковородинский район, Сковородино, Василевского</t>
  </si>
  <si>
    <t>06.04.2021</t>
  </si>
  <si>
    <t>150, Город</t>
  </si>
  <si>
    <t>Договор №1821/21-ТП от 16.04.21</t>
  </si>
  <si>
    <t>16.04.2021</t>
  </si>
  <si>
    <t>10.05.2021</t>
  </si>
  <si>
    <t>Завершен</t>
  </si>
  <si>
    <t>Завершенный</t>
  </si>
  <si>
    <t>Заявка на технологическое присоединение AS0000001699 от 01.04.2021 15:30:57</t>
  </si>
  <si>
    <t>Многоквартирный жилой дом, Амурская обл, Сковородинский район, Сковородино, Василевского</t>
  </si>
  <si>
    <t>01.04.2021</t>
  </si>
  <si>
    <t>130, Город</t>
  </si>
  <si>
    <t>Договор-счет №1699/21-ТП от 08.04.21</t>
  </si>
  <si>
    <t>08.10.2021</t>
  </si>
  <si>
    <t>Заявка на технологическое присоединение AS0000001021 от 03.03.2021 10:14:25</t>
  </si>
  <si>
    <t>Стройконсалт ООО</t>
  </si>
  <si>
    <t>Многоквартирный жилой дом, Амурская обл, Белогорск, Кирова, дом № 86</t>
  </si>
  <si>
    <t>03.03.2021</t>
  </si>
  <si>
    <t>34, Город</t>
  </si>
  <si>
    <t>Договор-счет №1021/21-ТП от 16.03.21</t>
  </si>
  <si>
    <t>17.03.2021</t>
  </si>
  <si>
    <t>17.09.2021</t>
  </si>
  <si>
    <t>Заявка на технологическое присоединение AS0000001036 от 03.03.2021 16:06:31</t>
  </si>
  <si>
    <t>Жилой многоквартирный дом с кадастровым номером 28:24:010813:1483, Амурская обл, Сковородинский район, Сковородино, Василевского</t>
  </si>
  <si>
    <t>Договор-счет №1036/21-ТП от 16.03.21</t>
  </si>
  <si>
    <t>25.03.2021</t>
  </si>
  <si>
    <t>25.09.2021</t>
  </si>
  <si>
    <t>Заявка на технологическое присоединение AS0000001005 от 02.03.2021 16:29:48</t>
  </si>
  <si>
    <t>Немиза ООО</t>
  </si>
  <si>
    <t>Магазин, Амурская обл, г. Шимановск, Орджоникидзе, дом № 29</t>
  </si>
  <si>
    <t>02.03.2021</t>
  </si>
  <si>
    <t>ПС Шимановск 220/35/10</t>
  </si>
  <si>
    <t>Договор-счет №1005/21-ТП от 17.03.21</t>
  </si>
  <si>
    <t>Заявка на технологическое присоединение AS0000000665 от 15.02.2021 12:02:55</t>
  </si>
  <si>
    <t>Стройсервис г.Свободного МКУ</t>
  </si>
  <si>
    <t>Скважина 29-248, в рамках ремонтно-восстановительных работ., Амурская обл, Свободный, Лесная</t>
  </si>
  <si>
    <t>15.02.2021</t>
  </si>
  <si>
    <t>Договор-счет №0665/21-ТП от 24.02.21</t>
  </si>
  <si>
    <t>20.11.2021</t>
  </si>
  <si>
    <t>Заявка на технологическое присоединение AS0000000674 от 15.02.2021 14:13:05</t>
  </si>
  <si>
    <t>Изменение схемы присоединения или категории надежности электроснабжения, Промышленность и связь</t>
  </si>
  <si>
    <t>Амурнефтепродукт-ННК  АО</t>
  </si>
  <si>
    <t>АЗС № 71 АО "ННК-Амурнефтепродукт", Амурская обл, Белогорск, Дорожная, дом № 3</t>
  </si>
  <si>
    <t>159, Город</t>
  </si>
  <si>
    <t>Договор-счет №0674/21-ТП от 25.02.21</t>
  </si>
  <si>
    <t>25.02.2021</t>
  </si>
  <si>
    <t>25.08.2021</t>
  </si>
  <si>
    <t>Заявка на технологическое присоединение AS0000000185 от 18.01.2021 19:04:09</t>
  </si>
  <si>
    <t>Агровектор ООО</t>
  </si>
  <si>
    <t>нежилое помещение, Амурская обл, Завитинский район, Завитинск, 24</t>
  </si>
  <si>
    <t>04.06.2021</t>
  </si>
  <si>
    <t>18.01.2021</t>
  </si>
  <si>
    <t>Договор-счет №0185/21-ТП от 29.01.21</t>
  </si>
  <si>
    <t>01.02.2021</t>
  </si>
  <si>
    <t>Заявка на технологическое присоединение AS0000000045 от 12.01.2021 11:23:28</t>
  </si>
  <si>
    <t>Звягольская А.И. ИП</t>
  </si>
  <si>
    <t>Магазин, Амурская обл, Свободный, Кузнечная,75-С.Лазо,58</t>
  </si>
  <si>
    <t>12.01.2021</t>
  </si>
  <si>
    <t>ПС Южная 35/10</t>
  </si>
  <si>
    <t>Договор-счет №0045/21-ТП от 26.01.21</t>
  </si>
  <si>
    <t>28.01.2021</t>
  </si>
  <si>
    <t>30.09.2021</t>
  </si>
  <si>
    <t>Заявка на технологическое присоединение AS0000004172 от 20.07.2021 9:48:52</t>
  </si>
  <si>
    <t>Антэк-груп ООО</t>
  </si>
  <si>
    <t>Производственная база "Антэк-Груп", Амурская обл, Бурейский р-н, Новобурейский, Лесная, напротив шиномонтажа с теплой стоянкой и постами ТО</t>
  </si>
  <si>
    <t>Договор-счет №4172/21-ТП от 02.08.21</t>
  </si>
  <si>
    <t>03.02.2022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</si>
</sst>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_-* #,##0\ _₽_-;\-* #,##0\ _₽_-;_-* &quot;-&quot;??\ _₽_-;_-@_-"/>
    <numFmt numFmtId="177" formatCode="_-* #,##0.0\ _₽_-;\-* #,##0.0\ _₽_-;_-* &quot;-&quot;?\ _₽_-;_-@_-"/>
    <numFmt numFmtId="178" formatCode="_-* #,##0.0\ _₽_-;\-* #,##0.0\ _₽_-;_-* &quot;-&quot;??\ _₽_-;_-@_-"/>
    <numFmt numFmtId="179" formatCode="#,##0.00_ ;\-#,##0.00\ "/>
    <numFmt numFmtId="180" formatCode="_-* #,##0.000\ _₽_-;\-* #,##0.000\ _₽_-;_-* &quot;-&quot;???\ _₽_-;_-@_-"/>
    <numFmt numFmtId="181" formatCode="0.000"/>
    <numFmt numFmtId="182" formatCode="_-* #,##0.00\ _₽_-;\-* #,##0.00\ _₽_-;_-* &quot;-&quot;?\ _₽_-;_-@_-"/>
    <numFmt numFmtId="183" formatCode="_-* #,##0.000\ _₽_-;\-* #,##0.000\ _₽_-;_-* &quot;-&quot;??\ _₽_-;_-@_-"/>
    <numFmt numFmtId="184" formatCode="#,##0.000"/>
    <numFmt numFmtId="185" formatCode="#,##0.0000"/>
    <numFmt numFmtId="186" formatCode="#,##0.00000"/>
    <numFmt numFmtId="187" formatCode="0.0000"/>
    <numFmt numFmtId="188" formatCode="0.0000000"/>
    <numFmt numFmtId="189" formatCode="0.00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000"/>
    <numFmt numFmtId="196" formatCode="[$-FC19]d\ mmmm\ yyyy\ &quot;г.&quot;"/>
    <numFmt numFmtId="197" formatCode="0&quot; кВ&quot;"/>
  </numFmts>
  <fonts count="83">
    <font>
      <sz val="10"/>
      <name val="Arial Cyr"/>
      <family val="0"/>
    </font>
    <font>
      <sz val="10"/>
      <name val="Helv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sz val="8"/>
      <color indexed="59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i/>
      <sz val="13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73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75" fillId="0" borderId="0" xfId="0" applyFont="1" applyAlignment="1">
      <alignment horizontal="right"/>
    </xf>
    <xf numFmtId="0" fontId="76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174" fontId="2" fillId="0" borderId="10" xfId="0" applyNumberFormat="1" applyFont="1" applyBorder="1" applyAlignment="1">
      <alignment vertical="top"/>
    </xf>
    <xf numFmtId="0" fontId="13" fillId="0" borderId="10" xfId="56" applyNumberFormat="1" applyFont="1" applyBorder="1" applyAlignment="1">
      <alignment horizontal="center" vertical="center" wrapText="1"/>
      <protection/>
    </xf>
    <xf numFmtId="0" fontId="13" fillId="0" borderId="12" xfId="56" applyNumberFormat="1" applyFont="1" applyBorder="1" applyAlignment="1">
      <alignment horizontal="center" vertical="center" wrapText="1"/>
      <protection/>
    </xf>
    <xf numFmtId="1" fontId="14" fillId="0" borderId="10" xfId="56" applyNumberFormat="1" applyFont="1" applyBorder="1" applyAlignment="1">
      <alignment horizontal="center" wrapText="1"/>
      <protection/>
    </xf>
    <xf numFmtId="1" fontId="14" fillId="0" borderId="12" xfId="56" applyNumberFormat="1" applyFont="1" applyBorder="1" applyAlignment="1">
      <alignment horizontal="center" wrapText="1"/>
      <protection/>
    </xf>
    <xf numFmtId="3" fontId="2" fillId="0" borderId="10" xfId="0" applyNumberFormat="1" applyFont="1" applyBorder="1" applyAlignment="1">
      <alignment vertical="top"/>
    </xf>
    <xf numFmtId="1" fontId="2" fillId="0" borderId="10" xfId="0" applyNumberFormat="1" applyFont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2" fontId="8" fillId="33" borderId="10" xfId="60" applyNumberFormat="1" applyFont="1" applyFill="1" applyBorder="1" applyAlignment="1">
      <alignment horizontal="center" vertical="center" wrapText="1"/>
      <protection/>
    </xf>
    <xf numFmtId="1" fontId="8" fillId="0" borderId="12" xfId="60" applyNumberFormat="1" applyFont="1" applyBorder="1" applyAlignment="1">
      <alignment horizontal="center" vertical="center" wrapText="1"/>
      <protection/>
    </xf>
    <xf numFmtId="4" fontId="8" fillId="0" borderId="10" xfId="60" applyNumberFormat="1" applyFont="1" applyBorder="1" applyAlignment="1">
      <alignment horizontal="center" vertical="center" wrapText="1"/>
      <protection/>
    </xf>
    <xf numFmtId="1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4" fontId="8" fillId="33" borderId="10" xfId="60" applyNumberFormat="1" applyFont="1" applyFill="1" applyBorder="1" applyAlignment="1">
      <alignment horizontal="center" vertical="center" wrapText="1"/>
      <protection/>
    </xf>
    <xf numFmtId="1" fontId="8" fillId="33" borderId="10" xfId="60" applyNumberFormat="1" applyFont="1" applyFill="1" applyBorder="1" applyAlignment="1">
      <alignment horizontal="center" vertical="center" wrapText="1"/>
      <protection/>
    </xf>
    <xf numFmtId="0" fontId="8" fillId="0" borderId="12" xfId="60" applyNumberFormat="1" applyFont="1" applyBorder="1" applyAlignment="1">
      <alignment horizontal="center" vertical="center" wrapText="1"/>
      <protection/>
    </xf>
    <xf numFmtId="0" fontId="8" fillId="0" borderId="10" xfId="60" applyNumberFormat="1" applyFont="1" applyBorder="1" applyAlignment="1">
      <alignment horizontal="center" vertical="center" wrapText="1"/>
      <protection/>
    </xf>
    <xf numFmtId="1" fontId="8" fillId="0" borderId="10" xfId="60" applyNumberFormat="1" applyFont="1" applyBorder="1" applyAlignment="1">
      <alignment horizontal="center" vertical="center" wrapText="1"/>
      <protection/>
    </xf>
    <xf numFmtId="2" fontId="8" fillId="0" borderId="10" xfId="60" applyNumberFormat="1" applyFont="1" applyBorder="1" applyAlignment="1">
      <alignment horizontal="center" vertical="center" wrapText="1"/>
      <protection/>
    </xf>
    <xf numFmtId="3" fontId="8" fillId="0" borderId="10" xfId="60" applyNumberFormat="1" applyFont="1" applyBorder="1" applyAlignment="1">
      <alignment horizontal="center" vertical="center" wrapText="1"/>
      <protection/>
    </xf>
    <xf numFmtId="3" fontId="8" fillId="34" borderId="12" xfId="60" applyNumberFormat="1" applyFont="1" applyFill="1" applyBorder="1" applyAlignment="1">
      <alignment horizontal="center" vertical="center" wrapText="1"/>
      <protection/>
    </xf>
    <xf numFmtId="0" fontId="13" fillId="0" borderId="10" xfId="56" applyNumberFormat="1" applyFont="1" applyBorder="1" applyAlignment="1">
      <alignment horizontal="left" vertical="center" wrapText="1"/>
      <protection/>
    </xf>
    <xf numFmtId="0" fontId="13" fillId="0" borderId="10" xfId="56" applyNumberFormat="1" applyFont="1" applyBorder="1" applyAlignment="1">
      <alignment horizontal="left"/>
      <protection/>
    </xf>
    <xf numFmtId="0" fontId="15" fillId="0" borderId="10" xfId="56" applyNumberFormat="1" applyFont="1" applyBorder="1" applyAlignment="1">
      <alignment horizontal="center"/>
      <protection/>
    </xf>
    <xf numFmtId="1" fontId="16" fillId="35" borderId="13" xfId="60" applyNumberFormat="1" applyFont="1" applyFill="1" applyBorder="1" applyAlignment="1">
      <alignment horizontal="right" vertical="top"/>
      <protection/>
    </xf>
    <xf numFmtId="0" fontId="16" fillId="35" borderId="13" xfId="60" applyNumberFormat="1" applyFont="1" applyFill="1" applyBorder="1" applyAlignment="1">
      <alignment horizontal="left" vertical="top"/>
      <protection/>
    </xf>
    <xf numFmtId="195" fontId="16" fillId="35" borderId="13" xfId="60" applyNumberFormat="1" applyFont="1" applyFill="1" applyBorder="1" applyAlignment="1">
      <alignment horizontal="right" vertical="top"/>
      <protection/>
    </xf>
    <xf numFmtId="181" fontId="16" fillId="35" borderId="13" xfId="60" applyNumberFormat="1" applyFont="1" applyFill="1" applyBorder="1" applyAlignment="1">
      <alignment horizontal="center" vertical="top"/>
      <protection/>
    </xf>
    <xf numFmtId="1" fontId="16" fillId="33" borderId="13" xfId="60" applyNumberFormat="1" applyFont="1" applyFill="1" applyBorder="1" applyAlignment="1">
      <alignment horizontal="right" vertical="top"/>
      <protection/>
    </xf>
    <xf numFmtId="0" fontId="16" fillId="33" borderId="13" xfId="60" applyNumberFormat="1" applyFont="1" applyFill="1" applyBorder="1" applyAlignment="1">
      <alignment horizontal="left" vertical="top"/>
      <protection/>
    </xf>
    <xf numFmtId="181" fontId="16" fillId="33" borderId="13" xfId="60" applyNumberFormat="1" applyFont="1" applyFill="1" applyBorder="1" applyAlignment="1">
      <alignment horizontal="center" vertical="top"/>
      <protection/>
    </xf>
    <xf numFmtId="2" fontId="16" fillId="33" borderId="13" xfId="60" applyNumberFormat="1" applyFont="1" applyFill="1" applyBorder="1" applyAlignment="1">
      <alignment horizontal="right" vertical="top"/>
      <protection/>
    </xf>
    <xf numFmtId="4" fontId="16" fillId="33" borderId="13" xfId="60" applyNumberFormat="1" applyFont="1" applyFill="1" applyBorder="1" applyAlignment="1">
      <alignment horizontal="right" vertical="top"/>
      <protection/>
    </xf>
    <xf numFmtId="1" fontId="16" fillId="33" borderId="13" xfId="60" applyNumberFormat="1" applyFont="1" applyFill="1" applyBorder="1" applyAlignment="1">
      <alignment horizontal="center" vertical="top"/>
      <protection/>
    </xf>
    <xf numFmtId="2" fontId="16" fillId="35" borderId="13" xfId="60" applyNumberFormat="1" applyFont="1" applyFill="1" applyBorder="1" applyAlignment="1">
      <alignment horizontal="right" vertical="top"/>
      <protection/>
    </xf>
    <xf numFmtId="1" fontId="16" fillId="35" borderId="13" xfId="60" applyNumberFormat="1" applyFont="1" applyFill="1" applyBorder="1" applyAlignment="1">
      <alignment horizontal="center" vertical="top"/>
      <protection/>
    </xf>
    <xf numFmtId="0" fontId="17" fillId="33" borderId="13" xfId="60" applyNumberFormat="1" applyFont="1" applyFill="1" applyBorder="1" applyAlignment="1">
      <alignment horizontal="left" vertical="top"/>
      <protection/>
    </xf>
    <xf numFmtId="0" fontId="17" fillId="33" borderId="13" xfId="60" applyNumberFormat="1" applyFont="1" applyFill="1" applyBorder="1" applyAlignment="1">
      <alignment horizontal="center" vertical="top"/>
      <protection/>
    </xf>
    <xf numFmtId="181" fontId="2" fillId="0" borderId="0" xfId="0" applyNumberFormat="1" applyFont="1" applyBorder="1" applyAlignment="1">
      <alignment horizontal="left" vertical="top"/>
    </xf>
    <xf numFmtId="173" fontId="2" fillId="0" borderId="0" xfId="69" applyFont="1" applyBorder="1" applyAlignment="1">
      <alignment horizontal="left" vertical="top"/>
    </xf>
    <xf numFmtId="181" fontId="70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1" fontId="2" fillId="0" borderId="10" xfId="0" applyNumberFormat="1" applyFont="1" applyFill="1" applyBorder="1" applyAlignment="1">
      <alignment vertical="top"/>
    </xf>
    <xf numFmtId="0" fontId="13" fillId="0" borderId="10" xfId="57" applyNumberFormat="1" applyFont="1" applyBorder="1" applyAlignment="1">
      <alignment horizontal="center" vertical="center" wrapText="1"/>
      <protection/>
    </xf>
    <xf numFmtId="1" fontId="14" fillId="0" borderId="10" xfId="57" applyNumberFormat="1" applyFont="1" applyBorder="1" applyAlignment="1">
      <alignment horizontal="center" wrapText="1"/>
      <protection/>
    </xf>
    <xf numFmtId="0" fontId="13" fillId="0" borderId="10" xfId="57" applyNumberFormat="1" applyFont="1" applyBorder="1" applyAlignment="1">
      <alignment horizontal="left" vertical="center" wrapText="1"/>
      <protection/>
    </xf>
    <xf numFmtId="0" fontId="13" fillId="0" borderId="10" xfId="57" applyNumberFormat="1" applyFont="1" applyBorder="1" applyAlignment="1">
      <alignment horizontal="left"/>
      <protection/>
    </xf>
    <xf numFmtId="0" fontId="8" fillId="0" borderId="10" xfId="57" applyNumberFormat="1" applyFont="1" applyBorder="1" applyAlignment="1">
      <alignment horizontal="center"/>
      <protection/>
    </xf>
    <xf numFmtId="0" fontId="9" fillId="0" borderId="10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>
      <alignment horizontal="center" wrapText="1"/>
      <protection/>
    </xf>
    <xf numFmtId="0" fontId="13" fillId="0" borderId="0" xfId="57" applyNumberFormat="1" applyFont="1" applyBorder="1" applyAlignment="1">
      <alignment horizontal="left" vertical="center" wrapText="1"/>
      <protection/>
    </xf>
    <xf numFmtId="0" fontId="13" fillId="0" borderId="0" xfId="57" applyNumberFormat="1" applyFont="1" applyBorder="1" applyAlignment="1">
      <alignment horizontal="left"/>
      <protection/>
    </xf>
    <xf numFmtId="0" fontId="73" fillId="0" borderId="0" xfId="0" applyFont="1" applyBorder="1" applyAlignment="1">
      <alignment/>
    </xf>
    <xf numFmtId="0" fontId="9" fillId="0" borderId="0" xfId="57" applyNumberFormat="1" applyFont="1" applyBorder="1" applyAlignment="1">
      <alignment horizontal="center"/>
      <protection/>
    </xf>
    <xf numFmtId="3" fontId="8" fillId="33" borderId="10" xfId="55" applyNumberFormat="1" applyFont="1" applyFill="1" applyBorder="1" applyAlignment="1">
      <alignment horizontal="center" vertical="center" wrapText="1"/>
      <protection/>
    </xf>
    <xf numFmtId="1" fontId="8" fillId="0" borderId="10" xfId="55" applyNumberFormat="1" applyFont="1" applyBorder="1" applyAlignment="1">
      <alignment horizontal="center" vertical="center" wrapText="1"/>
      <protection/>
    </xf>
    <xf numFmtId="1" fontId="8" fillId="33" borderId="10" xfId="55" applyNumberFormat="1" applyFont="1" applyFill="1" applyBorder="1" applyAlignment="1">
      <alignment horizontal="center" vertical="center" wrapText="1"/>
      <protection/>
    </xf>
    <xf numFmtId="174" fontId="8" fillId="33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NumberFormat="1" applyFont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horizontal="center" vertical="center" wrapText="1"/>
      <protection/>
    </xf>
    <xf numFmtId="174" fontId="8" fillId="0" borderId="10" xfId="55" applyNumberFormat="1" applyFont="1" applyBorder="1" applyAlignment="1">
      <alignment horizontal="center" vertical="center" wrapText="1"/>
      <protection/>
    </xf>
    <xf numFmtId="3" fontId="8" fillId="34" borderId="10" xfId="55" applyNumberFormat="1" applyFont="1" applyFill="1" applyBorder="1" applyAlignment="1">
      <alignment horizontal="center" vertical="center" wrapText="1"/>
      <protection/>
    </xf>
    <xf numFmtId="184" fontId="8" fillId="34" borderId="10" xfId="55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77" fillId="0" borderId="0" xfId="0" applyFont="1" applyAlignment="1">
      <alignment/>
    </xf>
    <xf numFmtId="0" fontId="70" fillId="0" borderId="0" xfId="0" applyFont="1" applyAlignment="1">
      <alignment/>
    </xf>
    <xf numFmtId="0" fontId="10" fillId="0" borderId="0" xfId="0" applyFont="1" applyAlignment="1">
      <alignment horizontal="left"/>
    </xf>
    <xf numFmtId="0" fontId="78" fillId="0" borderId="0" xfId="0" applyFont="1" applyAlignment="1">
      <alignment/>
    </xf>
    <xf numFmtId="0" fontId="76" fillId="0" borderId="0" xfId="0" applyFont="1" applyAlignment="1">
      <alignment/>
    </xf>
    <xf numFmtId="0" fontId="79" fillId="0" borderId="0" xfId="0" applyFont="1" applyAlignment="1">
      <alignment wrapText="1"/>
    </xf>
    <xf numFmtId="2" fontId="10" fillId="0" borderId="0" xfId="0" applyNumberFormat="1" applyFont="1" applyAlignment="1">
      <alignment/>
    </xf>
    <xf numFmtId="174" fontId="11" fillId="0" borderId="10" xfId="59" applyNumberFormat="1" applyFont="1" applyBorder="1" applyAlignment="1">
      <alignment horizontal="right" vertical="center"/>
      <protection/>
    </xf>
    <xf numFmtId="3" fontId="8" fillId="34" borderId="10" xfId="59" applyNumberFormat="1" applyFont="1" applyFill="1" applyBorder="1" applyAlignment="1">
      <alignment horizontal="center" vertical="center" wrapText="1"/>
      <protection/>
    </xf>
    <xf numFmtId="184" fontId="8" fillId="34" borderId="10" xfId="59" applyNumberFormat="1" applyFont="1" applyFill="1" applyBorder="1" applyAlignment="1">
      <alignment horizontal="center" vertical="center" wrapText="1"/>
      <protection/>
    </xf>
    <xf numFmtId="174" fontId="11" fillId="0" borderId="10" xfId="58" applyNumberFormat="1" applyFont="1" applyBorder="1" applyAlignment="1">
      <alignment horizontal="right" vertical="center"/>
      <protection/>
    </xf>
    <xf numFmtId="4" fontId="11" fillId="0" borderId="10" xfId="58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top"/>
    </xf>
    <xf numFmtId="184" fontId="8" fillId="33" borderId="10" xfId="58" applyNumberFormat="1" applyFont="1" applyFill="1" applyBorder="1" applyAlignment="1">
      <alignment horizontal="center" vertical="center" wrapText="1"/>
      <protection/>
    </xf>
    <xf numFmtId="2" fontId="8" fillId="33" borderId="10" xfId="58" applyNumberFormat="1" applyFont="1" applyFill="1" applyBorder="1" applyAlignment="1">
      <alignment horizontal="center" vertical="center" wrapText="1"/>
      <protection/>
    </xf>
    <xf numFmtId="184" fontId="8" fillId="0" borderId="10" xfId="58" applyNumberFormat="1" applyFont="1" applyBorder="1" applyAlignment="1">
      <alignment horizontal="center" vertical="center" wrapText="1"/>
      <protection/>
    </xf>
    <xf numFmtId="4" fontId="8" fillId="0" borderId="10" xfId="58" applyNumberFormat="1" applyFont="1" applyBorder="1" applyAlignment="1">
      <alignment horizontal="center" vertical="center" wrapText="1"/>
      <protection/>
    </xf>
    <xf numFmtId="4" fontId="8" fillId="33" borderId="10" xfId="58" applyNumberFormat="1" applyFont="1" applyFill="1" applyBorder="1" applyAlignment="1">
      <alignment horizontal="center" vertical="center" wrapText="1"/>
      <protection/>
    </xf>
    <xf numFmtId="1" fontId="80" fillId="36" borderId="12" xfId="58" applyNumberFormat="1" applyFont="1" applyFill="1" applyBorder="1" applyAlignment="1">
      <alignment horizontal="center" vertical="center" wrapText="1"/>
      <protection/>
    </xf>
    <xf numFmtId="3" fontId="80" fillId="36" borderId="12" xfId="58" applyNumberFormat="1" applyFont="1" applyFill="1" applyBorder="1" applyAlignment="1">
      <alignment horizontal="center" vertical="center" wrapText="1"/>
      <protection/>
    </xf>
    <xf numFmtId="174" fontId="8" fillId="0" borderId="10" xfId="58" applyNumberFormat="1" applyFont="1" applyBorder="1" applyAlignment="1">
      <alignment horizontal="center"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3" fontId="8" fillId="33" borderId="10" xfId="58" applyNumberFormat="1" applyFont="1" applyFill="1" applyBorder="1" applyAlignment="1">
      <alignment horizontal="center" vertical="center" wrapText="1"/>
      <protection/>
    </xf>
    <xf numFmtId="1" fontId="80" fillId="0" borderId="12" xfId="58" applyNumberFormat="1" applyFont="1" applyBorder="1" applyAlignment="1">
      <alignment horizontal="center" vertical="center" wrapText="1"/>
      <protection/>
    </xf>
    <xf numFmtId="1" fontId="80" fillId="33" borderId="12" xfId="58" applyNumberFormat="1" applyFont="1" applyFill="1" applyBorder="1" applyAlignment="1">
      <alignment horizontal="center" vertical="center" wrapText="1"/>
      <protection/>
    </xf>
    <xf numFmtId="3" fontId="80" fillId="33" borderId="10" xfId="59" applyNumberFormat="1" applyFont="1" applyFill="1" applyBorder="1" applyAlignment="1">
      <alignment horizontal="center" vertical="center" wrapText="1"/>
      <protection/>
    </xf>
    <xf numFmtId="184" fontId="80" fillId="33" borderId="10" xfId="59" applyNumberFormat="1" applyFont="1" applyFill="1" applyBorder="1" applyAlignment="1">
      <alignment horizontal="center" vertical="center" wrapText="1"/>
      <protection/>
    </xf>
    <xf numFmtId="1" fontId="8" fillId="0" borderId="10" xfId="59" applyNumberFormat="1" applyFont="1" applyBorder="1" applyAlignment="1">
      <alignment horizontal="center" vertical="center" wrapText="1"/>
      <protection/>
    </xf>
    <xf numFmtId="184" fontId="80" fillId="0" borderId="10" xfId="59" applyNumberFormat="1" applyFont="1" applyBorder="1" applyAlignment="1">
      <alignment horizontal="center" vertical="center" wrapText="1"/>
      <protection/>
    </xf>
    <xf numFmtId="1" fontId="80" fillId="33" borderId="10" xfId="59" applyNumberFormat="1" applyFont="1" applyFill="1" applyBorder="1" applyAlignment="1">
      <alignment horizontal="center" vertical="center" wrapText="1"/>
      <protection/>
    </xf>
    <xf numFmtId="4" fontId="80" fillId="33" borderId="10" xfId="59" applyNumberFormat="1" applyFont="1" applyFill="1" applyBorder="1" applyAlignment="1">
      <alignment horizontal="center" vertical="center" wrapText="1"/>
      <protection/>
    </xf>
    <xf numFmtId="1" fontId="80" fillId="0" borderId="10" xfId="59" applyNumberFormat="1" applyFont="1" applyBorder="1" applyAlignment="1">
      <alignment horizontal="center" vertical="center" wrapText="1"/>
      <protection/>
    </xf>
    <xf numFmtId="4" fontId="80" fillId="0" borderId="10" xfId="59" applyNumberFormat="1" applyFont="1" applyBorder="1" applyAlignment="1">
      <alignment horizontal="center" vertical="center" wrapText="1"/>
      <protection/>
    </xf>
    <xf numFmtId="174" fontId="80" fillId="33" borderId="10" xfId="59" applyNumberFormat="1" applyFont="1" applyFill="1" applyBorder="1" applyAlignment="1">
      <alignment horizontal="center" vertical="center" wrapText="1"/>
      <protection/>
    </xf>
    <xf numFmtId="2" fontId="80" fillId="33" borderId="10" xfId="59" applyNumberFormat="1" applyFont="1" applyFill="1" applyBorder="1" applyAlignment="1">
      <alignment horizontal="center" vertical="center" wrapText="1"/>
      <protection/>
    </xf>
    <xf numFmtId="0" fontId="17" fillId="33" borderId="14" xfId="60" applyNumberFormat="1" applyFont="1" applyFill="1" applyBorder="1" applyAlignment="1">
      <alignment horizontal="center" vertical="top"/>
      <protection/>
    </xf>
    <xf numFmtId="181" fontId="16" fillId="35" borderId="14" xfId="60" applyNumberFormat="1" applyFont="1" applyFill="1" applyBorder="1" applyAlignment="1">
      <alignment horizontal="center" vertical="top"/>
      <protection/>
    </xf>
    <xf numFmtId="181" fontId="16" fillId="33" borderId="14" xfId="60" applyNumberFormat="1" applyFont="1" applyFill="1" applyBorder="1" applyAlignment="1">
      <alignment horizontal="center" vertical="top"/>
      <protection/>
    </xf>
    <xf numFmtId="1" fontId="16" fillId="33" borderId="15" xfId="60" applyNumberFormat="1" applyFont="1" applyFill="1" applyBorder="1" applyAlignment="1">
      <alignment horizontal="right" vertical="top"/>
      <protection/>
    </xf>
    <xf numFmtId="0" fontId="16" fillId="33" borderId="15" xfId="60" applyNumberFormat="1" applyFont="1" applyFill="1" applyBorder="1" applyAlignment="1">
      <alignment horizontal="left" vertical="top"/>
      <protection/>
    </xf>
    <xf numFmtId="0" fontId="70" fillId="0" borderId="10" xfId="0" applyFont="1" applyBorder="1" applyAlignment="1">
      <alignment/>
    </xf>
    <xf numFmtId="0" fontId="46" fillId="33" borderId="10" xfId="60" applyNumberFormat="1" applyFont="1" applyFill="1" applyBorder="1" applyAlignment="1">
      <alignment horizontal="left" vertical="center"/>
      <protection/>
    </xf>
    <xf numFmtId="0" fontId="46" fillId="35" borderId="10" xfId="60" applyNumberFormat="1" applyFont="1" applyFill="1" applyBorder="1" applyAlignment="1">
      <alignment horizontal="left" vertical="center"/>
      <protection/>
    </xf>
    <xf numFmtId="0" fontId="46" fillId="0" borderId="10" xfId="0" applyFont="1" applyBorder="1" applyAlignment="1">
      <alignment horizontal="left" vertical="center"/>
    </xf>
    <xf numFmtId="1" fontId="46" fillId="35" borderId="10" xfId="60" applyNumberFormat="1" applyFont="1" applyFill="1" applyBorder="1" applyAlignment="1">
      <alignment horizontal="left" vertical="center"/>
      <protection/>
    </xf>
    <xf numFmtId="195" fontId="46" fillId="35" borderId="10" xfId="60" applyNumberFormat="1" applyFont="1" applyFill="1" applyBorder="1" applyAlignment="1">
      <alignment horizontal="left" vertical="center"/>
      <protection/>
    </xf>
    <xf numFmtId="1" fontId="46" fillId="33" borderId="10" xfId="60" applyNumberFormat="1" applyFont="1" applyFill="1" applyBorder="1" applyAlignment="1">
      <alignment horizontal="left" vertical="center"/>
      <protection/>
    </xf>
    <xf numFmtId="195" fontId="46" fillId="33" borderId="10" xfId="60" applyNumberFormat="1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top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1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3" fillId="0" borderId="10" xfId="56" applyNumberFormat="1" applyFont="1" applyBorder="1" applyAlignment="1">
      <alignment horizontal="center"/>
      <protection/>
    </xf>
    <xf numFmtId="0" fontId="13" fillId="0" borderId="10" xfId="56" applyNumberFormat="1" applyFont="1" applyBorder="1" applyAlignment="1">
      <alignment horizontal="left"/>
      <protection/>
    </xf>
    <xf numFmtId="0" fontId="13" fillId="0" borderId="10" xfId="56" applyNumberFormat="1" applyFont="1" applyBorder="1" applyAlignment="1">
      <alignment horizontal="center" vertical="center" wrapText="1"/>
      <protection/>
    </xf>
    <xf numFmtId="0" fontId="13" fillId="0" borderId="12" xfId="56" applyNumberFormat="1" applyFont="1" applyBorder="1" applyAlignment="1">
      <alignment horizontal="center" vertical="center" wrapText="1"/>
      <protection/>
    </xf>
    <xf numFmtId="0" fontId="15" fillId="0" borderId="10" xfId="56" applyNumberFormat="1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2" fontId="71" fillId="0" borderId="0" xfId="0" applyNumberFormat="1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 horizontal="left" wrapText="1"/>
    </xf>
    <xf numFmtId="0" fontId="8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76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wrapText="1"/>
    </xf>
    <xf numFmtId="0" fontId="13" fillId="0" borderId="11" xfId="57" applyNumberFormat="1" applyFont="1" applyBorder="1" applyAlignment="1">
      <alignment horizontal="center" vertical="center" wrapText="1"/>
      <protection/>
    </xf>
    <xf numFmtId="0" fontId="13" fillId="0" borderId="21" xfId="57" applyNumberFormat="1" applyFont="1" applyBorder="1" applyAlignment="1">
      <alignment horizontal="center" vertical="center" wrapText="1"/>
      <protection/>
    </xf>
    <xf numFmtId="0" fontId="13" fillId="0" borderId="22" xfId="57" applyNumberFormat="1" applyFont="1" applyBorder="1" applyAlignment="1">
      <alignment horizontal="center" vertical="center" wrapText="1"/>
      <protection/>
    </xf>
    <xf numFmtId="0" fontId="13" fillId="0" borderId="19" xfId="57" applyNumberFormat="1" applyFont="1" applyBorder="1" applyAlignment="1">
      <alignment horizontal="center" vertical="center" wrapText="1"/>
      <protection/>
    </xf>
    <xf numFmtId="0" fontId="13" fillId="0" borderId="20" xfId="57" applyNumberFormat="1" applyFont="1" applyBorder="1" applyAlignment="1">
      <alignment horizontal="center" vertical="center" wrapText="1"/>
      <protection/>
    </xf>
    <xf numFmtId="0" fontId="13" fillId="0" borderId="16" xfId="57" applyNumberFormat="1" applyFont="1" applyBorder="1" applyAlignment="1">
      <alignment horizontal="left" vertical="center" wrapText="1"/>
      <protection/>
    </xf>
    <xf numFmtId="0" fontId="13" fillId="0" borderId="17" xfId="57" applyNumberFormat="1" applyFont="1" applyBorder="1" applyAlignment="1">
      <alignment horizontal="left" vertical="center" wrapText="1"/>
      <protection/>
    </xf>
    <xf numFmtId="0" fontId="13" fillId="0" borderId="18" xfId="57" applyNumberFormat="1" applyFont="1" applyBorder="1" applyAlignment="1">
      <alignment horizontal="left" vertical="center" wrapText="1"/>
      <protection/>
    </xf>
    <xf numFmtId="0" fontId="8" fillId="0" borderId="16" xfId="57" applyNumberFormat="1" applyFont="1" applyBorder="1" applyAlignment="1">
      <alignment horizontal="center" vertical="center" wrapText="1"/>
      <protection/>
    </xf>
    <xf numFmtId="0" fontId="8" fillId="0" borderId="17" xfId="57" applyNumberFormat="1" applyFont="1" applyBorder="1" applyAlignment="1">
      <alignment horizontal="center" vertical="center" wrapText="1"/>
      <protection/>
    </xf>
    <xf numFmtId="0" fontId="8" fillId="0" borderId="18" xfId="57" applyNumberFormat="1" applyFont="1" applyBorder="1" applyAlignment="1">
      <alignment horizontal="center" vertical="center" wrapText="1"/>
      <protection/>
    </xf>
    <xf numFmtId="0" fontId="13" fillId="0" borderId="0" xfId="57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37" borderId="10" xfId="0" applyNumberFormat="1" applyFont="1" applyFill="1" applyBorder="1" applyAlignment="1">
      <alignment horizontal="center" vertical="center"/>
    </xf>
    <xf numFmtId="17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82" fillId="0" borderId="10" xfId="0" applyFont="1" applyFill="1" applyBorder="1" applyAlignment="1">
      <alignment vertical="top"/>
    </xf>
    <xf numFmtId="174" fontId="82" fillId="0" borderId="10" xfId="0" applyNumberFormat="1" applyFont="1" applyFill="1" applyBorder="1" applyAlignment="1">
      <alignment vertical="top"/>
    </xf>
    <xf numFmtId="4" fontId="82" fillId="0" borderId="10" xfId="0" applyNumberFormat="1" applyFont="1" applyFill="1" applyBorder="1" applyAlignment="1">
      <alignment vertical="top"/>
    </xf>
    <xf numFmtId="0" fontId="82" fillId="38" borderId="0" xfId="0" applyFont="1" applyFill="1" applyAlignment="1">
      <alignment/>
    </xf>
    <xf numFmtId="0" fontId="82" fillId="0" borderId="0" xfId="0" applyFont="1" applyAlignment="1">
      <alignment/>
    </xf>
    <xf numFmtId="1" fontId="11" fillId="33" borderId="23" xfId="54" applyNumberFormat="1" applyFont="1" applyFill="1" applyBorder="1" applyAlignment="1">
      <alignment horizontal="center" vertical="center" wrapText="1"/>
      <protection/>
    </xf>
    <xf numFmtId="0" fontId="11" fillId="33" borderId="23" xfId="54" applyNumberFormat="1" applyFont="1" applyFill="1" applyBorder="1" applyAlignment="1">
      <alignment horizontal="center" vertical="center" wrapText="1"/>
      <protection/>
    </xf>
    <xf numFmtId="1" fontId="49" fillId="33" borderId="23" xfId="54" applyNumberFormat="1" applyFont="1" applyFill="1" applyBorder="1" applyAlignment="1">
      <alignment horizontal="center" vertical="center" wrapText="1"/>
      <protection/>
    </xf>
    <xf numFmtId="1" fontId="50" fillId="33" borderId="23" xfId="54" applyNumberFormat="1" applyFont="1" applyFill="1" applyBorder="1" applyAlignment="1">
      <alignment horizontal="center" vertical="center" wrapText="1"/>
      <protection/>
    </xf>
    <xf numFmtId="197" fontId="11" fillId="33" borderId="23" xfId="54" applyNumberFormat="1" applyFont="1" applyFill="1" applyBorder="1" applyAlignment="1">
      <alignment horizontal="center" vertical="center" wrapText="1"/>
      <protection/>
    </xf>
    <xf numFmtId="4" fontId="11" fillId="33" borderId="23" xfId="54" applyNumberFormat="1" applyFont="1" applyFill="1" applyBorder="1" applyAlignment="1">
      <alignment horizontal="center" vertical="center" wrapText="1"/>
      <protection/>
    </xf>
    <xf numFmtId="174" fontId="82" fillId="0" borderId="10" xfId="0" applyNumberFormat="1" applyFont="1" applyBorder="1" applyAlignment="1">
      <alignment vertical="top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8" xfId="53"/>
    <cellStyle name="Обычный_Лист1" xfId="54"/>
    <cellStyle name="Обычный_приложение 10." xfId="55"/>
    <cellStyle name="Обычный_Приложение 3.3." xfId="56"/>
    <cellStyle name="Обычный_Приложение 3.4." xfId="57"/>
    <cellStyle name="Обычный_приложение 4" xfId="58"/>
    <cellStyle name="Обычный_приложение 5" xfId="59"/>
    <cellStyle name="Обычный_приложение 9.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sk.rao-esv.ru\Documents%20and%20Settings\&#1055;&#1086;&#1083;&#1100;&#1079;&#1086;&#1074;&#1072;&#1090;&#1077;&#1083;&#1100;\Local%20Settings\Application%20Data\Opera\Opera\temporary_downloads\&#1042;&#1069;&#1057;\&#1056;&#1069;&#1050;%20&#1060;&#1072;&#1082;&#1090;&#1080;&#1095;&#1077;&#1089;&#1082;&#1080;&#1077;%20&#1079;&#1072;&#1090;&#1088;&#1072;&#1090;&#1099;%20&#1087;&#1086;%20&#1058;&#1055;&#1088;%202014%20&#1042;&#1069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траты"/>
      <sheetName val="Удельная себестоимость"/>
      <sheetName val="вспомогательная таблица"/>
    </sheetNames>
    <sheetDataSet>
      <sheetData sheetId="2">
        <row r="5">
          <cell r="K5" t="str">
            <v>Одножильные</v>
          </cell>
        </row>
        <row r="6">
          <cell r="K6" t="str">
            <v>Многожильные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28"/>
  <sheetViews>
    <sheetView view="pageBreakPreview" zoomScale="85" zoomScaleSheetLayoutView="85" zoomScalePageLayoutView="0" workbookViewId="0" topLeftCell="A4">
      <selection activeCell="D15" sqref="D15"/>
    </sheetView>
  </sheetViews>
  <sheetFormatPr defaultColWidth="9.00390625" defaultRowHeight="12.75"/>
  <cols>
    <col min="1" max="1" width="3.625" style="26" customWidth="1"/>
    <col min="2" max="2" width="7.875" style="28" customWidth="1"/>
    <col min="3" max="3" width="49.00390625" style="26" customWidth="1"/>
    <col min="4" max="4" width="21.375" style="26" customWidth="1"/>
    <col min="5" max="5" width="19.125" style="26" customWidth="1"/>
    <col min="6" max="7" width="16.00390625" style="26" customWidth="1"/>
    <col min="8" max="16384" width="9.125" style="26" customWidth="1"/>
  </cols>
  <sheetData>
    <row r="1" spans="4:5" ht="15.75">
      <c r="D1" s="100" t="s">
        <v>67</v>
      </c>
      <c r="E1" s="100"/>
    </row>
    <row r="2" spans="4:5" ht="48.75" customHeight="1">
      <c r="D2" s="149" t="s">
        <v>68</v>
      </c>
      <c r="E2" s="149"/>
    </row>
    <row r="3" spans="4:5" ht="29.25" customHeight="1">
      <c r="D3" s="150" t="s">
        <v>69</v>
      </c>
      <c r="E3" s="150"/>
    </row>
    <row r="5" spans="4:5" ht="15.75">
      <c r="D5" s="97"/>
      <c r="E5" s="97"/>
    </row>
    <row r="9" spans="3:5" ht="15.75">
      <c r="C9" s="148" t="s">
        <v>17</v>
      </c>
      <c r="D9" s="148"/>
      <c r="E9" s="148"/>
    </row>
    <row r="10" spans="3:7" ht="15.75">
      <c r="C10" s="147" t="s">
        <v>44</v>
      </c>
      <c r="D10" s="147"/>
      <c r="E10" s="147"/>
      <c r="G10" s="104"/>
    </row>
    <row r="11" spans="3:5" ht="15.75">
      <c r="C11" s="147"/>
      <c r="D11" s="147"/>
      <c r="E11" s="147"/>
    </row>
    <row r="14" spans="2:5" ht="93" customHeight="1">
      <c r="B14" s="30" t="s">
        <v>0</v>
      </c>
      <c r="C14" s="30" t="s">
        <v>45</v>
      </c>
      <c r="D14" s="31" t="s">
        <v>42</v>
      </c>
      <c r="E14" s="31" t="s">
        <v>43</v>
      </c>
    </row>
    <row r="15" spans="2:5" ht="31.5">
      <c r="B15" s="30">
        <v>1</v>
      </c>
      <c r="C15" s="18" t="s">
        <v>5</v>
      </c>
      <c r="D15" s="30">
        <f>AVERAGE(H20:J20)</f>
        <v>0</v>
      </c>
      <c r="E15" s="185">
        <f>AVERAGE(H26:J26)</f>
        <v>0</v>
      </c>
    </row>
    <row r="16" spans="2:5" ht="63">
      <c r="B16" s="30">
        <v>2</v>
      </c>
      <c r="C16" s="18" t="s">
        <v>97</v>
      </c>
      <c r="D16" s="185">
        <f>AVERAGE(H21:J21)</f>
        <v>81769.69164115594</v>
      </c>
      <c r="E16" s="185">
        <f>AVERAGE(H27:J27)</f>
        <v>16213.93</v>
      </c>
    </row>
    <row r="17" spans="2:7" ht="31.5">
      <c r="B17" s="30">
        <v>3</v>
      </c>
      <c r="C17" s="18" t="s">
        <v>6</v>
      </c>
      <c r="D17" s="186">
        <f>AVERAGE(H22:J22)</f>
        <v>276585.43697333336</v>
      </c>
      <c r="E17" s="186">
        <f>AVERAGE(H28:J28)</f>
        <v>15190</v>
      </c>
      <c r="G17" s="14" t="s">
        <v>105</v>
      </c>
    </row>
    <row r="18" spans="3:10" ht="15.75">
      <c r="C18" s="27"/>
      <c r="F18" s="182" t="s">
        <v>94</v>
      </c>
      <c r="G18" s="183"/>
      <c r="H18" s="183"/>
      <c r="I18" s="183"/>
      <c r="J18" s="184"/>
    </row>
    <row r="19" spans="3:10" ht="15.75">
      <c r="C19" s="27"/>
      <c r="F19" s="30" t="s">
        <v>96</v>
      </c>
      <c r="G19" s="30">
        <v>2017</v>
      </c>
      <c r="H19" s="30">
        <v>2018</v>
      </c>
      <c r="I19" s="30">
        <v>2019</v>
      </c>
      <c r="J19" s="30">
        <v>2020</v>
      </c>
    </row>
    <row r="20" spans="3:10" ht="15.75">
      <c r="C20" s="27"/>
      <c r="F20" s="30">
        <v>1</v>
      </c>
      <c r="G20" s="30">
        <v>0</v>
      </c>
      <c r="H20" s="30">
        <v>0</v>
      </c>
      <c r="I20" s="30">
        <v>0</v>
      </c>
      <c r="J20" s="30">
        <v>0</v>
      </c>
    </row>
    <row r="21" spans="3:10" ht="15.75">
      <c r="C21" s="27"/>
      <c r="F21" s="30">
        <v>2</v>
      </c>
      <c r="G21" s="30"/>
      <c r="H21" s="30">
        <v>45545.33463274508</v>
      </c>
      <c r="I21" s="30">
        <v>86011.0007981188</v>
      </c>
      <c r="J21" s="30">
        <v>113752.73949260396</v>
      </c>
    </row>
    <row r="22" spans="3:10" ht="15.75">
      <c r="C22" s="27"/>
      <c r="F22" s="30">
        <v>3</v>
      </c>
      <c r="G22" s="30"/>
      <c r="H22" s="30">
        <v>83256.85</v>
      </c>
      <c r="I22" s="30">
        <v>191915.46873</v>
      </c>
      <c r="J22" s="30">
        <v>554583.99219</v>
      </c>
    </row>
    <row r="23" spans="3:7" ht="15.75">
      <c r="C23" s="27"/>
      <c r="G23" s="104"/>
    </row>
    <row r="24" spans="6:10" ht="15.75">
      <c r="F24" s="181" t="s">
        <v>95</v>
      </c>
      <c r="G24" s="181"/>
      <c r="H24" s="181"/>
      <c r="I24" s="181"/>
      <c r="J24" s="181"/>
    </row>
    <row r="25" spans="6:10" ht="15.75">
      <c r="F25" s="30" t="s">
        <v>96</v>
      </c>
      <c r="G25" s="30">
        <v>2017</v>
      </c>
      <c r="H25" s="30">
        <v>2018</v>
      </c>
      <c r="I25" s="30">
        <v>2019</v>
      </c>
      <c r="J25" s="30">
        <v>2020</v>
      </c>
    </row>
    <row r="26" spans="6:10" ht="15.75">
      <c r="F26" s="30">
        <v>1</v>
      </c>
      <c r="G26" s="30">
        <v>0</v>
      </c>
      <c r="H26" s="30">
        <v>0</v>
      </c>
      <c r="I26" s="30">
        <v>0</v>
      </c>
      <c r="J26" s="30">
        <v>0</v>
      </c>
    </row>
    <row r="27" spans="6:10" ht="15.75">
      <c r="F27" s="30">
        <v>2</v>
      </c>
      <c r="G27" s="30"/>
      <c r="H27" s="30">
        <v>9005.19</v>
      </c>
      <c r="I27" s="30">
        <v>16770.69</v>
      </c>
      <c r="J27" s="30">
        <v>22865.910000000003</v>
      </c>
    </row>
    <row r="28" spans="6:10" ht="15.75">
      <c r="F28" s="30">
        <v>3</v>
      </c>
      <c r="G28" s="30"/>
      <c r="H28" s="30">
        <v>3720</v>
      </c>
      <c r="I28" s="30">
        <v>9300</v>
      </c>
      <c r="J28" s="30">
        <v>32550</v>
      </c>
    </row>
  </sheetData>
  <sheetProtection/>
  <mergeCells count="6">
    <mergeCell ref="C10:E11"/>
    <mergeCell ref="C9:E9"/>
    <mergeCell ref="D2:E2"/>
    <mergeCell ref="D3:E3"/>
    <mergeCell ref="F18:J18"/>
    <mergeCell ref="F24:J2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31"/>
  <sheetViews>
    <sheetView view="pageBreakPreview" zoomScale="85" zoomScaleSheetLayoutView="85" zoomScalePageLayoutView="0" workbookViewId="0" topLeftCell="A9">
      <selection activeCell="H12" sqref="H12"/>
    </sheetView>
  </sheetViews>
  <sheetFormatPr defaultColWidth="9.00390625" defaultRowHeight="12.75"/>
  <cols>
    <col min="1" max="1" width="9.125" style="6" customWidth="1"/>
    <col min="2" max="2" width="22.375" style="6" customWidth="1"/>
    <col min="3" max="4" width="30.75390625" style="6" customWidth="1"/>
    <col min="5" max="5" width="29.625" style="6" customWidth="1"/>
    <col min="6" max="7" width="9.125" style="6" customWidth="1"/>
    <col min="8" max="8" width="16.875" style="6" customWidth="1"/>
    <col min="9" max="16384" width="9.125" style="6" customWidth="1"/>
  </cols>
  <sheetData>
    <row r="1" ht="16.5">
      <c r="E1" s="10" t="s">
        <v>70</v>
      </c>
    </row>
    <row r="2" ht="83.25" customHeight="1">
      <c r="E2" s="19" t="s">
        <v>68</v>
      </c>
    </row>
    <row r="3" spans="3:5" s="1" customFormat="1" ht="48" customHeight="1">
      <c r="C3" s="7"/>
      <c r="D3" s="7"/>
      <c r="E3" s="103" t="s">
        <v>69</v>
      </c>
    </row>
    <row r="4" spans="3:5" s="1" customFormat="1" ht="17.25">
      <c r="C4" s="7"/>
      <c r="D4" s="7"/>
      <c r="E4" s="20"/>
    </row>
    <row r="5" spans="3:5" s="1" customFormat="1" ht="17.25">
      <c r="C5" s="7"/>
      <c r="D5" s="7"/>
      <c r="E5" s="21"/>
    </row>
    <row r="6" spans="3:5" s="1" customFormat="1" ht="17.25">
      <c r="C6" s="7"/>
      <c r="D6" s="7"/>
      <c r="E6" s="20"/>
    </row>
    <row r="7" spans="2:5" ht="16.5">
      <c r="B7" s="151" t="s">
        <v>4</v>
      </c>
      <c r="C7" s="151"/>
      <c r="D7" s="151"/>
      <c r="E7" s="151"/>
    </row>
    <row r="8" spans="2:5" ht="16.5">
      <c r="B8" s="151" t="s">
        <v>7</v>
      </c>
      <c r="C8" s="151"/>
      <c r="D8" s="151"/>
      <c r="E8" s="151"/>
    </row>
    <row r="9" spans="2:5" ht="16.5">
      <c r="B9" s="151" t="s">
        <v>8</v>
      </c>
      <c r="C9" s="151"/>
      <c r="D9" s="151"/>
      <c r="E9" s="151"/>
    </row>
    <row r="11" spans="1:5" s="2" customFormat="1" ht="173.25" customHeight="1">
      <c r="A11" s="15" t="s">
        <v>0</v>
      </c>
      <c r="B11" s="16" t="s">
        <v>9</v>
      </c>
      <c r="C11" s="16" t="s">
        <v>10</v>
      </c>
      <c r="D11" s="16" t="s">
        <v>11</v>
      </c>
      <c r="E11" s="16" t="s">
        <v>12</v>
      </c>
    </row>
    <row r="12" spans="1:5" s="14" customFormat="1" ht="74.25" customHeight="1">
      <c r="A12" s="152" t="s">
        <v>1</v>
      </c>
      <c r="B12" s="12" t="s">
        <v>13</v>
      </c>
      <c r="C12" s="13"/>
      <c r="D12" s="13"/>
      <c r="E12" s="13"/>
    </row>
    <row r="13" spans="1:5" s="14" customFormat="1" ht="24.75" customHeight="1">
      <c r="A13" s="153"/>
      <c r="B13" s="17" t="s">
        <v>14</v>
      </c>
      <c r="C13" s="23">
        <f>AVERAGE(J19:L19)</f>
        <v>6203.282784384988</v>
      </c>
      <c r="D13" s="23">
        <f>AVERAGE(N19:P19)</f>
        <v>2.894133333333333</v>
      </c>
      <c r="E13" s="23">
        <f>AVERAGE(R19:T19)</f>
        <v>1254.1033333333332</v>
      </c>
    </row>
    <row r="14" spans="1:5" s="14" customFormat="1" ht="21" customHeight="1">
      <c r="A14" s="153"/>
      <c r="B14" s="17" t="s">
        <v>15</v>
      </c>
      <c r="C14" s="23">
        <f>AVERAGE(J20:L20)</f>
        <v>20983.107354789576</v>
      </c>
      <c r="D14" s="23">
        <f>AVERAGE(N20:P20)</f>
        <v>8.4297</v>
      </c>
      <c r="E14" s="23">
        <f>AVERAGE(R20:T20)</f>
        <v>17074.286666666667</v>
      </c>
    </row>
    <row r="15" spans="1:5" s="14" customFormat="1" ht="22.5" customHeight="1">
      <c r="A15" s="154"/>
      <c r="B15" s="17" t="s">
        <v>73</v>
      </c>
      <c r="C15" s="23">
        <f>AVERAGE(J21:L21)</f>
        <v>0</v>
      </c>
      <c r="D15" s="23">
        <f>AVERAGE(N21:P21)</f>
        <v>0</v>
      </c>
      <c r="E15" s="23">
        <f>AVERAGE(R21:T21)</f>
        <v>0</v>
      </c>
    </row>
    <row r="16" spans="1:9" s="14" customFormat="1" ht="77.25" customHeight="1">
      <c r="A16" s="152" t="s">
        <v>2</v>
      </c>
      <c r="B16" s="12" t="s">
        <v>16</v>
      </c>
      <c r="C16" s="23"/>
      <c r="D16" s="23"/>
      <c r="E16" s="23"/>
      <c r="I16" s="14" t="s">
        <v>105</v>
      </c>
    </row>
    <row r="17" spans="1:20" s="14" customFormat="1" ht="23.25" customHeight="1">
      <c r="A17" s="153"/>
      <c r="B17" s="17" t="s">
        <v>14</v>
      </c>
      <c r="C17" s="23">
        <f>AVERAGE(J23:L23)</f>
        <v>96774.29613022307</v>
      </c>
      <c r="D17" s="23">
        <f>AVERAGE(N23:P23)</f>
        <v>83.3323</v>
      </c>
      <c r="E17" s="23">
        <f>AVERAGE(R23:T23)</f>
        <v>17746.566666666666</v>
      </c>
      <c r="G17" s="29"/>
      <c r="H17" s="29"/>
      <c r="I17" s="182" t="s">
        <v>94</v>
      </c>
      <c r="J17" s="183"/>
      <c r="K17" s="183"/>
      <c r="L17" s="184"/>
      <c r="M17" s="182" t="s">
        <v>103</v>
      </c>
      <c r="N17" s="183"/>
      <c r="O17" s="183"/>
      <c r="P17" s="184"/>
      <c r="Q17" s="182" t="s">
        <v>104</v>
      </c>
      <c r="R17" s="183"/>
      <c r="S17" s="183"/>
      <c r="T17" s="184"/>
    </row>
    <row r="18" spans="1:20" s="14" customFormat="1" ht="21" customHeight="1">
      <c r="A18" s="153"/>
      <c r="B18" s="17" t="s">
        <v>15</v>
      </c>
      <c r="C18" s="23">
        <f>AVERAGE(J24:L24)</f>
        <v>144484.4271646825</v>
      </c>
      <c r="D18" s="23">
        <f>AVERAGE(N24:P24)</f>
        <v>93.93416666666667</v>
      </c>
      <c r="E18" s="23">
        <f>AVERAGE(R24:T24)</f>
        <v>21914.796666666665</v>
      </c>
      <c r="G18" s="30" t="s">
        <v>96</v>
      </c>
      <c r="H18" s="30" t="s">
        <v>102</v>
      </c>
      <c r="I18" s="30">
        <v>2017</v>
      </c>
      <c r="J18" s="30">
        <v>2018</v>
      </c>
      <c r="K18" s="30">
        <v>2019</v>
      </c>
      <c r="L18" s="30">
        <v>2020</v>
      </c>
      <c r="M18" s="30">
        <v>2017</v>
      </c>
      <c r="N18" s="30">
        <v>2018</v>
      </c>
      <c r="O18" s="30">
        <v>2019</v>
      </c>
      <c r="P18" s="30">
        <v>2020</v>
      </c>
      <c r="Q18" s="30">
        <v>2017</v>
      </c>
      <c r="R18" s="30">
        <v>2018</v>
      </c>
      <c r="S18" s="30">
        <v>2019</v>
      </c>
      <c r="T18" s="30">
        <v>2020</v>
      </c>
    </row>
    <row r="19" spans="1:20" s="14" customFormat="1" ht="23.25" customHeight="1">
      <c r="A19" s="154"/>
      <c r="B19" s="17" t="s">
        <v>73</v>
      </c>
      <c r="C19" s="23">
        <f>AVERAGE(J25:L25)</f>
        <v>107822.60390715832</v>
      </c>
      <c r="D19" s="23">
        <f>AVERAGE(N25:P25)</f>
        <v>23.114666666666665</v>
      </c>
      <c r="E19" s="23">
        <f>AVERAGE(R25:T25)</f>
        <v>12557</v>
      </c>
      <c r="G19" s="189" t="s">
        <v>101</v>
      </c>
      <c r="H19" s="30" t="s">
        <v>99</v>
      </c>
      <c r="I19" s="30"/>
      <c r="J19" s="30">
        <v>2894.3120067542995</v>
      </c>
      <c r="K19" s="30">
        <v>7647.199432168198</v>
      </c>
      <c r="L19" s="30">
        <v>8068.336914232468</v>
      </c>
      <c r="M19" s="30"/>
      <c r="N19" s="30">
        <v>1.359</v>
      </c>
      <c r="O19" s="30">
        <v>4.168399999999999</v>
      </c>
      <c r="P19" s="30">
        <v>3.155</v>
      </c>
      <c r="Q19" s="30"/>
      <c r="R19" s="30">
        <v>425</v>
      </c>
      <c r="S19" s="30">
        <v>1978.31</v>
      </c>
      <c r="T19" s="30">
        <v>1359</v>
      </c>
    </row>
    <row r="20" spans="7:20" ht="16.5" customHeight="1">
      <c r="G20" s="189"/>
      <c r="H20" s="187" t="s">
        <v>98</v>
      </c>
      <c r="I20" s="30"/>
      <c r="J20" s="30">
        <v>30864.803510233323</v>
      </c>
      <c r="K20" s="30">
        <v>10895.954846759207</v>
      </c>
      <c r="L20" s="30">
        <v>21188.56370737619</v>
      </c>
      <c r="M20" s="30"/>
      <c r="N20" s="30">
        <v>11.948</v>
      </c>
      <c r="O20" s="30">
        <v>4.806100000000001</v>
      </c>
      <c r="P20" s="30">
        <v>8.535</v>
      </c>
      <c r="Q20" s="30"/>
      <c r="R20" s="30">
        <v>26982.86</v>
      </c>
      <c r="S20" s="30">
        <v>3919</v>
      </c>
      <c r="T20" s="30">
        <v>20321</v>
      </c>
    </row>
    <row r="21" spans="7:20" ht="16.5" customHeight="1">
      <c r="G21" s="189"/>
      <c r="H21" s="30" t="s">
        <v>73</v>
      </c>
      <c r="I21" s="30"/>
      <c r="J21" s="30">
        <v>0</v>
      </c>
      <c r="K21" s="30">
        <v>0</v>
      </c>
      <c r="L21" s="30">
        <v>0</v>
      </c>
      <c r="M21" s="30"/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</row>
    <row r="22" spans="7:20" ht="16.5" customHeight="1">
      <c r="G22" s="19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7:20" ht="16.5" customHeight="1">
      <c r="G23" s="189" t="s">
        <v>100</v>
      </c>
      <c r="H23" s="30" t="s">
        <v>99</v>
      </c>
      <c r="I23" s="30"/>
      <c r="J23" s="30">
        <v>67655.10346342479</v>
      </c>
      <c r="K23" s="30">
        <v>95122.3702910227</v>
      </c>
      <c r="L23" s="30">
        <v>127545.41463622171</v>
      </c>
      <c r="M23" s="30"/>
      <c r="N23" s="30">
        <v>62.2764</v>
      </c>
      <c r="O23" s="30">
        <v>88.9937</v>
      </c>
      <c r="P23" s="30">
        <v>98.7268</v>
      </c>
      <c r="Q23" s="30"/>
      <c r="R23" s="30">
        <v>7908.700000000001</v>
      </c>
      <c r="S23" s="30">
        <v>12935.8</v>
      </c>
      <c r="T23" s="30">
        <v>32395.2</v>
      </c>
    </row>
    <row r="24" spans="7:20" ht="16.5" customHeight="1">
      <c r="G24" s="189"/>
      <c r="H24" s="187" t="s">
        <v>98</v>
      </c>
      <c r="I24" s="30"/>
      <c r="J24" s="30">
        <v>132329.97431936514</v>
      </c>
      <c r="K24" s="30">
        <v>152784.13113111668</v>
      </c>
      <c r="L24" s="30">
        <v>148339.17604356573</v>
      </c>
      <c r="M24" s="30"/>
      <c r="N24" s="30">
        <v>90.199</v>
      </c>
      <c r="O24" s="30">
        <v>103.7485</v>
      </c>
      <c r="P24" s="30">
        <v>87.855</v>
      </c>
      <c r="Q24" s="30"/>
      <c r="R24" s="30">
        <v>28937.85</v>
      </c>
      <c r="S24" s="30">
        <v>10382.79</v>
      </c>
      <c r="T24" s="30">
        <v>26423.75</v>
      </c>
    </row>
    <row r="25" spans="7:20" ht="16.5" customHeight="1">
      <c r="G25" s="189"/>
      <c r="H25" s="30" t="s">
        <v>73</v>
      </c>
      <c r="I25" s="30"/>
      <c r="J25" s="30">
        <v>37101.51</v>
      </c>
      <c r="K25" s="30">
        <v>228550.888441475</v>
      </c>
      <c r="L25" s="30">
        <v>57815.41328</v>
      </c>
      <c r="M25" s="30"/>
      <c r="N25" s="30">
        <v>5.527</v>
      </c>
      <c r="O25" s="30">
        <v>56.644</v>
      </c>
      <c r="P25" s="30">
        <v>7.173</v>
      </c>
      <c r="Q25" s="30"/>
      <c r="R25" s="30">
        <v>2106</v>
      </c>
      <c r="S25" s="30">
        <v>19725</v>
      </c>
      <c r="T25" s="30">
        <v>15840</v>
      </c>
    </row>
    <row r="26" spans="7:12" ht="16.5">
      <c r="G26" s="190"/>
      <c r="H26" s="188"/>
      <c r="I26" s="188"/>
      <c r="J26" s="188"/>
      <c r="K26" s="188"/>
      <c r="L26" s="188"/>
    </row>
    <row r="27" spans="7:12" ht="16.5">
      <c r="G27" s="190"/>
      <c r="H27" s="188"/>
      <c r="I27" s="188"/>
      <c r="J27" s="188"/>
      <c r="K27" s="188"/>
      <c r="L27" s="188"/>
    </row>
    <row r="28" spans="7:12" ht="16.5">
      <c r="G28" s="190"/>
      <c r="H28" s="188"/>
      <c r="I28" s="188"/>
      <c r="J28" s="188"/>
      <c r="K28" s="188"/>
      <c r="L28" s="188"/>
    </row>
    <row r="29" spans="7:12" ht="16.5">
      <c r="G29" s="190"/>
      <c r="H29" s="190"/>
      <c r="I29" s="190"/>
      <c r="J29" s="190"/>
      <c r="K29" s="190"/>
      <c r="L29" s="190"/>
    </row>
    <row r="30" spans="7:12" ht="16.5">
      <c r="G30" s="190"/>
      <c r="H30" s="190"/>
      <c r="I30" s="190"/>
      <c r="J30" s="190"/>
      <c r="K30" s="190"/>
      <c r="L30" s="190"/>
    </row>
    <row r="31" spans="7:12" ht="16.5">
      <c r="G31" s="190"/>
      <c r="H31" s="190"/>
      <c r="I31" s="190"/>
      <c r="J31" s="190"/>
      <c r="K31" s="190"/>
      <c r="L31" s="190"/>
    </row>
  </sheetData>
  <sheetProtection/>
  <mergeCells count="10">
    <mergeCell ref="Q17:T17"/>
    <mergeCell ref="G19:G21"/>
    <mergeCell ref="G23:G25"/>
    <mergeCell ref="I17:L17"/>
    <mergeCell ref="M17:P17"/>
    <mergeCell ref="B7:E7"/>
    <mergeCell ref="B8:E8"/>
    <mergeCell ref="B9:E9"/>
    <mergeCell ref="A12:A15"/>
    <mergeCell ref="A16:A19"/>
  </mergeCell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Y38"/>
  <sheetViews>
    <sheetView view="pageBreakPreview" zoomScale="70" zoomScaleSheetLayoutView="70" zoomScalePageLayoutView="0" workbookViewId="0" topLeftCell="A9">
      <selection activeCell="F16" sqref="F16"/>
    </sheetView>
  </sheetViews>
  <sheetFormatPr defaultColWidth="9.00390625" defaultRowHeight="12.75" outlineLevelCol="1"/>
  <cols>
    <col min="1" max="1" width="6.00390625" style="1" customWidth="1"/>
    <col min="2" max="2" width="31.75390625" style="1" customWidth="1"/>
    <col min="3" max="3" width="9.375" style="1" customWidth="1"/>
    <col min="4" max="5" width="9.625" style="1" bestFit="1" customWidth="1"/>
    <col min="6" max="6" width="11.375" style="1" bestFit="1" customWidth="1"/>
    <col min="7" max="8" width="10.125" style="1" bestFit="1" customWidth="1"/>
    <col min="9" max="9" width="12.75390625" style="1" bestFit="1" customWidth="1"/>
    <col min="10" max="10" width="14.875" style="1" customWidth="1"/>
    <col min="11" max="11" width="10.125" style="1" bestFit="1" customWidth="1"/>
    <col min="12" max="12" width="9.125" style="1" customWidth="1"/>
    <col min="13" max="13" width="12.75390625" style="1" customWidth="1" outlineLevel="1"/>
    <col min="14" max="15" width="9.125" style="1" customWidth="1" outlineLevel="1"/>
    <col min="16" max="16" width="10.875" style="1" customWidth="1" outlineLevel="1"/>
    <col min="17" max="17" width="10.625" style="1" customWidth="1" outlineLevel="1"/>
    <col min="18" max="32" width="9.125" style="1" customWidth="1" outlineLevel="1"/>
    <col min="33" max="33" width="9.625" style="1" customWidth="1" outlineLevel="1"/>
    <col min="34" max="35" width="9.125" style="1" customWidth="1" outlineLevel="1"/>
    <col min="36" max="36" width="20.125" style="1" customWidth="1" outlineLevel="1"/>
    <col min="37" max="46" width="9.125" style="1" customWidth="1" outlineLevel="1"/>
    <col min="47" max="47" width="16.25390625" style="1" customWidth="1" outlineLevel="1"/>
    <col min="48" max="58" width="9.125" style="1" customWidth="1" outlineLevel="1"/>
    <col min="59" max="74" width="9.125" style="1" customWidth="1"/>
    <col min="75" max="16384" width="9.125" style="1" customWidth="1"/>
  </cols>
  <sheetData>
    <row r="1" spans="3:32" ht="17.25">
      <c r="C1" s="7"/>
      <c r="D1" s="7"/>
      <c r="E1" s="7"/>
      <c r="H1" s="7"/>
      <c r="I1" s="98"/>
      <c r="J1" s="101" t="s">
        <v>71</v>
      </c>
      <c r="K1" s="98"/>
      <c r="S1" s="141" t="s">
        <v>76</v>
      </c>
      <c r="T1" s="141" t="s">
        <v>77</v>
      </c>
      <c r="U1" s="141" t="s">
        <v>64</v>
      </c>
      <c r="V1" s="141" t="s">
        <v>63</v>
      </c>
      <c r="W1" s="141" t="s">
        <v>78</v>
      </c>
      <c r="X1" s="141" t="s">
        <v>79</v>
      </c>
      <c r="Y1" s="141" t="s">
        <v>80</v>
      </c>
      <c r="Z1" s="141" t="s">
        <v>81</v>
      </c>
      <c r="AA1" s="141" t="s">
        <v>82</v>
      </c>
      <c r="AB1" s="141" t="s">
        <v>83</v>
      </c>
      <c r="AC1" s="141" t="s">
        <v>84</v>
      </c>
      <c r="AD1" s="141" t="s">
        <v>65</v>
      </c>
      <c r="AE1" s="141" t="s">
        <v>85</v>
      </c>
      <c r="AF1" s="141" t="s">
        <v>86</v>
      </c>
    </row>
    <row r="2" spans="3:40" ht="80.25" customHeight="1">
      <c r="C2" s="7"/>
      <c r="D2" s="7"/>
      <c r="E2" s="7"/>
      <c r="H2" s="7"/>
      <c r="I2" s="7"/>
      <c r="J2" s="164" t="s">
        <v>68</v>
      </c>
      <c r="K2" s="164"/>
      <c r="S2" s="141">
        <v>1</v>
      </c>
      <c r="T2" s="141" t="s">
        <v>109</v>
      </c>
      <c r="U2" s="141">
        <v>7</v>
      </c>
      <c r="V2" s="141" t="s">
        <v>110</v>
      </c>
      <c r="W2" s="141" t="s">
        <v>111</v>
      </c>
      <c r="X2" s="141" t="s">
        <v>112</v>
      </c>
      <c r="Y2" s="141" t="s">
        <v>113</v>
      </c>
      <c r="Z2" s="141"/>
      <c r="AA2" s="141">
        <v>4701</v>
      </c>
      <c r="AB2" s="141" t="s">
        <v>114</v>
      </c>
      <c r="AC2" s="141" t="s">
        <v>115</v>
      </c>
      <c r="AD2" s="141">
        <v>50</v>
      </c>
      <c r="AE2" s="141"/>
      <c r="AF2" s="141">
        <v>0.4</v>
      </c>
      <c r="AG2" s="1" t="s">
        <v>116</v>
      </c>
      <c r="AH2" s="1" t="s">
        <v>117</v>
      </c>
      <c r="AI2" s="1" t="s">
        <v>118</v>
      </c>
      <c r="AJ2" s="1">
        <v>132072.6</v>
      </c>
      <c r="AK2" s="1" t="s">
        <v>119</v>
      </c>
      <c r="AL2" s="1" t="s">
        <v>120</v>
      </c>
      <c r="AM2" s="1" t="s">
        <v>121</v>
      </c>
      <c r="AN2" s="1" t="s">
        <v>122</v>
      </c>
    </row>
    <row r="3" spans="3:40" ht="56.25" customHeight="1">
      <c r="C3" s="7"/>
      <c r="D3" s="7"/>
      <c r="E3" s="7"/>
      <c r="H3" s="7"/>
      <c r="I3" s="98"/>
      <c r="J3" s="164" t="s">
        <v>69</v>
      </c>
      <c r="K3" s="164"/>
      <c r="S3" s="141">
        <v>2</v>
      </c>
      <c r="T3" s="141" t="s">
        <v>123</v>
      </c>
      <c r="U3" s="141">
        <v>6</v>
      </c>
      <c r="V3" s="141" t="s">
        <v>124</v>
      </c>
      <c r="W3" s="141" t="s">
        <v>125</v>
      </c>
      <c r="X3" s="141" t="s">
        <v>112</v>
      </c>
      <c r="Y3" s="141" t="s">
        <v>126</v>
      </c>
      <c r="Z3" s="141"/>
      <c r="AA3" s="141">
        <v>4526</v>
      </c>
      <c r="AB3" s="141" t="s">
        <v>127</v>
      </c>
      <c r="AC3" s="141" t="s">
        <v>128</v>
      </c>
      <c r="AD3" s="141">
        <v>40</v>
      </c>
      <c r="AE3" s="141"/>
      <c r="AF3" s="141">
        <v>0.4</v>
      </c>
      <c r="AG3" s="1" t="s">
        <v>129</v>
      </c>
      <c r="AH3" s="1" t="s">
        <v>130</v>
      </c>
      <c r="AI3" s="1" t="s">
        <v>131</v>
      </c>
      <c r="AJ3" s="1">
        <v>99118.56</v>
      </c>
      <c r="AK3" s="1" t="s">
        <v>132</v>
      </c>
      <c r="AL3" s="1" t="s">
        <v>133</v>
      </c>
      <c r="AM3" s="1" t="s">
        <v>134</v>
      </c>
      <c r="AN3" s="1" t="s">
        <v>135</v>
      </c>
    </row>
    <row r="4" spans="3:40" ht="17.25" customHeight="1">
      <c r="C4" s="7"/>
      <c r="D4" s="7"/>
      <c r="E4" s="7"/>
      <c r="H4" s="7"/>
      <c r="I4" s="7"/>
      <c r="J4" s="7"/>
      <c r="K4" s="7"/>
      <c r="S4" s="141">
        <v>4</v>
      </c>
      <c r="T4" s="141" t="s">
        <v>136</v>
      </c>
      <c r="U4" s="141">
        <v>7</v>
      </c>
      <c r="V4" s="141" t="s">
        <v>137</v>
      </c>
      <c r="W4" s="141" t="s">
        <v>138</v>
      </c>
      <c r="X4" s="141" t="s">
        <v>112</v>
      </c>
      <c r="Y4" s="141" t="s">
        <v>139</v>
      </c>
      <c r="Z4" s="141"/>
      <c r="AA4" s="141">
        <v>4177</v>
      </c>
      <c r="AB4" s="141" t="s">
        <v>140</v>
      </c>
      <c r="AC4" s="141" t="s">
        <v>140</v>
      </c>
      <c r="AD4" s="141">
        <v>15</v>
      </c>
      <c r="AE4" s="141">
        <v>15</v>
      </c>
      <c r="AF4" s="141">
        <v>0.4</v>
      </c>
      <c r="AG4" s="1" t="s">
        <v>141</v>
      </c>
      <c r="AH4" s="1" t="s">
        <v>142</v>
      </c>
      <c r="AI4" s="1" t="s">
        <v>143</v>
      </c>
      <c r="AJ4" s="1">
        <v>11831.5</v>
      </c>
      <c r="AK4" s="1" t="s">
        <v>144</v>
      </c>
      <c r="AL4" s="1" t="s">
        <v>145</v>
      </c>
      <c r="AM4" s="1" t="s">
        <v>121</v>
      </c>
      <c r="AN4" s="1" t="s">
        <v>122</v>
      </c>
    </row>
    <row r="5" spans="8:40" ht="17.25" customHeight="1">
      <c r="H5" s="99"/>
      <c r="I5" s="99"/>
      <c r="J5" s="99"/>
      <c r="K5" s="99"/>
      <c r="S5" s="141">
        <v>5</v>
      </c>
      <c r="T5" s="141" t="s">
        <v>146</v>
      </c>
      <c r="U5" s="141">
        <v>6</v>
      </c>
      <c r="V5" s="141" t="s">
        <v>147</v>
      </c>
      <c r="W5" s="141" t="s">
        <v>148</v>
      </c>
      <c r="X5" s="141" t="s">
        <v>112</v>
      </c>
      <c r="Y5" s="141" t="s">
        <v>149</v>
      </c>
      <c r="Z5" s="141"/>
      <c r="AA5" s="141">
        <v>3592</v>
      </c>
      <c r="AB5" s="141" t="s">
        <v>150</v>
      </c>
      <c r="AC5" s="141" t="s">
        <v>150</v>
      </c>
      <c r="AD5" s="141">
        <v>100</v>
      </c>
      <c r="AE5" s="141"/>
      <c r="AF5" s="141">
        <v>0.4</v>
      </c>
      <c r="AG5" s="1" t="s">
        <v>151</v>
      </c>
      <c r="AH5" s="1" t="s">
        <v>152</v>
      </c>
      <c r="AI5" s="1" t="s">
        <v>153</v>
      </c>
      <c r="AJ5" s="1">
        <v>97419.6</v>
      </c>
      <c r="AK5" s="1" t="s">
        <v>154</v>
      </c>
      <c r="AL5" s="1" t="s">
        <v>155</v>
      </c>
      <c r="AM5" s="1" t="s">
        <v>134</v>
      </c>
      <c r="AN5" s="1" t="s">
        <v>135</v>
      </c>
    </row>
    <row r="6" spans="1:51" ht="17.25" customHeight="1">
      <c r="A6" s="151" t="s">
        <v>17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M6" s="157" t="s">
        <v>46</v>
      </c>
      <c r="N6" s="157" t="s">
        <v>47</v>
      </c>
      <c r="O6" s="160">
        <v>44440</v>
      </c>
      <c r="P6" s="161"/>
      <c r="Q6" s="161"/>
      <c r="S6" s="139">
        <v>6</v>
      </c>
      <c r="T6" s="139" t="s">
        <v>156</v>
      </c>
      <c r="U6" s="139">
        <v>6</v>
      </c>
      <c r="V6" s="139" t="s">
        <v>157</v>
      </c>
      <c r="W6" s="139" t="s">
        <v>158</v>
      </c>
      <c r="X6" s="139" t="s">
        <v>112</v>
      </c>
      <c r="Y6" s="139" t="s">
        <v>159</v>
      </c>
      <c r="Z6" s="139"/>
      <c r="AA6" s="139">
        <v>3531</v>
      </c>
      <c r="AB6" s="139" t="s">
        <v>160</v>
      </c>
      <c r="AC6" s="139" t="s">
        <v>160</v>
      </c>
      <c r="AD6" s="139">
        <v>140</v>
      </c>
      <c r="AE6" s="139"/>
      <c r="AF6" s="139">
        <v>0.4</v>
      </c>
      <c r="AG6" s="133" t="s">
        <v>161</v>
      </c>
      <c r="AH6" s="71" t="s">
        <v>162</v>
      </c>
      <c r="AI6" s="71" t="s">
        <v>163</v>
      </c>
      <c r="AJ6" s="70">
        <v>50669.94</v>
      </c>
      <c r="AK6" s="70" t="s">
        <v>164</v>
      </c>
      <c r="AL6" s="70" t="s">
        <v>165</v>
      </c>
      <c r="AM6" s="71" t="s">
        <v>134</v>
      </c>
      <c r="AN6" s="70" t="s">
        <v>135</v>
      </c>
      <c r="AO6" s="70"/>
      <c r="AP6" s="70"/>
      <c r="AQ6" s="70"/>
      <c r="AR6" s="70"/>
      <c r="AS6" s="71"/>
      <c r="AT6" s="71"/>
      <c r="AU6" s="71"/>
      <c r="AV6" s="70"/>
      <c r="AW6" s="70"/>
      <c r="AX6" s="70"/>
      <c r="AY6" s="70"/>
    </row>
    <row r="7" spans="1:51" ht="39.75" customHeight="1">
      <c r="A7" s="165" t="s">
        <v>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M7" s="157"/>
      <c r="N7" s="157"/>
      <c r="O7" s="158" t="s">
        <v>48</v>
      </c>
      <c r="P7" s="158"/>
      <c r="Q7" s="158"/>
      <c r="S7" s="142">
        <v>7</v>
      </c>
      <c r="T7" s="140" t="s">
        <v>166</v>
      </c>
      <c r="U7" s="140">
        <v>6</v>
      </c>
      <c r="V7" s="140" t="s">
        <v>157</v>
      </c>
      <c r="W7" s="140" t="s">
        <v>158</v>
      </c>
      <c r="X7" s="140" t="s">
        <v>112</v>
      </c>
      <c r="Y7" s="143" t="s">
        <v>167</v>
      </c>
      <c r="Z7" s="140"/>
      <c r="AA7" s="140">
        <v>3529</v>
      </c>
      <c r="AB7" s="140" t="s">
        <v>160</v>
      </c>
      <c r="AC7" s="140" t="s">
        <v>168</v>
      </c>
      <c r="AD7" s="140">
        <v>140</v>
      </c>
      <c r="AE7" s="142"/>
      <c r="AF7" s="140">
        <v>0.4</v>
      </c>
      <c r="AG7" s="134" t="s">
        <v>161</v>
      </c>
      <c r="AH7" s="61" t="s">
        <v>162</v>
      </c>
      <c r="AI7" s="61" t="s">
        <v>169</v>
      </c>
      <c r="AJ7" s="59">
        <v>50669.94</v>
      </c>
      <c r="AK7" s="59" t="s">
        <v>164</v>
      </c>
      <c r="AL7" s="59" t="s">
        <v>165</v>
      </c>
      <c r="AM7" s="59" t="s">
        <v>134</v>
      </c>
      <c r="AN7" s="59" t="s">
        <v>135</v>
      </c>
      <c r="AO7" s="59"/>
      <c r="AP7" s="58"/>
      <c r="AQ7" s="59"/>
      <c r="AR7" s="60"/>
      <c r="AS7" s="59"/>
      <c r="AT7" s="59"/>
      <c r="AU7" s="58"/>
      <c r="AV7" s="59"/>
      <c r="AW7" s="59"/>
      <c r="AX7" s="59"/>
      <c r="AY7" s="59"/>
    </row>
    <row r="8" spans="13:51" ht="36">
      <c r="M8" s="157"/>
      <c r="N8" s="157"/>
      <c r="O8" s="35" t="s">
        <v>49</v>
      </c>
      <c r="P8" s="34" t="s">
        <v>50</v>
      </c>
      <c r="Q8" s="34" t="s">
        <v>51</v>
      </c>
      <c r="S8" s="144">
        <v>8</v>
      </c>
      <c r="T8" s="139" t="s">
        <v>170</v>
      </c>
      <c r="U8" s="139">
        <v>6</v>
      </c>
      <c r="V8" s="139" t="s">
        <v>157</v>
      </c>
      <c r="W8" s="139" t="s">
        <v>158</v>
      </c>
      <c r="X8" s="139" t="s">
        <v>112</v>
      </c>
      <c r="Y8" s="145" t="s">
        <v>171</v>
      </c>
      <c r="Z8" s="139"/>
      <c r="AA8" s="139">
        <v>3530</v>
      </c>
      <c r="AB8" s="139" t="s">
        <v>160</v>
      </c>
      <c r="AC8" s="139" t="s">
        <v>150</v>
      </c>
      <c r="AD8" s="139">
        <v>140</v>
      </c>
      <c r="AE8" s="144"/>
      <c r="AF8" s="139">
        <v>0.4</v>
      </c>
      <c r="AG8" s="135" t="s">
        <v>161</v>
      </c>
      <c r="AH8" s="64" t="s">
        <v>172</v>
      </c>
      <c r="AI8" s="64" t="s">
        <v>173</v>
      </c>
      <c r="AJ8" s="63">
        <v>50669.94</v>
      </c>
      <c r="AK8" s="63" t="s">
        <v>164</v>
      </c>
      <c r="AL8" s="63" t="s">
        <v>165</v>
      </c>
      <c r="AM8" s="63" t="s">
        <v>134</v>
      </c>
      <c r="AN8" s="63" t="s">
        <v>135</v>
      </c>
      <c r="AO8" s="63"/>
      <c r="AP8" s="65"/>
      <c r="AQ8" s="63"/>
      <c r="AR8" s="63"/>
      <c r="AS8" s="63"/>
      <c r="AT8" s="63"/>
      <c r="AU8" s="66"/>
      <c r="AV8" s="63"/>
      <c r="AW8" s="63"/>
      <c r="AX8" s="63"/>
      <c r="AY8" s="63"/>
    </row>
    <row r="9" spans="1:51" s="2" customFormat="1" ht="47.25" customHeight="1">
      <c r="A9" s="163" t="s">
        <v>0</v>
      </c>
      <c r="B9" s="163" t="s">
        <v>19</v>
      </c>
      <c r="C9" s="163" t="s">
        <v>20</v>
      </c>
      <c r="D9" s="163"/>
      <c r="E9" s="163"/>
      <c r="F9" s="163" t="s">
        <v>21</v>
      </c>
      <c r="G9" s="163"/>
      <c r="H9" s="163"/>
      <c r="I9" s="163" t="s">
        <v>22</v>
      </c>
      <c r="J9" s="163"/>
      <c r="K9" s="163"/>
      <c r="M9" s="36">
        <v>1</v>
      </c>
      <c r="N9" s="36">
        <v>2</v>
      </c>
      <c r="O9" s="37">
        <v>23</v>
      </c>
      <c r="P9" s="36">
        <v>24</v>
      </c>
      <c r="Q9" s="36">
        <v>25</v>
      </c>
      <c r="S9" s="144">
        <v>9</v>
      </c>
      <c r="T9" s="139" t="s">
        <v>174</v>
      </c>
      <c r="U9" s="139">
        <v>6</v>
      </c>
      <c r="V9" s="139" t="s">
        <v>175</v>
      </c>
      <c r="W9" s="139" t="s">
        <v>91</v>
      </c>
      <c r="X9" s="139" t="s">
        <v>112</v>
      </c>
      <c r="Y9" s="144" t="s">
        <v>176</v>
      </c>
      <c r="Z9" s="139"/>
      <c r="AA9" s="139">
        <v>3285</v>
      </c>
      <c r="AB9" s="139" t="s">
        <v>177</v>
      </c>
      <c r="AC9" s="139" t="s">
        <v>177</v>
      </c>
      <c r="AD9" s="139">
        <v>150</v>
      </c>
      <c r="AE9" s="144"/>
      <c r="AF9" s="139">
        <v>0.4</v>
      </c>
      <c r="AG9" s="135" t="s">
        <v>178</v>
      </c>
      <c r="AH9" s="64" t="s">
        <v>130</v>
      </c>
      <c r="AI9" s="67" t="s">
        <v>179</v>
      </c>
      <c r="AJ9" s="63">
        <v>180583.2</v>
      </c>
      <c r="AK9" s="63" t="s">
        <v>180</v>
      </c>
      <c r="AL9" s="63" t="s">
        <v>181</v>
      </c>
      <c r="AM9" s="63" t="s">
        <v>134</v>
      </c>
      <c r="AN9" s="63" t="s">
        <v>135</v>
      </c>
      <c r="AO9" s="63"/>
      <c r="AP9" s="65"/>
      <c r="AQ9" s="63"/>
      <c r="AR9" s="63"/>
      <c r="AS9" s="63"/>
      <c r="AT9" s="63"/>
      <c r="AU9" s="66"/>
      <c r="AV9" s="63"/>
      <c r="AW9" s="63"/>
      <c r="AX9" s="63"/>
      <c r="AY9" s="63"/>
    </row>
    <row r="10" spans="1:51" s="2" customFormat="1" ht="60" customHeight="1">
      <c r="A10" s="163"/>
      <c r="B10" s="163"/>
      <c r="C10" s="16" t="s">
        <v>14</v>
      </c>
      <c r="D10" s="16" t="s">
        <v>15</v>
      </c>
      <c r="E10" s="16" t="s">
        <v>23</v>
      </c>
      <c r="F10" s="16" t="s">
        <v>14</v>
      </c>
      <c r="G10" s="16" t="s">
        <v>15</v>
      </c>
      <c r="H10" s="16" t="s">
        <v>23</v>
      </c>
      <c r="I10" s="16" t="s">
        <v>14</v>
      </c>
      <c r="J10" s="16" t="s">
        <v>15</v>
      </c>
      <c r="K10" s="16" t="s">
        <v>23</v>
      </c>
      <c r="M10" s="55" t="s">
        <v>52</v>
      </c>
      <c r="N10" s="159" t="s">
        <v>53</v>
      </c>
      <c r="O10" s="117">
        <v>2051</v>
      </c>
      <c r="P10" s="111">
        <v>23263.36</v>
      </c>
      <c r="Q10" s="112">
        <v>1128.05</v>
      </c>
      <c r="S10" s="144">
        <v>10</v>
      </c>
      <c r="T10" s="139" t="s">
        <v>182</v>
      </c>
      <c r="U10" s="139">
        <v>6</v>
      </c>
      <c r="V10" s="139" t="s">
        <v>183</v>
      </c>
      <c r="W10" s="139" t="s">
        <v>184</v>
      </c>
      <c r="X10" s="139" t="s">
        <v>112</v>
      </c>
      <c r="Y10" s="144" t="s">
        <v>185</v>
      </c>
      <c r="Z10" s="139"/>
      <c r="AA10" s="139">
        <v>3202</v>
      </c>
      <c r="AB10" s="139" t="s">
        <v>186</v>
      </c>
      <c r="AC10" s="139" t="s">
        <v>186</v>
      </c>
      <c r="AD10" s="139">
        <v>65</v>
      </c>
      <c r="AE10" s="144">
        <v>15</v>
      </c>
      <c r="AF10" s="139">
        <v>0.4</v>
      </c>
      <c r="AG10" s="135" t="s">
        <v>187</v>
      </c>
      <c r="AH10" s="64" t="s">
        <v>188</v>
      </c>
      <c r="AI10" s="64" t="s">
        <v>189</v>
      </c>
      <c r="AJ10" s="63">
        <v>64697.88</v>
      </c>
      <c r="AK10" s="63" t="s">
        <v>190</v>
      </c>
      <c r="AL10" s="63" t="s">
        <v>191</v>
      </c>
      <c r="AM10" s="63" t="s">
        <v>134</v>
      </c>
      <c r="AN10" s="63" t="s">
        <v>135</v>
      </c>
      <c r="AO10" s="63"/>
      <c r="AP10" s="65"/>
      <c r="AQ10" s="63"/>
      <c r="AR10" s="63"/>
      <c r="AS10" s="63"/>
      <c r="AT10" s="63"/>
      <c r="AU10" s="66"/>
      <c r="AV10" s="63"/>
      <c r="AW10" s="63"/>
      <c r="AX10" s="63"/>
      <c r="AY10" s="63"/>
    </row>
    <row r="11" spans="1:51" s="5" customFormat="1" ht="33" customHeight="1">
      <c r="A11" s="166" t="s">
        <v>1</v>
      </c>
      <c r="B11" s="4" t="s">
        <v>24</v>
      </c>
      <c r="C11" s="38">
        <f>O10+O11</f>
        <v>2403</v>
      </c>
      <c r="D11" s="39">
        <f>O15+O16</f>
        <v>2</v>
      </c>
      <c r="E11" s="32"/>
      <c r="F11" s="33">
        <f>P10+P11</f>
        <v>26451.940000000002</v>
      </c>
      <c r="G11" s="33">
        <f>P15+P16</f>
        <v>25</v>
      </c>
      <c r="H11" s="33"/>
      <c r="I11" s="25">
        <f>(Q10+Q11)/1.2</f>
        <v>9191.5</v>
      </c>
      <c r="J11" s="24">
        <f>Q15/1.2+Q16/1.2</f>
        <v>33.39166666666667</v>
      </c>
      <c r="K11" s="32"/>
      <c r="M11" s="55" t="s">
        <v>54</v>
      </c>
      <c r="N11" s="159"/>
      <c r="O11" s="116">
        <v>352</v>
      </c>
      <c r="P11" s="113">
        <v>3188.58</v>
      </c>
      <c r="Q11" s="114">
        <v>9901.75</v>
      </c>
      <c r="S11" s="144">
        <v>11</v>
      </c>
      <c r="T11" s="139" t="s">
        <v>192</v>
      </c>
      <c r="U11" s="139">
        <v>6</v>
      </c>
      <c r="V11" s="139" t="s">
        <v>193</v>
      </c>
      <c r="W11" s="139" t="s">
        <v>194</v>
      </c>
      <c r="X11" s="139" t="s">
        <v>112</v>
      </c>
      <c r="Y11" s="144" t="s">
        <v>195</v>
      </c>
      <c r="Z11" s="139"/>
      <c r="AA11" s="139">
        <v>3092</v>
      </c>
      <c r="AB11" s="139" t="s">
        <v>196</v>
      </c>
      <c r="AC11" s="139" t="s">
        <v>197</v>
      </c>
      <c r="AD11" s="139">
        <v>150</v>
      </c>
      <c r="AE11" s="144"/>
      <c r="AF11" s="139">
        <v>0.4</v>
      </c>
      <c r="AG11" s="135" t="s">
        <v>198</v>
      </c>
      <c r="AH11" s="64" t="s">
        <v>199</v>
      </c>
      <c r="AI11" s="67" t="s">
        <v>200</v>
      </c>
      <c r="AJ11" s="63">
        <v>146129.4</v>
      </c>
      <c r="AK11" s="63" t="s">
        <v>201</v>
      </c>
      <c r="AL11" s="63" t="s">
        <v>202</v>
      </c>
      <c r="AM11" s="63" t="s">
        <v>134</v>
      </c>
      <c r="AN11" s="63" t="s">
        <v>135</v>
      </c>
      <c r="AO11" s="63"/>
      <c r="AP11" s="65"/>
      <c r="AQ11" s="63"/>
      <c r="AR11" s="63"/>
      <c r="AS11" s="63"/>
      <c r="AT11" s="63"/>
      <c r="AU11" s="66"/>
      <c r="AV11" s="63"/>
      <c r="AW11" s="63"/>
      <c r="AX11" s="63"/>
      <c r="AY11" s="63"/>
    </row>
    <row r="12" spans="1:51" s="5" customFormat="1" ht="39.75" customHeight="1">
      <c r="A12" s="166"/>
      <c r="B12" s="4" t="s">
        <v>25</v>
      </c>
      <c r="C12" s="38">
        <f>O10</f>
        <v>2051</v>
      </c>
      <c r="D12" s="39">
        <f>O15</f>
        <v>1</v>
      </c>
      <c r="E12" s="32"/>
      <c r="F12" s="33">
        <f>P10</f>
        <v>23263.36</v>
      </c>
      <c r="G12" s="33">
        <f>P15</f>
        <v>10</v>
      </c>
      <c r="H12" s="33"/>
      <c r="I12" s="25">
        <f>Q10/1.2</f>
        <v>940.0416666666666</v>
      </c>
      <c r="J12" s="25">
        <f>Q15/1.2</f>
        <v>0.45833333333333337</v>
      </c>
      <c r="K12" s="32"/>
      <c r="M12" s="55" t="s">
        <v>55</v>
      </c>
      <c r="N12" s="159"/>
      <c r="O12" s="116">
        <v>146</v>
      </c>
      <c r="P12" s="115">
        <v>8717.5</v>
      </c>
      <c r="Q12" s="115">
        <v>9994.11</v>
      </c>
      <c r="S12" s="142">
        <v>12</v>
      </c>
      <c r="T12" s="140" t="s">
        <v>203</v>
      </c>
      <c r="U12" s="140">
        <v>6</v>
      </c>
      <c r="V12" s="140" t="s">
        <v>157</v>
      </c>
      <c r="W12" s="140" t="s">
        <v>158</v>
      </c>
      <c r="X12" s="140" t="s">
        <v>112</v>
      </c>
      <c r="Y12" s="142" t="s">
        <v>204</v>
      </c>
      <c r="Z12" s="140"/>
      <c r="AA12" s="140">
        <v>2923</v>
      </c>
      <c r="AB12" s="140" t="s">
        <v>205</v>
      </c>
      <c r="AC12" s="140" t="s">
        <v>205</v>
      </c>
      <c r="AD12" s="140">
        <v>140</v>
      </c>
      <c r="AE12" s="142"/>
      <c r="AF12" s="140">
        <v>0.4</v>
      </c>
      <c r="AG12" s="134" t="s">
        <v>161</v>
      </c>
      <c r="AH12" s="61" t="s">
        <v>206</v>
      </c>
      <c r="AI12" s="61" t="s">
        <v>207</v>
      </c>
      <c r="AJ12" s="59">
        <v>50669.94</v>
      </c>
      <c r="AK12" s="59" t="s">
        <v>208</v>
      </c>
      <c r="AL12" s="59" t="s">
        <v>209</v>
      </c>
      <c r="AM12" s="59" t="s">
        <v>134</v>
      </c>
      <c r="AN12" s="59" t="s">
        <v>135</v>
      </c>
      <c r="AO12" s="59"/>
      <c r="AP12" s="68"/>
      <c r="AQ12" s="59"/>
      <c r="AR12" s="59"/>
      <c r="AS12" s="59"/>
      <c r="AT12" s="59"/>
      <c r="AU12" s="58"/>
      <c r="AV12" s="59"/>
      <c r="AW12" s="59"/>
      <c r="AX12" s="59"/>
      <c r="AY12" s="59"/>
    </row>
    <row r="13" spans="1:51" s="5" customFormat="1" ht="41.25" customHeight="1">
      <c r="A13" s="166" t="s">
        <v>2</v>
      </c>
      <c r="B13" s="4" t="s">
        <v>26</v>
      </c>
      <c r="C13" s="39">
        <f>O12</f>
        <v>146</v>
      </c>
      <c r="D13" s="39">
        <f>O17</f>
        <v>5</v>
      </c>
      <c r="E13" s="32"/>
      <c r="F13" s="33">
        <f>P12</f>
        <v>8717.5</v>
      </c>
      <c r="G13" s="33">
        <f>P17</f>
        <v>468</v>
      </c>
      <c r="H13" s="33"/>
      <c r="I13" s="25">
        <f>Q12/1.2</f>
        <v>8328.425000000001</v>
      </c>
      <c r="J13" s="25">
        <f>Q17/1.2</f>
        <v>1042.4833333333333</v>
      </c>
      <c r="K13" s="32"/>
      <c r="M13" s="55" t="s">
        <v>56</v>
      </c>
      <c r="N13" s="159"/>
      <c r="O13" s="43">
        <v>8</v>
      </c>
      <c r="P13" s="44">
        <v>1560</v>
      </c>
      <c r="Q13" s="44">
        <v>28418.93</v>
      </c>
      <c r="S13" s="142">
        <v>13</v>
      </c>
      <c r="T13" s="140" t="s">
        <v>210</v>
      </c>
      <c r="U13" s="140">
        <v>6</v>
      </c>
      <c r="V13" s="140" t="s">
        <v>211</v>
      </c>
      <c r="W13" s="140" t="s">
        <v>212</v>
      </c>
      <c r="X13" s="140" t="s">
        <v>112</v>
      </c>
      <c r="Y13" s="142" t="s">
        <v>213</v>
      </c>
      <c r="Z13" s="140"/>
      <c r="AA13" s="140">
        <v>2764</v>
      </c>
      <c r="AB13" s="140" t="s">
        <v>214</v>
      </c>
      <c r="AC13" s="140" t="s">
        <v>214</v>
      </c>
      <c r="AD13" s="140">
        <v>50</v>
      </c>
      <c r="AE13" s="142">
        <v>30</v>
      </c>
      <c r="AF13" s="140">
        <v>0.4</v>
      </c>
      <c r="AG13" s="134" t="s">
        <v>215</v>
      </c>
      <c r="AH13" s="61" t="s">
        <v>216</v>
      </c>
      <c r="AI13" s="69" t="s">
        <v>217</v>
      </c>
      <c r="AJ13" s="59">
        <v>89535.77</v>
      </c>
      <c r="AK13" s="59" t="s">
        <v>218</v>
      </c>
      <c r="AL13" s="59" t="s">
        <v>219</v>
      </c>
      <c r="AM13" s="59" t="s">
        <v>134</v>
      </c>
      <c r="AN13" s="59" t="s">
        <v>135</v>
      </c>
      <c r="AO13" s="59"/>
      <c r="AP13" s="58"/>
      <c r="AQ13" s="59"/>
      <c r="AR13" s="58"/>
      <c r="AS13" s="59"/>
      <c r="AT13" s="59"/>
      <c r="AU13" s="58"/>
      <c r="AV13" s="59"/>
      <c r="AW13" s="59"/>
      <c r="AX13" s="59"/>
      <c r="AY13" s="59"/>
    </row>
    <row r="14" spans="1:51" s="5" customFormat="1" ht="31.5" customHeight="1">
      <c r="A14" s="166"/>
      <c r="B14" s="4" t="s">
        <v>27</v>
      </c>
      <c r="C14" s="192">
        <v>31</v>
      </c>
      <c r="D14" s="192">
        <v>1</v>
      </c>
      <c r="E14" s="110"/>
      <c r="F14" s="193">
        <f>AD32</f>
        <v>2772.5</v>
      </c>
      <c r="G14" s="193">
        <f>AD38</f>
        <v>50</v>
      </c>
      <c r="H14" s="193"/>
      <c r="I14" s="194">
        <f>AJ32/1.2/1000</f>
        <v>2345.8344833333335</v>
      </c>
      <c r="J14" s="194">
        <f>AJ38/1.2/1000</f>
        <v>185.68830833333334</v>
      </c>
      <c r="K14" s="41"/>
      <c r="M14" s="55" t="s">
        <v>57</v>
      </c>
      <c r="N14" s="159"/>
      <c r="O14" s="45"/>
      <c r="P14" s="48">
        <v>0</v>
      </c>
      <c r="Q14" s="42">
        <v>0</v>
      </c>
      <c r="S14" s="144">
        <v>14</v>
      </c>
      <c r="T14" s="139" t="s">
        <v>220</v>
      </c>
      <c r="U14" s="139">
        <v>6</v>
      </c>
      <c r="V14" s="139" t="s">
        <v>157</v>
      </c>
      <c r="W14" s="139" t="s">
        <v>221</v>
      </c>
      <c r="X14" s="139" t="s">
        <v>112</v>
      </c>
      <c r="Y14" s="144" t="s">
        <v>222</v>
      </c>
      <c r="Z14" s="139"/>
      <c r="AA14" s="139">
        <v>2563</v>
      </c>
      <c r="AB14" s="139" t="s">
        <v>223</v>
      </c>
      <c r="AC14" s="139" t="s">
        <v>223</v>
      </c>
      <c r="AD14" s="139">
        <v>25</v>
      </c>
      <c r="AE14" s="144"/>
      <c r="AF14" s="139">
        <v>0.4</v>
      </c>
      <c r="AG14" s="135" t="s">
        <v>87</v>
      </c>
      <c r="AH14" s="64" t="s">
        <v>224</v>
      </c>
      <c r="AI14" s="67" t="s">
        <v>225</v>
      </c>
      <c r="AJ14" s="63">
        <v>61949.1</v>
      </c>
      <c r="AK14" s="63" t="s">
        <v>218</v>
      </c>
      <c r="AL14" s="63" t="s">
        <v>226</v>
      </c>
      <c r="AM14" s="63" t="s">
        <v>134</v>
      </c>
      <c r="AN14" s="63" t="s">
        <v>135</v>
      </c>
      <c r="AO14" s="63"/>
      <c r="AP14" s="65"/>
      <c r="AQ14" s="63"/>
      <c r="AR14" s="63"/>
      <c r="AS14" s="63"/>
      <c r="AT14" s="63"/>
      <c r="AU14" s="66"/>
      <c r="AV14" s="63"/>
      <c r="AW14" s="63"/>
      <c r="AX14" s="63"/>
      <c r="AY14" s="63"/>
    </row>
    <row r="15" spans="1:51" s="5" customFormat="1" ht="38.25" customHeight="1">
      <c r="A15" s="166" t="s">
        <v>3</v>
      </c>
      <c r="B15" s="4" t="s">
        <v>28</v>
      </c>
      <c r="C15" s="39">
        <f>O13</f>
        <v>8</v>
      </c>
      <c r="D15" s="39">
        <f>O18</f>
        <v>15</v>
      </c>
      <c r="E15" s="39"/>
      <c r="F15" s="33">
        <f>P13</f>
        <v>1560</v>
      </c>
      <c r="G15" s="33">
        <f>P18</f>
        <v>4409.4</v>
      </c>
      <c r="H15" s="33"/>
      <c r="I15" s="24">
        <f>Q13/1.2</f>
        <v>23682.44166666667</v>
      </c>
      <c r="J15" s="25">
        <f>Q18/1.2</f>
        <v>3904.4333333333334</v>
      </c>
      <c r="K15" s="25"/>
      <c r="M15" s="55" t="s">
        <v>52</v>
      </c>
      <c r="N15" s="159" t="s">
        <v>58</v>
      </c>
      <c r="O15" s="49">
        <v>1</v>
      </c>
      <c r="P15" s="50">
        <v>10</v>
      </c>
      <c r="Q15" s="50">
        <v>0.55</v>
      </c>
      <c r="S15" s="142">
        <v>15</v>
      </c>
      <c r="T15" s="140" t="s">
        <v>227</v>
      </c>
      <c r="U15" s="140">
        <v>6</v>
      </c>
      <c r="V15" s="140" t="s">
        <v>183</v>
      </c>
      <c r="W15" s="140" t="s">
        <v>184</v>
      </c>
      <c r="X15" s="140" t="s">
        <v>112</v>
      </c>
      <c r="Y15" s="142" t="s">
        <v>228</v>
      </c>
      <c r="Z15" s="140"/>
      <c r="AA15" s="140">
        <v>2436</v>
      </c>
      <c r="AB15" s="140" t="s">
        <v>229</v>
      </c>
      <c r="AC15" s="140" t="s">
        <v>229</v>
      </c>
      <c r="AD15" s="140">
        <v>50</v>
      </c>
      <c r="AE15" s="142">
        <v>80</v>
      </c>
      <c r="AF15" s="140">
        <v>0.4</v>
      </c>
      <c r="AG15" s="134" t="s">
        <v>129</v>
      </c>
      <c r="AH15" s="61" t="s">
        <v>230</v>
      </c>
      <c r="AI15" s="61" t="s">
        <v>231</v>
      </c>
      <c r="AJ15" s="59">
        <v>50683.63</v>
      </c>
      <c r="AK15" s="59" t="s">
        <v>232</v>
      </c>
      <c r="AL15" s="59" t="s">
        <v>233</v>
      </c>
      <c r="AM15" s="59" t="s">
        <v>134</v>
      </c>
      <c r="AN15" s="59" t="s">
        <v>135</v>
      </c>
      <c r="AO15" s="59"/>
      <c r="AP15" s="68"/>
      <c r="AQ15" s="59"/>
      <c r="AR15" s="59"/>
      <c r="AS15" s="59"/>
      <c r="AT15" s="59"/>
      <c r="AU15" s="58"/>
      <c r="AV15" s="59"/>
      <c r="AW15" s="59"/>
      <c r="AX15" s="59"/>
      <c r="AY15" s="59"/>
    </row>
    <row r="16" spans="1:51" s="5" customFormat="1" ht="57" customHeight="1">
      <c r="A16" s="166"/>
      <c r="B16" s="4" t="s">
        <v>29</v>
      </c>
      <c r="C16" s="32"/>
      <c r="D16" s="32"/>
      <c r="E16" s="32"/>
      <c r="F16" s="33"/>
      <c r="G16" s="33"/>
      <c r="H16" s="33"/>
      <c r="I16" s="25"/>
      <c r="J16" s="25"/>
      <c r="K16" s="25"/>
      <c r="M16" s="55" t="s">
        <v>54</v>
      </c>
      <c r="N16" s="159"/>
      <c r="O16" s="45">
        <v>1</v>
      </c>
      <c r="P16" s="48">
        <v>15</v>
      </c>
      <c r="Q16" s="42">
        <v>39.52</v>
      </c>
      <c r="S16" s="144">
        <v>16</v>
      </c>
      <c r="T16" s="139" t="s">
        <v>234</v>
      </c>
      <c r="U16" s="139">
        <v>6</v>
      </c>
      <c r="V16" s="139" t="s">
        <v>193</v>
      </c>
      <c r="W16" s="139" t="s">
        <v>235</v>
      </c>
      <c r="X16" s="139" t="s">
        <v>112</v>
      </c>
      <c r="Y16" s="144" t="s">
        <v>236</v>
      </c>
      <c r="Z16" s="139"/>
      <c r="AA16" s="139">
        <v>2450</v>
      </c>
      <c r="AB16" s="139" t="s">
        <v>229</v>
      </c>
      <c r="AC16" s="139" t="s">
        <v>229</v>
      </c>
      <c r="AD16" s="139">
        <v>150</v>
      </c>
      <c r="AE16" s="144"/>
      <c r="AF16" s="139">
        <v>0.4</v>
      </c>
      <c r="AG16" s="135" t="s">
        <v>237</v>
      </c>
      <c r="AH16" s="64" t="s">
        <v>238</v>
      </c>
      <c r="AI16" s="67" t="s">
        <v>239</v>
      </c>
      <c r="AJ16" s="63">
        <v>50669.94</v>
      </c>
      <c r="AK16" s="63" t="s">
        <v>240</v>
      </c>
      <c r="AL16" s="63" t="s">
        <v>241</v>
      </c>
      <c r="AM16" s="63" t="s">
        <v>134</v>
      </c>
      <c r="AN16" s="63" t="s">
        <v>135</v>
      </c>
      <c r="AO16" s="63"/>
      <c r="AP16" s="65"/>
      <c r="AQ16" s="63"/>
      <c r="AR16" s="63"/>
      <c r="AS16" s="63"/>
      <c r="AT16" s="63"/>
      <c r="AU16" s="66"/>
      <c r="AV16" s="63"/>
      <c r="AW16" s="63"/>
      <c r="AX16" s="63"/>
      <c r="AY16" s="63"/>
    </row>
    <row r="17" spans="1:51" s="5" customFormat="1" ht="55.5" customHeight="1">
      <c r="A17" s="166" t="s">
        <v>30</v>
      </c>
      <c r="B17" s="4" t="s">
        <v>31</v>
      </c>
      <c r="C17" s="76">
        <f>O14-C19</f>
        <v>0</v>
      </c>
      <c r="D17" s="76">
        <f>O19</f>
        <v>7</v>
      </c>
      <c r="E17" s="76">
        <f>O20</f>
        <v>1</v>
      </c>
      <c r="F17" s="40">
        <f>P14-F19</f>
        <v>0</v>
      </c>
      <c r="G17" s="40">
        <f>P19</f>
        <v>17568</v>
      </c>
      <c r="H17" s="40">
        <f>P20</f>
        <v>2000</v>
      </c>
      <c r="I17" s="41">
        <v>0</v>
      </c>
      <c r="J17" s="41">
        <f>Q19/1.2</f>
        <v>1028.2416666666668</v>
      </c>
      <c r="K17" s="41">
        <f>Q20/1.2</f>
        <v>1264.1166666666668</v>
      </c>
      <c r="M17" s="55" t="s">
        <v>55</v>
      </c>
      <c r="N17" s="159"/>
      <c r="O17" s="121">
        <v>5</v>
      </c>
      <c r="P17" s="118">
        <v>468</v>
      </c>
      <c r="Q17" s="119">
        <v>1250.98</v>
      </c>
      <c r="S17" s="144">
        <v>17</v>
      </c>
      <c r="T17" s="139" t="s">
        <v>242</v>
      </c>
      <c r="U17" s="139">
        <v>6</v>
      </c>
      <c r="V17" s="139" t="s">
        <v>243</v>
      </c>
      <c r="W17" s="139" t="s">
        <v>89</v>
      </c>
      <c r="X17" s="139" t="s">
        <v>112</v>
      </c>
      <c r="Y17" s="144" t="s">
        <v>244</v>
      </c>
      <c r="Z17" s="139"/>
      <c r="AA17" s="139">
        <v>2318</v>
      </c>
      <c r="AB17" s="139" t="s">
        <v>245</v>
      </c>
      <c r="AC17" s="139" t="s">
        <v>246</v>
      </c>
      <c r="AD17" s="139">
        <v>100</v>
      </c>
      <c r="AE17" s="144"/>
      <c r="AF17" s="139">
        <v>0.4</v>
      </c>
      <c r="AG17" s="135" t="s">
        <v>90</v>
      </c>
      <c r="AH17" s="64" t="s">
        <v>247</v>
      </c>
      <c r="AI17" s="67" t="s">
        <v>248</v>
      </c>
      <c r="AJ17" s="63">
        <v>97419.6</v>
      </c>
      <c r="AK17" s="63" t="s">
        <v>240</v>
      </c>
      <c r="AL17" s="63" t="s">
        <v>249</v>
      </c>
      <c r="AM17" s="63" t="s">
        <v>250</v>
      </c>
      <c r="AN17" s="63" t="s">
        <v>250</v>
      </c>
      <c r="AO17" s="63"/>
      <c r="AP17" s="65"/>
      <c r="AQ17" s="63"/>
      <c r="AR17" s="63"/>
      <c r="AS17" s="63"/>
      <c r="AT17" s="63"/>
      <c r="AU17" s="66"/>
      <c r="AV17" s="63"/>
      <c r="AW17" s="63"/>
      <c r="AX17" s="63"/>
      <c r="AY17" s="63"/>
    </row>
    <row r="18" spans="1:51" s="5" customFormat="1" ht="51.75" customHeight="1">
      <c r="A18" s="166"/>
      <c r="B18" s="4" t="s">
        <v>29</v>
      </c>
      <c r="C18" s="25"/>
      <c r="D18" s="25"/>
      <c r="E18" s="25"/>
      <c r="F18" s="25"/>
      <c r="G18" s="25"/>
      <c r="H18" s="25"/>
      <c r="I18" s="25"/>
      <c r="J18" s="25"/>
      <c r="K18" s="25"/>
      <c r="M18" s="55" t="s">
        <v>56</v>
      </c>
      <c r="N18" s="159"/>
      <c r="O18" s="122">
        <v>15</v>
      </c>
      <c r="P18" s="120">
        <v>4409.4</v>
      </c>
      <c r="Q18" s="115">
        <v>4685.32</v>
      </c>
      <c r="S18" s="144">
        <v>18</v>
      </c>
      <c r="T18" s="139" t="s">
        <v>251</v>
      </c>
      <c r="U18" s="139">
        <v>6</v>
      </c>
      <c r="V18" s="139" t="s">
        <v>252</v>
      </c>
      <c r="W18" s="139" t="s">
        <v>253</v>
      </c>
      <c r="X18" s="139" t="s">
        <v>112</v>
      </c>
      <c r="Y18" s="144" t="s">
        <v>254</v>
      </c>
      <c r="Z18" s="139"/>
      <c r="AA18" s="139">
        <v>2267</v>
      </c>
      <c r="AB18" s="139" t="s">
        <v>255</v>
      </c>
      <c r="AC18" s="139" t="s">
        <v>256</v>
      </c>
      <c r="AD18" s="139">
        <v>150</v>
      </c>
      <c r="AE18" s="144"/>
      <c r="AF18" s="139">
        <v>0.4</v>
      </c>
      <c r="AG18" s="135" t="s">
        <v>257</v>
      </c>
      <c r="AH18" s="64" t="s">
        <v>258</v>
      </c>
      <c r="AI18" s="67" t="s">
        <v>259</v>
      </c>
      <c r="AJ18" s="63">
        <v>149302.8</v>
      </c>
      <c r="AK18" s="63" t="s">
        <v>160</v>
      </c>
      <c r="AL18" s="63" t="s">
        <v>260</v>
      </c>
      <c r="AM18" s="63" t="s">
        <v>134</v>
      </c>
      <c r="AN18" s="63" t="s">
        <v>135</v>
      </c>
      <c r="AO18" s="63"/>
      <c r="AP18" s="65"/>
      <c r="AQ18" s="63"/>
      <c r="AR18" s="63"/>
      <c r="AS18" s="63"/>
      <c r="AT18" s="63"/>
      <c r="AU18" s="66"/>
      <c r="AV18" s="63"/>
      <c r="AW18" s="63"/>
      <c r="AX18" s="63"/>
      <c r="AY18" s="63"/>
    </row>
    <row r="19" spans="1:51" s="5" customFormat="1" ht="44.25" customHeight="1">
      <c r="A19" s="166" t="s">
        <v>32</v>
      </c>
      <c r="B19" s="4" t="s">
        <v>33</v>
      </c>
      <c r="C19" s="25"/>
      <c r="D19" s="25"/>
      <c r="E19" s="25"/>
      <c r="F19" s="25"/>
      <c r="G19" s="25"/>
      <c r="H19" s="25"/>
      <c r="I19" s="25"/>
      <c r="J19" s="25"/>
      <c r="K19" s="25"/>
      <c r="M19" s="55" t="s">
        <v>57</v>
      </c>
      <c r="N19" s="159"/>
      <c r="O19" s="43">
        <v>7</v>
      </c>
      <c r="P19" s="53">
        <v>17568</v>
      </c>
      <c r="Q19" s="44">
        <v>1233.89</v>
      </c>
      <c r="S19" s="136">
        <v>19</v>
      </c>
      <c r="T19" s="137" t="s">
        <v>261</v>
      </c>
      <c r="U19" s="137">
        <v>6</v>
      </c>
      <c r="V19" s="137" t="s">
        <v>157</v>
      </c>
      <c r="W19" s="137" t="s">
        <v>89</v>
      </c>
      <c r="X19" s="137" t="s">
        <v>112</v>
      </c>
      <c r="Y19" s="136" t="s">
        <v>262</v>
      </c>
      <c r="Z19" s="137"/>
      <c r="AA19" s="137">
        <v>2266</v>
      </c>
      <c r="AB19" s="137" t="s">
        <v>255</v>
      </c>
      <c r="AC19" s="137" t="s">
        <v>223</v>
      </c>
      <c r="AD19" s="137">
        <v>98</v>
      </c>
      <c r="AE19" s="136"/>
      <c r="AF19" s="137">
        <v>0.4</v>
      </c>
      <c r="AG19" s="64" t="s">
        <v>90</v>
      </c>
      <c r="AH19" s="64" t="s">
        <v>247</v>
      </c>
      <c r="AI19" s="67" t="s">
        <v>263</v>
      </c>
      <c r="AJ19" s="63">
        <v>117981.02</v>
      </c>
      <c r="AK19" s="63" t="s">
        <v>218</v>
      </c>
      <c r="AL19" s="63" t="s">
        <v>219</v>
      </c>
      <c r="AM19" s="63" t="s">
        <v>134</v>
      </c>
      <c r="AN19" s="63" t="s">
        <v>135</v>
      </c>
      <c r="AO19" s="63"/>
      <c r="AP19" s="62"/>
      <c r="AQ19" s="63"/>
      <c r="AR19" s="62"/>
      <c r="AS19" s="63"/>
      <c r="AT19" s="63"/>
      <c r="AU19" s="62"/>
      <c r="AV19" s="63"/>
      <c r="AW19" s="63"/>
      <c r="AX19" s="63"/>
      <c r="AY19" s="63"/>
    </row>
    <row r="20" spans="1:47" s="5" customFormat="1" ht="54.75" customHeight="1">
      <c r="A20" s="166"/>
      <c r="B20" s="4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M20" s="56" t="s">
        <v>57</v>
      </c>
      <c r="N20" s="57" t="s">
        <v>59</v>
      </c>
      <c r="O20" s="45">
        <v>1</v>
      </c>
      <c r="P20" s="46">
        <v>2000</v>
      </c>
      <c r="Q20" s="47">
        <v>1516.94</v>
      </c>
      <c r="S20" s="5">
        <v>20</v>
      </c>
      <c r="T20" s="5" t="s">
        <v>264</v>
      </c>
      <c r="U20" s="5">
        <v>6</v>
      </c>
      <c r="V20" s="5" t="s">
        <v>265</v>
      </c>
      <c r="W20" s="5" t="s">
        <v>93</v>
      </c>
      <c r="X20" s="5" t="s">
        <v>112</v>
      </c>
      <c r="Y20" s="5" t="s">
        <v>266</v>
      </c>
      <c r="AA20" s="5">
        <v>2230</v>
      </c>
      <c r="AB20" s="5" t="s">
        <v>267</v>
      </c>
      <c r="AC20" s="5" t="s">
        <v>246</v>
      </c>
      <c r="AD20" s="5">
        <v>130</v>
      </c>
      <c r="AE20" s="5">
        <v>2</v>
      </c>
      <c r="AF20" s="5">
        <v>0.4</v>
      </c>
      <c r="AG20" s="72" t="s">
        <v>129</v>
      </c>
      <c r="AH20" s="5" t="s">
        <v>130</v>
      </c>
      <c r="AI20" s="5" t="s">
        <v>268</v>
      </c>
      <c r="AJ20" s="5">
        <v>126645.48</v>
      </c>
      <c r="AK20" s="5" t="s">
        <v>205</v>
      </c>
      <c r="AL20" s="5" t="s">
        <v>269</v>
      </c>
      <c r="AM20" s="5" t="s">
        <v>134</v>
      </c>
      <c r="AN20" s="5" t="s">
        <v>135</v>
      </c>
      <c r="AU20" s="73">
        <f>AU8+AU9+AU10+AU11+AU14+AU16+AU17+AU18+AU19</f>
        <v>0</v>
      </c>
    </row>
    <row r="21" spans="1:47" s="5" customFormat="1" ht="42" customHeight="1">
      <c r="A21" s="3" t="s">
        <v>34</v>
      </c>
      <c r="B21" s="4" t="s">
        <v>35</v>
      </c>
      <c r="C21" s="24"/>
      <c r="D21" s="24"/>
      <c r="E21" s="24"/>
      <c r="F21" s="24"/>
      <c r="G21" s="24"/>
      <c r="H21" s="24"/>
      <c r="I21" s="24"/>
      <c r="J21" s="24"/>
      <c r="K21" s="24"/>
      <c r="M21" s="156" t="s">
        <v>60</v>
      </c>
      <c r="N21" s="156"/>
      <c r="O21" s="43"/>
      <c r="P21" s="51"/>
      <c r="Q21" s="52"/>
      <c r="S21" s="146">
        <v>21</v>
      </c>
      <c r="T21" s="146" t="s">
        <v>270</v>
      </c>
      <c r="U21" s="146">
        <v>6</v>
      </c>
      <c r="V21" s="108" t="s">
        <v>193</v>
      </c>
      <c r="W21" s="146" t="s">
        <v>271</v>
      </c>
      <c r="X21" s="109" t="s">
        <v>112</v>
      </c>
      <c r="Y21" s="146" t="s">
        <v>272</v>
      </c>
      <c r="Z21" s="146"/>
      <c r="AA21" s="146">
        <v>2013</v>
      </c>
      <c r="AB21" s="146" t="s">
        <v>273</v>
      </c>
      <c r="AC21" s="146" t="s">
        <v>273</v>
      </c>
      <c r="AD21" s="146">
        <v>149</v>
      </c>
      <c r="AE21" s="146"/>
      <c r="AF21" s="146">
        <v>0.4</v>
      </c>
      <c r="AG21" s="72" t="s">
        <v>161</v>
      </c>
      <c r="AH21" s="5" t="s">
        <v>142</v>
      </c>
      <c r="AI21" s="5" t="s">
        <v>274</v>
      </c>
      <c r="AJ21" s="5">
        <v>145155.2</v>
      </c>
      <c r="AK21" s="5" t="s">
        <v>245</v>
      </c>
      <c r="AL21" s="5" t="s">
        <v>275</v>
      </c>
      <c r="AM21" s="5" t="s">
        <v>134</v>
      </c>
      <c r="AN21" s="5" t="s">
        <v>135</v>
      </c>
      <c r="AO21" s="5">
        <v>0.4</v>
      </c>
      <c r="AU21" s="5">
        <f>AU8+AU9+AU10+AU11+AU14+AU17+AU19</f>
        <v>0</v>
      </c>
    </row>
    <row r="22" spans="13:47" ht="17.25">
      <c r="M22" s="155" t="s">
        <v>61</v>
      </c>
      <c r="N22" s="155"/>
      <c r="O22" s="54">
        <f>O10+O11+O12+O13+O14+O15+O16+O17+O18+O19+O20</f>
        <v>2587</v>
      </c>
      <c r="P22" s="54">
        <f>P10+P11+P12+P13+P14+P15+P16+P17+P18+P19+P20</f>
        <v>61199.840000000004</v>
      </c>
      <c r="Q22" s="54">
        <f>Q10+Q11+Q12+Q13+Q14+Q15+Q16+Q17+Q18+Q19+Q20</f>
        <v>58170.04</v>
      </c>
      <c r="S22" s="138">
        <v>22</v>
      </c>
      <c r="T22" s="138" t="s">
        <v>276</v>
      </c>
      <c r="U22" s="138">
        <v>7</v>
      </c>
      <c r="V22" s="138" t="s">
        <v>124</v>
      </c>
      <c r="W22" s="138" t="s">
        <v>277</v>
      </c>
      <c r="X22" s="138" t="s">
        <v>112</v>
      </c>
      <c r="Y22" s="138" t="s">
        <v>278</v>
      </c>
      <c r="Z22" s="138" t="s">
        <v>279</v>
      </c>
      <c r="AA22" s="138">
        <v>1897</v>
      </c>
      <c r="AB22" s="138" t="s">
        <v>280</v>
      </c>
      <c r="AC22" s="138" t="s">
        <v>281</v>
      </c>
      <c r="AD22" s="138">
        <v>50</v>
      </c>
      <c r="AE22" s="138"/>
      <c r="AF22" s="138">
        <v>0.4</v>
      </c>
      <c r="AG22" s="74" t="s">
        <v>141</v>
      </c>
      <c r="AH22" s="1" t="s">
        <v>142</v>
      </c>
      <c r="AI22" s="1" t="s">
        <v>282</v>
      </c>
      <c r="AJ22" s="1">
        <v>123898.2</v>
      </c>
      <c r="AK22" s="1" t="s">
        <v>283</v>
      </c>
      <c r="AL22" s="1" t="s">
        <v>284</v>
      </c>
      <c r="AM22" s="1" t="s">
        <v>121</v>
      </c>
      <c r="AN22" s="1" t="s">
        <v>122</v>
      </c>
      <c r="AO22" s="1">
        <v>10</v>
      </c>
      <c r="AU22" s="75">
        <f>AU20-AU21</f>
        <v>0</v>
      </c>
    </row>
    <row r="23" spans="1:40" s="6" customFormat="1" ht="33" customHeight="1">
      <c r="A23" s="8" t="s">
        <v>36</v>
      </c>
      <c r="B23" s="162" t="s">
        <v>37</v>
      </c>
      <c r="C23" s="162"/>
      <c r="D23" s="162"/>
      <c r="E23" s="162"/>
      <c r="F23" s="162"/>
      <c r="G23" s="162"/>
      <c r="H23" s="162"/>
      <c r="I23" s="162"/>
      <c r="J23" s="162"/>
      <c r="K23" s="162"/>
      <c r="S23" s="6">
        <v>23</v>
      </c>
      <c r="T23" s="6" t="s">
        <v>285</v>
      </c>
      <c r="U23" s="6">
        <v>7</v>
      </c>
      <c r="V23" s="6" t="s">
        <v>243</v>
      </c>
      <c r="W23" s="6" t="s">
        <v>89</v>
      </c>
      <c r="X23" s="6" t="s">
        <v>112</v>
      </c>
      <c r="Y23" s="6" t="s">
        <v>286</v>
      </c>
      <c r="Z23" s="6" t="s">
        <v>197</v>
      </c>
      <c r="AA23" s="6">
        <v>1821</v>
      </c>
      <c r="AB23" s="6" t="s">
        <v>287</v>
      </c>
      <c r="AC23" s="6" t="s">
        <v>280</v>
      </c>
      <c r="AD23" s="6">
        <v>150</v>
      </c>
      <c r="AF23" s="6">
        <v>0.4</v>
      </c>
      <c r="AG23" s="6" t="s">
        <v>90</v>
      </c>
      <c r="AH23" s="6" t="s">
        <v>288</v>
      </c>
      <c r="AI23" s="6" t="s">
        <v>289</v>
      </c>
      <c r="AJ23" s="6">
        <v>146129.4</v>
      </c>
      <c r="AK23" s="6" t="s">
        <v>290</v>
      </c>
      <c r="AL23" s="6" t="s">
        <v>291</v>
      </c>
      <c r="AM23" s="6" t="s">
        <v>292</v>
      </c>
      <c r="AN23" s="6" t="s">
        <v>293</v>
      </c>
    </row>
    <row r="24" spans="19:40" s="6" customFormat="1" ht="18" customHeight="1">
      <c r="S24" s="6">
        <v>24</v>
      </c>
      <c r="T24" s="6" t="s">
        <v>294</v>
      </c>
      <c r="U24" s="6">
        <v>6</v>
      </c>
      <c r="V24" s="6" t="s">
        <v>157</v>
      </c>
      <c r="W24" s="6" t="s">
        <v>89</v>
      </c>
      <c r="X24" s="6" t="s">
        <v>112</v>
      </c>
      <c r="Y24" s="6" t="s">
        <v>295</v>
      </c>
      <c r="AA24" s="6">
        <v>1699</v>
      </c>
      <c r="AB24" s="6" t="s">
        <v>296</v>
      </c>
      <c r="AC24" s="6" t="s">
        <v>296</v>
      </c>
      <c r="AD24" s="6">
        <v>98</v>
      </c>
      <c r="AF24" s="6">
        <v>0.4</v>
      </c>
      <c r="AG24" s="6" t="s">
        <v>90</v>
      </c>
      <c r="AH24" s="6" t="s">
        <v>297</v>
      </c>
      <c r="AI24" s="6" t="s">
        <v>298</v>
      </c>
      <c r="AJ24" s="6">
        <v>117981.02</v>
      </c>
      <c r="AK24" s="6" t="s">
        <v>280</v>
      </c>
      <c r="AL24" s="6" t="s">
        <v>299</v>
      </c>
      <c r="AM24" s="6" t="s">
        <v>134</v>
      </c>
      <c r="AN24" s="6" t="s">
        <v>135</v>
      </c>
    </row>
    <row r="25" spans="1:40" s="6" customFormat="1" ht="136.5" customHeight="1">
      <c r="A25" s="8" t="s">
        <v>38</v>
      </c>
      <c r="B25" s="162" t="s">
        <v>39</v>
      </c>
      <c r="C25" s="162"/>
      <c r="D25" s="162"/>
      <c r="E25" s="162"/>
      <c r="F25" s="162"/>
      <c r="G25" s="162"/>
      <c r="H25" s="162"/>
      <c r="I25" s="162"/>
      <c r="J25" s="162"/>
      <c r="K25" s="162"/>
      <c r="S25" s="6">
        <v>25</v>
      </c>
      <c r="T25" s="6" t="s">
        <v>300</v>
      </c>
      <c r="U25" s="6">
        <v>6</v>
      </c>
      <c r="V25" s="6" t="s">
        <v>157</v>
      </c>
      <c r="W25" s="6" t="s">
        <v>301</v>
      </c>
      <c r="X25" s="6" t="s">
        <v>112</v>
      </c>
      <c r="Y25" s="6" t="s">
        <v>302</v>
      </c>
      <c r="AA25" s="6">
        <v>1021</v>
      </c>
      <c r="AB25" s="6" t="s">
        <v>303</v>
      </c>
      <c r="AC25" s="6" t="s">
        <v>303</v>
      </c>
      <c r="AD25" s="6">
        <v>124.5</v>
      </c>
      <c r="AF25" s="6">
        <v>0.4</v>
      </c>
      <c r="AG25" s="6" t="s">
        <v>62</v>
      </c>
      <c r="AH25" s="6" t="s">
        <v>304</v>
      </c>
      <c r="AI25" s="6" t="s">
        <v>305</v>
      </c>
      <c r="AJ25" s="6">
        <v>149884.06</v>
      </c>
      <c r="AK25" s="6" t="s">
        <v>306</v>
      </c>
      <c r="AL25" s="6" t="s">
        <v>307</v>
      </c>
      <c r="AM25" s="6" t="s">
        <v>250</v>
      </c>
      <c r="AN25" s="6" t="s">
        <v>250</v>
      </c>
    </row>
    <row r="26" spans="19:40" s="6" customFormat="1" ht="16.5">
      <c r="S26" s="6">
        <v>26</v>
      </c>
      <c r="T26" s="6" t="s">
        <v>308</v>
      </c>
      <c r="U26" s="6">
        <v>6</v>
      </c>
      <c r="V26" s="6" t="s">
        <v>157</v>
      </c>
      <c r="W26" s="6" t="s">
        <v>89</v>
      </c>
      <c r="X26" s="6" t="s">
        <v>112</v>
      </c>
      <c r="Y26" s="6" t="s">
        <v>309</v>
      </c>
      <c r="AA26" s="6">
        <v>1036</v>
      </c>
      <c r="AB26" s="6" t="s">
        <v>303</v>
      </c>
      <c r="AC26" s="6" t="s">
        <v>303</v>
      </c>
      <c r="AD26" s="6">
        <v>98</v>
      </c>
      <c r="AF26" s="6">
        <v>0.4</v>
      </c>
      <c r="AG26" s="6" t="s">
        <v>90</v>
      </c>
      <c r="AH26" s="6" t="s">
        <v>297</v>
      </c>
      <c r="AI26" s="6" t="s">
        <v>310</v>
      </c>
      <c r="AJ26" s="6">
        <v>117981.02</v>
      </c>
      <c r="AK26" s="6" t="s">
        <v>311</v>
      </c>
      <c r="AL26" s="6" t="s">
        <v>312</v>
      </c>
      <c r="AM26" s="6" t="s">
        <v>134</v>
      </c>
      <c r="AN26" s="6" t="s">
        <v>135</v>
      </c>
    </row>
    <row r="27" spans="19:40" s="6" customFormat="1" ht="16.5">
      <c r="S27" s="6">
        <v>27</v>
      </c>
      <c r="T27" s="6" t="s">
        <v>313</v>
      </c>
      <c r="U27" s="6">
        <v>6</v>
      </c>
      <c r="V27" s="6" t="s">
        <v>183</v>
      </c>
      <c r="W27" s="6" t="s">
        <v>314</v>
      </c>
      <c r="X27" s="6" t="s">
        <v>112</v>
      </c>
      <c r="Y27" s="6" t="s">
        <v>315</v>
      </c>
      <c r="AA27" s="6">
        <v>1005</v>
      </c>
      <c r="AB27" s="6" t="s">
        <v>316</v>
      </c>
      <c r="AC27" s="6" t="s">
        <v>316</v>
      </c>
      <c r="AD27" s="6">
        <v>30</v>
      </c>
      <c r="AE27" s="6">
        <v>110</v>
      </c>
      <c r="AF27" s="6">
        <v>0.4</v>
      </c>
      <c r="AG27" s="6" t="s">
        <v>317</v>
      </c>
      <c r="AH27" s="6" t="s">
        <v>247</v>
      </c>
      <c r="AI27" s="6" t="s">
        <v>318</v>
      </c>
      <c r="AJ27" s="6">
        <v>22335.12</v>
      </c>
      <c r="AK27" s="6" t="s">
        <v>306</v>
      </c>
      <c r="AL27" s="6" t="s">
        <v>307</v>
      </c>
      <c r="AM27" s="6" t="s">
        <v>250</v>
      </c>
      <c r="AN27" s="6" t="s">
        <v>250</v>
      </c>
    </row>
    <row r="28" spans="19:40" s="6" customFormat="1" ht="16.5">
      <c r="S28" s="6">
        <v>28</v>
      </c>
      <c r="T28" s="6" t="s">
        <v>319</v>
      </c>
      <c r="U28" s="6">
        <v>7</v>
      </c>
      <c r="V28" s="6" t="s">
        <v>193</v>
      </c>
      <c r="W28" s="6" t="s">
        <v>320</v>
      </c>
      <c r="X28" s="6" t="s">
        <v>112</v>
      </c>
      <c r="Y28" s="6" t="s">
        <v>321</v>
      </c>
      <c r="Z28" s="6" t="s">
        <v>180</v>
      </c>
      <c r="AA28" s="6">
        <v>665</v>
      </c>
      <c r="AB28" s="6" t="s">
        <v>322</v>
      </c>
      <c r="AC28" s="6" t="s">
        <v>322</v>
      </c>
      <c r="AD28" s="6">
        <v>20</v>
      </c>
      <c r="AF28" s="6">
        <v>0.4</v>
      </c>
      <c r="AG28" s="6" t="s">
        <v>178</v>
      </c>
      <c r="AH28" s="6" t="s">
        <v>152</v>
      </c>
      <c r="AI28" s="6" t="s">
        <v>323</v>
      </c>
      <c r="AJ28" s="6">
        <v>49559.28</v>
      </c>
      <c r="AK28" s="6" t="s">
        <v>214</v>
      </c>
      <c r="AL28" s="6" t="s">
        <v>324</v>
      </c>
      <c r="AM28" s="6" t="s">
        <v>292</v>
      </c>
      <c r="AN28" s="6" t="s">
        <v>293</v>
      </c>
    </row>
    <row r="29" spans="19:40" s="6" customFormat="1" ht="16.5">
      <c r="S29" s="6">
        <v>29</v>
      </c>
      <c r="T29" s="6" t="s">
        <v>325</v>
      </c>
      <c r="U29" s="6">
        <v>5</v>
      </c>
      <c r="V29" s="6" t="s">
        <v>326</v>
      </c>
      <c r="W29" s="6" t="s">
        <v>327</v>
      </c>
      <c r="X29" s="6" t="s">
        <v>112</v>
      </c>
      <c r="Y29" s="6" t="s">
        <v>328</v>
      </c>
      <c r="AA29" s="6">
        <v>674</v>
      </c>
      <c r="AB29" s="6" t="s">
        <v>322</v>
      </c>
      <c r="AC29" s="6" t="s">
        <v>322</v>
      </c>
      <c r="AD29" s="6">
        <v>25</v>
      </c>
      <c r="AF29" s="6">
        <v>0.4</v>
      </c>
      <c r="AG29" s="6" t="s">
        <v>88</v>
      </c>
      <c r="AH29" s="6" t="s">
        <v>329</v>
      </c>
      <c r="AI29" s="6" t="s">
        <v>330</v>
      </c>
      <c r="AJ29" s="6">
        <v>61949.1</v>
      </c>
      <c r="AK29" s="6" t="s">
        <v>331</v>
      </c>
      <c r="AL29" s="6" t="s">
        <v>332</v>
      </c>
      <c r="AM29" s="6" t="s">
        <v>250</v>
      </c>
      <c r="AN29" s="6" t="s">
        <v>250</v>
      </c>
    </row>
    <row r="30" spans="19:40" s="6" customFormat="1" ht="16.5">
      <c r="S30" s="6">
        <v>30</v>
      </c>
      <c r="T30" s="6" t="s">
        <v>333</v>
      </c>
      <c r="U30" s="6">
        <v>7</v>
      </c>
      <c r="V30" s="6" t="s">
        <v>183</v>
      </c>
      <c r="W30" s="6" t="s">
        <v>334</v>
      </c>
      <c r="X30" s="6" t="s">
        <v>112</v>
      </c>
      <c r="Y30" s="6" t="s">
        <v>335</v>
      </c>
      <c r="Z30" s="6" t="s">
        <v>336</v>
      </c>
      <c r="AA30" s="6">
        <v>185</v>
      </c>
      <c r="AB30" s="6" t="s">
        <v>337</v>
      </c>
      <c r="AC30" s="6" t="s">
        <v>337</v>
      </c>
      <c r="AD30" s="6">
        <v>40</v>
      </c>
      <c r="AE30" s="6">
        <v>15</v>
      </c>
      <c r="AF30" s="6">
        <v>0.4</v>
      </c>
      <c r="AG30" s="6" t="s">
        <v>92</v>
      </c>
      <c r="AH30" s="6" t="s">
        <v>142</v>
      </c>
      <c r="AI30" s="6" t="s">
        <v>338</v>
      </c>
      <c r="AJ30" s="6">
        <v>99118.56</v>
      </c>
      <c r="AK30" s="6" t="s">
        <v>339</v>
      </c>
      <c r="AL30" s="6" t="s">
        <v>218</v>
      </c>
      <c r="AM30" s="6" t="s">
        <v>121</v>
      </c>
      <c r="AN30" s="6" t="s">
        <v>122</v>
      </c>
    </row>
    <row r="31" spans="19:40" s="6" customFormat="1" ht="16.5">
      <c r="S31" s="6">
        <v>31</v>
      </c>
      <c r="T31" s="6" t="s">
        <v>340</v>
      </c>
      <c r="U31" s="6">
        <v>6</v>
      </c>
      <c r="V31" s="6" t="s">
        <v>183</v>
      </c>
      <c r="W31" s="6" t="s">
        <v>341</v>
      </c>
      <c r="X31" s="6" t="s">
        <v>112</v>
      </c>
      <c r="Y31" s="6" t="s">
        <v>342</v>
      </c>
      <c r="AA31" s="6">
        <v>45</v>
      </c>
      <c r="AB31" s="6" t="s">
        <v>343</v>
      </c>
      <c r="AC31" s="6" t="s">
        <v>343</v>
      </c>
      <c r="AD31" s="6">
        <v>105</v>
      </c>
      <c r="AE31" s="6">
        <v>15</v>
      </c>
      <c r="AF31" s="6">
        <v>0.4</v>
      </c>
      <c r="AG31" s="6" t="s">
        <v>344</v>
      </c>
      <c r="AH31" s="6" t="s">
        <v>247</v>
      </c>
      <c r="AI31" s="6" t="s">
        <v>345</v>
      </c>
      <c r="AJ31" s="6">
        <v>102290.58</v>
      </c>
      <c r="AK31" s="6" t="s">
        <v>346</v>
      </c>
      <c r="AL31" s="6" t="s">
        <v>347</v>
      </c>
      <c r="AM31" s="6" t="s">
        <v>134</v>
      </c>
      <c r="AN31" s="6" t="s">
        <v>135</v>
      </c>
    </row>
    <row r="32" spans="30:36" s="6" customFormat="1" ht="16.5">
      <c r="AD32" s="196">
        <f>SUM(AD2:AD31)</f>
        <v>2772.5</v>
      </c>
      <c r="AJ32" s="195">
        <f>SUM(AJ2:AJ31)</f>
        <v>2815001.38</v>
      </c>
    </row>
    <row r="33" s="6" customFormat="1" ht="16.5"/>
    <row r="34" s="6" customFormat="1" ht="16.5"/>
    <row r="35" s="6" customFormat="1" ht="16.5"/>
    <row r="36" s="6" customFormat="1" ht="16.5"/>
    <row r="37" s="6" customFormat="1" ht="16.5"/>
    <row r="38" spans="19:40" s="6" customFormat="1" ht="213.75">
      <c r="S38" s="197">
        <v>3</v>
      </c>
      <c r="T38" s="198" t="s">
        <v>348</v>
      </c>
      <c r="U38" s="199">
        <v>6</v>
      </c>
      <c r="V38" s="198" t="s">
        <v>193</v>
      </c>
      <c r="W38" s="198" t="s">
        <v>349</v>
      </c>
      <c r="X38" s="198" t="s">
        <v>112</v>
      </c>
      <c r="Y38" s="198" t="s">
        <v>350</v>
      </c>
      <c r="Z38" s="198"/>
      <c r="AA38" s="197">
        <v>4172</v>
      </c>
      <c r="AB38" s="198" t="s">
        <v>140</v>
      </c>
      <c r="AC38" s="198" t="s">
        <v>140</v>
      </c>
      <c r="AD38" s="200">
        <v>50</v>
      </c>
      <c r="AE38" s="198"/>
      <c r="AF38" s="201">
        <v>6</v>
      </c>
      <c r="AG38" s="198" t="s">
        <v>151</v>
      </c>
      <c r="AH38" s="198" t="s">
        <v>247</v>
      </c>
      <c r="AI38" s="198" t="s">
        <v>351</v>
      </c>
      <c r="AJ38" s="202">
        <v>222825.97</v>
      </c>
      <c r="AK38" s="198" t="s">
        <v>144</v>
      </c>
      <c r="AL38" s="198" t="s">
        <v>352</v>
      </c>
      <c r="AM38" s="198" t="s">
        <v>134</v>
      </c>
      <c r="AN38" s="198" t="s">
        <v>135</v>
      </c>
    </row>
    <row r="39" s="6" customFormat="1" ht="16.5"/>
    <row r="40" s="6" customFormat="1" ht="16.5"/>
    <row r="41" s="6" customFormat="1" ht="16.5"/>
    <row r="42" s="6" customFormat="1" ht="16.5"/>
    <row r="43" s="6" customFormat="1" ht="16.5"/>
  </sheetData>
  <sheetProtection/>
  <mergeCells count="24">
    <mergeCell ref="J2:K2"/>
    <mergeCell ref="J3:K3"/>
    <mergeCell ref="A6:K6"/>
    <mergeCell ref="A7:K7"/>
    <mergeCell ref="A9:A10"/>
    <mergeCell ref="A19:A20"/>
    <mergeCell ref="A15:A16"/>
    <mergeCell ref="A17:A18"/>
    <mergeCell ref="A11:A12"/>
    <mergeCell ref="A13:A14"/>
    <mergeCell ref="B25:K25"/>
    <mergeCell ref="B9:B10"/>
    <mergeCell ref="C9:E9"/>
    <mergeCell ref="F9:H9"/>
    <mergeCell ref="I9:K9"/>
    <mergeCell ref="B23:K23"/>
    <mergeCell ref="M22:N22"/>
    <mergeCell ref="M21:N21"/>
    <mergeCell ref="M6:M8"/>
    <mergeCell ref="N6:N8"/>
    <mergeCell ref="O7:Q7"/>
    <mergeCell ref="N10:N14"/>
    <mergeCell ref="N15:N19"/>
    <mergeCell ref="O6:Q6"/>
  </mergeCell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37"/>
  <sheetViews>
    <sheetView tabSelected="1" view="pageBreakPreview" zoomScale="85" zoomScaleSheetLayoutView="85" zoomScalePageLayoutView="0" workbookViewId="0" topLeftCell="A1">
      <selection activeCell="E17" sqref="E17"/>
    </sheetView>
  </sheetViews>
  <sheetFormatPr defaultColWidth="9.00390625" defaultRowHeight="12.75" outlineLevelCol="1"/>
  <cols>
    <col min="1" max="1" width="7.375" style="0" customWidth="1"/>
    <col min="2" max="2" width="24.125" style="0" customWidth="1"/>
    <col min="3" max="3" width="11.875" style="0" customWidth="1"/>
    <col min="4" max="4" width="11.25390625" style="0" customWidth="1"/>
    <col min="5" max="5" width="11.625" style="0" customWidth="1"/>
    <col min="6" max="6" width="13.375" style="0" customWidth="1"/>
    <col min="7" max="7" width="15.00390625" style="0" customWidth="1"/>
    <col min="8" max="8" width="10.75390625" style="0" customWidth="1"/>
    <col min="9" max="11" width="9.125" style="0" customWidth="1"/>
    <col min="12" max="15" width="9.125" style="0" customWidth="1" outlineLevel="1"/>
    <col min="16" max="16" width="10.75390625" style="0" customWidth="1" outlineLevel="1"/>
    <col min="17" max="22" width="9.125" style="0" customWidth="1" outlineLevel="1"/>
  </cols>
  <sheetData>
    <row r="1" spans="3:13" s="11" customFormat="1" ht="16.5">
      <c r="C1" s="7"/>
      <c r="D1" s="7"/>
      <c r="E1" s="7"/>
      <c r="F1" s="98"/>
      <c r="G1" s="102" t="s">
        <v>72</v>
      </c>
      <c r="H1" s="98"/>
      <c r="I1" s="7"/>
      <c r="M1"/>
    </row>
    <row r="2" spans="3:13" s="11" customFormat="1" ht="39.75" customHeight="1">
      <c r="C2" s="7"/>
      <c r="D2" s="7"/>
      <c r="E2" s="7"/>
      <c r="F2" s="22"/>
      <c r="G2" s="167" t="s">
        <v>68</v>
      </c>
      <c r="H2" s="167"/>
      <c r="I2" s="7"/>
      <c r="M2"/>
    </row>
    <row r="3" spans="3:13" s="11" customFormat="1" ht="42.75" customHeight="1">
      <c r="C3" s="7"/>
      <c r="D3" s="7"/>
      <c r="E3" s="7"/>
      <c r="F3" s="98"/>
      <c r="G3" s="168" t="s">
        <v>69</v>
      </c>
      <c r="H3" s="168"/>
      <c r="I3" s="7"/>
      <c r="M3"/>
    </row>
    <row r="4" spans="3:13" s="11" customFormat="1" ht="39.75" customHeight="1">
      <c r="C4" s="7"/>
      <c r="D4" s="7"/>
      <c r="E4" s="7"/>
      <c r="F4" s="22"/>
      <c r="G4" s="22"/>
      <c r="H4" s="22"/>
      <c r="I4" s="7"/>
      <c r="M4"/>
    </row>
    <row r="6" spans="1:16" ht="16.5" customHeight="1">
      <c r="A6" s="151" t="s">
        <v>17</v>
      </c>
      <c r="B6" s="151"/>
      <c r="C6" s="151"/>
      <c r="D6" s="151"/>
      <c r="E6" s="151"/>
      <c r="F6" s="151"/>
      <c r="G6" s="151"/>
      <c r="H6" s="151"/>
      <c r="K6" s="180"/>
      <c r="L6" s="77" t="s">
        <v>46</v>
      </c>
      <c r="M6" s="77" t="s">
        <v>47</v>
      </c>
      <c r="N6" s="172" t="s">
        <v>106</v>
      </c>
      <c r="O6" s="173"/>
      <c r="P6" s="173"/>
    </row>
    <row r="7" spans="1:16" ht="37.5" customHeight="1">
      <c r="A7" s="165" t="s">
        <v>40</v>
      </c>
      <c r="B7" s="151"/>
      <c r="C7" s="151"/>
      <c r="D7" s="151"/>
      <c r="E7" s="151"/>
      <c r="F7" s="151"/>
      <c r="G7" s="151"/>
      <c r="H7" s="151"/>
      <c r="K7" s="180"/>
      <c r="L7" s="77"/>
      <c r="M7" s="77"/>
      <c r="N7" s="169" t="s">
        <v>66</v>
      </c>
      <c r="O7" s="170"/>
      <c r="P7" s="171"/>
    </row>
    <row r="8" spans="11:16" ht="18" customHeight="1">
      <c r="K8" s="180"/>
      <c r="L8" s="77"/>
      <c r="M8" s="77"/>
      <c r="N8" s="77"/>
      <c r="O8" s="77" t="s">
        <v>49</v>
      </c>
      <c r="P8" s="77" t="s">
        <v>50</v>
      </c>
    </row>
    <row r="9" spans="1:16" s="2" customFormat="1" ht="47.25" customHeight="1">
      <c r="A9" s="163" t="s">
        <v>0</v>
      </c>
      <c r="B9" s="163" t="s">
        <v>19</v>
      </c>
      <c r="C9" s="163" t="s">
        <v>74</v>
      </c>
      <c r="D9" s="163"/>
      <c r="E9" s="163"/>
      <c r="F9" s="163" t="s">
        <v>21</v>
      </c>
      <c r="G9" s="163"/>
      <c r="H9" s="163"/>
      <c r="K9" s="83"/>
      <c r="L9" s="78">
        <v>1</v>
      </c>
      <c r="M9" s="78">
        <v>2</v>
      </c>
      <c r="N9" s="78"/>
      <c r="O9" s="78">
        <v>3</v>
      </c>
      <c r="P9" s="78">
        <v>4</v>
      </c>
    </row>
    <row r="10" spans="1:16" s="2" customFormat="1" ht="60" customHeight="1">
      <c r="A10" s="163"/>
      <c r="B10" s="163"/>
      <c r="C10" s="16" t="s">
        <v>14</v>
      </c>
      <c r="D10" s="16" t="s">
        <v>15</v>
      </c>
      <c r="E10" s="16" t="s">
        <v>23</v>
      </c>
      <c r="F10" s="16" t="s">
        <v>14</v>
      </c>
      <c r="G10" s="16" t="s">
        <v>15</v>
      </c>
      <c r="H10" s="16" t="s">
        <v>23</v>
      </c>
      <c r="K10" s="84"/>
      <c r="L10" s="79" t="s">
        <v>52</v>
      </c>
      <c r="M10" s="177" t="s">
        <v>53</v>
      </c>
      <c r="N10" s="174"/>
      <c r="O10" s="123">
        <v>2427</v>
      </c>
      <c r="P10" s="124">
        <v>27462.44</v>
      </c>
    </row>
    <row r="11" spans="1:16" s="5" customFormat="1" ht="33" customHeight="1">
      <c r="A11" s="166" t="s">
        <v>1</v>
      </c>
      <c r="B11" s="4" t="s">
        <v>24</v>
      </c>
      <c r="C11" s="38">
        <f>O10+O11</f>
        <v>3608</v>
      </c>
      <c r="D11" s="39">
        <f>O15+O16</f>
        <v>10</v>
      </c>
      <c r="E11" s="32"/>
      <c r="F11" s="33">
        <f>P10+P11</f>
        <v>39476.89</v>
      </c>
      <c r="G11" s="33">
        <f>P15+P16</f>
        <v>135</v>
      </c>
      <c r="H11" s="33"/>
      <c r="K11" s="84"/>
      <c r="L11" s="79" t="s">
        <v>54</v>
      </c>
      <c r="M11" s="178"/>
      <c r="N11" s="175"/>
      <c r="O11" s="125">
        <v>1181</v>
      </c>
      <c r="P11" s="126">
        <v>12014.45</v>
      </c>
    </row>
    <row r="12" spans="1:16" s="5" customFormat="1" ht="30.75" customHeight="1">
      <c r="A12" s="166"/>
      <c r="B12" s="4" t="s">
        <v>25</v>
      </c>
      <c r="C12" s="38">
        <f>O10</f>
        <v>2427</v>
      </c>
      <c r="D12" s="39">
        <f>O15</f>
        <v>1</v>
      </c>
      <c r="E12" s="32"/>
      <c r="F12" s="40">
        <f>P10</f>
        <v>27462.44</v>
      </c>
      <c r="G12" s="33">
        <f>P15</f>
        <v>10</v>
      </c>
      <c r="H12" s="33"/>
      <c r="K12" s="84"/>
      <c r="L12" s="79" t="s">
        <v>55</v>
      </c>
      <c r="M12" s="178"/>
      <c r="N12" s="175"/>
      <c r="O12" s="127">
        <v>440</v>
      </c>
      <c r="P12" s="128">
        <v>21840.1</v>
      </c>
    </row>
    <row r="13" spans="1:16" s="5" customFormat="1" ht="41.25" customHeight="1">
      <c r="A13" s="166" t="s">
        <v>2</v>
      </c>
      <c r="B13" s="4" t="s">
        <v>26</v>
      </c>
      <c r="C13" s="39">
        <f>O12</f>
        <v>440</v>
      </c>
      <c r="D13" s="39">
        <f>O17</f>
        <v>22</v>
      </c>
      <c r="E13" s="32"/>
      <c r="F13" s="33">
        <f>P12</f>
        <v>21840.1</v>
      </c>
      <c r="G13" s="33">
        <f>P17</f>
        <v>2050.36</v>
      </c>
      <c r="H13" s="33"/>
      <c r="K13" s="84"/>
      <c r="L13" s="79" t="s">
        <v>56</v>
      </c>
      <c r="M13" s="178"/>
      <c r="N13" s="175"/>
      <c r="O13" s="129">
        <v>76</v>
      </c>
      <c r="P13" s="130">
        <v>19941.28</v>
      </c>
    </row>
    <row r="14" spans="1:16" s="5" customFormat="1" ht="36.75" customHeight="1">
      <c r="A14" s="166"/>
      <c r="B14" s="4" t="s">
        <v>27</v>
      </c>
      <c r="C14" s="192">
        <v>68</v>
      </c>
      <c r="D14" s="192">
        <v>4</v>
      </c>
      <c r="E14" s="192">
        <v>1</v>
      </c>
      <c r="F14" s="193">
        <v>5990.8</v>
      </c>
      <c r="G14" s="193">
        <v>165</v>
      </c>
      <c r="H14" s="203">
        <v>30</v>
      </c>
      <c r="K14" s="84"/>
      <c r="L14" s="79" t="s">
        <v>57</v>
      </c>
      <c r="M14" s="179"/>
      <c r="N14" s="175"/>
      <c r="O14" s="127">
        <v>10</v>
      </c>
      <c r="P14" s="131">
        <v>8413.3</v>
      </c>
    </row>
    <row r="15" spans="1:16" s="5" customFormat="1" ht="38.25" customHeight="1">
      <c r="A15" s="166" t="s">
        <v>3</v>
      </c>
      <c r="B15" s="4" t="s">
        <v>28</v>
      </c>
      <c r="C15" s="39">
        <f>O13</f>
        <v>76</v>
      </c>
      <c r="D15" s="39">
        <f>O18</f>
        <v>45</v>
      </c>
      <c r="E15" s="39"/>
      <c r="F15" s="33">
        <f>P13</f>
        <v>19941.28</v>
      </c>
      <c r="G15" s="33">
        <f>P18</f>
        <v>15496.19</v>
      </c>
      <c r="H15" s="33"/>
      <c r="K15" s="84"/>
      <c r="L15" s="79" t="s">
        <v>52</v>
      </c>
      <c r="M15" s="177" t="s">
        <v>58</v>
      </c>
      <c r="N15" s="175"/>
      <c r="O15" s="92">
        <v>1</v>
      </c>
      <c r="P15" s="92">
        <v>10</v>
      </c>
    </row>
    <row r="16" spans="1:16" s="5" customFormat="1" ht="42" customHeight="1">
      <c r="A16" s="166"/>
      <c r="B16" s="4" t="s">
        <v>29</v>
      </c>
      <c r="C16" s="32"/>
      <c r="D16" s="32"/>
      <c r="E16" s="32"/>
      <c r="F16" s="33"/>
      <c r="G16" s="33"/>
      <c r="H16" s="33"/>
      <c r="K16" s="84"/>
      <c r="L16" s="79" t="s">
        <v>54</v>
      </c>
      <c r="M16" s="178"/>
      <c r="N16" s="175"/>
      <c r="O16" s="127">
        <v>9</v>
      </c>
      <c r="P16" s="132">
        <v>125</v>
      </c>
    </row>
    <row r="17" spans="1:16" s="5" customFormat="1" ht="55.5" customHeight="1">
      <c r="A17" s="166" t="s">
        <v>30</v>
      </c>
      <c r="B17" s="4" t="s">
        <v>31</v>
      </c>
      <c r="C17" s="39">
        <f>O14-C19</f>
        <v>10</v>
      </c>
      <c r="D17" s="39">
        <f>O19-D19</f>
        <v>38</v>
      </c>
      <c r="E17" s="39">
        <f>O20-E19</f>
        <v>16</v>
      </c>
      <c r="F17" s="33">
        <f>P14-F19</f>
        <v>8413.3</v>
      </c>
      <c r="G17" s="33">
        <f>P19-G19</f>
        <v>76139</v>
      </c>
      <c r="H17" s="33">
        <f>P20-H19</f>
        <v>10592</v>
      </c>
      <c r="K17" s="84"/>
      <c r="L17" s="79" t="s">
        <v>55</v>
      </c>
      <c r="M17" s="178"/>
      <c r="N17" s="175"/>
      <c r="O17" s="89">
        <v>22</v>
      </c>
      <c r="P17" s="93">
        <v>2050.36</v>
      </c>
    </row>
    <row r="18" spans="1:16" s="5" customFormat="1" ht="39" customHeight="1">
      <c r="A18" s="166"/>
      <c r="B18" s="4" t="s">
        <v>29</v>
      </c>
      <c r="C18" s="25"/>
      <c r="D18" s="25"/>
      <c r="E18" s="25"/>
      <c r="F18" s="25"/>
      <c r="G18" s="25"/>
      <c r="H18" s="25"/>
      <c r="K18" s="84"/>
      <c r="L18" s="79" t="s">
        <v>56</v>
      </c>
      <c r="M18" s="178"/>
      <c r="N18" s="175"/>
      <c r="O18" s="90">
        <v>45</v>
      </c>
      <c r="P18" s="91">
        <v>15496.19</v>
      </c>
    </row>
    <row r="19" spans="1:16" s="5" customFormat="1" ht="44.25" customHeight="1">
      <c r="A19" s="166" t="s">
        <v>32</v>
      </c>
      <c r="B19" s="4" t="s">
        <v>33</v>
      </c>
      <c r="C19" s="25">
        <v>0</v>
      </c>
      <c r="D19" s="25">
        <v>2</v>
      </c>
      <c r="E19" s="25"/>
      <c r="F19" s="25">
        <f>U21</f>
        <v>0</v>
      </c>
      <c r="G19" s="25">
        <f>T21</f>
        <v>26054</v>
      </c>
      <c r="H19" s="25"/>
      <c r="K19" s="84"/>
      <c r="L19" s="79" t="s">
        <v>57</v>
      </c>
      <c r="M19" s="179"/>
      <c r="N19" s="175"/>
      <c r="O19" s="89">
        <v>40</v>
      </c>
      <c r="P19" s="94">
        <v>102193</v>
      </c>
    </row>
    <row r="20" spans="1:21" s="5" customFormat="1" ht="38.25" customHeight="1">
      <c r="A20" s="166"/>
      <c r="B20" s="4" t="s">
        <v>29</v>
      </c>
      <c r="C20" s="25"/>
      <c r="D20" s="25"/>
      <c r="E20" s="25"/>
      <c r="F20" s="25"/>
      <c r="G20" s="25"/>
      <c r="H20" s="25"/>
      <c r="K20" s="85"/>
      <c r="L20" s="80" t="s">
        <v>57</v>
      </c>
      <c r="M20" s="81" t="s">
        <v>59</v>
      </c>
      <c r="N20" s="176"/>
      <c r="O20" s="90">
        <v>16</v>
      </c>
      <c r="P20" s="88">
        <v>10592</v>
      </c>
      <c r="T20" s="5" t="s">
        <v>107</v>
      </c>
      <c r="U20" s="5" t="s">
        <v>108</v>
      </c>
    </row>
    <row r="21" spans="1:21" s="5" customFormat="1" ht="48" customHeight="1">
      <c r="A21" s="3" t="s">
        <v>34</v>
      </c>
      <c r="B21" s="4" t="s">
        <v>35</v>
      </c>
      <c r="C21" s="25"/>
      <c r="D21" s="25"/>
      <c r="E21" s="25"/>
      <c r="F21" s="25"/>
      <c r="G21" s="25"/>
      <c r="H21" s="25"/>
      <c r="K21" s="85"/>
      <c r="L21" s="80" t="s">
        <v>75</v>
      </c>
      <c r="M21" s="80"/>
      <c r="N21" s="80"/>
      <c r="O21" s="89"/>
      <c r="P21" s="105"/>
      <c r="T21" s="105">
        <f>26054</f>
        <v>26054</v>
      </c>
      <c r="U21" s="105">
        <v>0</v>
      </c>
    </row>
    <row r="22" spans="11:16" ht="12.75">
      <c r="K22" s="87"/>
      <c r="L22" s="82"/>
      <c r="M22" s="82"/>
      <c r="N22" s="82"/>
      <c r="O22" s="95"/>
      <c r="P22" s="96"/>
    </row>
    <row r="23" spans="1:16" s="10" customFormat="1" ht="39" customHeight="1">
      <c r="A23" s="9" t="s">
        <v>36</v>
      </c>
      <c r="B23" s="162" t="s">
        <v>37</v>
      </c>
      <c r="C23" s="162"/>
      <c r="D23" s="162"/>
      <c r="E23" s="162"/>
      <c r="F23" s="162"/>
      <c r="G23" s="162"/>
      <c r="H23" s="162"/>
      <c r="K23" s="86"/>
      <c r="L23" s="80" t="s">
        <v>60</v>
      </c>
      <c r="M23" s="80"/>
      <c r="N23" s="80"/>
      <c r="O23" s="89"/>
      <c r="P23" s="89"/>
    </row>
    <row r="24" spans="2:16" s="10" customFormat="1" ht="17.25" customHeight="1">
      <c r="B24" s="6"/>
      <c r="C24" s="6"/>
      <c r="D24" s="6"/>
      <c r="E24" s="6"/>
      <c r="F24" s="6"/>
      <c r="G24" s="6"/>
      <c r="H24" s="6"/>
      <c r="K24" s="86"/>
      <c r="L24" s="82" t="s">
        <v>61</v>
      </c>
      <c r="M24" s="82"/>
      <c r="N24" s="82"/>
      <c r="O24" s="106">
        <v>3048</v>
      </c>
      <c r="P24" s="107">
        <v>183211.366</v>
      </c>
    </row>
    <row r="25" spans="1:13" s="10" customFormat="1" ht="149.25" customHeight="1">
      <c r="A25" s="9" t="s">
        <v>41</v>
      </c>
      <c r="B25" s="162" t="s">
        <v>39</v>
      </c>
      <c r="C25" s="162"/>
      <c r="D25" s="162"/>
      <c r="E25" s="162"/>
      <c r="F25" s="162"/>
      <c r="G25" s="162"/>
      <c r="H25" s="162"/>
      <c r="K25" s="86"/>
      <c r="M25"/>
    </row>
    <row r="26" spans="11:13" s="10" customFormat="1" ht="15">
      <c r="K26" s="86"/>
      <c r="M26"/>
    </row>
    <row r="27" s="10" customFormat="1" ht="15">
      <c r="M27"/>
    </row>
    <row r="28" s="10" customFormat="1" ht="15">
      <c r="M28"/>
    </row>
    <row r="29" s="10" customFormat="1" ht="15">
      <c r="M29"/>
    </row>
    <row r="30" s="10" customFormat="1" ht="15">
      <c r="M30"/>
    </row>
    <row r="31" s="10" customFormat="1" ht="15">
      <c r="M31"/>
    </row>
    <row r="32" s="10" customFormat="1" ht="15">
      <c r="M32"/>
    </row>
    <row r="33" s="10" customFormat="1" ht="15">
      <c r="M33"/>
    </row>
    <row r="34" s="10" customFormat="1" ht="15">
      <c r="M34"/>
    </row>
    <row r="35" s="10" customFormat="1" ht="15">
      <c r="M35"/>
    </row>
    <row r="36" s="10" customFormat="1" ht="15">
      <c r="M36"/>
    </row>
    <row r="37" s="10" customFormat="1" ht="15">
      <c r="M37"/>
    </row>
  </sheetData>
  <sheetProtection/>
  <mergeCells count="21">
    <mergeCell ref="N6:P6"/>
    <mergeCell ref="N10:N20"/>
    <mergeCell ref="M10:M14"/>
    <mergeCell ref="A17:A18"/>
    <mergeCell ref="A7:H7"/>
    <mergeCell ref="C9:E9"/>
    <mergeCell ref="B9:B10"/>
    <mergeCell ref="M15:M19"/>
    <mergeCell ref="K6:K8"/>
    <mergeCell ref="B25:H25"/>
    <mergeCell ref="A19:A20"/>
    <mergeCell ref="B23:H23"/>
    <mergeCell ref="A11:A12"/>
    <mergeCell ref="A13:A14"/>
    <mergeCell ref="N7:P7"/>
    <mergeCell ref="G2:H2"/>
    <mergeCell ref="G3:H3"/>
    <mergeCell ref="A9:A10"/>
    <mergeCell ref="A15:A16"/>
    <mergeCell ref="A6:H6"/>
    <mergeCell ref="F9:H9"/>
  </mergeCell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</dc:creator>
  <cp:keywords/>
  <dc:description/>
  <cp:lastModifiedBy>Гамолин Владимир Александрович</cp:lastModifiedBy>
  <cp:lastPrinted>2020-07-16T05:37:57Z</cp:lastPrinted>
  <dcterms:created xsi:type="dcterms:W3CDTF">2013-08-12T22:30:04Z</dcterms:created>
  <dcterms:modified xsi:type="dcterms:W3CDTF">2021-09-23T08:40:32Z</dcterms:modified>
  <cp:category/>
  <cp:version/>
  <cp:contentType/>
  <cp:contentStatus/>
</cp:coreProperties>
</file>