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Закупки 2021\2.2.2. Материалы ТПиР\7301 А привода выключтелей и запчасти к ним ПЭС\7301-РЕМ ПРОД-2021-ДРСК Привода выключателей и запчасти к ним\"/>
    </mc:Choice>
  </mc:AlternateContent>
  <bookViews>
    <workbookView xWindow="0" yWindow="0" windowWidth="32685" windowHeight="173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1" i="1" l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M71" i="1"/>
  <c r="M72" i="1"/>
  <c r="M73" i="1"/>
  <c r="M74" i="1"/>
  <c r="M75" i="1"/>
  <c r="M76" i="1"/>
  <c r="M77" i="1"/>
  <c r="J71" i="1"/>
  <c r="J72" i="1"/>
  <c r="J73" i="1"/>
  <c r="J74" i="1"/>
  <c r="J75" i="1"/>
  <c r="J76" i="1"/>
  <c r="J77" i="1"/>
  <c r="E71" i="1"/>
  <c r="N71" i="1" s="1"/>
  <c r="E72" i="1"/>
  <c r="N72" i="1" s="1"/>
  <c r="E73" i="1"/>
  <c r="N73" i="1" s="1"/>
  <c r="E74" i="1"/>
  <c r="N74" i="1" s="1"/>
  <c r="E75" i="1"/>
  <c r="N75" i="1" s="1"/>
  <c r="E76" i="1"/>
  <c r="N76" i="1" s="1"/>
  <c r="E77" i="1"/>
  <c r="N77" i="1" s="1"/>
  <c r="P66" i="1"/>
  <c r="Q66" i="1" s="1"/>
  <c r="P67" i="1"/>
  <c r="Q67" i="1" s="1"/>
  <c r="M66" i="1"/>
  <c r="M67" i="1"/>
  <c r="J66" i="1"/>
  <c r="J67" i="1"/>
  <c r="E66" i="1"/>
  <c r="N66" i="1" s="1"/>
  <c r="E67" i="1"/>
  <c r="N67" i="1" s="1"/>
  <c r="P59" i="1"/>
  <c r="Q59" i="1" s="1"/>
  <c r="P60" i="1"/>
  <c r="Q60" i="1" s="1"/>
  <c r="P61" i="1"/>
  <c r="Q61" i="1" s="1"/>
  <c r="P62" i="1"/>
  <c r="Q62" i="1" s="1"/>
  <c r="M59" i="1"/>
  <c r="M60" i="1"/>
  <c r="M61" i="1"/>
  <c r="M62" i="1"/>
  <c r="J59" i="1"/>
  <c r="J60" i="1"/>
  <c r="J61" i="1"/>
  <c r="J62" i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M48" i="1"/>
  <c r="M49" i="1"/>
  <c r="M50" i="1"/>
  <c r="M51" i="1"/>
  <c r="M52" i="1"/>
  <c r="M53" i="1"/>
  <c r="M54" i="1"/>
  <c r="M55" i="1"/>
  <c r="J48" i="1"/>
  <c r="J49" i="1"/>
  <c r="J50" i="1"/>
  <c r="J51" i="1"/>
  <c r="J52" i="1"/>
  <c r="J53" i="1"/>
  <c r="J54" i="1"/>
  <c r="J55" i="1"/>
  <c r="E48" i="1"/>
  <c r="N48" i="1" s="1"/>
  <c r="E49" i="1"/>
  <c r="N49" i="1" s="1"/>
  <c r="E50" i="1"/>
  <c r="N50" i="1" s="1"/>
  <c r="E51" i="1"/>
  <c r="N51" i="1" s="1"/>
  <c r="E52" i="1"/>
  <c r="N52" i="1" s="1"/>
  <c r="E53" i="1"/>
  <c r="N53" i="1" s="1"/>
  <c r="E54" i="1"/>
  <c r="N54" i="1" s="1"/>
  <c r="E55" i="1"/>
  <c r="N55" i="1" s="1"/>
  <c r="E11" i="1"/>
  <c r="E12" i="1"/>
  <c r="E13" i="1"/>
  <c r="E14" i="1"/>
  <c r="E15" i="1"/>
  <c r="E16" i="1"/>
  <c r="E17" i="1"/>
  <c r="E18" i="1"/>
  <c r="E19" i="1"/>
  <c r="E10" i="1"/>
  <c r="E70" i="1" l="1"/>
  <c r="E65" i="1"/>
  <c r="E59" i="1"/>
  <c r="N59" i="1" s="1"/>
  <c r="E60" i="1"/>
  <c r="N60" i="1" s="1"/>
  <c r="E61" i="1"/>
  <c r="N61" i="1" s="1"/>
  <c r="E62" i="1"/>
  <c r="N62" i="1" s="1"/>
  <c r="E58" i="1"/>
  <c r="I60" i="1"/>
  <c r="I61" i="1"/>
  <c r="I62" i="1"/>
  <c r="E47" i="1"/>
  <c r="E23" i="1"/>
  <c r="N23" i="1" s="1"/>
  <c r="E24" i="1"/>
  <c r="N24" i="1" s="1"/>
  <c r="E25" i="1"/>
  <c r="N25" i="1" s="1"/>
  <c r="E26" i="1"/>
  <c r="N26" i="1" s="1"/>
  <c r="E27" i="1"/>
  <c r="N27" i="1" s="1"/>
  <c r="E28" i="1"/>
  <c r="N28" i="1" s="1"/>
  <c r="E29" i="1"/>
  <c r="N29" i="1" s="1"/>
  <c r="E30" i="1"/>
  <c r="N30" i="1" s="1"/>
  <c r="E31" i="1"/>
  <c r="N31" i="1" s="1"/>
  <c r="E32" i="1"/>
  <c r="N32" i="1" s="1"/>
  <c r="E33" i="1"/>
  <c r="N33" i="1" s="1"/>
  <c r="E34" i="1"/>
  <c r="N34" i="1" s="1"/>
  <c r="E35" i="1"/>
  <c r="N35" i="1" s="1"/>
  <c r="E36" i="1"/>
  <c r="N36" i="1" s="1"/>
  <c r="E37" i="1"/>
  <c r="N37" i="1" s="1"/>
  <c r="E38" i="1"/>
  <c r="N38" i="1" s="1"/>
  <c r="E39" i="1"/>
  <c r="N39" i="1" s="1"/>
  <c r="E40" i="1"/>
  <c r="N40" i="1" s="1"/>
  <c r="E41" i="1"/>
  <c r="N41" i="1" s="1"/>
  <c r="E42" i="1"/>
  <c r="N42" i="1" s="1"/>
  <c r="E43" i="1"/>
  <c r="N43" i="1" s="1"/>
  <c r="E22" i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P70" i="1" l="1"/>
  <c r="Q70" i="1" s="1"/>
  <c r="N70" i="1"/>
  <c r="M70" i="1"/>
  <c r="J70" i="1"/>
  <c r="P65" i="1"/>
  <c r="Q65" i="1" s="1"/>
  <c r="N65" i="1"/>
  <c r="M65" i="1"/>
  <c r="J65" i="1"/>
  <c r="I59" i="1"/>
  <c r="I49" i="1"/>
  <c r="I50" i="1"/>
  <c r="I51" i="1"/>
  <c r="I52" i="1"/>
  <c r="I53" i="1"/>
  <c r="I54" i="1"/>
  <c r="I55" i="1"/>
  <c r="P47" i="1"/>
  <c r="Q47" i="1" s="1"/>
  <c r="P58" i="1"/>
  <c r="Q58" i="1" s="1"/>
  <c r="N47" i="1"/>
  <c r="N58" i="1"/>
  <c r="M47" i="1"/>
  <c r="M58" i="1"/>
  <c r="J47" i="1"/>
  <c r="J58" i="1"/>
  <c r="I47" i="1"/>
  <c r="I48" i="1"/>
  <c r="I58" i="1"/>
  <c r="P22" i="1"/>
  <c r="Q22" i="1" s="1"/>
  <c r="N22" i="1"/>
  <c r="M22" i="1"/>
  <c r="J22" i="1"/>
  <c r="I22" i="1"/>
  <c r="G78" i="1" l="1"/>
  <c r="Q78" i="1"/>
  <c r="G68" i="1"/>
  <c r="Q68" i="1"/>
  <c r="Q63" i="1"/>
  <c r="G63" i="1"/>
  <c r="Q56" i="1"/>
  <c r="G56" i="1"/>
  <c r="Q44" i="1"/>
  <c r="P19" i="1" l="1"/>
  <c r="Q19" i="1" s="1"/>
  <c r="M12" i="1"/>
  <c r="M13" i="1"/>
  <c r="M14" i="1"/>
  <c r="M15" i="1"/>
  <c r="M16" i="1"/>
  <c r="M17" i="1"/>
  <c r="M18" i="1"/>
  <c r="M19" i="1"/>
  <c r="J12" i="1"/>
  <c r="J13" i="1"/>
  <c r="J14" i="1"/>
  <c r="J15" i="1"/>
  <c r="J16" i="1"/>
  <c r="J17" i="1"/>
  <c r="J18" i="1"/>
  <c r="J19" i="1"/>
  <c r="I12" i="1"/>
  <c r="I13" i="1"/>
  <c r="I14" i="1"/>
  <c r="I15" i="1"/>
  <c r="I16" i="1"/>
  <c r="I17" i="1"/>
  <c r="I18" i="1"/>
  <c r="I19" i="1"/>
  <c r="G44" i="1" l="1"/>
  <c r="I11" i="1" l="1"/>
  <c r="I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0" i="1"/>
  <c r="Q10" i="1" s="1"/>
  <c r="M11" i="1"/>
  <c r="M10" i="1"/>
  <c r="J11" i="1"/>
  <c r="J10" i="1"/>
  <c r="Q20" i="1" l="1"/>
  <c r="Q79" i="1" s="1"/>
  <c r="Q80" i="1" s="1"/>
  <c r="Q81" i="1" s="1"/>
  <c r="N12" i="1"/>
  <c r="N15" i="1"/>
  <c r="N18" i="1"/>
  <c r="N10" i="1"/>
  <c r="N17" i="1"/>
  <c r="N14" i="1"/>
  <c r="N19" i="1"/>
  <c r="N13" i="1"/>
  <c r="N16" i="1"/>
  <c r="N11" i="1"/>
  <c r="G20" i="1" l="1"/>
  <c r="G79" i="1" s="1"/>
  <c r="G80" i="1" s="1"/>
  <c r="G81" i="1" s="1"/>
</calcChain>
</file>

<file path=xl/sharedStrings.xml><?xml version="1.0" encoding="utf-8"?>
<sst xmlns="http://schemas.openxmlformats.org/spreadsheetml/2006/main" count="164" uniqueCount="72">
  <si>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</si>
  <si>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</si>
  <si>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</si>
  <si>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</si>
  <si>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</si>
  <si>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</si>
  <si>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</si>
  <si>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</si>
  <si>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</si>
  <si>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</si>
  <si>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</si>
  <si>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</si>
  <si>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</si>
  <si>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</si>
  <si>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</si>
  <si>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</si>
  <si>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</si>
  <si>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</si>
  <si>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</si>
  <si>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</si>
  <si>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</si>
  <si>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</si>
  <si>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</si>
  <si>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</si>
  <si>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</si>
  <si>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</si>
  <si>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</si>
  <si>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</si>
  <si>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</si>
  <si>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</si>
  <si>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</si>
  <si>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</si>
  <si>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</si>
  <si>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</si>
  <si>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 xml:space="preserve">Коммерческого предложения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</si>
  <si>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</si>
  <si>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</si>
  <si>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Привода выключателей и запчасти к ним</t>
  </si>
  <si>
    <t>Блок контакт, КБО 5СЯ.551.039.02</t>
  </si>
  <si>
    <t xml:space="preserve">Блок контакт КБВ к ВМП, МКП, С-35, КБВ  5БП.551.094.01 </t>
  </si>
  <si>
    <t>Блок-контакт КБВ к ВМП-10, 5ву.551.018</t>
  </si>
  <si>
    <t>Блок-контакт КБО к ВМП-10, 5ву.551.046</t>
  </si>
  <si>
    <t>Катушка включения  ПЭ-11 (ВМП-10), 5БП.522.301</t>
  </si>
  <si>
    <t>Катушка включения к приводу ПП-67К, ЭВ перем. 220 В- 47 Ом</t>
  </si>
  <si>
    <t>Катушка отключения к приводу ПП-67К, ЭО перем.220 В- 39 Ом</t>
  </si>
  <si>
    <t>Катушка отключения к ПЭ-11 (ВМП-10), 5СЯ.520.302.02</t>
  </si>
  <si>
    <t>Блок контакт, исп. 1.2.3. угол 90 град. КСА-4</t>
  </si>
  <si>
    <r>
      <t xml:space="preserve">Привод выключателя, ПЭ-11 </t>
    </r>
    <r>
      <rPr>
        <b/>
        <i/>
        <sz val="10"/>
        <rFont val="Arial"/>
        <family val="2"/>
        <charset val="204"/>
      </rPr>
      <t>согласно приложению 1.1.</t>
    </r>
  </si>
  <si>
    <t>Блок контакт, КСА-8</t>
  </si>
  <si>
    <t>Блок контакт к ВМП, МКП,С-35, КБО 5БП.551.039.02</t>
  </si>
  <si>
    <t xml:space="preserve">Блок-контакт к приводу ПП-67к, БКА </t>
  </si>
  <si>
    <t>Катушка включения  ПС-10Ж (ВМГ, ВМ-35) 1Б-50448, 1Б-50448</t>
  </si>
  <si>
    <t>Катушка включения ВМТ-110., 5СЯ.520.307</t>
  </si>
  <si>
    <t>Катушка включения для привода ШПЭ-31 (МКП-35), 5СЯ.520.277-01</t>
  </si>
  <si>
    <t>Катушка включения к МКП-110, 5СЯ.520.277-02</t>
  </si>
  <si>
    <t>Катушка включения к ШПЭ-12 (С-35-630), 5БП.522.301.10</t>
  </si>
  <si>
    <t>Катушка включения ПЭВ 11 (ВМПЭ-10-630/1000-20 кА), 5БП.522.301-02</t>
  </si>
  <si>
    <t>Катушка отключения к  ПЭ-11 (ВМП-10), 5СЯ.520.302.12</t>
  </si>
  <si>
    <t xml:space="preserve">Катушка отключения к  ШПЭ-12 (С-35-630), 5СЯ.520.302.10 </t>
  </si>
  <si>
    <t>Катушка отключения к ППРк (ВМТ)  220В, 5СЯ.520.307-06</t>
  </si>
  <si>
    <t>Катушка отключения к ПЭ-11, 5СЯ.520.302-13</t>
  </si>
  <si>
    <t>Катушка отключения к ШПЭ-31,ШПЭ-33,ШПЭ-44 (МКП-35,МКП-110, У-110-2000-40 ) 220В, 5СЯ.520.302-04</t>
  </si>
  <si>
    <t>Контакт неподвижный к ВМ-35, 8БП.551.087</t>
  </si>
  <si>
    <t>Контакт подвижный к ВМД-35/600, 8БП.551.086</t>
  </si>
  <si>
    <r>
      <t xml:space="preserve">Привод выключателя, ПП-67К </t>
    </r>
    <r>
      <rPr>
        <b/>
        <i/>
        <sz val="10"/>
        <rFont val="Arial"/>
        <family val="2"/>
        <charset val="204"/>
      </rPr>
      <t>согласно приложению 1.2.</t>
    </r>
  </si>
  <si>
    <t>Катушка включения  ПЭВ-12А (ВМПЭ-10-630-31,5 кА), 5БП.522.301-04</t>
  </si>
  <si>
    <t>Катушка включения для привода ШПЭ-44У1 220В, 5СЯ.520.277.04</t>
  </si>
  <si>
    <t>Механизм к У-110,У-220,МКП-110,МКП-35, 6БП.716.025</t>
  </si>
  <si>
    <r>
      <t xml:space="preserve">Привод выключателя, ПП-67К </t>
    </r>
    <r>
      <rPr>
        <b/>
        <i/>
        <sz val="10"/>
        <rFont val="Arial"/>
        <family val="2"/>
        <charset val="204"/>
      </rPr>
      <t>согласно приложению 1.3.</t>
    </r>
  </si>
  <si>
    <t>Блок-контакт исп.1.2.2-90 для С-35М/630А, КСА-4</t>
  </si>
  <si>
    <r>
      <t xml:space="preserve">Привод выключателя, ПП-67К </t>
    </r>
    <r>
      <rPr>
        <b/>
        <i/>
        <sz val="10"/>
        <rFont val="Arial"/>
        <family val="2"/>
        <charset val="204"/>
      </rPr>
      <t>согласно приложению 1.4.</t>
    </r>
  </si>
  <si>
    <t>Катушка отключения к ПЭВ-11А, ПЭВ-12А, 5СЯ.520.302.01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</si>
</sst>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</borders>
  <cellStyleXfs count="2">
    <xf numFmtId="0" fontId="0" fillId="0" borderId="0"/>
    <xf numFmtId="0" fontId="12" fillId="0" borderId="0"/>
  </cellStyleXfs>
  <cellXfs count="13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5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7" xfId="0" applyNumberFormat="1" applyFont="1" applyFill="1" applyBorder="1" applyAlignment="1" applyProtection="1">
      <alignment horizontal="center" vertical="top" wrapText="1"/>
      <protection locked="0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7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6" xfId="0" applyFont="1" applyBorder="1" applyAlignment="1">
      <alignment horizontal="center" vertical="top" wrapText="1"/>
    </xf>
    <xf numFmtId="49" fontId="2" fillId="6" borderId="46" xfId="0" applyNumberFormat="1" applyFont="1" applyFill="1" applyBorder="1" applyAlignment="1">
      <alignment horizontal="left" vertical="top" wrapText="1"/>
    </xf>
    <xf numFmtId="4" fontId="2" fillId="6" borderId="47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3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7" xfId="0" applyNumberFormat="1" applyFont="1" applyFill="1" applyBorder="1" applyAlignment="1">
      <alignment horizontal="center" vertical="top" wrapText="1"/>
    </xf>
    <xf numFmtId="4" fontId="1" fillId="6" borderId="58" xfId="0" applyNumberFormat="1" applyFont="1" applyFill="1" applyBorder="1" applyAlignment="1">
      <alignment horizontal="center" vertical="top" wrapText="1"/>
    </xf>
    <xf numFmtId="0" fontId="13" fillId="0" borderId="32" xfId="1" applyNumberFormat="1" applyFont="1" applyBorder="1" applyAlignment="1">
      <alignment horizontal="left" vertical="center" wrapText="1"/>
    </xf>
    <xf numFmtId="1" fontId="13" fillId="0" borderId="32" xfId="1" applyNumberFormat="1" applyFont="1" applyBorder="1" applyAlignment="1">
      <alignment horizontal="center" vertical="center"/>
    </xf>
    <xf numFmtId="0" fontId="4" fillId="0" borderId="33" xfId="0" applyNumberFormat="1" applyFont="1" applyBorder="1" applyAlignment="1">
      <alignment horizontal="center" vertical="center" wrapText="1"/>
    </xf>
    <xf numFmtId="4" fontId="14" fillId="0" borderId="34" xfId="0" applyNumberFormat="1" applyFont="1" applyBorder="1" applyAlignment="1">
      <alignment horizontal="center" vertical="center" wrapText="1"/>
    </xf>
    <xf numFmtId="4" fontId="13" fillId="0" borderId="32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49" fontId="2" fillId="6" borderId="45" xfId="0" applyNumberFormat="1" applyFont="1" applyFill="1" applyBorder="1" applyAlignment="1">
      <alignment horizontal="left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49" fontId="7" fillId="2" borderId="33" xfId="0" applyNumberFormat="1" applyFont="1" applyFill="1" applyBorder="1" applyAlignment="1" applyProtection="1">
      <alignment horizontal="left" vertical="top" wrapText="1"/>
      <protection locked="0"/>
    </xf>
    <xf numFmtId="49" fontId="7" fillId="2" borderId="59" xfId="0" applyNumberFormat="1" applyFont="1" applyFill="1" applyBorder="1" applyAlignment="1" applyProtection="1">
      <alignment horizontal="left" vertical="top" wrapText="1"/>
      <protection locked="0"/>
    </xf>
    <xf numFmtId="49" fontId="7" fillId="2" borderId="60" xfId="0" applyNumberFormat="1" applyFont="1" applyFill="1" applyBorder="1" applyAlignment="1" applyProtection="1">
      <alignment horizontal="left" vertical="top" wrapText="1"/>
      <protection locked="0"/>
    </xf>
    <xf numFmtId="0" fontId="13" fillId="0" borderId="32" xfId="1" applyNumberFormat="1" applyFont="1" applyBorder="1" applyAlignment="1">
      <alignment vertical="center" wrapText="1"/>
    </xf>
    <xf numFmtId="4" fontId="13" fillId="0" borderId="32" xfId="1" applyNumberFormat="1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" fillId="7" borderId="38" xfId="0" applyFont="1" applyFill="1" applyBorder="1" applyAlignment="1">
      <alignment horizontal="center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4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8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7" borderId="48" xfId="0" applyFont="1" applyFill="1" applyBorder="1" applyAlignment="1">
      <alignment horizontal="center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1" fillId="6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6" borderId="44" xfId="0" applyFont="1" applyFill="1" applyBorder="1" applyAlignment="1"/>
    <xf numFmtId="0" fontId="1" fillId="6" borderId="45" xfId="0" applyFont="1" applyFill="1" applyBorder="1" applyAlignment="1"/>
    <xf numFmtId="0" fontId="1" fillId="6" borderId="14" xfId="0" applyFont="1" applyFill="1" applyBorder="1" applyAlignment="1"/>
    <xf numFmtId="0" fontId="1" fillId="0" borderId="55" xfId="0" applyFont="1" applyBorder="1" applyAlignment="1">
      <alignment horizontal="left"/>
    </xf>
    <xf numFmtId="0" fontId="4" fillId="0" borderId="49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1" fillId="6" borderId="55" xfId="0" applyFont="1" applyFill="1" applyBorder="1" applyAlignment="1">
      <alignment horizontal="left"/>
    </xf>
    <xf numFmtId="0" fontId="11" fillId="6" borderId="49" xfId="0" applyFont="1" applyFill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16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/>
    </xf>
    <xf numFmtId="0" fontId="5" fillId="3" borderId="13" xfId="0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 applyProtection="1">
      <alignment horizontal="right" vertical="center" wrapText="1"/>
    </xf>
    <xf numFmtId="4" fontId="8" fillId="4" borderId="52" xfId="0" applyNumberFormat="1" applyFont="1" applyFill="1" applyBorder="1" applyAlignment="1" applyProtection="1">
      <alignment horizontal="right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8" xfId="0" applyFont="1" applyFill="1" applyBorder="1" applyAlignment="1">
      <alignment horizontal="left"/>
    </xf>
    <xf numFmtId="0" fontId="4" fillId="7" borderId="49" xfId="0" applyFont="1" applyFill="1" applyBorder="1" applyAlignment="1">
      <alignment horizontal="left"/>
    </xf>
    <xf numFmtId="0" fontId="4" fillId="7" borderId="51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</cellXfs>
  <cellStyles count="2">
    <cellStyle name="Обычный" xfId="0" builtinId="0"/>
    <cellStyle name="Обычный_Структура НМЦ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4"/>
  <sheetViews>
    <sheetView tabSelected="1" zoomScaleNormal="100" workbookViewId="0">
      <selection activeCell="F70" sqref="F70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8" t="s">
        <v>30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69" t="s">
        <v>10</v>
      </c>
      <c r="C3" s="70"/>
      <c r="D3" s="70"/>
      <c r="E3" s="111"/>
      <c r="F3" s="24">
        <v>2412470</v>
      </c>
      <c r="G3" s="21" t="s">
        <v>2</v>
      </c>
      <c r="H3" s="1"/>
      <c r="I3" s="69" t="s">
        <v>31</v>
      </c>
      <c r="J3" s="70"/>
      <c r="K3" s="70"/>
      <c r="L3" s="70"/>
      <c r="M3" s="70"/>
      <c r="N3" s="70"/>
      <c r="O3" s="70"/>
      <c r="P3" s="70"/>
      <c r="Q3" s="70"/>
      <c r="R3" s="71"/>
      <c r="S3" s="1"/>
      <c r="T3" s="1"/>
      <c r="U3" s="1"/>
      <c r="V3" s="1"/>
      <c r="W3" s="1"/>
      <c r="X3" s="1"/>
      <c r="Y3" s="1"/>
      <c r="Z3" s="1"/>
      <c r="AA3" s="1"/>
    </row>
    <row r="4" spans="1:27" ht="37.5" customHeight="1" x14ac:dyDescent="0.25">
      <c r="B4" s="118" t="s">
        <v>37</v>
      </c>
      <c r="C4" s="118"/>
      <c r="D4" s="118"/>
      <c r="E4" s="118"/>
      <c r="F4" s="118"/>
      <c r="G4" s="118"/>
      <c r="H4" s="1"/>
      <c r="I4" s="72" t="s">
        <v>32</v>
      </c>
      <c r="J4" s="72"/>
      <c r="K4" s="72"/>
      <c r="L4" s="72"/>
      <c r="M4" s="72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7.75" customHeight="1" x14ac:dyDescent="0.25">
      <c r="B5" s="1"/>
      <c r="C5" s="1"/>
      <c r="D5" s="1"/>
      <c r="E5" s="1"/>
      <c r="F5" s="1"/>
      <c r="G5" s="1"/>
      <c r="H5" s="1"/>
      <c r="I5" s="60" t="s">
        <v>33</v>
      </c>
      <c r="J5" s="60"/>
      <c r="K5" s="60"/>
      <c r="L5" s="60"/>
      <c r="M5" s="60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19" t="s">
        <v>11</v>
      </c>
      <c r="C7" s="111"/>
      <c r="D7" s="120"/>
      <c r="E7" s="120"/>
      <c r="F7" s="121"/>
      <c r="G7" s="122"/>
      <c r="H7" s="5"/>
      <c r="I7" s="69" t="s">
        <v>34</v>
      </c>
      <c r="J7" s="70"/>
      <c r="K7" s="70"/>
      <c r="L7" s="70"/>
      <c r="M7" s="70"/>
      <c r="N7" s="70"/>
      <c r="O7" s="70"/>
      <c r="P7" s="70"/>
      <c r="Q7" s="7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40"/>
      <c r="I8" s="7" t="s">
        <v>3</v>
      </c>
      <c r="J8" s="8" t="s">
        <v>1</v>
      </c>
      <c r="K8" s="9" t="s">
        <v>12</v>
      </c>
      <c r="L8" s="8" t="s">
        <v>35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.75" thickBot="1" x14ac:dyDescent="0.3">
      <c r="B9" s="83" t="s">
        <v>16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5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6.25" customHeight="1" thickBot="1" x14ac:dyDescent="0.3">
      <c r="A10" s="6"/>
      <c r="B10" s="29">
        <v>1</v>
      </c>
      <c r="C10" s="55" t="s">
        <v>46</v>
      </c>
      <c r="D10" s="57" t="s">
        <v>18</v>
      </c>
      <c r="E10" s="58">
        <f>G10/F10</f>
        <v>2750</v>
      </c>
      <c r="F10" s="56">
        <v>2</v>
      </c>
      <c r="G10" s="67">
        <v>5500</v>
      </c>
      <c r="H10" s="1"/>
      <c r="I10" s="32">
        <f>B10</f>
        <v>1</v>
      </c>
      <c r="J10" s="33" t="str">
        <f>C10</f>
        <v>Блок контакт, исп. 1.2.3. угол 90 град. КСА-4</v>
      </c>
      <c r="K10" s="38"/>
      <c r="L10" s="38"/>
      <c r="M10" s="35" t="str">
        <f t="shared" ref="M10:M19" si="0">D10</f>
        <v>шт</v>
      </c>
      <c r="N10" s="36">
        <f t="shared" ref="N10:N19" si="1">E10</f>
        <v>2750</v>
      </c>
      <c r="O10" s="30"/>
      <c r="P10" s="35">
        <f t="shared" ref="P10:P19" si="2">F10</f>
        <v>2</v>
      </c>
      <c r="Q10" s="39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26.25" customHeight="1" thickBot="1" x14ac:dyDescent="0.3">
      <c r="A11" s="6"/>
      <c r="B11" s="11">
        <v>2</v>
      </c>
      <c r="C11" s="55" t="s">
        <v>38</v>
      </c>
      <c r="D11" s="57" t="s">
        <v>18</v>
      </c>
      <c r="E11" s="58">
        <f t="shared" ref="E11:E19" si="3">G11/F11</f>
        <v>2750</v>
      </c>
      <c r="F11" s="56">
        <v>2</v>
      </c>
      <c r="G11" s="67">
        <v>5500</v>
      </c>
      <c r="H11" s="1"/>
      <c r="I11" s="16">
        <f t="shared" ref="I11:I19" si="4">B11</f>
        <v>2</v>
      </c>
      <c r="J11" s="17" t="str">
        <f t="shared" ref="J11:J71" si="5">C11</f>
        <v>Блок контакт, КБО 5СЯ.551.039.02</v>
      </c>
      <c r="K11" s="13"/>
      <c r="L11" s="13"/>
      <c r="M11" s="18" t="str">
        <f t="shared" si="0"/>
        <v>шт</v>
      </c>
      <c r="N11" s="22">
        <f t="shared" si="1"/>
        <v>2750</v>
      </c>
      <c r="O11" s="12"/>
      <c r="P11" s="18">
        <f t="shared" si="2"/>
        <v>2</v>
      </c>
      <c r="Q11" s="19">
        <f t="shared" ref="Q11:Q77" si="6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6.25" thickBot="1" x14ac:dyDescent="0.3">
      <c r="A12" s="6"/>
      <c r="B12" s="11">
        <v>3</v>
      </c>
      <c r="C12" s="55" t="s">
        <v>39</v>
      </c>
      <c r="D12" s="57" t="s">
        <v>18</v>
      </c>
      <c r="E12" s="58">
        <f t="shared" si="3"/>
        <v>2750</v>
      </c>
      <c r="F12" s="56">
        <v>1</v>
      </c>
      <c r="G12" s="67">
        <v>2750</v>
      </c>
      <c r="H12" s="1"/>
      <c r="I12" s="16">
        <f t="shared" si="4"/>
        <v>3</v>
      </c>
      <c r="J12" s="17" t="str">
        <f t="shared" si="5"/>
        <v xml:space="preserve">Блок контакт КБВ к ВМП, МКП, С-35, КБВ  5БП.551.094.01 </v>
      </c>
      <c r="K12" s="13"/>
      <c r="L12" s="13"/>
      <c r="M12" s="18" t="str">
        <f t="shared" si="0"/>
        <v>шт</v>
      </c>
      <c r="N12" s="22">
        <f t="shared" si="1"/>
        <v>2750</v>
      </c>
      <c r="O12" s="12"/>
      <c r="P12" s="18">
        <f t="shared" si="2"/>
        <v>1</v>
      </c>
      <c r="Q12" s="19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26.25" customHeight="1" thickBot="1" x14ac:dyDescent="0.3">
      <c r="A13" s="6"/>
      <c r="B13" s="11">
        <v>4</v>
      </c>
      <c r="C13" s="55" t="s">
        <v>40</v>
      </c>
      <c r="D13" s="57" t="s">
        <v>18</v>
      </c>
      <c r="E13" s="58">
        <f t="shared" si="3"/>
        <v>2310</v>
      </c>
      <c r="F13" s="56">
        <v>1</v>
      </c>
      <c r="G13" s="67">
        <v>2310</v>
      </c>
      <c r="H13" s="1"/>
      <c r="I13" s="16">
        <f t="shared" si="4"/>
        <v>4</v>
      </c>
      <c r="J13" s="17" t="str">
        <f t="shared" si="5"/>
        <v>Блок-контакт КБВ к ВМП-10, 5ву.551.018</v>
      </c>
      <c r="K13" s="13"/>
      <c r="L13" s="13"/>
      <c r="M13" s="18" t="str">
        <f t="shared" si="0"/>
        <v>шт</v>
      </c>
      <c r="N13" s="22">
        <f t="shared" si="1"/>
        <v>2310</v>
      </c>
      <c r="O13" s="12"/>
      <c r="P13" s="18">
        <f t="shared" si="2"/>
        <v>1</v>
      </c>
      <c r="Q13" s="19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customHeight="1" thickBot="1" x14ac:dyDescent="0.3">
      <c r="A14" s="6"/>
      <c r="B14" s="11">
        <v>5</v>
      </c>
      <c r="C14" s="55" t="s">
        <v>41</v>
      </c>
      <c r="D14" s="57" t="s">
        <v>18</v>
      </c>
      <c r="E14" s="58">
        <f t="shared" si="3"/>
        <v>2310</v>
      </c>
      <c r="F14" s="56">
        <v>1</v>
      </c>
      <c r="G14" s="67">
        <v>2310</v>
      </c>
      <c r="H14" s="1"/>
      <c r="I14" s="16">
        <f t="shared" si="4"/>
        <v>5</v>
      </c>
      <c r="J14" s="17" t="str">
        <f t="shared" si="5"/>
        <v>Блок-контакт КБО к ВМП-10, 5ву.551.046</v>
      </c>
      <c r="K14" s="13"/>
      <c r="L14" s="13"/>
      <c r="M14" s="18" t="str">
        <f t="shared" si="0"/>
        <v>шт</v>
      </c>
      <c r="N14" s="22">
        <f t="shared" si="1"/>
        <v>2310</v>
      </c>
      <c r="O14" s="12"/>
      <c r="P14" s="18">
        <f t="shared" si="2"/>
        <v>1</v>
      </c>
      <c r="Q14" s="19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6.25" customHeight="1" thickBot="1" x14ac:dyDescent="0.3">
      <c r="A15" s="6"/>
      <c r="B15" s="11">
        <v>6</v>
      </c>
      <c r="C15" s="55" t="s">
        <v>42</v>
      </c>
      <c r="D15" s="57" t="s">
        <v>18</v>
      </c>
      <c r="E15" s="58">
        <f t="shared" si="3"/>
        <v>8800</v>
      </c>
      <c r="F15" s="56">
        <v>1</v>
      </c>
      <c r="G15" s="67">
        <v>8800</v>
      </c>
      <c r="H15" s="1"/>
      <c r="I15" s="16">
        <f t="shared" si="4"/>
        <v>6</v>
      </c>
      <c r="J15" s="17" t="str">
        <f t="shared" si="5"/>
        <v>Катушка включения  ПЭ-11 (ВМП-10), 5БП.522.301</v>
      </c>
      <c r="K15" s="13"/>
      <c r="L15" s="13"/>
      <c r="M15" s="18" t="str">
        <f t="shared" si="0"/>
        <v>шт</v>
      </c>
      <c r="N15" s="22">
        <f t="shared" si="1"/>
        <v>8800</v>
      </c>
      <c r="O15" s="12"/>
      <c r="P15" s="18">
        <f t="shared" si="2"/>
        <v>1</v>
      </c>
      <c r="Q15" s="19">
        <f t="shared" si="6"/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26.25" thickBot="1" x14ac:dyDescent="0.3">
      <c r="A16" s="6"/>
      <c r="B16" s="11">
        <v>7</v>
      </c>
      <c r="C16" s="55" t="s">
        <v>43</v>
      </c>
      <c r="D16" s="57" t="s">
        <v>18</v>
      </c>
      <c r="E16" s="58">
        <f t="shared" si="3"/>
        <v>1650</v>
      </c>
      <c r="F16" s="56">
        <v>2</v>
      </c>
      <c r="G16" s="67">
        <v>3300</v>
      </c>
      <c r="H16" s="1"/>
      <c r="I16" s="16">
        <f t="shared" si="4"/>
        <v>7</v>
      </c>
      <c r="J16" s="17" t="str">
        <f t="shared" si="5"/>
        <v>Катушка включения к приводу ПП-67К, ЭВ перем. 220 В- 47 Ом</v>
      </c>
      <c r="K16" s="13"/>
      <c r="L16" s="13"/>
      <c r="M16" s="18" t="str">
        <f t="shared" si="0"/>
        <v>шт</v>
      </c>
      <c r="N16" s="22">
        <f t="shared" si="1"/>
        <v>1650</v>
      </c>
      <c r="O16" s="12"/>
      <c r="P16" s="18">
        <f t="shared" si="2"/>
        <v>2</v>
      </c>
      <c r="Q16" s="19">
        <f t="shared" si="6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26.25" thickBot="1" x14ac:dyDescent="0.3">
      <c r="A17" s="6"/>
      <c r="B17" s="11">
        <v>8</v>
      </c>
      <c r="C17" s="55" t="s">
        <v>44</v>
      </c>
      <c r="D17" s="57" t="s">
        <v>18</v>
      </c>
      <c r="E17" s="58">
        <f t="shared" si="3"/>
        <v>1666.665</v>
      </c>
      <c r="F17" s="56">
        <v>2</v>
      </c>
      <c r="G17" s="67">
        <v>3333.33</v>
      </c>
      <c r="H17" s="1"/>
      <c r="I17" s="16">
        <f t="shared" si="4"/>
        <v>8</v>
      </c>
      <c r="J17" s="17" t="str">
        <f t="shared" si="5"/>
        <v>Катушка отключения к приводу ПП-67К, ЭО перем.220 В- 39 Ом</v>
      </c>
      <c r="K17" s="13"/>
      <c r="L17" s="13"/>
      <c r="M17" s="18" t="str">
        <f t="shared" si="0"/>
        <v>шт</v>
      </c>
      <c r="N17" s="22">
        <f t="shared" si="1"/>
        <v>1666.665</v>
      </c>
      <c r="O17" s="12"/>
      <c r="P17" s="18">
        <f t="shared" si="2"/>
        <v>2</v>
      </c>
      <c r="Q17" s="19">
        <f t="shared" si="6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6.25" thickBot="1" x14ac:dyDescent="0.3">
      <c r="A18" s="6"/>
      <c r="B18" s="11">
        <v>9</v>
      </c>
      <c r="C18" s="55" t="s">
        <v>45</v>
      </c>
      <c r="D18" s="57" t="s">
        <v>18</v>
      </c>
      <c r="E18" s="58">
        <f t="shared" si="3"/>
        <v>1083.33</v>
      </c>
      <c r="F18" s="56">
        <v>2</v>
      </c>
      <c r="G18" s="67">
        <v>2166.66</v>
      </c>
      <c r="H18" s="1"/>
      <c r="I18" s="16">
        <f t="shared" si="4"/>
        <v>9</v>
      </c>
      <c r="J18" s="17" t="str">
        <f t="shared" si="5"/>
        <v>Катушка отключения к ПЭ-11 (ВМП-10), 5СЯ.520.302.02</v>
      </c>
      <c r="K18" s="13"/>
      <c r="L18" s="13"/>
      <c r="M18" s="18" t="str">
        <f t="shared" si="0"/>
        <v>шт</v>
      </c>
      <c r="N18" s="22">
        <f t="shared" si="1"/>
        <v>1083.33</v>
      </c>
      <c r="O18" s="12"/>
      <c r="P18" s="18">
        <f t="shared" si="2"/>
        <v>2</v>
      </c>
      <c r="Q18" s="19">
        <f t="shared" si="6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6.25" thickBot="1" x14ac:dyDescent="0.3">
      <c r="A19" s="6"/>
      <c r="B19" s="11">
        <v>10</v>
      </c>
      <c r="C19" s="55" t="s">
        <v>47</v>
      </c>
      <c r="D19" s="57" t="s">
        <v>18</v>
      </c>
      <c r="E19" s="58">
        <f t="shared" si="3"/>
        <v>37950</v>
      </c>
      <c r="F19" s="56">
        <v>4</v>
      </c>
      <c r="G19" s="67">
        <v>151800</v>
      </c>
      <c r="H19" s="1"/>
      <c r="I19" s="16">
        <f t="shared" si="4"/>
        <v>10</v>
      </c>
      <c r="J19" s="17" t="str">
        <f t="shared" si="5"/>
        <v>Привод выключателя, ПЭ-11 согласно приложению 1.1.</v>
      </c>
      <c r="K19" s="26"/>
      <c r="L19" s="26"/>
      <c r="M19" s="18" t="str">
        <f t="shared" si="0"/>
        <v>шт</v>
      </c>
      <c r="N19" s="22">
        <f t="shared" si="1"/>
        <v>37950</v>
      </c>
      <c r="O19" s="25"/>
      <c r="P19" s="18">
        <f t="shared" si="2"/>
        <v>4</v>
      </c>
      <c r="Q19" s="19">
        <f t="shared" si="6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x14ac:dyDescent="0.25">
      <c r="A20" s="6"/>
      <c r="B20" s="76" t="s">
        <v>17</v>
      </c>
      <c r="C20" s="86"/>
      <c r="D20" s="86"/>
      <c r="E20" s="86"/>
      <c r="F20" s="87"/>
      <c r="G20" s="27">
        <f>SUM(G10:G19)</f>
        <v>187769.99</v>
      </c>
      <c r="H20" s="40"/>
      <c r="I20" s="79" t="s">
        <v>17</v>
      </c>
      <c r="J20" s="80"/>
      <c r="K20" s="80"/>
      <c r="L20" s="80"/>
      <c r="M20" s="80"/>
      <c r="N20" s="80"/>
      <c r="O20" s="80"/>
      <c r="P20" s="82"/>
      <c r="Q20" s="28">
        <f>SUM(Q10:Q19)</f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thickBot="1" x14ac:dyDescent="0.3">
      <c r="A21" s="6"/>
      <c r="B21" s="73" t="s">
        <v>19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5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6.25" customHeight="1" thickBot="1" x14ac:dyDescent="0.3">
      <c r="A22" s="6"/>
      <c r="B22" s="29">
        <v>1</v>
      </c>
      <c r="C22" s="66" t="s">
        <v>48</v>
      </c>
      <c r="D22" s="57" t="s">
        <v>18</v>
      </c>
      <c r="E22" s="58">
        <f>G22/F22</f>
        <v>2916.6666666666665</v>
      </c>
      <c r="F22" s="56">
        <v>6</v>
      </c>
      <c r="G22" s="59">
        <v>17500</v>
      </c>
      <c r="H22" s="1"/>
      <c r="I22" s="32">
        <f>B22</f>
        <v>1</v>
      </c>
      <c r="J22" s="33" t="str">
        <f t="shared" si="5"/>
        <v>Блок контакт, КСА-8</v>
      </c>
      <c r="K22" s="34"/>
      <c r="L22" s="34"/>
      <c r="M22" s="35" t="str">
        <f t="shared" ref="M22:M43" si="7">D22</f>
        <v>шт</v>
      </c>
      <c r="N22" s="36">
        <f t="shared" ref="N22:N43" si="8">E22</f>
        <v>2916.6666666666665</v>
      </c>
      <c r="O22" s="31"/>
      <c r="P22" s="53">
        <f t="shared" ref="P22:P43" si="9">F22</f>
        <v>6</v>
      </c>
      <c r="Q22" s="49">
        <f>O22*P22</f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6.25" customHeight="1" thickBot="1" x14ac:dyDescent="0.3">
      <c r="A23" s="6"/>
      <c r="B23" s="29">
        <v>2</v>
      </c>
      <c r="C23" s="66" t="s">
        <v>49</v>
      </c>
      <c r="D23" s="57" t="s">
        <v>18</v>
      </c>
      <c r="E23" s="58">
        <f t="shared" ref="E23:E43" si="10">G23/F23</f>
        <v>2750</v>
      </c>
      <c r="F23" s="56">
        <v>5</v>
      </c>
      <c r="G23" s="59">
        <v>13750</v>
      </c>
      <c r="H23" s="1"/>
      <c r="I23" s="32">
        <f t="shared" ref="I23:I43" si="11">B23</f>
        <v>2</v>
      </c>
      <c r="J23" s="61" t="str">
        <f t="shared" si="5"/>
        <v>Блок контакт к ВМП, МКП,С-35, КБО 5БП.551.039.02</v>
      </c>
      <c r="K23" s="63"/>
      <c r="L23" s="63"/>
      <c r="M23" s="62" t="str">
        <f t="shared" si="7"/>
        <v>шт</v>
      </c>
      <c r="N23" s="36">
        <f t="shared" si="8"/>
        <v>2750</v>
      </c>
      <c r="O23" s="31"/>
      <c r="P23" s="53">
        <f t="shared" si="9"/>
        <v>5</v>
      </c>
      <c r="Q23" s="49">
        <f t="shared" ref="Q23:Q43" si="12">O23*P23</f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6.25" customHeight="1" thickBot="1" x14ac:dyDescent="0.3">
      <c r="A24" s="6"/>
      <c r="B24" s="29">
        <v>3</v>
      </c>
      <c r="C24" s="66" t="s">
        <v>39</v>
      </c>
      <c r="D24" s="57" t="s">
        <v>18</v>
      </c>
      <c r="E24" s="58">
        <f t="shared" si="10"/>
        <v>2750</v>
      </c>
      <c r="F24" s="56">
        <v>2</v>
      </c>
      <c r="G24" s="59">
        <v>5500</v>
      </c>
      <c r="H24" s="1"/>
      <c r="I24" s="32">
        <f t="shared" si="11"/>
        <v>3</v>
      </c>
      <c r="J24" s="61" t="str">
        <f t="shared" si="5"/>
        <v xml:space="preserve">Блок контакт КБВ к ВМП, МКП, С-35, КБВ  5БП.551.094.01 </v>
      </c>
      <c r="K24" s="63"/>
      <c r="L24" s="63"/>
      <c r="M24" s="62" t="str">
        <f t="shared" si="7"/>
        <v>шт</v>
      </c>
      <c r="N24" s="36">
        <f t="shared" si="8"/>
        <v>2750</v>
      </c>
      <c r="O24" s="31"/>
      <c r="P24" s="53">
        <f t="shared" si="9"/>
        <v>2</v>
      </c>
      <c r="Q24" s="49">
        <f t="shared" si="12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6.25" customHeight="1" thickBot="1" x14ac:dyDescent="0.3">
      <c r="A25" s="6"/>
      <c r="B25" s="29">
        <v>4</v>
      </c>
      <c r="C25" s="66" t="s">
        <v>50</v>
      </c>
      <c r="D25" s="57" t="s">
        <v>18</v>
      </c>
      <c r="E25" s="58">
        <f t="shared" si="10"/>
        <v>3630</v>
      </c>
      <c r="F25" s="56">
        <v>3</v>
      </c>
      <c r="G25" s="59">
        <v>10890</v>
      </c>
      <c r="H25" s="1"/>
      <c r="I25" s="32">
        <f t="shared" si="11"/>
        <v>4</v>
      </c>
      <c r="J25" s="61" t="str">
        <f t="shared" si="5"/>
        <v xml:space="preserve">Блок-контакт к приводу ПП-67к, БКА </v>
      </c>
      <c r="K25" s="63"/>
      <c r="L25" s="63"/>
      <c r="M25" s="62" t="str">
        <f t="shared" si="7"/>
        <v>шт</v>
      </c>
      <c r="N25" s="36">
        <f t="shared" si="8"/>
        <v>3630</v>
      </c>
      <c r="O25" s="31"/>
      <c r="P25" s="53">
        <f t="shared" si="9"/>
        <v>3</v>
      </c>
      <c r="Q25" s="49">
        <f t="shared" si="12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6.25" customHeight="1" thickBot="1" x14ac:dyDescent="0.3">
      <c r="A26" s="6"/>
      <c r="B26" s="29">
        <v>5</v>
      </c>
      <c r="C26" s="66" t="s">
        <v>51</v>
      </c>
      <c r="D26" s="57" t="s">
        <v>18</v>
      </c>
      <c r="E26" s="58">
        <f t="shared" si="10"/>
        <v>8250</v>
      </c>
      <c r="F26" s="56">
        <v>4</v>
      </c>
      <c r="G26" s="59">
        <v>33000</v>
      </c>
      <c r="H26" s="1"/>
      <c r="I26" s="32">
        <f t="shared" si="11"/>
        <v>5</v>
      </c>
      <c r="J26" s="61" t="str">
        <f t="shared" si="5"/>
        <v>Катушка включения  ПС-10Ж (ВМГ, ВМ-35) 1Б-50448, 1Б-50448</v>
      </c>
      <c r="K26" s="63"/>
      <c r="L26" s="63"/>
      <c r="M26" s="62" t="str">
        <f t="shared" si="7"/>
        <v>шт</v>
      </c>
      <c r="N26" s="36">
        <f t="shared" si="8"/>
        <v>8250</v>
      </c>
      <c r="O26" s="31"/>
      <c r="P26" s="53">
        <f t="shared" si="9"/>
        <v>4</v>
      </c>
      <c r="Q26" s="49">
        <f t="shared" si="12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6.25" customHeight="1" thickBot="1" x14ac:dyDescent="0.3">
      <c r="A27" s="6"/>
      <c r="B27" s="29">
        <v>6</v>
      </c>
      <c r="C27" s="66" t="s">
        <v>42</v>
      </c>
      <c r="D27" s="57" t="s">
        <v>18</v>
      </c>
      <c r="E27" s="58">
        <f t="shared" si="10"/>
        <v>8800</v>
      </c>
      <c r="F27" s="56">
        <v>2</v>
      </c>
      <c r="G27" s="59">
        <v>17600</v>
      </c>
      <c r="H27" s="1"/>
      <c r="I27" s="32">
        <f t="shared" si="11"/>
        <v>6</v>
      </c>
      <c r="J27" s="61" t="str">
        <f t="shared" si="5"/>
        <v>Катушка включения  ПЭ-11 (ВМП-10), 5БП.522.301</v>
      </c>
      <c r="K27" s="63"/>
      <c r="L27" s="63"/>
      <c r="M27" s="62" t="str">
        <f t="shared" si="7"/>
        <v>шт</v>
      </c>
      <c r="N27" s="36">
        <f t="shared" si="8"/>
        <v>8800</v>
      </c>
      <c r="O27" s="31"/>
      <c r="P27" s="53">
        <f t="shared" si="9"/>
        <v>2</v>
      </c>
      <c r="Q27" s="49">
        <f t="shared" si="12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6.25" customHeight="1" thickBot="1" x14ac:dyDescent="0.3">
      <c r="A28" s="6"/>
      <c r="B28" s="29">
        <v>7</v>
      </c>
      <c r="C28" s="66" t="s">
        <v>52</v>
      </c>
      <c r="D28" s="57" t="s">
        <v>18</v>
      </c>
      <c r="E28" s="58">
        <f t="shared" si="10"/>
        <v>3025</v>
      </c>
      <c r="F28" s="56">
        <v>2</v>
      </c>
      <c r="G28" s="59">
        <v>6050</v>
      </c>
      <c r="H28" s="1"/>
      <c r="I28" s="32">
        <f t="shared" si="11"/>
        <v>7</v>
      </c>
      <c r="J28" s="61" t="str">
        <f t="shared" si="5"/>
        <v>Катушка включения ВМТ-110., 5СЯ.520.307</v>
      </c>
      <c r="K28" s="63"/>
      <c r="L28" s="63"/>
      <c r="M28" s="62" t="str">
        <f t="shared" si="7"/>
        <v>шт</v>
      </c>
      <c r="N28" s="36">
        <f t="shared" si="8"/>
        <v>3025</v>
      </c>
      <c r="O28" s="31"/>
      <c r="P28" s="53">
        <f t="shared" si="9"/>
        <v>2</v>
      </c>
      <c r="Q28" s="49">
        <f t="shared" si="12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6.25" customHeight="1" thickBot="1" x14ac:dyDescent="0.3">
      <c r="A29" s="6"/>
      <c r="B29" s="29">
        <v>8</v>
      </c>
      <c r="C29" s="66" t="s">
        <v>53</v>
      </c>
      <c r="D29" s="57" t="s">
        <v>18</v>
      </c>
      <c r="E29" s="58">
        <f t="shared" si="10"/>
        <v>15300.258571428571</v>
      </c>
      <c r="F29" s="56">
        <v>7</v>
      </c>
      <c r="G29" s="59">
        <v>107101.81</v>
      </c>
      <c r="H29" s="1"/>
      <c r="I29" s="32">
        <f t="shared" si="11"/>
        <v>8</v>
      </c>
      <c r="J29" s="61" t="str">
        <f t="shared" si="5"/>
        <v>Катушка включения для привода ШПЭ-31 (МКП-35), 5СЯ.520.277-01</v>
      </c>
      <c r="K29" s="63"/>
      <c r="L29" s="63"/>
      <c r="M29" s="62" t="str">
        <f t="shared" si="7"/>
        <v>шт</v>
      </c>
      <c r="N29" s="36">
        <f t="shared" si="8"/>
        <v>15300.258571428571</v>
      </c>
      <c r="O29" s="31"/>
      <c r="P29" s="53">
        <f t="shared" si="9"/>
        <v>7</v>
      </c>
      <c r="Q29" s="49">
        <f t="shared" si="12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6.25" thickBot="1" x14ac:dyDescent="0.3">
      <c r="A30" s="6"/>
      <c r="B30" s="29">
        <v>9</v>
      </c>
      <c r="C30" s="66" t="s">
        <v>54</v>
      </c>
      <c r="D30" s="57" t="s">
        <v>18</v>
      </c>
      <c r="E30" s="58">
        <f t="shared" si="10"/>
        <v>17600</v>
      </c>
      <c r="F30" s="56">
        <v>7</v>
      </c>
      <c r="G30" s="59">
        <v>123200</v>
      </c>
      <c r="H30" s="1"/>
      <c r="I30" s="32">
        <f t="shared" si="11"/>
        <v>9</v>
      </c>
      <c r="J30" s="61" t="str">
        <f t="shared" si="5"/>
        <v>Катушка включения к МКП-110, 5СЯ.520.277-02</v>
      </c>
      <c r="K30" s="63"/>
      <c r="L30" s="63"/>
      <c r="M30" s="62" t="str">
        <f t="shared" si="7"/>
        <v>шт</v>
      </c>
      <c r="N30" s="36">
        <f t="shared" si="8"/>
        <v>17600</v>
      </c>
      <c r="O30" s="31"/>
      <c r="P30" s="53">
        <f t="shared" si="9"/>
        <v>7</v>
      </c>
      <c r="Q30" s="49">
        <f t="shared" si="12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26.25" customHeight="1" thickBot="1" x14ac:dyDescent="0.3">
      <c r="A31" s="6"/>
      <c r="B31" s="29">
        <v>10</v>
      </c>
      <c r="C31" s="66" t="s">
        <v>43</v>
      </c>
      <c r="D31" s="57" t="s">
        <v>18</v>
      </c>
      <c r="E31" s="58">
        <f t="shared" si="10"/>
        <v>1650</v>
      </c>
      <c r="F31" s="56">
        <v>2</v>
      </c>
      <c r="G31" s="59">
        <v>3300</v>
      </c>
      <c r="H31" s="1"/>
      <c r="I31" s="32">
        <f t="shared" si="11"/>
        <v>10</v>
      </c>
      <c r="J31" s="61" t="str">
        <f t="shared" si="5"/>
        <v>Катушка включения к приводу ПП-67К, ЭВ перем. 220 В- 47 Ом</v>
      </c>
      <c r="K31" s="63"/>
      <c r="L31" s="63"/>
      <c r="M31" s="62" t="str">
        <f t="shared" si="7"/>
        <v>шт</v>
      </c>
      <c r="N31" s="36">
        <f t="shared" si="8"/>
        <v>1650</v>
      </c>
      <c r="O31" s="31"/>
      <c r="P31" s="53">
        <f t="shared" si="9"/>
        <v>2</v>
      </c>
      <c r="Q31" s="49">
        <f t="shared" si="12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6.25" customHeight="1" thickBot="1" x14ac:dyDescent="0.3">
      <c r="A32" s="6"/>
      <c r="B32" s="29">
        <v>11</v>
      </c>
      <c r="C32" s="66" t="s">
        <v>55</v>
      </c>
      <c r="D32" s="57" t="s">
        <v>18</v>
      </c>
      <c r="E32" s="58">
        <f t="shared" si="10"/>
        <v>7040</v>
      </c>
      <c r="F32" s="56">
        <v>4</v>
      </c>
      <c r="G32" s="59">
        <v>28160</v>
      </c>
      <c r="H32" s="1"/>
      <c r="I32" s="32">
        <f t="shared" si="11"/>
        <v>11</v>
      </c>
      <c r="J32" s="61" t="str">
        <f t="shared" si="5"/>
        <v>Катушка включения к ШПЭ-12 (С-35-630), 5БП.522.301.10</v>
      </c>
      <c r="K32" s="63"/>
      <c r="L32" s="63"/>
      <c r="M32" s="62" t="str">
        <f t="shared" si="7"/>
        <v>шт</v>
      </c>
      <c r="N32" s="36">
        <f t="shared" si="8"/>
        <v>7040</v>
      </c>
      <c r="O32" s="31"/>
      <c r="P32" s="53">
        <f t="shared" si="9"/>
        <v>4</v>
      </c>
      <c r="Q32" s="49">
        <f t="shared" si="12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6.25" customHeight="1" thickBot="1" x14ac:dyDescent="0.3">
      <c r="A33" s="6"/>
      <c r="B33" s="29">
        <v>12</v>
      </c>
      <c r="C33" s="66" t="s">
        <v>56</v>
      </c>
      <c r="D33" s="57" t="s">
        <v>18</v>
      </c>
      <c r="E33" s="58">
        <f t="shared" si="10"/>
        <v>7040</v>
      </c>
      <c r="F33" s="56">
        <v>1</v>
      </c>
      <c r="G33" s="59">
        <v>7040</v>
      </c>
      <c r="H33" s="1"/>
      <c r="I33" s="32">
        <f t="shared" si="11"/>
        <v>12</v>
      </c>
      <c r="J33" s="61" t="str">
        <f t="shared" si="5"/>
        <v>Катушка включения ПЭВ 11 (ВМПЭ-10-630/1000-20 кА), 5БП.522.301-02</v>
      </c>
      <c r="K33" s="63"/>
      <c r="L33" s="63"/>
      <c r="M33" s="62" t="str">
        <f t="shared" si="7"/>
        <v>шт</v>
      </c>
      <c r="N33" s="36">
        <f t="shared" si="8"/>
        <v>7040</v>
      </c>
      <c r="O33" s="31"/>
      <c r="P33" s="53">
        <f t="shared" si="9"/>
        <v>1</v>
      </c>
      <c r="Q33" s="49">
        <f t="shared" si="12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6.25" customHeight="1" thickBot="1" x14ac:dyDescent="0.3">
      <c r="A34" s="6"/>
      <c r="B34" s="29">
        <v>13</v>
      </c>
      <c r="C34" s="66" t="s">
        <v>57</v>
      </c>
      <c r="D34" s="57" t="s">
        <v>18</v>
      </c>
      <c r="E34" s="58">
        <f t="shared" si="10"/>
        <v>1118.335</v>
      </c>
      <c r="F34" s="56">
        <v>2</v>
      </c>
      <c r="G34" s="59">
        <v>2236.67</v>
      </c>
      <c r="H34" s="1"/>
      <c r="I34" s="32">
        <f t="shared" si="11"/>
        <v>13</v>
      </c>
      <c r="J34" s="61" t="str">
        <f t="shared" si="5"/>
        <v>Катушка отключения к  ПЭ-11 (ВМП-10), 5СЯ.520.302.12</v>
      </c>
      <c r="K34" s="63"/>
      <c r="L34" s="63"/>
      <c r="M34" s="62" t="str">
        <f t="shared" si="7"/>
        <v>шт</v>
      </c>
      <c r="N34" s="36">
        <f t="shared" si="8"/>
        <v>1118.335</v>
      </c>
      <c r="O34" s="31"/>
      <c r="P34" s="53">
        <f t="shared" si="9"/>
        <v>2</v>
      </c>
      <c r="Q34" s="49">
        <f t="shared" si="12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26.25" customHeight="1" thickBot="1" x14ac:dyDescent="0.3">
      <c r="A35" s="6"/>
      <c r="B35" s="29">
        <v>14</v>
      </c>
      <c r="C35" s="66" t="s">
        <v>58</v>
      </c>
      <c r="D35" s="57" t="s">
        <v>18</v>
      </c>
      <c r="E35" s="58">
        <f t="shared" si="10"/>
        <v>1118.3333333333333</v>
      </c>
      <c r="F35" s="56">
        <v>6</v>
      </c>
      <c r="G35" s="59">
        <v>6710</v>
      </c>
      <c r="H35" s="1"/>
      <c r="I35" s="32">
        <f t="shared" si="11"/>
        <v>14</v>
      </c>
      <c r="J35" s="61" t="str">
        <f t="shared" si="5"/>
        <v xml:space="preserve">Катушка отключения к  ШПЭ-12 (С-35-630), 5СЯ.520.302.10 </v>
      </c>
      <c r="K35" s="63"/>
      <c r="L35" s="63"/>
      <c r="M35" s="62" t="str">
        <f t="shared" si="7"/>
        <v>шт</v>
      </c>
      <c r="N35" s="36">
        <f t="shared" si="8"/>
        <v>1118.3333333333333</v>
      </c>
      <c r="O35" s="31"/>
      <c r="P35" s="53">
        <f t="shared" si="9"/>
        <v>6</v>
      </c>
      <c r="Q35" s="49">
        <f t="shared" si="12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6.25" customHeight="1" thickBot="1" x14ac:dyDescent="0.3">
      <c r="A36" s="6"/>
      <c r="B36" s="29">
        <v>15</v>
      </c>
      <c r="C36" s="66" t="s">
        <v>59</v>
      </c>
      <c r="D36" s="57" t="s">
        <v>18</v>
      </c>
      <c r="E36" s="58">
        <f t="shared" si="10"/>
        <v>1296.6300000000001</v>
      </c>
      <c r="F36" s="56">
        <v>2</v>
      </c>
      <c r="G36" s="59">
        <v>2593.2600000000002</v>
      </c>
      <c r="H36" s="1"/>
      <c r="I36" s="32">
        <f t="shared" si="11"/>
        <v>15</v>
      </c>
      <c r="J36" s="61" t="str">
        <f t="shared" si="5"/>
        <v>Катушка отключения к ППРк (ВМТ)  220В, 5СЯ.520.307-06</v>
      </c>
      <c r="K36" s="63"/>
      <c r="L36" s="63"/>
      <c r="M36" s="62" t="str">
        <f t="shared" si="7"/>
        <v>шт</v>
      </c>
      <c r="N36" s="36">
        <f t="shared" si="8"/>
        <v>1296.6300000000001</v>
      </c>
      <c r="O36" s="31"/>
      <c r="P36" s="53">
        <f t="shared" si="9"/>
        <v>2</v>
      </c>
      <c r="Q36" s="49">
        <f t="shared" si="12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26.25" customHeight="1" thickBot="1" x14ac:dyDescent="0.3">
      <c r="A37" s="6"/>
      <c r="B37" s="29">
        <v>16</v>
      </c>
      <c r="C37" s="66" t="s">
        <v>44</v>
      </c>
      <c r="D37" s="57" t="s">
        <v>18</v>
      </c>
      <c r="E37" s="58">
        <f t="shared" si="10"/>
        <v>1666.67</v>
      </c>
      <c r="F37" s="56">
        <v>3</v>
      </c>
      <c r="G37" s="59">
        <v>5000.01</v>
      </c>
      <c r="H37" s="1"/>
      <c r="I37" s="32">
        <f t="shared" si="11"/>
        <v>16</v>
      </c>
      <c r="J37" s="61" t="str">
        <f t="shared" si="5"/>
        <v>Катушка отключения к приводу ПП-67К, ЭО перем.220 В- 39 Ом</v>
      </c>
      <c r="K37" s="63"/>
      <c r="L37" s="63"/>
      <c r="M37" s="62" t="str">
        <f t="shared" si="7"/>
        <v>шт</v>
      </c>
      <c r="N37" s="36">
        <f t="shared" si="8"/>
        <v>1666.67</v>
      </c>
      <c r="O37" s="31"/>
      <c r="P37" s="53">
        <f t="shared" si="9"/>
        <v>3</v>
      </c>
      <c r="Q37" s="49">
        <f t="shared" si="12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26.25" customHeight="1" thickBot="1" x14ac:dyDescent="0.3">
      <c r="A38" s="6"/>
      <c r="B38" s="29">
        <v>17</v>
      </c>
      <c r="C38" s="66" t="s">
        <v>60</v>
      </c>
      <c r="D38" s="57" t="s">
        <v>18</v>
      </c>
      <c r="E38" s="58">
        <f t="shared" si="10"/>
        <v>1118.335</v>
      </c>
      <c r="F38" s="56">
        <v>2</v>
      </c>
      <c r="G38" s="59">
        <v>2236.67</v>
      </c>
      <c r="H38" s="1"/>
      <c r="I38" s="32">
        <f t="shared" si="11"/>
        <v>17</v>
      </c>
      <c r="J38" s="61" t="str">
        <f t="shared" si="5"/>
        <v>Катушка отключения к ПЭ-11, 5СЯ.520.302-13</v>
      </c>
      <c r="K38" s="63"/>
      <c r="L38" s="63"/>
      <c r="M38" s="62" t="str">
        <f t="shared" si="7"/>
        <v>шт</v>
      </c>
      <c r="N38" s="36">
        <f t="shared" si="8"/>
        <v>1118.335</v>
      </c>
      <c r="O38" s="31"/>
      <c r="P38" s="53">
        <f t="shared" si="9"/>
        <v>2</v>
      </c>
      <c r="Q38" s="49">
        <f t="shared" si="12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26.25" customHeight="1" thickBot="1" x14ac:dyDescent="0.3">
      <c r="A39" s="6"/>
      <c r="B39" s="29">
        <v>18</v>
      </c>
      <c r="C39" s="66" t="s">
        <v>45</v>
      </c>
      <c r="D39" s="57" t="s">
        <v>18</v>
      </c>
      <c r="E39" s="58">
        <f t="shared" si="10"/>
        <v>1083.3333333333333</v>
      </c>
      <c r="F39" s="56">
        <v>3</v>
      </c>
      <c r="G39" s="59">
        <v>3250</v>
      </c>
      <c r="H39" s="1"/>
      <c r="I39" s="32">
        <f t="shared" si="11"/>
        <v>18</v>
      </c>
      <c r="J39" s="61" t="str">
        <f t="shared" si="5"/>
        <v>Катушка отключения к ПЭ-11 (ВМП-10), 5СЯ.520.302.02</v>
      </c>
      <c r="K39" s="63"/>
      <c r="L39" s="63"/>
      <c r="M39" s="62" t="str">
        <f t="shared" si="7"/>
        <v>шт</v>
      </c>
      <c r="N39" s="36">
        <f t="shared" si="8"/>
        <v>1083.3333333333333</v>
      </c>
      <c r="O39" s="31"/>
      <c r="P39" s="53">
        <f t="shared" si="9"/>
        <v>3</v>
      </c>
      <c r="Q39" s="49">
        <f t="shared" si="12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26.25" customHeight="1" thickBot="1" x14ac:dyDescent="0.3">
      <c r="A40" s="6"/>
      <c r="B40" s="29">
        <v>19</v>
      </c>
      <c r="C40" s="66" t="s">
        <v>61</v>
      </c>
      <c r="D40" s="57" t="s">
        <v>18</v>
      </c>
      <c r="E40" s="58">
        <f t="shared" si="10"/>
        <v>1059.2222222222222</v>
      </c>
      <c r="F40" s="56">
        <v>9</v>
      </c>
      <c r="G40" s="59">
        <v>9533</v>
      </c>
      <c r="H40" s="1"/>
      <c r="I40" s="32">
        <f t="shared" si="11"/>
        <v>19</v>
      </c>
      <c r="J40" s="61" t="str">
        <f t="shared" si="5"/>
        <v>Катушка отключения к ШПЭ-31,ШПЭ-33,ШПЭ-44 (МКП-35,МКП-110, У-110-2000-40 ) 220В, 5СЯ.520.302-04</v>
      </c>
      <c r="K40" s="63"/>
      <c r="L40" s="63"/>
      <c r="M40" s="62" t="str">
        <f t="shared" si="7"/>
        <v>шт</v>
      </c>
      <c r="N40" s="36">
        <f t="shared" si="8"/>
        <v>1059.2222222222222</v>
      </c>
      <c r="O40" s="31"/>
      <c r="P40" s="53">
        <f t="shared" si="9"/>
        <v>9</v>
      </c>
      <c r="Q40" s="49">
        <f t="shared" si="12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26.25" customHeight="1" thickBot="1" x14ac:dyDescent="0.3">
      <c r="A41" s="6"/>
      <c r="B41" s="29">
        <v>20</v>
      </c>
      <c r="C41" s="66" t="s">
        <v>62</v>
      </c>
      <c r="D41" s="57" t="s">
        <v>18</v>
      </c>
      <c r="E41" s="58">
        <f t="shared" si="10"/>
        <v>400</v>
      </c>
      <c r="F41" s="56">
        <v>66</v>
      </c>
      <c r="G41" s="59">
        <v>26400</v>
      </c>
      <c r="H41" s="1"/>
      <c r="I41" s="32">
        <f t="shared" si="11"/>
        <v>20</v>
      </c>
      <c r="J41" s="61" t="str">
        <f t="shared" si="5"/>
        <v>Контакт неподвижный к ВМ-35, 8БП.551.087</v>
      </c>
      <c r="K41" s="63"/>
      <c r="L41" s="63"/>
      <c r="M41" s="62" t="str">
        <f t="shared" si="7"/>
        <v>шт</v>
      </c>
      <c r="N41" s="36">
        <f t="shared" si="8"/>
        <v>400</v>
      </c>
      <c r="O41" s="31"/>
      <c r="P41" s="53">
        <f t="shared" si="9"/>
        <v>66</v>
      </c>
      <c r="Q41" s="49">
        <f t="shared" si="12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6.25" customHeight="1" thickBot="1" x14ac:dyDescent="0.3">
      <c r="A42" s="6"/>
      <c r="B42" s="29">
        <v>21</v>
      </c>
      <c r="C42" s="66" t="s">
        <v>63</v>
      </c>
      <c r="D42" s="57" t="s">
        <v>18</v>
      </c>
      <c r="E42" s="58">
        <f t="shared" si="10"/>
        <v>400</v>
      </c>
      <c r="F42" s="56">
        <v>84</v>
      </c>
      <c r="G42" s="59">
        <v>33600</v>
      </c>
      <c r="H42" s="1"/>
      <c r="I42" s="32">
        <f t="shared" si="11"/>
        <v>21</v>
      </c>
      <c r="J42" s="61" t="str">
        <f t="shared" si="5"/>
        <v>Контакт подвижный к ВМД-35/600, 8БП.551.086</v>
      </c>
      <c r="K42" s="63"/>
      <c r="L42" s="63"/>
      <c r="M42" s="62" t="str">
        <f t="shared" si="7"/>
        <v>шт</v>
      </c>
      <c r="N42" s="36">
        <f t="shared" si="8"/>
        <v>400</v>
      </c>
      <c r="O42" s="31"/>
      <c r="P42" s="53">
        <f t="shared" si="9"/>
        <v>84</v>
      </c>
      <c r="Q42" s="49">
        <f t="shared" si="12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39" customHeight="1" thickBot="1" x14ac:dyDescent="0.3">
      <c r="A43" s="6"/>
      <c r="B43" s="29">
        <v>22</v>
      </c>
      <c r="C43" s="66" t="s">
        <v>64</v>
      </c>
      <c r="D43" s="57" t="s">
        <v>18</v>
      </c>
      <c r="E43" s="58">
        <f t="shared" si="10"/>
        <v>95833.332857142857</v>
      </c>
      <c r="F43" s="56">
        <v>7</v>
      </c>
      <c r="G43" s="59">
        <v>670833.32999999996</v>
      </c>
      <c r="H43" s="1"/>
      <c r="I43" s="32">
        <f t="shared" si="11"/>
        <v>22</v>
      </c>
      <c r="J43" s="61" t="str">
        <f t="shared" si="5"/>
        <v>Привод выключателя, ПП-67К согласно приложению 1.2.</v>
      </c>
      <c r="K43" s="63"/>
      <c r="L43" s="63"/>
      <c r="M43" s="62" t="str">
        <f t="shared" si="7"/>
        <v>шт</v>
      </c>
      <c r="N43" s="36">
        <f t="shared" si="8"/>
        <v>95833.332857142857</v>
      </c>
      <c r="O43" s="31"/>
      <c r="P43" s="53">
        <f t="shared" si="9"/>
        <v>7</v>
      </c>
      <c r="Q43" s="49">
        <f t="shared" si="12"/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x14ac:dyDescent="0.25">
      <c r="A44" s="6"/>
      <c r="B44" s="76" t="s">
        <v>20</v>
      </c>
      <c r="C44" s="77"/>
      <c r="D44" s="77"/>
      <c r="E44" s="77"/>
      <c r="F44" s="78"/>
      <c r="G44" s="27">
        <f>SUM(G22:G43)</f>
        <v>1135484.75</v>
      </c>
      <c r="H44" s="40"/>
      <c r="I44" s="79" t="s">
        <v>20</v>
      </c>
      <c r="J44" s="80"/>
      <c r="K44" s="81"/>
      <c r="L44" s="81"/>
      <c r="M44" s="80"/>
      <c r="N44" s="80"/>
      <c r="O44" s="80"/>
      <c r="P44" s="82"/>
      <c r="Q44" s="54">
        <f>SUM(Q22:Q43)</f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6"/>
      <c r="B45" s="73" t="s">
        <v>21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5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thickBot="1" x14ac:dyDescent="0.3">
      <c r="A46" s="6"/>
      <c r="B46" s="91" t="s">
        <v>22</v>
      </c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3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26.25" customHeight="1" thickBot="1" x14ac:dyDescent="0.3">
      <c r="A47" s="6"/>
      <c r="B47" s="29">
        <v>1</v>
      </c>
      <c r="C47" s="66" t="s">
        <v>51</v>
      </c>
      <c r="D47" s="57" t="s">
        <v>18</v>
      </c>
      <c r="E47" s="58">
        <f>G47/F47</f>
        <v>8250</v>
      </c>
      <c r="F47" s="56">
        <v>1</v>
      </c>
      <c r="G47" s="59">
        <v>8250</v>
      </c>
      <c r="H47" s="1"/>
      <c r="I47" s="32">
        <f t="shared" ref="I47:I62" si="13">B47</f>
        <v>1</v>
      </c>
      <c r="J47" s="41" t="str">
        <f t="shared" si="5"/>
        <v>Катушка включения  ПС-10Ж (ВМГ, ВМ-35) 1Б-50448, 1Б-50448</v>
      </c>
      <c r="K47" s="34"/>
      <c r="L47" s="34"/>
      <c r="M47" s="35" t="str">
        <f t="shared" ref="M47:M55" si="14">D47</f>
        <v>шт</v>
      </c>
      <c r="N47" s="36">
        <f t="shared" ref="N47:N55" si="15">E47</f>
        <v>8250</v>
      </c>
      <c r="O47" s="31"/>
      <c r="P47" s="35">
        <f t="shared" ref="P47:P55" si="16">F47</f>
        <v>1</v>
      </c>
      <c r="Q47" s="42">
        <f t="shared" si="6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39" thickBot="1" x14ac:dyDescent="0.3">
      <c r="A48" s="6"/>
      <c r="B48" s="11">
        <v>2</v>
      </c>
      <c r="C48" s="66" t="s">
        <v>65</v>
      </c>
      <c r="D48" s="57" t="s">
        <v>18</v>
      </c>
      <c r="E48" s="58">
        <f t="shared" ref="E48:E55" si="17">G48/F48</f>
        <v>10692.92</v>
      </c>
      <c r="F48" s="56">
        <v>1</v>
      </c>
      <c r="G48" s="59">
        <v>10692.92</v>
      </c>
      <c r="H48" s="1"/>
      <c r="I48" s="16">
        <f t="shared" si="13"/>
        <v>2</v>
      </c>
      <c r="J48" s="41" t="str">
        <f t="shared" si="5"/>
        <v>Катушка включения  ПЭВ-12А (ВМПЭ-10-630-31,5 кА), 5БП.522.301-04</v>
      </c>
      <c r="K48" s="26"/>
      <c r="L48" s="26"/>
      <c r="M48" s="35" t="str">
        <f t="shared" si="14"/>
        <v>шт</v>
      </c>
      <c r="N48" s="36">
        <f t="shared" si="15"/>
        <v>10692.92</v>
      </c>
      <c r="O48" s="25"/>
      <c r="P48" s="35">
        <f t="shared" si="16"/>
        <v>1</v>
      </c>
      <c r="Q48" s="42">
        <f t="shared" si="6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6.25" customHeight="1" thickBot="1" x14ac:dyDescent="0.3">
      <c r="A49" s="6"/>
      <c r="B49" s="11">
        <v>3</v>
      </c>
      <c r="C49" s="66" t="s">
        <v>52</v>
      </c>
      <c r="D49" s="57" t="s">
        <v>18</v>
      </c>
      <c r="E49" s="58">
        <f t="shared" si="17"/>
        <v>3025</v>
      </c>
      <c r="F49" s="56">
        <v>1</v>
      </c>
      <c r="G49" s="59">
        <v>3025</v>
      </c>
      <c r="H49" s="1"/>
      <c r="I49" s="16">
        <f t="shared" si="13"/>
        <v>3</v>
      </c>
      <c r="J49" s="41" t="str">
        <f>C49</f>
        <v>Катушка включения ВМТ-110., 5СЯ.520.307</v>
      </c>
      <c r="K49" s="26"/>
      <c r="L49" s="26"/>
      <c r="M49" s="35" t="str">
        <f t="shared" si="14"/>
        <v>шт</v>
      </c>
      <c r="N49" s="36">
        <f t="shared" si="15"/>
        <v>3025</v>
      </c>
      <c r="O49" s="25"/>
      <c r="P49" s="35">
        <f t="shared" si="16"/>
        <v>1</v>
      </c>
      <c r="Q49" s="42">
        <f t="shared" si="6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6.25" thickBot="1" x14ac:dyDescent="0.3">
      <c r="A50" s="6"/>
      <c r="B50" s="11">
        <v>4</v>
      </c>
      <c r="C50" s="66" t="s">
        <v>66</v>
      </c>
      <c r="D50" s="57" t="s">
        <v>18</v>
      </c>
      <c r="E50" s="58">
        <f t="shared" si="17"/>
        <v>58916.67</v>
      </c>
      <c r="F50" s="56">
        <v>1</v>
      </c>
      <c r="G50" s="59">
        <v>58916.67</v>
      </c>
      <c r="H50" s="1"/>
      <c r="I50" s="16">
        <f t="shared" si="13"/>
        <v>4</v>
      </c>
      <c r="J50" s="41" t="str">
        <f t="shared" si="5"/>
        <v>Катушка включения для привода ШПЭ-44У1 220В, 5СЯ.520.277.04</v>
      </c>
      <c r="K50" s="26"/>
      <c r="L50" s="26"/>
      <c r="M50" s="35" t="str">
        <f t="shared" si="14"/>
        <v>шт</v>
      </c>
      <c r="N50" s="36">
        <f t="shared" si="15"/>
        <v>58916.67</v>
      </c>
      <c r="O50" s="25"/>
      <c r="P50" s="35">
        <f t="shared" si="16"/>
        <v>1</v>
      </c>
      <c r="Q50" s="42">
        <f t="shared" si="6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6.25" customHeight="1" thickBot="1" x14ac:dyDescent="0.3">
      <c r="A51" s="6"/>
      <c r="B51" s="11">
        <v>5</v>
      </c>
      <c r="C51" s="66" t="s">
        <v>54</v>
      </c>
      <c r="D51" s="57" t="s">
        <v>18</v>
      </c>
      <c r="E51" s="58">
        <f t="shared" si="17"/>
        <v>17600</v>
      </c>
      <c r="F51" s="56">
        <v>1</v>
      </c>
      <c r="G51" s="59">
        <v>17600</v>
      </c>
      <c r="H51" s="1"/>
      <c r="I51" s="16">
        <f t="shared" si="13"/>
        <v>5</v>
      </c>
      <c r="J51" s="41" t="str">
        <f t="shared" si="5"/>
        <v>Катушка включения к МКП-110, 5СЯ.520.277-02</v>
      </c>
      <c r="K51" s="26"/>
      <c r="L51" s="26"/>
      <c r="M51" s="35" t="str">
        <f t="shared" si="14"/>
        <v>шт</v>
      </c>
      <c r="N51" s="36">
        <f t="shared" si="15"/>
        <v>17600</v>
      </c>
      <c r="O51" s="25"/>
      <c r="P51" s="35">
        <f t="shared" si="16"/>
        <v>1</v>
      </c>
      <c r="Q51" s="42">
        <f t="shared" si="6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6.25" customHeight="1" thickBot="1" x14ac:dyDescent="0.3">
      <c r="A52" s="6"/>
      <c r="B52" s="11">
        <v>6</v>
      </c>
      <c r="C52" s="66" t="s">
        <v>56</v>
      </c>
      <c r="D52" s="57" t="s">
        <v>18</v>
      </c>
      <c r="E52" s="58">
        <f t="shared" si="17"/>
        <v>7040</v>
      </c>
      <c r="F52" s="56">
        <v>1</v>
      </c>
      <c r="G52" s="59">
        <v>7040</v>
      </c>
      <c r="H52" s="1"/>
      <c r="I52" s="16">
        <f t="shared" si="13"/>
        <v>6</v>
      </c>
      <c r="J52" s="41" t="str">
        <f t="shared" si="5"/>
        <v>Катушка включения ПЭВ 11 (ВМПЭ-10-630/1000-20 кА), 5БП.522.301-02</v>
      </c>
      <c r="K52" s="26"/>
      <c r="L52" s="26"/>
      <c r="M52" s="35" t="str">
        <f t="shared" si="14"/>
        <v>шт</v>
      </c>
      <c r="N52" s="36">
        <f t="shared" si="15"/>
        <v>7040</v>
      </c>
      <c r="O52" s="25"/>
      <c r="P52" s="35">
        <f t="shared" si="16"/>
        <v>1</v>
      </c>
      <c r="Q52" s="42">
        <f t="shared" si="6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6.25" thickBot="1" x14ac:dyDescent="0.3">
      <c r="A53" s="6"/>
      <c r="B53" s="11">
        <v>7</v>
      </c>
      <c r="C53" s="66" t="s">
        <v>59</v>
      </c>
      <c r="D53" s="57" t="s">
        <v>18</v>
      </c>
      <c r="E53" s="58">
        <f t="shared" si="17"/>
        <v>1296.6300000000001</v>
      </c>
      <c r="F53" s="56">
        <v>1</v>
      </c>
      <c r="G53" s="59">
        <v>1296.6300000000001</v>
      </c>
      <c r="H53" s="1"/>
      <c r="I53" s="16">
        <f t="shared" si="13"/>
        <v>7</v>
      </c>
      <c r="J53" s="41" t="str">
        <f t="shared" si="5"/>
        <v>Катушка отключения к ППРк (ВМТ)  220В, 5СЯ.520.307-06</v>
      </c>
      <c r="K53" s="26"/>
      <c r="L53" s="26"/>
      <c r="M53" s="35" t="str">
        <f t="shared" si="14"/>
        <v>шт</v>
      </c>
      <c r="N53" s="36">
        <f t="shared" si="15"/>
        <v>1296.6300000000001</v>
      </c>
      <c r="O53" s="25"/>
      <c r="P53" s="35">
        <f t="shared" si="16"/>
        <v>1</v>
      </c>
      <c r="Q53" s="42">
        <f t="shared" si="6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26.25" customHeight="1" thickBot="1" x14ac:dyDescent="0.3">
      <c r="A54" s="6"/>
      <c r="B54" s="11">
        <v>8</v>
      </c>
      <c r="C54" s="66" t="s">
        <v>61</v>
      </c>
      <c r="D54" s="57" t="s">
        <v>18</v>
      </c>
      <c r="E54" s="58">
        <f t="shared" si="17"/>
        <v>1059.24</v>
      </c>
      <c r="F54" s="56">
        <v>3</v>
      </c>
      <c r="G54" s="59">
        <v>3177.72</v>
      </c>
      <c r="H54" s="1"/>
      <c r="I54" s="16">
        <f t="shared" si="13"/>
        <v>8</v>
      </c>
      <c r="J54" s="41" t="str">
        <f t="shared" si="5"/>
        <v>Катушка отключения к ШПЭ-31,ШПЭ-33,ШПЭ-44 (МКП-35,МКП-110, У-110-2000-40 ) 220В, 5СЯ.520.302-04</v>
      </c>
      <c r="K54" s="26"/>
      <c r="L54" s="26"/>
      <c r="M54" s="35" t="str">
        <f t="shared" si="14"/>
        <v>шт</v>
      </c>
      <c r="N54" s="36">
        <f t="shared" si="15"/>
        <v>1059.24</v>
      </c>
      <c r="O54" s="25"/>
      <c r="P54" s="35">
        <f t="shared" si="16"/>
        <v>3</v>
      </c>
      <c r="Q54" s="42">
        <f t="shared" si="6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26.25" thickBot="1" x14ac:dyDescent="0.3">
      <c r="A55" s="6"/>
      <c r="B55" s="11">
        <v>9</v>
      </c>
      <c r="C55" s="66" t="s">
        <v>67</v>
      </c>
      <c r="D55" s="57" t="s">
        <v>18</v>
      </c>
      <c r="E55" s="58">
        <f t="shared" si="17"/>
        <v>3900</v>
      </c>
      <c r="F55" s="56">
        <v>1</v>
      </c>
      <c r="G55" s="59">
        <v>3900</v>
      </c>
      <c r="H55" s="1"/>
      <c r="I55" s="16">
        <f t="shared" si="13"/>
        <v>9</v>
      </c>
      <c r="J55" s="41" t="str">
        <f t="shared" si="5"/>
        <v>Механизм к У-110,У-220,МКП-110,МКП-35, 6БП.716.025</v>
      </c>
      <c r="K55" s="26"/>
      <c r="L55" s="26"/>
      <c r="M55" s="35" t="str">
        <f t="shared" si="14"/>
        <v>шт</v>
      </c>
      <c r="N55" s="36">
        <f t="shared" si="15"/>
        <v>3900</v>
      </c>
      <c r="O55" s="25"/>
      <c r="P55" s="35">
        <f t="shared" si="16"/>
        <v>1</v>
      </c>
      <c r="Q55" s="42">
        <f t="shared" si="6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thickBot="1" x14ac:dyDescent="0.3">
      <c r="A56" s="6"/>
      <c r="B56" s="94" t="s">
        <v>24</v>
      </c>
      <c r="C56" s="95"/>
      <c r="D56" s="95"/>
      <c r="E56" s="95"/>
      <c r="F56" s="96"/>
      <c r="G56" s="27">
        <f>SUM(G47:G55)</f>
        <v>113898.94</v>
      </c>
      <c r="H56" s="40"/>
      <c r="I56" s="97" t="s">
        <v>24</v>
      </c>
      <c r="J56" s="98"/>
      <c r="K56" s="98"/>
      <c r="L56" s="98"/>
      <c r="M56" s="98"/>
      <c r="N56" s="98"/>
      <c r="O56" s="98"/>
      <c r="P56" s="99"/>
      <c r="Q56" s="37">
        <f>SUM(Q47:Q55)</f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thickBot="1" x14ac:dyDescent="0.3">
      <c r="A57" s="6"/>
      <c r="B57" s="73" t="s">
        <v>25</v>
      </c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5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26.25" customHeight="1" thickBot="1" x14ac:dyDescent="0.3">
      <c r="A58" s="6"/>
      <c r="B58" s="29">
        <v>1</v>
      </c>
      <c r="C58" s="66" t="s">
        <v>51</v>
      </c>
      <c r="D58" s="57" t="s">
        <v>18</v>
      </c>
      <c r="E58" s="58">
        <f>G58/F58</f>
        <v>8250</v>
      </c>
      <c r="F58" s="56">
        <v>2</v>
      </c>
      <c r="G58" s="59">
        <v>16500</v>
      </c>
      <c r="H58" s="1"/>
      <c r="I58" s="32">
        <f t="shared" si="13"/>
        <v>1</v>
      </c>
      <c r="J58" s="41" t="str">
        <f t="shared" si="5"/>
        <v>Катушка включения  ПС-10Ж (ВМГ, ВМ-35) 1Б-50448, 1Б-50448</v>
      </c>
      <c r="K58" s="64"/>
      <c r="L58" s="63"/>
      <c r="M58" s="62" t="str">
        <f t="shared" ref="M58:M62" si="18">D58</f>
        <v>шт</v>
      </c>
      <c r="N58" s="36">
        <f t="shared" ref="N58:N62" si="19">E58</f>
        <v>8250</v>
      </c>
      <c r="O58" s="31"/>
      <c r="P58" s="35">
        <f t="shared" ref="P58:P62" si="20">F58</f>
        <v>2</v>
      </c>
      <c r="Q58" s="42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39" customHeight="1" thickBot="1" x14ac:dyDescent="0.3">
      <c r="A59" s="6"/>
      <c r="B59" s="11">
        <v>2</v>
      </c>
      <c r="C59" s="66" t="s">
        <v>54</v>
      </c>
      <c r="D59" s="57" t="s">
        <v>18</v>
      </c>
      <c r="E59" s="58">
        <f t="shared" ref="E59:E62" si="21">G59/F59</f>
        <v>17600</v>
      </c>
      <c r="F59" s="56">
        <v>1</v>
      </c>
      <c r="G59" s="59">
        <v>17600</v>
      </c>
      <c r="H59" s="1"/>
      <c r="I59" s="16">
        <f t="shared" si="13"/>
        <v>2</v>
      </c>
      <c r="J59" s="41" t="str">
        <f t="shared" si="5"/>
        <v>Катушка включения к МКП-110, 5СЯ.520.277-02</v>
      </c>
      <c r="K59" s="65"/>
      <c r="L59" s="63"/>
      <c r="M59" s="62" t="str">
        <f t="shared" si="18"/>
        <v>шт</v>
      </c>
      <c r="N59" s="36">
        <f t="shared" si="19"/>
        <v>17600</v>
      </c>
      <c r="O59" s="25"/>
      <c r="P59" s="35">
        <f t="shared" si="20"/>
        <v>1</v>
      </c>
      <c r="Q59" s="42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26.25" customHeight="1" thickBot="1" x14ac:dyDescent="0.3">
      <c r="A60" s="6"/>
      <c r="B60" s="29">
        <v>3</v>
      </c>
      <c r="C60" s="66" t="s">
        <v>43</v>
      </c>
      <c r="D60" s="57" t="s">
        <v>18</v>
      </c>
      <c r="E60" s="58">
        <f t="shared" si="21"/>
        <v>1650</v>
      </c>
      <c r="F60" s="56">
        <v>11</v>
      </c>
      <c r="G60" s="59">
        <v>18150</v>
      </c>
      <c r="H60" s="1"/>
      <c r="I60" s="32">
        <f t="shared" si="13"/>
        <v>3</v>
      </c>
      <c r="J60" s="41" t="str">
        <f t="shared" si="5"/>
        <v>Катушка включения к приводу ПП-67К, ЭВ перем. 220 В- 47 Ом</v>
      </c>
      <c r="K60" s="65"/>
      <c r="L60" s="63"/>
      <c r="M60" s="62" t="str">
        <f t="shared" si="18"/>
        <v>шт</v>
      </c>
      <c r="N60" s="36">
        <f t="shared" si="19"/>
        <v>1650</v>
      </c>
      <c r="O60" s="25"/>
      <c r="P60" s="35">
        <f t="shared" si="20"/>
        <v>11</v>
      </c>
      <c r="Q60" s="42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26.25" customHeight="1" thickBot="1" x14ac:dyDescent="0.3">
      <c r="A61" s="6"/>
      <c r="B61" s="11">
        <v>4</v>
      </c>
      <c r="C61" s="66" t="s">
        <v>61</v>
      </c>
      <c r="D61" s="57" t="s">
        <v>18</v>
      </c>
      <c r="E61" s="58">
        <f t="shared" si="21"/>
        <v>1059.24</v>
      </c>
      <c r="F61" s="56">
        <v>1</v>
      </c>
      <c r="G61" s="59">
        <v>1059.24</v>
      </c>
      <c r="H61" s="1"/>
      <c r="I61" s="16">
        <f t="shared" si="13"/>
        <v>4</v>
      </c>
      <c r="J61" s="41" t="str">
        <f t="shared" si="5"/>
        <v>Катушка отключения к ШПЭ-31,ШПЭ-33,ШПЭ-44 (МКП-35,МКП-110, У-110-2000-40 ) 220В, 5СЯ.520.302-04</v>
      </c>
      <c r="K61" s="65"/>
      <c r="L61" s="63"/>
      <c r="M61" s="62" t="str">
        <f t="shared" si="18"/>
        <v>шт</v>
      </c>
      <c r="N61" s="36">
        <f t="shared" si="19"/>
        <v>1059.24</v>
      </c>
      <c r="O61" s="25"/>
      <c r="P61" s="35">
        <f t="shared" si="20"/>
        <v>1</v>
      </c>
      <c r="Q61" s="42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26.25" customHeight="1" thickBot="1" x14ac:dyDescent="0.3">
      <c r="A62" s="6"/>
      <c r="B62" s="29">
        <v>5</v>
      </c>
      <c r="C62" s="66" t="s">
        <v>68</v>
      </c>
      <c r="D62" s="57" t="s">
        <v>18</v>
      </c>
      <c r="E62" s="58">
        <f t="shared" si="21"/>
        <v>95833.332500000004</v>
      </c>
      <c r="F62" s="56">
        <v>8</v>
      </c>
      <c r="G62" s="59">
        <v>766666.66</v>
      </c>
      <c r="H62" s="1"/>
      <c r="I62" s="32">
        <f t="shared" si="13"/>
        <v>5</v>
      </c>
      <c r="J62" s="41" t="str">
        <f t="shared" si="5"/>
        <v>Привод выключателя, ПП-67К согласно приложению 1.3.</v>
      </c>
      <c r="K62" s="65"/>
      <c r="L62" s="63"/>
      <c r="M62" s="62" t="str">
        <f t="shared" si="18"/>
        <v>шт</v>
      </c>
      <c r="N62" s="36">
        <f t="shared" si="19"/>
        <v>95833.332500000004</v>
      </c>
      <c r="O62" s="25"/>
      <c r="P62" s="35">
        <f t="shared" si="20"/>
        <v>8</v>
      </c>
      <c r="Q62" s="42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thickBot="1" x14ac:dyDescent="0.3">
      <c r="A63" s="6"/>
      <c r="B63" s="125" t="s">
        <v>23</v>
      </c>
      <c r="C63" s="126"/>
      <c r="D63" s="126"/>
      <c r="E63" s="126"/>
      <c r="F63" s="127"/>
      <c r="G63" s="27">
        <f>SUM(G58:G62)</f>
        <v>819975.9</v>
      </c>
      <c r="H63" s="40"/>
      <c r="I63" s="97" t="s">
        <v>23</v>
      </c>
      <c r="J63" s="98"/>
      <c r="K63" s="98"/>
      <c r="L63" s="98"/>
      <c r="M63" s="98"/>
      <c r="N63" s="98"/>
      <c r="O63" s="98"/>
      <c r="P63" s="99"/>
      <c r="Q63" s="37">
        <f>SUM(Q58:Q62)</f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thickBot="1" x14ac:dyDescent="0.3">
      <c r="A64" s="6"/>
      <c r="B64" s="73" t="s">
        <v>26</v>
      </c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9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26.25" customHeight="1" thickBot="1" x14ac:dyDescent="0.3">
      <c r="A65" s="6"/>
      <c r="B65" s="29">
        <v>1</v>
      </c>
      <c r="C65" s="66" t="s">
        <v>69</v>
      </c>
      <c r="D65" s="57" t="s">
        <v>18</v>
      </c>
      <c r="E65" s="58">
        <f>G65/F65</f>
        <v>2000</v>
      </c>
      <c r="F65" s="56">
        <v>3</v>
      </c>
      <c r="G65" s="59">
        <v>6000</v>
      </c>
      <c r="H65" s="1"/>
      <c r="I65" s="32">
        <v>1</v>
      </c>
      <c r="J65" s="41" t="str">
        <f t="shared" si="5"/>
        <v>Блок-контакт исп.1.2.2-90 для С-35М/630А, КСА-4</v>
      </c>
      <c r="K65" s="34"/>
      <c r="L65" s="34"/>
      <c r="M65" s="35" t="str">
        <f t="shared" ref="M65:M67" si="22">D65</f>
        <v>шт</v>
      </c>
      <c r="N65" s="36">
        <f t="shared" ref="N65:N67" si="23">E65</f>
        <v>2000</v>
      </c>
      <c r="O65" s="31"/>
      <c r="P65" s="18">
        <f t="shared" ref="P65:P67" si="24">F65</f>
        <v>3</v>
      </c>
      <c r="Q65" s="20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26.25" customHeight="1" thickBot="1" x14ac:dyDescent="0.3">
      <c r="A66" s="6"/>
      <c r="B66" s="29">
        <v>2</v>
      </c>
      <c r="C66" s="66" t="s">
        <v>42</v>
      </c>
      <c r="D66" s="57" t="s">
        <v>18</v>
      </c>
      <c r="E66" s="58">
        <f t="shared" ref="E66:E67" si="25">G66/F66</f>
        <v>8800</v>
      </c>
      <c r="F66" s="56">
        <v>1</v>
      </c>
      <c r="G66" s="59">
        <v>8800</v>
      </c>
      <c r="H66" s="1"/>
      <c r="I66" s="32">
        <v>2</v>
      </c>
      <c r="J66" s="41" t="str">
        <f t="shared" si="5"/>
        <v>Катушка включения  ПЭ-11 (ВМП-10), 5БП.522.301</v>
      </c>
      <c r="K66" s="63"/>
      <c r="L66" s="63"/>
      <c r="M66" s="35" t="str">
        <f t="shared" si="22"/>
        <v>шт</v>
      </c>
      <c r="N66" s="36">
        <f t="shared" si="23"/>
        <v>8800</v>
      </c>
      <c r="O66" s="31"/>
      <c r="P66" s="18">
        <f t="shared" si="24"/>
        <v>1</v>
      </c>
      <c r="Q66" s="20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6.25" customHeight="1" thickBot="1" x14ac:dyDescent="0.3">
      <c r="A67" s="6"/>
      <c r="B67" s="29">
        <v>3</v>
      </c>
      <c r="C67" s="66" t="s">
        <v>70</v>
      </c>
      <c r="D67" s="57" t="s">
        <v>18</v>
      </c>
      <c r="E67" s="58">
        <f t="shared" si="25"/>
        <v>95833.33</v>
      </c>
      <c r="F67" s="56">
        <v>1</v>
      </c>
      <c r="G67" s="59">
        <v>95833.33</v>
      </c>
      <c r="H67" s="1"/>
      <c r="I67" s="32">
        <v>3</v>
      </c>
      <c r="J67" s="41" t="str">
        <f t="shared" si="5"/>
        <v>Привод выключателя, ПП-67К согласно приложению 1.4.</v>
      </c>
      <c r="K67" s="63"/>
      <c r="L67" s="63"/>
      <c r="M67" s="35" t="str">
        <f t="shared" si="22"/>
        <v>шт</v>
      </c>
      <c r="N67" s="36">
        <f t="shared" si="23"/>
        <v>95833.33</v>
      </c>
      <c r="O67" s="31"/>
      <c r="P67" s="18">
        <f t="shared" si="24"/>
        <v>1</v>
      </c>
      <c r="Q67" s="20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thickBot="1" x14ac:dyDescent="0.3">
      <c r="A68" s="6"/>
      <c r="B68" s="88" t="s">
        <v>27</v>
      </c>
      <c r="C68" s="89"/>
      <c r="D68" s="89"/>
      <c r="E68" s="89"/>
      <c r="F68" s="90"/>
      <c r="G68" s="27">
        <f>SUM(G65:G67)</f>
        <v>110633.33</v>
      </c>
      <c r="H68" s="40"/>
      <c r="I68" s="100" t="s">
        <v>27</v>
      </c>
      <c r="J68" s="101"/>
      <c r="K68" s="101"/>
      <c r="L68" s="101"/>
      <c r="M68" s="101"/>
      <c r="N68" s="101"/>
      <c r="O68" s="101"/>
      <c r="P68" s="102"/>
      <c r="Q68" s="37">
        <f>SUM(Q65:Q67)</f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thickBot="1" x14ac:dyDescent="0.3">
      <c r="A69" s="6"/>
      <c r="B69" s="73" t="s">
        <v>28</v>
      </c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5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39" customHeight="1" thickBot="1" x14ac:dyDescent="0.3">
      <c r="A70" s="6"/>
      <c r="B70" s="50">
        <v>1</v>
      </c>
      <c r="C70" s="66" t="s">
        <v>42</v>
      </c>
      <c r="D70" s="57" t="s">
        <v>18</v>
      </c>
      <c r="E70" s="58">
        <f>G70/F70</f>
        <v>8800</v>
      </c>
      <c r="F70" s="56">
        <v>1</v>
      </c>
      <c r="G70" s="59">
        <v>8800</v>
      </c>
      <c r="H70" s="43"/>
      <c r="I70" s="16">
        <v>1</v>
      </c>
      <c r="J70" s="47" t="str">
        <f t="shared" si="5"/>
        <v>Катушка включения  ПЭ-11 (ВМП-10), 5БП.522.301</v>
      </c>
      <c r="K70" s="45"/>
      <c r="L70" s="45"/>
      <c r="M70" s="48" t="str">
        <f t="shared" ref="M70:M77" si="26">D70</f>
        <v>шт</v>
      </c>
      <c r="N70" s="49">
        <f t="shared" ref="N70:N77" si="27">E70</f>
        <v>8800</v>
      </c>
      <c r="O70" s="45"/>
      <c r="P70" s="48">
        <f t="shared" ref="P70:P77" si="28">F70</f>
        <v>1</v>
      </c>
      <c r="Q70" s="49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6.25" thickBot="1" x14ac:dyDescent="0.3">
      <c r="A71" s="6"/>
      <c r="B71" s="50">
        <v>2</v>
      </c>
      <c r="C71" s="66" t="s">
        <v>52</v>
      </c>
      <c r="D71" s="57" t="s">
        <v>18</v>
      </c>
      <c r="E71" s="58">
        <f t="shared" ref="E71:E77" si="29">G71/F71</f>
        <v>3025</v>
      </c>
      <c r="F71" s="56">
        <v>1</v>
      </c>
      <c r="G71" s="59">
        <v>3025</v>
      </c>
      <c r="H71" s="43"/>
      <c r="I71" s="46">
        <v>2</v>
      </c>
      <c r="J71" s="47" t="str">
        <f t="shared" si="5"/>
        <v>Катушка включения ВМТ-110., 5СЯ.520.307</v>
      </c>
      <c r="K71" s="45"/>
      <c r="L71" s="45"/>
      <c r="M71" s="48" t="str">
        <f t="shared" si="26"/>
        <v>шт</v>
      </c>
      <c r="N71" s="49">
        <f t="shared" si="27"/>
        <v>3025</v>
      </c>
      <c r="O71" s="45"/>
      <c r="P71" s="48">
        <f t="shared" si="28"/>
        <v>1</v>
      </c>
      <c r="Q71" s="49">
        <f t="shared" si="6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6.25" customHeight="1" thickBot="1" x14ac:dyDescent="0.3">
      <c r="A72" s="6"/>
      <c r="B72" s="50">
        <v>3</v>
      </c>
      <c r="C72" s="66" t="s">
        <v>53</v>
      </c>
      <c r="D72" s="57" t="s">
        <v>18</v>
      </c>
      <c r="E72" s="58">
        <f t="shared" si="29"/>
        <v>15300.26</v>
      </c>
      <c r="F72" s="56">
        <v>1</v>
      </c>
      <c r="G72" s="59">
        <v>15300.26</v>
      </c>
      <c r="H72" s="43"/>
      <c r="I72" s="16">
        <v>3</v>
      </c>
      <c r="J72" s="47" t="str">
        <f t="shared" ref="J72:J77" si="30">C72</f>
        <v>Катушка включения для привода ШПЭ-31 (МКП-35), 5СЯ.520.277-01</v>
      </c>
      <c r="K72" s="45"/>
      <c r="L72" s="45"/>
      <c r="M72" s="48" t="str">
        <f t="shared" si="26"/>
        <v>шт</v>
      </c>
      <c r="N72" s="49">
        <f t="shared" si="27"/>
        <v>15300.26</v>
      </c>
      <c r="O72" s="45"/>
      <c r="P72" s="48">
        <f t="shared" si="28"/>
        <v>1</v>
      </c>
      <c r="Q72" s="49">
        <f t="shared" si="6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26.25" customHeight="1" thickBot="1" x14ac:dyDescent="0.3">
      <c r="A73" s="6"/>
      <c r="B73" s="50">
        <v>4</v>
      </c>
      <c r="C73" s="66" t="s">
        <v>56</v>
      </c>
      <c r="D73" s="57" t="s">
        <v>18</v>
      </c>
      <c r="E73" s="58">
        <f t="shared" si="29"/>
        <v>7040</v>
      </c>
      <c r="F73" s="56">
        <v>1</v>
      </c>
      <c r="G73" s="59">
        <v>7040</v>
      </c>
      <c r="H73" s="43"/>
      <c r="I73" s="46">
        <v>4</v>
      </c>
      <c r="J73" s="47" t="str">
        <f t="shared" si="30"/>
        <v>Катушка включения ПЭВ 11 (ВМПЭ-10-630/1000-20 кА), 5БП.522.301-02</v>
      </c>
      <c r="K73" s="45"/>
      <c r="L73" s="45"/>
      <c r="M73" s="48" t="str">
        <f t="shared" si="26"/>
        <v>шт</v>
      </c>
      <c r="N73" s="49">
        <f t="shared" si="27"/>
        <v>7040</v>
      </c>
      <c r="O73" s="45"/>
      <c r="P73" s="48">
        <f t="shared" si="28"/>
        <v>1</v>
      </c>
      <c r="Q73" s="49">
        <f t="shared" si="6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9" customHeight="1" thickBot="1" x14ac:dyDescent="0.3">
      <c r="A74" s="6"/>
      <c r="B74" s="50">
        <v>5</v>
      </c>
      <c r="C74" s="66" t="s">
        <v>58</v>
      </c>
      <c r="D74" s="57" t="s">
        <v>18</v>
      </c>
      <c r="E74" s="58">
        <f t="shared" si="29"/>
        <v>1118.33</v>
      </c>
      <c r="F74" s="56">
        <v>1</v>
      </c>
      <c r="G74" s="59">
        <v>1118.33</v>
      </c>
      <c r="H74" s="43"/>
      <c r="I74" s="16">
        <v>5</v>
      </c>
      <c r="J74" s="47" t="str">
        <f t="shared" si="30"/>
        <v xml:space="preserve">Катушка отключения к  ШПЭ-12 (С-35-630), 5СЯ.520.302.10 </v>
      </c>
      <c r="K74" s="45"/>
      <c r="L74" s="45"/>
      <c r="M74" s="48" t="str">
        <f t="shared" si="26"/>
        <v>шт</v>
      </c>
      <c r="N74" s="49">
        <f t="shared" si="27"/>
        <v>1118.33</v>
      </c>
      <c r="O74" s="45"/>
      <c r="P74" s="48">
        <f t="shared" si="28"/>
        <v>1</v>
      </c>
      <c r="Q74" s="49">
        <f t="shared" si="6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6.25" customHeight="1" thickBot="1" x14ac:dyDescent="0.3">
      <c r="A75" s="6"/>
      <c r="B75" s="50">
        <v>6</v>
      </c>
      <c r="C75" s="66" t="s">
        <v>59</v>
      </c>
      <c r="D75" s="57" t="s">
        <v>18</v>
      </c>
      <c r="E75" s="58">
        <f t="shared" si="29"/>
        <v>1296.635</v>
      </c>
      <c r="F75" s="56">
        <v>2</v>
      </c>
      <c r="G75" s="59">
        <v>2593.27</v>
      </c>
      <c r="H75" s="43"/>
      <c r="I75" s="46">
        <v>6</v>
      </c>
      <c r="J75" s="47" t="str">
        <f t="shared" si="30"/>
        <v>Катушка отключения к ППРк (ВМТ)  220В, 5СЯ.520.307-06</v>
      </c>
      <c r="K75" s="45"/>
      <c r="L75" s="45"/>
      <c r="M75" s="48" t="str">
        <f t="shared" si="26"/>
        <v>шт</v>
      </c>
      <c r="N75" s="49">
        <f t="shared" si="27"/>
        <v>1296.635</v>
      </c>
      <c r="O75" s="45"/>
      <c r="P75" s="48">
        <f t="shared" si="28"/>
        <v>2</v>
      </c>
      <c r="Q75" s="49">
        <f t="shared" si="6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6.25" thickBot="1" x14ac:dyDescent="0.3">
      <c r="A76" s="6"/>
      <c r="B76" s="50">
        <v>7</v>
      </c>
      <c r="C76" s="66" t="s">
        <v>71</v>
      </c>
      <c r="D76" s="57" t="s">
        <v>18</v>
      </c>
      <c r="E76" s="58">
        <f t="shared" si="29"/>
        <v>1296.6300000000001</v>
      </c>
      <c r="F76" s="56">
        <v>2</v>
      </c>
      <c r="G76" s="59">
        <v>2593.2600000000002</v>
      </c>
      <c r="H76" s="43"/>
      <c r="I76" s="16">
        <v>7</v>
      </c>
      <c r="J76" s="47" t="str">
        <f t="shared" si="30"/>
        <v>Катушка отключения к ПЭВ-11А, ПЭВ-12А, 5СЯ.520.302.01</v>
      </c>
      <c r="K76" s="45"/>
      <c r="L76" s="45"/>
      <c r="M76" s="48" t="str">
        <f t="shared" si="26"/>
        <v>шт</v>
      </c>
      <c r="N76" s="49">
        <f t="shared" si="27"/>
        <v>1296.6300000000001</v>
      </c>
      <c r="O76" s="45"/>
      <c r="P76" s="48">
        <f t="shared" si="28"/>
        <v>2</v>
      </c>
      <c r="Q76" s="49">
        <f t="shared" si="6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26.25" customHeight="1" thickBot="1" x14ac:dyDescent="0.3">
      <c r="A77" s="6"/>
      <c r="B77" s="50">
        <v>8</v>
      </c>
      <c r="C77" s="66" t="s">
        <v>61</v>
      </c>
      <c r="D77" s="57" t="s">
        <v>18</v>
      </c>
      <c r="E77" s="58">
        <f t="shared" si="29"/>
        <v>1059.2425000000001</v>
      </c>
      <c r="F77" s="56">
        <v>4</v>
      </c>
      <c r="G77" s="59">
        <v>4236.97</v>
      </c>
      <c r="H77" s="43"/>
      <c r="I77" s="46">
        <v>8</v>
      </c>
      <c r="J77" s="47" t="str">
        <f t="shared" si="30"/>
        <v>Катушка отключения к ШПЭ-31,ШПЭ-33,ШПЭ-44 (МКП-35,МКП-110, У-110-2000-40 ) 220В, 5СЯ.520.302-04</v>
      </c>
      <c r="K77" s="45"/>
      <c r="L77" s="45"/>
      <c r="M77" s="48" t="str">
        <f t="shared" si="26"/>
        <v>шт</v>
      </c>
      <c r="N77" s="49">
        <f t="shared" si="27"/>
        <v>1059.2425000000001</v>
      </c>
      <c r="O77" s="45"/>
      <c r="P77" s="48">
        <f t="shared" si="28"/>
        <v>4</v>
      </c>
      <c r="Q77" s="49">
        <f t="shared" si="6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6"/>
      <c r="B78" s="103" t="s">
        <v>29</v>
      </c>
      <c r="C78" s="104"/>
      <c r="D78" s="104"/>
      <c r="E78" s="104"/>
      <c r="F78" s="105"/>
      <c r="G78" s="51">
        <f>SUM(G70:G77)</f>
        <v>44707.090000000004</v>
      </c>
      <c r="H78" s="1"/>
      <c r="I78" s="106" t="s">
        <v>29</v>
      </c>
      <c r="J78" s="107"/>
      <c r="K78" s="107"/>
      <c r="L78" s="107"/>
      <c r="M78" s="107"/>
      <c r="N78" s="107"/>
      <c r="O78" s="107"/>
      <c r="P78" s="108"/>
      <c r="Q78" s="52">
        <f>SUM(Q70:Q77)</f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21" customHeight="1" thickBot="1" x14ac:dyDescent="0.3">
      <c r="A79" s="6"/>
      <c r="B79" s="112" t="s">
        <v>5</v>
      </c>
      <c r="C79" s="113"/>
      <c r="D79" s="113"/>
      <c r="E79" s="113"/>
      <c r="F79" s="114"/>
      <c r="G79" s="44">
        <f>G78+G68+G63+G56+G44+G20</f>
        <v>2412470</v>
      </c>
      <c r="H79" s="1"/>
      <c r="I79" s="112" t="s">
        <v>5</v>
      </c>
      <c r="J79" s="113"/>
      <c r="K79" s="113"/>
      <c r="L79" s="113"/>
      <c r="M79" s="113"/>
      <c r="N79" s="113"/>
      <c r="O79" s="113"/>
      <c r="P79" s="114"/>
      <c r="Q79" s="44">
        <f>Q78+Q68+Q63+Q56+Q44+Q20</f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" customHeight="1" x14ac:dyDescent="0.25">
      <c r="A80" s="6"/>
      <c r="B80" s="123" t="s">
        <v>15</v>
      </c>
      <c r="C80" s="124"/>
      <c r="D80" s="124"/>
      <c r="E80" s="124"/>
      <c r="F80" s="23">
        <v>0.2</v>
      </c>
      <c r="G80" s="14">
        <f>G79*F80</f>
        <v>482494</v>
      </c>
      <c r="H80" s="1"/>
      <c r="I80" s="123" t="s">
        <v>15</v>
      </c>
      <c r="J80" s="124"/>
      <c r="K80" s="124"/>
      <c r="L80" s="124"/>
      <c r="M80" s="124"/>
      <c r="N80" s="124"/>
      <c r="O80" s="124"/>
      <c r="P80" s="23">
        <v>0.2</v>
      </c>
      <c r="Q80" s="14">
        <f>Q79*P80</f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thickBot="1" x14ac:dyDescent="0.3">
      <c r="A81" s="6"/>
      <c r="B81" s="115" t="s">
        <v>6</v>
      </c>
      <c r="C81" s="116"/>
      <c r="D81" s="116"/>
      <c r="E81" s="116"/>
      <c r="F81" s="117"/>
      <c r="G81" s="15">
        <f>G79+G80</f>
        <v>2894964</v>
      </c>
      <c r="H81" s="1"/>
      <c r="I81" s="115" t="s">
        <v>6</v>
      </c>
      <c r="J81" s="116"/>
      <c r="K81" s="116"/>
      <c r="L81" s="116"/>
      <c r="M81" s="116"/>
      <c r="N81" s="116"/>
      <c r="O81" s="116"/>
      <c r="P81" s="117"/>
      <c r="Q81" s="15">
        <f>Q79+Q80</f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.75" customHeight="1" x14ac:dyDescent="0.25">
      <c r="B82" s="1"/>
      <c r="C82" s="1"/>
      <c r="D82" s="1"/>
      <c r="E82" s="1"/>
      <c r="F82" s="2"/>
      <c r="G82" s="2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7" ht="151.5" customHeight="1" x14ac:dyDescent="0.25">
      <c r="B83" s="3"/>
      <c r="C83" s="3"/>
      <c r="D83" s="3"/>
      <c r="E83" s="3"/>
      <c r="F83" s="3"/>
      <c r="G83" s="3"/>
      <c r="H83" s="3"/>
      <c r="I83" s="3"/>
      <c r="J83" s="109" t="s">
        <v>36</v>
      </c>
      <c r="K83" s="110"/>
      <c r="L83" s="3"/>
      <c r="M83" s="3"/>
      <c r="N83" s="3"/>
      <c r="O83" s="3"/>
      <c r="P83" s="3"/>
      <c r="Q83" s="3"/>
      <c r="R83" s="3"/>
      <c r="S83" s="3"/>
      <c r="T83" s="3"/>
      <c r="U83" s="1"/>
    </row>
    <row r="84" spans="1:27" x14ac:dyDescent="0.25">
      <c r="AA84" s="1"/>
    </row>
  </sheetData>
  <mergeCells count="33">
    <mergeCell ref="B69:Q69"/>
    <mergeCell ref="B78:F78"/>
    <mergeCell ref="I78:P78"/>
    <mergeCell ref="J83:K83"/>
    <mergeCell ref="B3:E3"/>
    <mergeCell ref="B79:F79"/>
    <mergeCell ref="B81:F81"/>
    <mergeCell ref="B4:G4"/>
    <mergeCell ref="B7:G7"/>
    <mergeCell ref="I81:P81"/>
    <mergeCell ref="B80:E80"/>
    <mergeCell ref="I80:O80"/>
    <mergeCell ref="B63:F63"/>
    <mergeCell ref="I63:P63"/>
    <mergeCell ref="B64:Q64"/>
    <mergeCell ref="I79:P79"/>
    <mergeCell ref="B68:F68"/>
    <mergeCell ref="I7:Q7"/>
    <mergeCell ref="B45:Q45"/>
    <mergeCell ref="B46:Q46"/>
    <mergeCell ref="B56:F56"/>
    <mergeCell ref="I56:P56"/>
    <mergeCell ref="B57:Q57"/>
    <mergeCell ref="I68:P68"/>
    <mergeCell ref="B1:R1"/>
    <mergeCell ref="I3:R3"/>
    <mergeCell ref="I4:M4"/>
    <mergeCell ref="B21:Q21"/>
    <mergeCell ref="B44:F44"/>
    <mergeCell ref="I44:P44"/>
    <mergeCell ref="B9:Q9"/>
    <mergeCell ref="B20:F20"/>
    <mergeCell ref="I20:P20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ignoredErrors>
    <ignoredError sqref="M10: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Коваленко Ольга Викторовна</cp:lastModifiedBy>
  <cp:lastPrinted>2019-09-03T04:19:57Z</cp:lastPrinted>
  <dcterms:created xsi:type="dcterms:W3CDTF">2018-05-22T01:14:50Z</dcterms:created>
  <dcterms:modified xsi:type="dcterms:W3CDTF">2020-10-09T04:40:31Z</dcterms:modified>
</cp:coreProperties>
</file>