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60" windowWidth="28800" windowHeight="13530"/>
  </bookViews>
  <sheets>
    <sheet name="Структура НМЦ" sheetId="1" r:id="rId1"/>
  </sheets>
  <externalReferences>
    <externalReference r:id="rId2"/>
  </externalReferences>
  <definedNames>
    <definedName name="СпособЗакупки">[1]ПП925!$B$7</definedName>
  </definedNames>
  <calcPr calcId="145621"/>
</workbook>
</file>

<file path=xl/calcChain.xml><?xml version="1.0" encoding="utf-8"?>
<calcChain xmlns="http://schemas.openxmlformats.org/spreadsheetml/2006/main">
  <c r="Q202" i="1" l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P202" i="1"/>
  <c r="P203" i="1"/>
  <c r="P204" i="1"/>
  <c r="P205" i="1"/>
  <c r="P206" i="1"/>
  <c r="P207" i="1"/>
  <c r="P208" i="1"/>
  <c r="P209" i="1"/>
  <c r="P210" i="1"/>
  <c r="P211" i="1"/>
  <c r="P212" i="1"/>
  <c r="P213" i="1"/>
  <c r="P214" i="1"/>
  <c r="P215" i="1"/>
  <c r="P216" i="1"/>
  <c r="P217" i="1"/>
  <c r="P218" i="1"/>
  <c r="P201" i="1"/>
  <c r="N202" i="1"/>
  <c r="N203" i="1"/>
  <c r="N204" i="1"/>
  <c r="N205" i="1"/>
  <c r="N206" i="1"/>
  <c r="N207" i="1"/>
  <c r="N208" i="1"/>
  <c r="N209" i="1"/>
  <c r="N210" i="1"/>
  <c r="N211" i="1"/>
  <c r="N212" i="1"/>
  <c r="N213" i="1"/>
  <c r="N214" i="1"/>
  <c r="N215" i="1"/>
  <c r="N216" i="1"/>
  <c r="N217" i="1"/>
  <c r="N218" i="1"/>
  <c r="N201" i="1"/>
  <c r="M202" i="1"/>
  <c r="M203" i="1"/>
  <c r="M204" i="1"/>
  <c r="M205" i="1"/>
  <c r="M206" i="1"/>
  <c r="M207" i="1"/>
  <c r="M208" i="1"/>
  <c r="M209" i="1"/>
  <c r="M210" i="1"/>
  <c r="M211" i="1"/>
  <c r="M212" i="1"/>
  <c r="M213" i="1"/>
  <c r="M214" i="1"/>
  <c r="M215" i="1"/>
  <c r="M216" i="1"/>
  <c r="M217" i="1"/>
  <c r="M218" i="1"/>
  <c r="M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Q195" i="1"/>
  <c r="Q196" i="1"/>
  <c r="Q197" i="1"/>
  <c r="Q198" i="1"/>
  <c r="P195" i="1"/>
  <c r="P196" i="1"/>
  <c r="P197" i="1"/>
  <c r="P198" i="1"/>
  <c r="P194" i="1"/>
  <c r="N195" i="1"/>
  <c r="N196" i="1"/>
  <c r="N197" i="1"/>
  <c r="N198" i="1"/>
  <c r="N194" i="1"/>
  <c r="N188" i="1"/>
  <c r="N189" i="1"/>
  <c r="N190" i="1"/>
  <c r="N191" i="1"/>
  <c r="N187" i="1"/>
  <c r="M195" i="1"/>
  <c r="M196" i="1"/>
  <c r="M197" i="1"/>
  <c r="M198" i="1"/>
  <c r="M194" i="1"/>
  <c r="K195" i="1"/>
  <c r="K196" i="1"/>
  <c r="K197" i="1"/>
  <c r="K198" i="1"/>
  <c r="Q188" i="1"/>
  <c r="Q189" i="1"/>
  <c r="Q190" i="1"/>
  <c r="Q191" i="1"/>
  <c r="P188" i="1"/>
  <c r="P189" i="1"/>
  <c r="P190" i="1"/>
  <c r="P191" i="1"/>
  <c r="P187" i="1"/>
  <c r="K188" i="1"/>
  <c r="K189" i="1"/>
  <c r="K190" i="1"/>
  <c r="K191" i="1"/>
  <c r="Q126" i="1"/>
  <c r="Q129" i="1"/>
  <c r="Q130" i="1"/>
  <c r="Q133" i="1"/>
  <c r="Q134" i="1"/>
  <c r="Q137" i="1"/>
  <c r="Q138" i="1"/>
  <c r="Q141" i="1"/>
  <c r="Q142" i="1"/>
  <c r="Q145" i="1"/>
  <c r="Q146" i="1"/>
  <c r="Q149" i="1"/>
  <c r="Q150" i="1"/>
  <c r="Q153" i="1"/>
  <c r="Q154" i="1"/>
  <c r="Q157" i="1"/>
  <c r="Q158" i="1"/>
  <c r="Q161" i="1"/>
  <c r="Q162" i="1"/>
  <c r="Q165" i="1"/>
  <c r="Q166" i="1"/>
  <c r="Q169" i="1"/>
  <c r="Q170" i="1"/>
  <c r="Q173" i="1"/>
  <c r="Q174" i="1"/>
  <c r="Q177" i="1"/>
  <c r="Q178" i="1"/>
  <c r="Q181" i="1"/>
  <c r="Q182" i="1"/>
  <c r="P126" i="1"/>
  <c r="P127" i="1"/>
  <c r="Q127" i="1" s="1"/>
  <c r="P128" i="1"/>
  <c r="Q128" i="1" s="1"/>
  <c r="P129" i="1"/>
  <c r="P130" i="1"/>
  <c r="P131" i="1"/>
  <c r="Q131" i="1" s="1"/>
  <c r="P132" i="1"/>
  <c r="Q132" i="1" s="1"/>
  <c r="P133" i="1"/>
  <c r="P134" i="1"/>
  <c r="P135" i="1"/>
  <c r="Q135" i="1" s="1"/>
  <c r="P136" i="1"/>
  <c r="Q136" i="1" s="1"/>
  <c r="P137" i="1"/>
  <c r="P138" i="1"/>
  <c r="P139" i="1"/>
  <c r="Q139" i="1" s="1"/>
  <c r="P140" i="1"/>
  <c r="Q140" i="1" s="1"/>
  <c r="P141" i="1"/>
  <c r="P142" i="1"/>
  <c r="P143" i="1"/>
  <c r="Q143" i="1" s="1"/>
  <c r="P144" i="1"/>
  <c r="Q144" i="1" s="1"/>
  <c r="P145" i="1"/>
  <c r="P146" i="1"/>
  <c r="P147" i="1"/>
  <c r="Q147" i="1" s="1"/>
  <c r="P148" i="1"/>
  <c r="Q148" i="1" s="1"/>
  <c r="P149" i="1"/>
  <c r="P150" i="1"/>
  <c r="P151" i="1"/>
  <c r="Q151" i="1" s="1"/>
  <c r="P152" i="1"/>
  <c r="Q152" i="1" s="1"/>
  <c r="P153" i="1"/>
  <c r="P154" i="1"/>
  <c r="P155" i="1"/>
  <c r="Q155" i="1" s="1"/>
  <c r="P156" i="1"/>
  <c r="Q156" i="1" s="1"/>
  <c r="P157" i="1"/>
  <c r="P158" i="1"/>
  <c r="P159" i="1"/>
  <c r="Q159" i="1" s="1"/>
  <c r="P160" i="1"/>
  <c r="Q160" i="1" s="1"/>
  <c r="P161" i="1"/>
  <c r="P162" i="1"/>
  <c r="P163" i="1"/>
  <c r="Q163" i="1" s="1"/>
  <c r="P164" i="1"/>
  <c r="Q164" i="1" s="1"/>
  <c r="P165" i="1"/>
  <c r="P166" i="1"/>
  <c r="P167" i="1"/>
  <c r="Q167" i="1" s="1"/>
  <c r="P168" i="1"/>
  <c r="Q168" i="1" s="1"/>
  <c r="P169" i="1"/>
  <c r="P170" i="1"/>
  <c r="P171" i="1"/>
  <c r="Q171" i="1" s="1"/>
  <c r="P172" i="1"/>
  <c r="Q172" i="1" s="1"/>
  <c r="P173" i="1"/>
  <c r="P174" i="1"/>
  <c r="P175" i="1"/>
  <c r="Q175" i="1" s="1"/>
  <c r="P176" i="1"/>
  <c r="Q176" i="1" s="1"/>
  <c r="P177" i="1"/>
  <c r="P178" i="1"/>
  <c r="P179" i="1"/>
  <c r="Q179" i="1" s="1"/>
  <c r="P180" i="1"/>
  <c r="Q180" i="1" s="1"/>
  <c r="P181" i="1"/>
  <c r="P182" i="1"/>
  <c r="P183" i="1"/>
  <c r="Q183" i="1" s="1"/>
  <c r="P184" i="1"/>
  <c r="Q184" i="1" s="1"/>
  <c r="P125" i="1"/>
  <c r="N126" i="1"/>
  <c r="N127" i="1"/>
  <c r="N128" i="1"/>
  <c r="N129" i="1"/>
  <c r="N130" i="1"/>
  <c r="N131" i="1"/>
  <c r="N132" i="1"/>
  <c r="N133" i="1"/>
  <c r="N134" i="1"/>
  <c r="N135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25" i="1"/>
  <c r="M126" i="1"/>
  <c r="M127" i="1"/>
  <c r="M128" i="1"/>
  <c r="M129" i="1"/>
  <c r="M130" i="1"/>
  <c r="M131" i="1"/>
  <c r="M132" i="1"/>
  <c r="M133" i="1"/>
  <c r="M134" i="1"/>
  <c r="M135" i="1"/>
  <c r="M136" i="1"/>
  <c r="M137" i="1"/>
  <c r="M138" i="1"/>
  <c r="M139" i="1"/>
  <c r="M140" i="1"/>
  <c r="M141" i="1"/>
  <c r="M142" i="1"/>
  <c r="M143" i="1"/>
  <c r="M144" i="1"/>
  <c r="M145" i="1"/>
  <c r="M146" i="1"/>
  <c r="M147" i="1"/>
  <c r="M148" i="1"/>
  <c r="M149" i="1"/>
  <c r="M150" i="1"/>
  <c r="M151" i="1"/>
  <c r="M152" i="1"/>
  <c r="M153" i="1"/>
  <c r="M154" i="1"/>
  <c r="M155" i="1"/>
  <c r="M156" i="1"/>
  <c r="M157" i="1"/>
  <c r="M158" i="1"/>
  <c r="M159" i="1"/>
  <c r="M160" i="1"/>
  <c r="M161" i="1"/>
  <c r="M162" i="1"/>
  <c r="M163" i="1"/>
  <c r="M164" i="1"/>
  <c r="M165" i="1"/>
  <c r="M166" i="1"/>
  <c r="M167" i="1"/>
  <c r="M168" i="1"/>
  <c r="M169" i="1"/>
  <c r="M170" i="1"/>
  <c r="M171" i="1"/>
  <c r="M172" i="1"/>
  <c r="M173" i="1"/>
  <c r="M174" i="1"/>
  <c r="M175" i="1"/>
  <c r="M176" i="1"/>
  <c r="M177" i="1"/>
  <c r="M178" i="1"/>
  <c r="M179" i="1"/>
  <c r="M180" i="1"/>
  <c r="M181" i="1"/>
  <c r="M182" i="1"/>
  <c r="M183" i="1"/>
  <c r="M184" i="1"/>
  <c r="M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Q64" i="1"/>
  <c r="Q65" i="1"/>
  <c r="Q68" i="1"/>
  <c r="Q69" i="1"/>
  <c r="Q72" i="1"/>
  <c r="Q73" i="1"/>
  <c r="Q76" i="1"/>
  <c r="Q77" i="1"/>
  <c r="Q80" i="1"/>
  <c r="Q81" i="1"/>
  <c r="Q84" i="1"/>
  <c r="Q85" i="1"/>
  <c r="Q88" i="1"/>
  <c r="Q89" i="1"/>
  <c r="Q92" i="1"/>
  <c r="Q93" i="1"/>
  <c r="Q96" i="1"/>
  <c r="Q97" i="1"/>
  <c r="Q100" i="1"/>
  <c r="Q101" i="1"/>
  <c r="Q104" i="1"/>
  <c r="Q105" i="1"/>
  <c r="Q108" i="1"/>
  <c r="Q109" i="1"/>
  <c r="Q112" i="1"/>
  <c r="Q113" i="1"/>
  <c r="Q116" i="1"/>
  <c r="Q117" i="1"/>
  <c r="Q120" i="1"/>
  <c r="Q121" i="1"/>
  <c r="P63" i="1"/>
  <c r="P64" i="1"/>
  <c r="P65" i="1"/>
  <c r="P66" i="1"/>
  <c r="Q66" i="1" s="1"/>
  <c r="P67" i="1"/>
  <c r="Q67" i="1" s="1"/>
  <c r="P68" i="1"/>
  <c r="P69" i="1"/>
  <c r="P70" i="1"/>
  <c r="Q70" i="1" s="1"/>
  <c r="P71" i="1"/>
  <c r="Q71" i="1" s="1"/>
  <c r="P72" i="1"/>
  <c r="P73" i="1"/>
  <c r="P74" i="1"/>
  <c r="Q74" i="1" s="1"/>
  <c r="P75" i="1"/>
  <c r="Q75" i="1" s="1"/>
  <c r="P76" i="1"/>
  <c r="P77" i="1"/>
  <c r="P78" i="1"/>
  <c r="Q78" i="1" s="1"/>
  <c r="P79" i="1"/>
  <c r="Q79" i="1" s="1"/>
  <c r="P80" i="1"/>
  <c r="P81" i="1"/>
  <c r="P82" i="1"/>
  <c r="Q82" i="1" s="1"/>
  <c r="P83" i="1"/>
  <c r="Q83" i="1" s="1"/>
  <c r="P84" i="1"/>
  <c r="P85" i="1"/>
  <c r="P86" i="1"/>
  <c r="Q86" i="1" s="1"/>
  <c r="P87" i="1"/>
  <c r="Q87" i="1" s="1"/>
  <c r="P88" i="1"/>
  <c r="P89" i="1"/>
  <c r="P90" i="1"/>
  <c r="Q90" i="1" s="1"/>
  <c r="P91" i="1"/>
  <c r="Q91" i="1" s="1"/>
  <c r="P92" i="1"/>
  <c r="P93" i="1"/>
  <c r="P94" i="1"/>
  <c r="Q94" i="1" s="1"/>
  <c r="P95" i="1"/>
  <c r="Q95" i="1" s="1"/>
  <c r="P96" i="1"/>
  <c r="P97" i="1"/>
  <c r="P98" i="1"/>
  <c r="Q98" i="1" s="1"/>
  <c r="P99" i="1"/>
  <c r="Q99" i="1" s="1"/>
  <c r="P100" i="1"/>
  <c r="P101" i="1"/>
  <c r="P102" i="1"/>
  <c r="Q102" i="1" s="1"/>
  <c r="P103" i="1"/>
  <c r="Q103" i="1" s="1"/>
  <c r="P104" i="1"/>
  <c r="P105" i="1"/>
  <c r="P106" i="1"/>
  <c r="Q106" i="1" s="1"/>
  <c r="P107" i="1"/>
  <c r="Q107" i="1" s="1"/>
  <c r="P108" i="1"/>
  <c r="P109" i="1"/>
  <c r="P110" i="1"/>
  <c r="Q110" i="1" s="1"/>
  <c r="P111" i="1"/>
  <c r="Q111" i="1" s="1"/>
  <c r="P112" i="1"/>
  <c r="P113" i="1"/>
  <c r="P114" i="1"/>
  <c r="Q114" i="1" s="1"/>
  <c r="P115" i="1"/>
  <c r="Q115" i="1" s="1"/>
  <c r="P116" i="1"/>
  <c r="P117" i="1"/>
  <c r="P118" i="1"/>
  <c r="Q118" i="1" s="1"/>
  <c r="P119" i="1"/>
  <c r="Q119" i="1" s="1"/>
  <c r="P120" i="1"/>
  <c r="P121" i="1"/>
  <c r="P62" i="1"/>
  <c r="N64" i="1"/>
  <c r="N65" i="1"/>
  <c r="N66" i="1"/>
  <c r="N67" i="1"/>
  <c r="N68" i="1"/>
  <c r="N69" i="1"/>
  <c r="N70" i="1"/>
  <c r="N71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0" i="1"/>
  <c r="N111" i="1"/>
  <c r="N112" i="1"/>
  <c r="N113" i="1"/>
  <c r="N114" i="1"/>
  <c r="N115" i="1"/>
  <c r="N116" i="1"/>
  <c r="N117" i="1"/>
  <c r="N118" i="1"/>
  <c r="N119" i="1"/>
  <c r="N120" i="1"/>
  <c r="N121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80" i="1"/>
  <c r="M81" i="1"/>
  <c r="M82" i="1"/>
  <c r="M83" i="1"/>
  <c r="M84" i="1"/>
  <c r="M85" i="1"/>
  <c r="M86" i="1"/>
  <c r="M87" i="1"/>
  <c r="M88" i="1"/>
  <c r="M89" i="1"/>
  <c r="M90" i="1"/>
  <c r="M91" i="1"/>
  <c r="M92" i="1"/>
  <c r="M93" i="1"/>
  <c r="M94" i="1"/>
  <c r="M95" i="1"/>
  <c r="M96" i="1"/>
  <c r="M97" i="1"/>
  <c r="M98" i="1"/>
  <c r="M99" i="1"/>
  <c r="M100" i="1"/>
  <c r="M101" i="1"/>
  <c r="M102" i="1"/>
  <c r="M103" i="1"/>
  <c r="M104" i="1"/>
  <c r="M105" i="1"/>
  <c r="M106" i="1"/>
  <c r="M107" i="1"/>
  <c r="M108" i="1"/>
  <c r="M109" i="1"/>
  <c r="M110" i="1"/>
  <c r="M111" i="1"/>
  <c r="M112" i="1"/>
  <c r="M113" i="1"/>
  <c r="M114" i="1"/>
  <c r="M115" i="1"/>
  <c r="M116" i="1"/>
  <c r="M117" i="1"/>
  <c r="M118" i="1"/>
  <c r="M119" i="1"/>
  <c r="M120" i="1"/>
  <c r="M121" i="1"/>
  <c r="M62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H195" i="1"/>
  <c r="H196" i="1"/>
  <c r="H197" i="1"/>
  <c r="H198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25" i="1"/>
  <c r="P11" i="1" l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Q30" i="1" s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Q42" i="1" s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49" i="1"/>
  <c r="Q49" i="1" s="1"/>
  <c r="P50" i="1"/>
  <c r="Q50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10" i="1"/>
  <c r="K59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10" i="1"/>
  <c r="H202" i="1" l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P122" i="1" l="1"/>
  <c r="Q201" i="1"/>
  <c r="P219" i="1"/>
  <c r="K201" i="1"/>
  <c r="H201" i="1"/>
  <c r="G219" i="1"/>
  <c r="P199" i="1"/>
  <c r="K194" i="1"/>
  <c r="H194" i="1"/>
  <c r="G199" i="1"/>
  <c r="K187" i="1"/>
  <c r="G192" i="1"/>
  <c r="Q125" i="1"/>
  <c r="Q185" i="1" s="1"/>
  <c r="P185" i="1"/>
  <c r="K125" i="1"/>
  <c r="G185" i="1"/>
  <c r="G122" i="1"/>
  <c r="N62" i="1"/>
  <c r="N63" i="1"/>
  <c r="K62" i="1"/>
  <c r="K63" i="1"/>
  <c r="Q62" i="1"/>
  <c r="Q63" i="1"/>
  <c r="H62" i="1"/>
  <c r="H63" i="1"/>
  <c r="K10" i="1"/>
  <c r="G60" i="1"/>
  <c r="Q122" i="1" l="1"/>
  <c r="Q219" i="1"/>
  <c r="H219" i="1"/>
  <c r="Q194" i="1" l="1"/>
  <c r="Q187" i="1"/>
  <c r="Q192" i="1" s="1"/>
  <c r="Q199" i="1" l="1"/>
  <c r="H192" i="1"/>
  <c r="H185" i="1"/>
  <c r="H122" i="1"/>
  <c r="H199" i="1"/>
  <c r="Q10" i="1"/>
  <c r="Q60" i="1" s="1"/>
  <c r="H60" i="1" l="1"/>
  <c r="H220" i="1" s="1"/>
  <c r="Q220" i="1"/>
  <c r="H221" i="1" l="1"/>
  <c r="H222" i="1" s="1"/>
  <c r="Q221" i="1"/>
  <c r="Q222" i="1" s="1"/>
</calcChain>
</file>

<file path=xl/sharedStrings.xml><?xml version="1.0" encoding="utf-8"?>
<sst xmlns="http://schemas.openxmlformats.org/spreadsheetml/2006/main" count="639" uniqueCount="398">
  <si>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</si>
  <si>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</si>
  <si>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</si>
  <si>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</si>
  <si>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</si>
  <si>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</si>
  <si>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</si>
  <si>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</si>
  <si>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</si>
  <si>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</si>
  <si>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</si>
  <si>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</si>
  <si>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</si>
  <si>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</si>
  <si>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</si>
  <si>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</si>
  <si>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</si>
  <si>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1.1. филиал АО «ДРСК» «Амурские электрические сети»</t>
  </si>
  <si>
    <t>1.2. филиал АО «ДРСК» «Приморские электрические сети»</t>
  </si>
  <si>
    <t xml:space="preserve">Итого по филиалу "АЭС"  </t>
  </si>
  <si>
    <t>1.3. филиал АО «ДРСК» «Хабаровские электрические сети»</t>
  </si>
  <si>
    <t>1.4. филиал АО «ДРСК» «Электрические сети ЕАО»</t>
  </si>
  <si>
    <r>
      <t>Начальная (максимальная) 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</si>
  <si>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Итого по филиалу "ЭС ЕАО" . </t>
  </si>
  <si>
    <t>1.5. филиал АО «ДРСК» «Южно-Якутские электрические сети»</t>
  </si>
  <si>
    <t xml:space="preserve">Итого по филиалу "ЮЯЭС"  </t>
  </si>
  <si>
    <t>Итого по филиалу "ПЭС"</t>
  </si>
  <si>
    <t>1.3.1 СП «Центральные электрические сети» г. Комсомольск-на-Амуре</t>
  </si>
  <si>
    <t xml:space="preserve">Итого по филиалу "ХЭС" СП "ЦЭС"  </t>
  </si>
  <si>
    <t>1.3.2 СП «Северные электрические сети» г. Хабаровск</t>
  </si>
  <si>
    <t xml:space="preserve">Итого по филиалу "ХЭС" СП "СЭС" </t>
  </si>
  <si>
    <t>артикул</t>
  </si>
  <si>
    <t>компл.</t>
  </si>
  <si>
    <t>Фильтр воздушный</t>
  </si>
  <si>
    <t>Фильтр масляный</t>
  </si>
  <si>
    <t>Фильтр топливный</t>
  </si>
  <si>
    <t>Элемент фильтрующий</t>
  </si>
  <si>
    <t>шт</t>
  </si>
  <si>
    <t xml:space="preserve">шт. </t>
  </si>
  <si>
    <t>комплект</t>
  </si>
  <si>
    <t>Болт гусеницы натяжной ДТ-75</t>
  </si>
  <si>
    <t>77-32-102</t>
  </si>
  <si>
    <t>Болт+ гайка ножа 3/4</t>
  </si>
  <si>
    <t>154-71-41270+154-70-22270</t>
  </si>
  <si>
    <t>бортовая передача левая ГТ-СМ</t>
  </si>
  <si>
    <t>34036-2607011</t>
  </si>
  <si>
    <t>Бур D360 Б-36А.00.000СБ</t>
  </si>
  <si>
    <t>D360 Б-36А.00.000СБ</t>
  </si>
  <si>
    <t>Бур Бл 360мм</t>
  </si>
  <si>
    <t>БК-01203.36.000</t>
  </si>
  <si>
    <t>Бур лопастной Ф360</t>
  </si>
  <si>
    <t>Б-01702.36.000</t>
  </si>
  <si>
    <t>вал карданный левый ГТ-Т</t>
  </si>
  <si>
    <t>21.10.160</t>
  </si>
  <si>
    <t>Вал торсионный левый</t>
  </si>
  <si>
    <t>34039-2946035</t>
  </si>
  <si>
    <t>вал торсионный левый ГТ-Т</t>
  </si>
  <si>
    <t>21.32.109</t>
  </si>
  <si>
    <t>Вал торсионный правый</t>
  </si>
  <si>
    <t>34039-2946036</t>
  </si>
  <si>
    <t>вал торсионный правый ГТ-Т</t>
  </si>
  <si>
    <t>21.32.106</t>
  </si>
  <si>
    <t>венец ведущего колеса ГТ-Т</t>
  </si>
  <si>
    <t>21.30.101-1</t>
  </si>
  <si>
    <t>Вкладыш (текстолит)</t>
  </si>
  <si>
    <t>Вращатель</t>
  </si>
  <si>
    <t>БМ-302Б.09.50.000</t>
  </si>
  <si>
    <t>втулка внутренняя кронштейна подвески катка</t>
  </si>
  <si>
    <t>71-2946054</t>
  </si>
  <si>
    <t>втулка внутренняя кронштейна подвески направляющего колеса ГТ-СМ</t>
  </si>
  <si>
    <t>71-2948054</t>
  </si>
  <si>
    <t>втулка наружная кронштейна подвески катка</t>
  </si>
  <si>
    <t>71-2946055</t>
  </si>
  <si>
    <t>втулка наружная кронштейна подвески направляющего колеса ГТ-СМ</t>
  </si>
  <si>
    <t>71-2948055</t>
  </si>
  <si>
    <t>Гидроцилиндр перекоса отвала Т-170</t>
  </si>
  <si>
    <t>50-50-226СП</t>
  </si>
  <si>
    <t>гусеница в сборе (широкая) МТ-ЛБ</t>
  </si>
  <si>
    <t>8.34.200</t>
  </si>
  <si>
    <t>77.34.000</t>
  </si>
  <si>
    <t>Забурник 300А</t>
  </si>
  <si>
    <t>300А</t>
  </si>
  <si>
    <t>Забурник 66-06.06.01.300А</t>
  </si>
  <si>
    <t>66-06.06.01.300А</t>
  </si>
  <si>
    <t>Каретка подвески ДТ-75</t>
  </si>
  <si>
    <t>85.31.001-1, 85.31.001-1</t>
  </si>
  <si>
    <t>Карман резца РБМ-35</t>
  </si>
  <si>
    <t>К-РБМ</t>
  </si>
  <si>
    <t>Каток ленивца с резиной в сборе</t>
  </si>
  <si>
    <t>71-3205005-01</t>
  </si>
  <si>
    <t>Каток опорный ГТСМ</t>
  </si>
  <si>
    <t>47-3204005</t>
  </si>
  <si>
    <t>Каток опорный МТЛБ 8-32-019</t>
  </si>
  <si>
    <t>8-32-019</t>
  </si>
  <si>
    <t>Колесо ведущее</t>
  </si>
  <si>
    <t>8.30.001</t>
  </si>
  <si>
    <t>Колесо направляющее в сборе ДТ-75</t>
  </si>
  <si>
    <t>79.32.012-1</t>
  </si>
  <si>
    <t>Коробка отбора мощности</t>
  </si>
  <si>
    <t>БМ-302Б.02.03.000</t>
  </si>
  <si>
    <t>Коробка отвора мощности (БКМ-317)</t>
  </si>
  <si>
    <t>30202-05-000</t>
  </si>
  <si>
    <t>Крышка опорного катка</t>
  </si>
  <si>
    <t>71-3204020</t>
  </si>
  <si>
    <t>лента тормоза мезанизма поворота в сборе</t>
  </si>
  <si>
    <t>21.23.023</t>
  </si>
  <si>
    <t>Механизм натяжения Т-130, Т-170</t>
  </si>
  <si>
    <t>50-21-134СП</t>
  </si>
  <si>
    <t>Насос</t>
  </si>
  <si>
    <t>QHD-61L-12D5-CG05G05G04G04-N 022-188 9046</t>
  </si>
  <si>
    <t>Насос шестерённый</t>
  </si>
  <si>
    <t>2ТК19D SAE 11</t>
  </si>
  <si>
    <t>Нож отвала</t>
  </si>
  <si>
    <t>654х150х12</t>
  </si>
  <si>
    <t>Нож подрезной 3/4 (1157*254*25мм) (8 отверстий)</t>
  </si>
  <si>
    <t>154-70-11314</t>
  </si>
  <si>
    <t>Нож подрезной крайний (6 отверстий)</t>
  </si>
  <si>
    <t>154-81-11191</t>
  </si>
  <si>
    <t>Нож центральный  Shantui  SD 16</t>
  </si>
  <si>
    <t>16Y-80-00019</t>
  </si>
  <si>
    <t>Подогреватель предпусковой "Прамотроник"</t>
  </si>
  <si>
    <t>16ЖД24.8106.000 16Квт 24Вт</t>
  </si>
  <si>
    <t>Резец</t>
  </si>
  <si>
    <t>Е38С(РБЦ-38)</t>
  </si>
  <si>
    <t>РБМ-35 БЛ-50.00.010</t>
  </si>
  <si>
    <t>Резец буровой для МГ с включениями</t>
  </si>
  <si>
    <t>РБМ - 35 А</t>
  </si>
  <si>
    <t>Резец РБМ-35</t>
  </si>
  <si>
    <t>РБМ-35</t>
  </si>
  <si>
    <t>Скребок вращателя</t>
  </si>
  <si>
    <t>БМ-302А.09.40.008</t>
  </si>
  <si>
    <t>Утеплитель капота МТЗ</t>
  </si>
  <si>
    <t>70-3914010</t>
  </si>
  <si>
    <t>Вал карданный правый ГТ-Т</t>
  </si>
  <si>
    <t>21.10.161-1</t>
  </si>
  <si>
    <t>Гидромотор нерегулируемый</t>
  </si>
  <si>
    <t>310.3.112-00У1</t>
  </si>
  <si>
    <t>БМ-302Б.09.50.011-01</t>
  </si>
  <si>
    <t xml:space="preserve">Бур Бл 360мм </t>
  </si>
  <si>
    <t>Вкладыш текстолитовый</t>
  </si>
  <si>
    <t>БМ - 302Б.09.50.011-01</t>
  </si>
  <si>
    <t xml:space="preserve">Коробка отбора мощности для установки </t>
  </si>
  <si>
    <t>БМ-302Б.02.05.000</t>
  </si>
  <si>
    <t>Рукав кислородный</t>
  </si>
  <si>
    <t>d-6</t>
  </si>
  <si>
    <t>м.</t>
  </si>
  <si>
    <t>Скребок грязеочистителя БМ-302А</t>
  </si>
  <si>
    <t>09.40.008</t>
  </si>
  <si>
    <t>Болт + гайка ножа Shantui  SD 16</t>
  </si>
  <si>
    <t>154-71-41270/154-70-22270</t>
  </si>
  <si>
    <t>комл.</t>
  </si>
  <si>
    <t xml:space="preserve">Болт + гайка сегмента </t>
  </si>
  <si>
    <t xml:space="preserve">16Y-18-00013/01803-02228 </t>
  </si>
  <si>
    <t xml:space="preserve">Болт катка + шайба </t>
  </si>
  <si>
    <t xml:space="preserve">01010-51865/01602-01854 </t>
  </si>
  <si>
    <t xml:space="preserve">Бур лопастной  </t>
  </si>
  <si>
    <t>Ф360 БК-01201.36.000</t>
  </si>
  <si>
    <t xml:space="preserve">Вращатель </t>
  </si>
  <si>
    <t>БМ-302Б.09.50.00СБ</t>
  </si>
  <si>
    <t xml:space="preserve">Гидронасос </t>
  </si>
  <si>
    <t>НШ ДТ-75 НШ 50 У 2Л</t>
  </si>
  <si>
    <t xml:space="preserve">Гидрораспределитель </t>
  </si>
  <si>
    <t>Р-80-3/1(4/1)</t>
  </si>
  <si>
    <t>Гидроцилиндр ЭО-2621,2626, ТО-49 рукояти и ковша</t>
  </si>
  <si>
    <t>ЦГП - 80х56х900</t>
  </si>
  <si>
    <t>Двигатель пусковой ПД-10</t>
  </si>
  <si>
    <t>ПД-10 СТ-362А</t>
  </si>
  <si>
    <t xml:space="preserve">Забурник </t>
  </si>
  <si>
    <t xml:space="preserve">Канат для МКМ200 </t>
  </si>
  <si>
    <t>9.00 24х7-IWRC 2160 B ZZ EN 12385-4-2003</t>
  </si>
  <si>
    <t xml:space="preserve">Каток двубортный </t>
  </si>
  <si>
    <t>16Y-40-10000</t>
  </si>
  <si>
    <t xml:space="preserve">Каток одноботтый  </t>
  </si>
  <si>
    <t>16Y-40-09000</t>
  </si>
  <si>
    <t xml:space="preserve">Каток поддерживающий </t>
  </si>
  <si>
    <t>16Y-40-06000 (14Х-30-00140)</t>
  </si>
  <si>
    <t>Коробка отбора мощности на БМ-302</t>
  </si>
  <si>
    <t>БМ-302.02.01.000.</t>
  </si>
  <si>
    <t xml:space="preserve">Лабиринт мал.   Т-170 </t>
  </si>
  <si>
    <t xml:space="preserve">Лабиринт Т-130, Т-170 </t>
  </si>
  <si>
    <t>24-19-47</t>
  </si>
  <si>
    <t xml:space="preserve">Лента тормозная  </t>
  </si>
  <si>
    <t>Т-170 18360-01СП</t>
  </si>
  <si>
    <t xml:space="preserve">Магнето для бульдозера Т-170 </t>
  </si>
  <si>
    <t>М-149 А</t>
  </si>
  <si>
    <t xml:space="preserve">Насос шестеренный </t>
  </si>
  <si>
    <t>НШ-32-3Л</t>
  </si>
  <si>
    <t xml:space="preserve">Нож боковой  правый Shantui  SD 16 </t>
  </si>
  <si>
    <t>16Y-81-00003</t>
  </si>
  <si>
    <t xml:space="preserve">Нож боковой левый Shantui  SD 16 </t>
  </si>
  <si>
    <t>16Y-81-00002</t>
  </si>
  <si>
    <t xml:space="preserve">Нож боковой левый для бульдозера Т-170 </t>
  </si>
  <si>
    <t>80-52-111-02</t>
  </si>
  <si>
    <t xml:space="preserve">Нож боковой правый для бульдозера Т-170 </t>
  </si>
  <si>
    <t>80-52-112-02</t>
  </si>
  <si>
    <t xml:space="preserve">Нож отвала ЮМЗ </t>
  </si>
  <si>
    <t>26.5501-013</t>
  </si>
  <si>
    <t xml:space="preserve">Нож средний </t>
  </si>
  <si>
    <t>80-52-61-01</t>
  </si>
  <si>
    <t xml:space="preserve">Нож центральный  Shantui  SD 16 </t>
  </si>
  <si>
    <t>Прокладка головки блока</t>
  </si>
  <si>
    <t>Д160-51-02-107-01 Т-170</t>
  </si>
  <si>
    <t xml:space="preserve">Ремкомплект водяного насоса  Т170 </t>
  </si>
  <si>
    <t>16-08-140-РК</t>
  </si>
  <si>
    <t xml:space="preserve">Ремкомплект сервомеханизма сцепления </t>
  </si>
  <si>
    <t>130/170Т №721</t>
  </si>
  <si>
    <t xml:space="preserve">Сегмент </t>
  </si>
  <si>
    <t xml:space="preserve">16Y-18-00014 </t>
  </si>
  <si>
    <t xml:space="preserve">Сердцевина радиатора Т-130, 170 </t>
  </si>
  <si>
    <t>130У. 13. 020</t>
  </si>
  <si>
    <t xml:space="preserve">Стартер WP12 </t>
  </si>
  <si>
    <t xml:space="preserve">Счетчик моточасов А-41/01 </t>
  </si>
  <si>
    <t>СЧ-100-Б</t>
  </si>
  <si>
    <t xml:space="preserve">Фильтр воздушный </t>
  </si>
  <si>
    <t>150-1109560</t>
  </si>
  <si>
    <t xml:space="preserve">Фильтр воздушный в сборе (внешний+внутренний) Shantui  SD 16 </t>
  </si>
  <si>
    <t>6I0274/6I0273</t>
  </si>
  <si>
    <t>Фильтр гидравлический</t>
  </si>
  <si>
    <t>ЕА1392</t>
  </si>
  <si>
    <t>Фильтр масла Shantui  SD 16</t>
  </si>
  <si>
    <t>D17-002-02,STJX855/LF667</t>
  </si>
  <si>
    <t xml:space="preserve">фильтр маслянный Д-245 </t>
  </si>
  <si>
    <t>ФМ-009-1012005</t>
  </si>
  <si>
    <t>Фильтр топливный грубой отчистки топлива Shantui  SD 16</t>
  </si>
  <si>
    <t>D638-002-02, CX583/SF185/FF185 ST</t>
  </si>
  <si>
    <t xml:space="preserve">Фильтр топливный тонкой отчистки топлива Shantui  SD 16 </t>
  </si>
  <si>
    <t xml:space="preserve">STD00-034-01, CX5135/SFS5135/FF5135 </t>
  </si>
  <si>
    <t xml:space="preserve">ходоуменьшитель ДТ-75 </t>
  </si>
  <si>
    <t>78.52.002Б</t>
  </si>
  <si>
    <t xml:space="preserve">шестерня Z Т-170 </t>
  </si>
  <si>
    <t>60-19-1</t>
  </si>
  <si>
    <t xml:space="preserve">шестерня ведущая Т-170 </t>
  </si>
  <si>
    <t>50-19-150</t>
  </si>
  <si>
    <t xml:space="preserve">Шестерня Т-170 </t>
  </si>
  <si>
    <t>20-19-24</t>
  </si>
  <si>
    <t xml:space="preserve">Шланг РВД перекоса отвала </t>
  </si>
  <si>
    <t>07108-20406</t>
  </si>
  <si>
    <t>07113-00317</t>
  </si>
  <si>
    <t>07113-00306</t>
  </si>
  <si>
    <t>Шланг РВД перекоса отвала</t>
  </si>
  <si>
    <t>07113-00311</t>
  </si>
  <si>
    <t xml:space="preserve">Шланг РВД подъема отвала  </t>
  </si>
  <si>
    <t>07118-00613</t>
  </si>
  <si>
    <t xml:space="preserve">Шланг РВД подъема отвала </t>
  </si>
  <si>
    <t>016Y-62-40000</t>
  </si>
  <si>
    <t>016Y-62-70000</t>
  </si>
  <si>
    <t>07119-40611</t>
  </si>
  <si>
    <t xml:space="preserve">Болт + гайка ножа Shantui  SD 16, 154-71-41270/154-70-22270, компл (GB000045607) </t>
  </si>
  <si>
    <t xml:space="preserve">, 5557-4202010 (4320), шт (М049АК01383) </t>
  </si>
  <si>
    <t>Коробка дополнительного отбора мощности (пневмо)</t>
  </si>
  <si>
    <t xml:space="preserve">, 16Y-18-00013/01803-02228 , компл (GB000048490) </t>
  </si>
  <si>
    <t>Болт + гайка сегмента</t>
  </si>
  <si>
    <t xml:space="preserve">, 01010-51865/01602-01854 , компл (GB000048493) </t>
  </si>
  <si>
    <t>Болт катка + шайба</t>
  </si>
  <si>
    <t xml:space="preserve">, 16Y-85-40000, шт (GB000054857) </t>
  </si>
  <si>
    <t>Втулка</t>
  </si>
  <si>
    <t xml:space="preserve">, 16Y-85-30000, шт (GB000054858) </t>
  </si>
  <si>
    <t xml:space="preserve"> 16Y-40-10000, шт (GB000048495) </t>
  </si>
  <si>
    <t>Каток двубортный,</t>
  </si>
  <si>
    <t xml:space="preserve"> 16Y-40-09000, шт (GB000048494) </t>
  </si>
  <si>
    <t>Каток одноботтый,</t>
  </si>
  <si>
    <t xml:space="preserve">, 16Y-40-06000 (14Х-30-00140), шт (М049АК01387) </t>
  </si>
  <si>
    <t>Каток поддерживающий</t>
  </si>
  <si>
    <t xml:space="preserve">, 16Y-15-07000 , компл (М049АК01388) </t>
  </si>
  <si>
    <t>Комплект фильтра КПП</t>
  </si>
  <si>
    <t xml:space="preserve">, 16Y-40-03000 (144-30-00038), шт (М049АК01384) </t>
  </si>
  <si>
    <t>Направляющее колесо в сборе</t>
  </si>
  <si>
    <t xml:space="preserve">, 16Y-81-00003, шт (GB000045608) </t>
  </si>
  <si>
    <t>Нож боковой  правый Shantui  SD 16</t>
  </si>
  <si>
    <t xml:space="preserve">, 16Y-81-00002, шт (GB000045609) </t>
  </si>
  <si>
    <t>Нож боковой левый Shantui  SD 16</t>
  </si>
  <si>
    <t xml:space="preserve">, 16Y-80-00019, шт (GB000045610) </t>
  </si>
  <si>
    <t xml:space="preserve"> , шт (GB000048491) </t>
  </si>
  <si>
    <t>Сегмент, 16Y-18-00014</t>
  </si>
  <si>
    <t xml:space="preserve">, 6I0274/6I0273, шт (GB000045603) </t>
  </si>
  <si>
    <t>Фильтр воздушный в сборе (внешний+внутренний) Shantui  SD 16</t>
  </si>
  <si>
    <t xml:space="preserve"> SP808/175-49-11580/HF6072/H5606/16Y-75-23200, шт (М049АК01389) </t>
  </si>
  <si>
    <t>Фильтр гидравлический  (трансмиссия)</t>
  </si>
  <si>
    <t xml:space="preserve"> , 16Y-60-13000, шт (М049АК01391) </t>
  </si>
  <si>
    <t>Фильтр гидравлического бака</t>
  </si>
  <si>
    <t xml:space="preserve">, SP808/195-13-13420/16Y-75-13100, шт (М049АК01392) </t>
  </si>
  <si>
    <t>Фильтр гидротрансформатора</t>
  </si>
  <si>
    <t xml:space="preserve">, D17-002-02,STJX855/LF667, шт (GB000045606) </t>
  </si>
  <si>
    <t xml:space="preserve"> , 16Y-76-09200, шт (М049АК01390) </t>
  </si>
  <si>
    <t xml:space="preserve">, D638-002-02, CX583/SF185/FF185 ST, шт (GB000045605) </t>
  </si>
  <si>
    <t xml:space="preserve">, STD00-034-01, CX5135/SFS5135/FF5135 , шт (GB000045604) </t>
  </si>
  <si>
    <t>Фильтр топливный тонкой отчистки топлива Shantui  SD 16</t>
  </si>
  <si>
    <t xml:space="preserve">, 01602-01854 (01602-21854), шт (М049АК01386) </t>
  </si>
  <si>
    <t>Шайба</t>
  </si>
  <si>
    <t xml:space="preserve"> D360, Б-02702.36.000, шт (GB000039635) </t>
  </si>
  <si>
    <t>Бур конусный</t>
  </si>
  <si>
    <t xml:space="preserve">, Ф360 БК-01208.36.000, шт (GB000046659) </t>
  </si>
  <si>
    <t>Бур лопастной</t>
  </si>
  <si>
    <t xml:space="preserve"> 66-06.06.01.300А, 66-06.06.01.300А, шт (GB000014350) </t>
  </si>
  <si>
    <t>Забурник</t>
  </si>
  <si>
    <t xml:space="preserve">, БК-02201.36.200, шт (GB000046658) </t>
  </si>
  <si>
    <t xml:space="preserve">, РБЦ-27, шт (GB000050500) </t>
  </si>
  <si>
    <t xml:space="preserve"> РБМ-35, РБМ-35, шт (GB000037845) </t>
  </si>
  <si>
    <t xml:space="preserve"> 8-32-019, 8-32-019, шт (000002737  ) </t>
  </si>
  <si>
    <t>Каток опорный МТЛБ</t>
  </si>
  <si>
    <t xml:space="preserve">760.03.01.21.00 , шт (GB000047873) </t>
  </si>
  <si>
    <t xml:space="preserve">Бабка инструментальная (отбойная пластина), </t>
  </si>
  <si>
    <t xml:space="preserve">, 70.D4.0400.00S.01, шт (GB000055460) </t>
  </si>
  <si>
    <t>Болт крепления трака</t>
  </si>
  <si>
    <t xml:space="preserve">М16х40, DIN 933  01.10.16040.С, шт (GB000053166) </t>
  </si>
  <si>
    <t xml:space="preserve">Болт </t>
  </si>
  <si>
    <t xml:space="preserve">М16х50, DIN 933  01.10.16050.С, шт (GB000053165) </t>
  </si>
  <si>
    <t xml:space="preserve">М24х2Х85, DIN 960  01.80.24. Т.085.С, шт (GB000053164) </t>
  </si>
  <si>
    <t xml:space="preserve">, 22.1.091.420.В1.2, шт (GB000056166) </t>
  </si>
  <si>
    <t>Вал приводной</t>
  </si>
  <si>
    <t xml:space="preserve">22.2.051.420.Е, шт (GB000056167) </t>
  </si>
  <si>
    <t xml:space="preserve">, 70.D5.H.LC.05.09, шт (GB000055459) </t>
  </si>
  <si>
    <t>Гайка крепления трака</t>
  </si>
  <si>
    <t xml:space="preserve">М24*х2 самоконтрящаяся, 03.03.24. Т.С., шт (GB000053163) </t>
  </si>
  <si>
    <t xml:space="preserve">Гайка </t>
  </si>
  <si>
    <t xml:space="preserve">, 03.03.20.S.C, шт (GB000053408) </t>
  </si>
  <si>
    <t>Гайка резца</t>
  </si>
  <si>
    <t xml:space="preserve">, 760.03.00.26.00/В , шт (GB000047874) </t>
  </si>
  <si>
    <t>Держатель бокового зуба внешний</t>
  </si>
  <si>
    <t xml:space="preserve">, 760.03.00.25.00/В , шт (GB000047875) </t>
  </si>
  <si>
    <t xml:space="preserve">, 760.03.00.24.00/В , шт (GB000047876) </t>
  </si>
  <si>
    <t xml:space="preserve">, 760.03.00.23.00/В , шт (GB000047877) </t>
  </si>
  <si>
    <t xml:space="preserve">, 760.03.00.22.00/В , шт (GB000047878) </t>
  </si>
  <si>
    <t>Держатель бокового зуба внутренний</t>
  </si>
  <si>
    <t xml:space="preserve">, 760.03.00.21.00/В , шт (GB000047879) </t>
  </si>
  <si>
    <t xml:space="preserve">, D6M-LINRASS, шт (GB000055813) </t>
  </si>
  <si>
    <t>Звено гусеничной цепи в сборе</t>
  </si>
  <si>
    <t xml:space="preserve">, 46.HDT03.А, шт (GB000053016) </t>
  </si>
  <si>
    <t>Зуб (резец)</t>
  </si>
  <si>
    <t xml:space="preserve">, 50.2.1260.А, шт (GB000053019) </t>
  </si>
  <si>
    <t>Ремень генератора</t>
  </si>
  <si>
    <t xml:space="preserve"> 50.2.1962.В.Х, шт (GB000053020) </t>
  </si>
  <si>
    <t>Ремень приводной,</t>
  </si>
  <si>
    <t xml:space="preserve">, Р128408, шт (GB000049665) </t>
  </si>
  <si>
    <t xml:space="preserve">, Р181042, шт (GB000049666) </t>
  </si>
  <si>
    <t xml:space="preserve">, Р171621, шт (GB000049663) </t>
  </si>
  <si>
    <t xml:space="preserve">, Р173488, шт (GB000049664) </t>
  </si>
  <si>
    <t xml:space="preserve">, 01174420, шт (GB000049662) </t>
  </si>
  <si>
    <t>Фильтр масялный</t>
  </si>
  <si>
    <t xml:space="preserve">, Р551026 (Р550668), шт (GB000053017) </t>
  </si>
  <si>
    <t>Фильтр топливный,</t>
  </si>
  <si>
    <t>Гусеница РМШ с уширителями (комплект</t>
  </si>
  <si>
    <t>03.5501.013</t>
  </si>
  <si>
    <t>3902-3209050</t>
  </si>
  <si>
    <t>Резец траншейный</t>
  </si>
  <si>
    <t>Ковш основной</t>
  </si>
  <si>
    <t xml:space="preserve"> Ф360, Б-01702.36.000</t>
  </si>
  <si>
    <t xml:space="preserve"> 66-06.06.01.300А</t>
  </si>
  <si>
    <t xml:space="preserve"> РБМ-35</t>
  </si>
  <si>
    <t xml:space="preserve"> С27Е-12.3</t>
  </si>
  <si>
    <t>К 121.020.01</t>
  </si>
  <si>
    <t>Отопитель Планар,</t>
  </si>
  <si>
    <t xml:space="preserve"> 4ДМ2 (24В)</t>
  </si>
  <si>
    <t>Канат для МКМ200</t>
  </si>
  <si>
    <t xml:space="preserve">9.00 24х7-IWRC 2160 B ZZ EN 12385-4-2003 </t>
  </si>
  <si>
    <t xml:space="preserve">Бур конусный ф400 для БКМ-317,  </t>
  </si>
  <si>
    <t>БК-02201.40.000</t>
  </si>
  <si>
    <t xml:space="preserve">Резец траншейный, </t>
  </si>
  <si>
    <t>С27Е-12,3</t>
  </si>
  <si>
    <t xml:space="preserve">гусеница в сборе (широкая) МТ-ЛБ, </t>
  </si>
  <si>
    <t>Насос шестеренный</t>
  </si>
  <si>
    <t>НШ-100А-3л</t>
  </si>
  <si>
    <t>НШ 50 У-2Л</t>
  </si>
  <si>
    <t>НШ 10</t>
  </si>
  <si>
    <t>Ремень вентилятора Т-40</t>
  </si>
  <si>
    <t>1280(8.5х8)</t>
  </si>
  <si>
    <t>Венец ведущего колеса</t>
  </si>
  <si>
    <t>100Б-32022200</t>
  </si>
  <si>
    <t>Индикатор засоренности воздуха</t>
  </si>
  <si>
    <t>ИЗВ-700</t>
  </si>
  <si>
    <t>Колесо направляющее с кривошипом</t>
  </si>
  <si>
    <t>100Б-3205010</t>
  </si>
  <si>
    <t>Коробка переключения передач</t>
  </si>
  <si>
    <t>95-1701010</t>
  </si>
  <si>
    <t>Нож боковой левый для бульдозера Т-170</t>
  </si>
  <si>
    <t>Нож боковой правый для бульдозера Т-170</t>
  </si>
  <si>
    <t>Нож отвала средний</t>
  </si>
  <si>
    <t>70-52-12</t>
  </si>
  <si>
    <t>Сепаратор</t>
  </si>
  <si>
    <t>СР 16/2</t>
  </si>
  <si>
    <t>Стопор</t>
  </si>
  <si>
    <t>95-33-201</t>
  </si>
  <si>
    <t>Турбокомпрессор ТКР-6 (01.01)</t>
  </si>
  <si>
    <t>600-1118010.01.01</t>
  </si>
  <si>
    <t>Фильтр патрон</t>
  </si>
  <si>
    <t>А41.10.000-02</t>
  </si>
  <si>
    <t>Элемент фильтра</t>
  </si>
  <si>
    <t>250И-1109080</t>
  </si>
  <si>
    <t>Элемент фильтра очистки масла</t>
  </si>
  <si>
    <t>ЭФОМ  027.1012038</t>
  </si>
  <si>
    <t>ФП207.1.01</t>
  </si>
  <si>
    <t>Гусеница в сборе ДТ-75</t>
  </si>
  <si>
    <t>к-т</t>
  </si>
  <si>
    <t>Приложение № 8 к Документации о закупке – Структура НМЦ (в т.ч. форма Коммерческого предложения)</t>
  </si>
  <si>
    <t xml:space="preserve">Форма Коммерческого предложения Участника </t>
  </si>
  <si>
    <t>Приложение 1 к письму о подаче оферты
от «____» _____________ г. №__________</t>
  </si>
  <si>
    <t>Наименование и ИНН Участника: _________________________________</t>
  </si>
  <si>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(подпись, М.П.)</t>
    </r>
    <r>
      <rPr>
        <sz val="13"/>
        <color theme="1"/>
        <rFont val="Times New Roman"/>
        <family val="1"/>
        <charset val="204"/>
      </rPr>
      <t xml:space="preserve">
</t>
    </r>
    <r>
      <rPr>
        <sz val="11"/>
        <color theme="1"/>
        <rFont val="Times New Roman"/>
        <family val="1"/>
        <charset val="204"/>
      </rPr>
      <t xml:space="preserve">__________________________________
</t>
    </r>
    <r>
      <rPr>
        <sz val="10"/>
        <color theme="1"/>
        <rFont val="Times New Roman"/>
        <family val="1"/>
        <charset val="204"/>
      </rPr>
      <t>(фамилия, имя, отчество подписавшего, должность)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</si>
</sst>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i/>
      <sz val="10"/>
      <color theme="0" tint="-0.499984740745262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0" tint="-0.49998474074526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8"/>
      <name val="Arial"/>
      <family val="2"/>
    </font>
    <font>
      <sz val="10"/>
      <name val="Arial"/>
      <family val="2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/>
      <right/>
      <top style="medium">
        <color rgb="FF002060"/>
      </top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/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/>
      <bottom style="medium">
        <color rgb="FF00206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/>
      <bottom style="medium">
        <color rgb="FF002060"/>
      </bottom>
      <diagonal/>
    </border>
    <border>
      <left/>
      <right style="thin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/>
      <diagonal/>
    </border>
  </borders>
  <cellStyleXfs count="2">
    <xf numFmtId="0" fontId="0" fillId="0" borderId="0"/>
    <xf numFmtId="0" fontId="22" fillId="0" borderId="0"/>
  </cellStyleXfs>
  <cellXfs count="180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9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8" xfId="0" applyFont="1" applyFill="1" applyBorder="1" applyAlignment="1">
      <alignment horizontal="center" vertical="center" wrapText="1"/>
    </xf>
    <xf numFmtId="4" fontId="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" fillId="4" borderId="17" xfId="0" applyNumberFormat="1" applyFont="1" applyFill="1" applyBorder="1" applyAlignment="1">
      <alignment horizontal="center" vertical="center" wrapText="1"/>
    </xf>
    <xf numFmtId="4" fontId="2" fillId="4" borderId="26" xfId="0" applyNumberFormat="1" applyFont="1" applyFill="1" applyBorder="1" applyAlignment="1">
      <alignment horizontal="center" vertical="top" wrapText="1"/>
    </xf>
    <xf numFmtId="4" fontId="2" fillId="4" borderId="24" xfId="0" applyNumberFormat="1" applyFont="1" applyFill="1" applyBorder="1" applyAlignment="1">
      <alignment horizontal="center" vertical="top" wrapText="1"/>
    </xf>
    <xf numFmtId="3" fontId="2" fillId="5" borderId="8" xfId="0" applyNumberFormat="1" applyFont="1" applyFill="1" applyBorder="1" applyAlignment="1">
      <alignment horizontal="center" vertical="top" wrapText="1"/>
    </xf>
    <xf numFmtId="0" fontId="6" fillId="4" borderId="5" xfId="0" applyFont="1" applyFill="1" applyBorder="1" applyAlignment="1">
      <alignment horizontal="center" vertical="center" wrapText="1"/>
    </xf>
    <xf numFmtId="4" fontId="2" fillId="5" borderId="8" xfId="0" applyNumberFormat="1" applyFont="1" applyFill="1" applyBorder="1" applyAlignment="1">
      <alignment horizontal="center" vertical="top" wrapText="1"/>
    </xf>
    <xf numFmtId="9" fontId="8" fillId="2" borderId="27" xfId="0" applyNumberFormat="1" applyFont="1" applyFill="1" applyBorder="1" applyAlignment="1" applyProtection="1">
      <alignment horizontal="center" vertical="top" wrapText="1"/>
    </xf>
    <xf numFmtId="0" fontId="12" fillId="6" borderId="0" xfId="0" applyFont="1" applyFill="1"/>
    <xf numFmtId="0" fontId="12" fillId="0" borderId="0" xfId="0" applyFont="1"/>
    <xf numFmtId="0" fontId="13" fillId="0" borderId="32" xfId="0" applyNumberFormat="1" applyFont="1" applyBorder="1" applyAlignment="1">
      <alignment horizontal="left" vertical="center" wrapText="1"/>
    </xf>
    <xf numFmtId="0" fontId="12" fillId="0" borderId="32" xfId="0" applyNumberFormat="1" applyFont="1" applyBorder="1" applyAlignment="1">
      <alignment vertical="center" wrapText="1"/>
    </xf>
    <xf numFmtId="0" fontId="14" fillId="0" borderId="32" xfId="0" applyNumberFormat="1" applyFont="1" applyBorder="1" applyAlignment="1">
      <alignment horizontal="right" vertical="center" wrapText="1"/>
    </xf>
    <xf numFmtId="0" fontId="13" fillId="0" borderId="33" xfId="0" applyNumberFormat="1" applyFont="1" applyBorder="1" applyAlignment="1">
      <alignment horizontal="left" vertical="center" wrapText="1"/>
    </xf>
    <xf numFmtId="0" fontId="13" fillId="0" borderId="35" xfId="0" applyNumberFormat="1" applyFont="1" applyBorder="1" applyAlignment="1">
      <alignment horizontal="left" vertical="center" wrapText="1"/>
    </xf>
    <xf numFmtId="4" fontId="13" fillId="0" borderId="32" xfId="0" applyNumberFormat="1" applyFont="1" applyFill="1" applyBorder="1" applyAlignment="1">
      <alignment horizontal="center" vertical="center" wrapText="1"/>
    </xf>
    <xf numFmtId="2" fontId="14" fillId="0" borderId="32" xfId="0" applyNumberFormat="1" applyFont="1" applyFill="1" applyBorder="1" applyAlignment="1">
      <alignment horizontal="center" vertical="center" wrapText="1"/>
    </xf>
    <xf numFmtId="0" fontId="12" fillId="0" borderId="32" xfId="0" applyFont="1" applyFill="1" applyBorder="1"/>
    <xf numFmtId="0" fontId="13" fillId="0" borderId="32" xfId="0" applyNumberFormat="1" applyFont="1" applyBorder="1" applyAlignment="1">
      <alignment vertical="center" wrapText="1"/>
    </xf>
    <xf numFmtId="4" fontId="13" fillId="0" borderId="32" xfId="0" applyNumberFormat="1" applyFont="1" applyBorder="1" applyAlignment="1">
      <alignment vertical="center" wrapText="1"/>
    </xf>
    <xf numFmtId="0" fontId="13" fillId="0" borderId="42" xfId="0" applyNumberFormat="1" applyFont="1" applyBorder="1" applyAlignment="1">
      <alignment horizontal="left" vertical="center" wrapText="1"/>
    </xf>
    <xf numFmtId="0" fontId="16" fillId="0" borderId="37" xfId="0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horizontal="center" vertical="top" wrapText="1"/>
    </xf>
    <xf numFmtId="0" fontId="16" fillId="0" borderId="35" xfId="0" applyNumberFormat="1" applyFont="1" applyBorder="1" applyAlignment="1">
      <alignment horizontal="left" vertical="top" wrapText="1"/>
    </xf>
    <xf numFmtId="0" fontId="16" fillId="0" borderId="32" xfId="0" applyNumberFormat="1" applyFont="1" applyBorder="1" applyAlignment="1">
      <alignment vertical="top" wrapText="1"/>
    </xf>
    <xf numFmtId="4" fontId="15" fillId="0" borderId="32" xfId="0" applyNumberFormat="1" applyFont="1" applyFill="1" applyBorder="1" applyAlignment="1">
      <alignment horizontal="center" vertical="top" wrapText="1"/>
    </xf>
    <xf numFmtId="0" fontId="16" fillId="0" borderId="32" xfId="0" applyNumberFormat="1" applyFont="1" applyBorder="1" applyAlignment="1">
      <alignment horizontal="right" vertical="top" wrapText="1"/>
    </xf>
    <xf numFmtId="2" fontId="16" fillId="0" borderId="32" xfId="0" applyNumberFormat="1" applyFont="1" applyFill="1" applyBorder="1" applyAlignment="1">
      <alignment horizontal="center" vertical="top" wrapText="1"/>
    </xf>
    <xf numFmtId="0" fontId="16" fillId="0" borderId="32" xfId="0" applyFont="1" applyFill="1" applyBorder="1" applyAlignment="1">
      <alignment vertical="top"/>
    </xf>
    <xf numFmtId="0" fontId="16" fillId="0" borderId="0" xfId="0" applyFont="1"/>
    <xf numFmtId="0" fontId="17" fillId="0" borderId="0" xfId="0" applyFont="1" applyAlignment="1">
      <alignment horizontal="center"/>
    </xf>
    <xf numFmtId="0" fontId="17" fillId="0" borderId="7" xfId="0" applyFont="1" applyBorder="1" applyAlignment="1">
      <alignment horizontal="center" vertical="top"/>
    </xf>
    <xf numFmtId="4" fontId="18" fillId="2" borderId="8" xfId="0" applyNumberFormat="1" applyFont="1" applyFill="1" applyBorder="1" applyAlignment="1" applyProtection="1">
      <alignment horizontal="center" vertical="top" wrapText="1"/>
      <protection locked="0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49" fontId="18" fillId="2" borderId="8" xfId="0" applyNumberFormat="1" applyFont="1" applyFill="1" applyBorder="1" applyAlignment="1" applyProtection="1">
      <alignment horizontal="left" vertical="top" wrapText="1"/>
      <protection locked="0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0" fontId="17" fillId="0" borderId="0" xfId="0" applyFont="1"/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7" borderId="32" xfId="0" applyNumberFormat="1" applyFont="1" applyFill="1" applyBorder="1" applyAlignment="1">
      <alignment horizontal="left" vertical="center" wrapText="1"/>
    </xf>
    <xf numFmtId="4" fontId="18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18" fillId="2" borderId="30" xfId="0" applyNumberFormat="1" applyFont="1" applyFill="1" applyBorder="1" applyAlignment="1" applyProtection="1">
      <alignment horizontal="left" vertical="top" wrapText="1"/>
      <protection locked="0"/>
    </xf>
    <xf numFmtId="4" fontId="17" fillId="5" borderId="31" xfId="0" applyNumberFormat="1" applyFont="1" applyFill="1" applyBorder="1" applyAlignment="1">
      <alignment horizontal="center" vertical="top" wrapText="1"/>
    </xf>
    <xf numFmtId="4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3" fontId="18" fillId="2" borderId="10" xfId="0" applyNumberFormat="1" applyFont="1" applyFill="1" applyBorder="1" applyAlignment="1" applyProtection="1">
      <alignment horizontal="center" vertical="top" wrapText="1"/>
      <protection locked="0"/>
    </xf>
    <xf numFmtId="4" fontId="15" fillId="0" borderId="9" xfId="0" applyNumberFormat="1" applyFont="1" applyFill="1" applyBorder="1" applyAlignment="1" applyProtection="1">
      <alignment horizontal="center" vertical="top" wrapText="1"/>
    </xf>
    <xf numFmtId="0" fontId="0" fillId="0" borderId="35" xfId="0" applyBorder="1" applyAlignment="1">
      <alignment horizontal="left" vertical="top" wrapText="1"/>
    </xf>
    <xf numFmtId="0" fontId="0" fillId="0" borderId="35" xfId="0" applyFont="1" applyBorder="1" applyAlignment="1">
      <alignment horizontal="left" vertical="center" wrapText="1"/>
    </xf>
    <xf numFmtId="0" fontId="19" fillId="0" borderId="35" xfId="0" applyFont="1" applyBorder="1" applyAlignment="1">
      <alignment horizontal="center" vertical="top" wrapText="1"/>
    </xf>
    <xf numFmtId="0" fontId="0" fillId="0" borderId="0" xfId="0" applyBorder="1" applyAlignment="1">
      <alignment horizontal="left" vertical="center" wrapText="1"/>
    </xf>
    <xf numFmtId="0" fontId="16" fillId="0" borderId="32" xfId="0" applyFont="1" applyBorder="1" applyAlignment="1">
      <alignment horizontal="left" vertical="top" wrapText="1"/>
    </xf>
    <xf numFmtId="3" fontId="16" fillId="0" borderId="32" xfId="0" applyNumberFormat="1" applyFont="1" applyBorder="1" applyAlignment="1">
      <alignment vertical="top" wrapText="1"/>
    </xf>
    <xf numFmtId="0" fontId="17" fillId="5" borderId="15" xfId="0" applyNumberFormat="1" applyFont="1" applyFill="1" applyBorder="1" applyAlignment="1">
      <alignment horizontal="left" vertical="top" wrapText="1"/>
    </xf>
    <xf numFmtId="0" fontId="12" fillId="2" borderId="32" xfId="0" applyNumberFormat="1" applyFont="1" applyFill="1" applyBorder="1" applyAlignment="1">
      <alignment horizontal="right" vertical="top" wrapText="1"/>
    </xf>
    <xf numFmtId="3" fontId="12" fillId="0" borderId="32" xfId="0" applyNumberFormat="1" applyFont="1" applyBorder="1" applyAlignment="1">
      <alignment vertical="center" wrapText="1"/>
    </xf>
    <xf numFmtId="3" fontId="13" fillId="0" borderId="32" xfId="0" applyNumberFormat="1" applyFont="1" applyBorder="1" applyAlignment="1">
      <alignment vertical="center" wrapText="1"/>
    </xf>
    <xf numFmtId="3" fontId="18" fillId="2" borderId="32" xfId="0" applyNumberFormat="1" applyFont="1" applyFill="1" applyBorder="1" applyAlignment="1" applyProtection="1">
      <alignment horizontal="center" vertical="top" wrapText="1"/>
      <protection locked="0"/>
    </xf>
    <xf numFmtId="4" fontId="18" fillId="5" borderId="32" xfId="0" applyNumberFormat="1" applyFont="1" applyFill="1" applyBorder="1" applyAlignment="1" applyProtection="1">
      <alignment horizontal="center" vertical="top" wrapText="1"/>
    </xf>
    <xf numFmtId="0" fontId="17" fillId="7" borderId="15" xfId="0" applyNumberFormat="1" applyFont="1" applyFill="1" applyBorder="1" applyAlignment="1">
      <alignment horizontal="left" vertical="top" wrapText="1"/>
    </xf>
    <xf numFmtId="3" fontId="12" fillId="0" borderId="32" xfId="0" applyNumberFormat="1" applyFont="1" applyFill="1" applyBorder="1"/>
    <xf numFmtId="0" fontId="4" fillId="0" borderId="44" xfId="0" applyFont="1" applyBorder="1" applyAlignment="1">
      <alignment horizontal="center" vertical="top"/>
    </xf>
    <xf numFmtId="0" fontId="0" fillId="0" borderId="32" xfId="0" applyNumberFormat="1" applyFont="1" applyFill="1" applyBorder="1" applyAlignment="1">
      <alignment vertical="top" wrapText="1"/>
    </xf>
    <xf numFmtId="0" fontId="17" fillId="5" borderId="44" xfId="0" applyFont="1" applyFill="1" applyBorder="1" applyAlignment="1">
      <alignment horizontal="center" vertical="top"/>
    </xf>
    <xf numFmtId="49" fontId="18" fillId="2" borderId="15" xfId="0" applyNumberFormat="1" applyFont="1" applyFill="1" applyBorder="1" applyAlignment="1" applyProtection="1">
      <alignment horizontal="left" vertical="top" wrapText="1"/>
      <protection locked="0"/>
    </xf>
    <xf numFmtId="49" fontId="18" fillId="2" borderId="43" xfId="0" applyNumberFormat="1" applyFont="1" applyFill="1" applyBorder="1" applyAlignment="1" applyProtection="1">
      <alignment horizontal="left" vertical="top" wrapText="1"/>
      <protection locked="0"/>
    </xf>
    <xf numFmtId="0" fontId="17" fillId="7" borderId="32" xfId="0" applyNumberFormat="1" applyFont="1" applyFill="1" applyBorder="1" applyAlignment="1">
      <alignment horizontal="left" vertical="top" wrapText="1"/>
    </xf>
    <xf numFmtId="2" fontId="17" fillId="7" borderId="32" xfId="0" applyNumberFormat="1" applyFont="1" applyFill="1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49" fontId="8" fillId="2" borderId="16" xfId="0" applyNumberFormat="1" applyFont="1" applyFill="1" applyBorder="1" applyAlignment="1" applyProtection="1">
      <alignment horizontal="left" vertical="top" wrapText="1"/>
      <protection locked="0"/>
    </xf>
    <xf numFmtId="0" fontId="12" fillId="2" borderId="32" xfId="0" applyFont="1" applyFill="1" applyBorder="1" applyAlignment="1">
      <alignment horizontal="center" vertical="center"/>
    </xf>
    <xf numFmtId="0" fontId="12" fillId="0" borderId="32" xfId="0" applyNumberFormat="1" applyFont="1" applyBorder="1" applyAlignment="1">
      <alignment horizontal="left" vertical="top" wrapText="1"/>
    </xf>
    <xf numFmtId="0" fontId="12" fillId="2" borderId="32" xfId="0" applyFont="1" applyFill="1" applyBorder="1" applyAlignment="1">
      <alignment horizontal="right" wrapText="1"/>
    </xf>
    <xf numFmtId="1" fontId="12" fillId="0" borderId="32" xfId="0" applyNumberFormat="1" applyFont="1" applyBorder="1" applyAlignment="1">
      <alignment horizontal="left" vertical="top" wrapText="1"/>
    </xf>
    <xf numFmtId="1" fontId="12" fillId="0" borderId="32" xfId="0" applyNumberFormat="1" applyFont="1" applyBorder="1" applyAlignment="1">
      <alignment horizontal="center" vertical="top"/>
    </xf>
    <xf numFmtId="0" fontId="12" fillId="0" borderId="32" xfId="0" applyNumberFormat="1" applyFont="1" applyBorder="1" applyAlignment="1">
      <alignment horizontal="left" vertical="top" wrapText="1" indent="2"/>
    </xf>
    <xf numFmtId="0" fontId="21" fillId="0" borderId="32" xfId="1" applyFont="1" applyBorder="1" applyAlignment="1">
      <alignment horizontal="center" vertical="center" wrapText="1"/>
    </xf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2" xfId="0" applyNumberFormat="1" applyFont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/>
    </xf>
    <xf numFmtId="0" fontId="4" fillId="0" borderId="50" xfId="0" applyFont="1" applyBorder="1" applyAlignment="1">
      <alignment horizontal="center" vertical="top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2" xfId="0" applyNumberFormat="1" applyFont="1" applyBorder="1" applyAlignment="1">
      <alignment horizontal="left" vertical="top" wrapText="1"/>
    </xf>
    <xf numFmtId="3" fontId="18" fillId="2" borderId="8" xfId="0" applyNumberFormat="1" applyFont="1" applyFill="1" applyBorder="1" applyAlignment="1" applyProtection="1">
      <alignment horizontal="center" vertical="top" wrapText="1"/>
      <protection locked="0"/>
    </xf>
    <xf numFmtId="3" fontId="18" fillId="2" borderId="30" xfId="0" applyNumberFormat="1" applyFont="1" applyFill="1" applyBorder="1" applyAlignment="1" applyProtection="1">
      <alignment horizontal="center" vertical="top" wrapText="1"/>
      <protection locked="0"/>
    </xf>
    <xf numFmtId="4" fontId="18" fillId="5" borderId="9" xfId="0" applyNumberFormat="1" applyFont="1" applyFill="1" applyBorder="1" applyAlignment="1" applyProtection="1">
      <alignment horizontal="center" vertical="top" wrapText="1"/>
    </xf>
    <xf numFmtId="0" fontId="17" fillId="5" borderId="7" xfId="0" applyFont="1" applyFill="1" applyBorder="1" applyAlignment="1">
      <alignment horizontal="center" vertical="top"/>
    </xf>
    <xf numFmtId="3" fontId="17" fillId="5" borderId="8" xfId="0" applyNumberFormat="1" applyFont="1" applyFill="1" applyBorder="1" applyAlignment="1">
      <alignment horizontal="center" vertical="top" wrapText="1"/>
    </xf>
    <xf numFmtId="4" fontId="17" fillId="5" borderId="8" xfId="0" applyNumberFormat="1" applyFont="1" applyFill="1" applyBorder="1" applyAlignment="1">
      <alignment horizontal="center" vertical="top" wrapText="1"/>
    </xf>
    <xf numFmtId="4" fontId="17" fillId="5" borderId="9" xfId="0" applyNumberFormat="1" applyFont="1" applyFill="1" applyBorder="1" applyAlignment="1">
      <alignment horizontal="center" vertical="top" wrapText="1"/>
    </xf>
    <xf numFmtId="4" fontId="18" fillId="2" borderId="15" xfId="0" applyNumberFormat="1" applyFont="1" applyFill="1" applyBorder="1" applyAlignment="1" applyProtection="1">
      <alignment horizontal="center" vertical="top" wrapText="1"/>
      <protection locked="0"/>
    </xf>
    <xf numFmtId="0" fontId="16" fillId="0" borderId="32" xfId="0" applyNumberFormat="1" applyFont="1" applyBorder="1" applyAlignment="1">
      <alignment horizontal="left" vertical="top" wrapText="1"/>
    </xf>
    <xf numFmtId="0" fontId="16" fillId="7" borderId="32" xfId="0" applyNumberFormat="1" applyFont="1" applyFill="1" applyBorder="1" applyAlignment="1">
      <alignment horizontal="left" vertical="center" wrapText="1"/>
    </xf>
    <xf numFmtId="4" fontId="17" fillId="5" borderId="31" xfId="0" applyNumberFormat="1" applyFont="1" applyFill="1" applyBorder="1" applyAlignment="1">
      <alignment horizontal="center" vertical="top" wrapText="1"/>
    </xf>
    <xf numFmtId="0" fontId="16" fillId="0" borderId="32" xfId="0" applyNumberFormat="1" applyFont="1" applyBorder="1" applyAlignment="1">
      <alignment horizontal="center" vertical="top" wrapText="1"/>
    </xf>
    <xf numFmtId="0" fontId="17" fillId="5" borderId="15" xfId="0" applyNumberFormat="1" applyFont="1" applyFill="1" applyBorder="1" applyAlignment="1">
      <alignment horizontal="left" vertical="top" wrapText="1"/>
    </xf>
    <xf numFmtId="0" fontId="12" fillId="2" borderId="32" xfId="0" applyNumberFormat="1" applyFont="1" applyFill="1" applyBorder="1" applyAlignment="1">
      <alignment horizontal="right" vertical="top" wrapText="1"/>
    </xf>
    <xf numFmtId="0" fontId="17" fillId="7" borderId="15" xfId="0" applyNumberFormat="1" applyFont="1" applyFill="1" applyBorder="1" applyAlignment="1">
      <alignment horizontal="left" vertical="top" wrapText="1"/>
    </xf>
    <xf numFmtId="0" fontId="4" fillId="0" borderId="44" xfId="0" applyFont="1" applyBorder="1" applyAlignment="1">
      <alignment horizontal="center" vertical="top"/>
    </xf>
    <xf numFmtId="0" fontId="0" fillId="0" borderId="32" xfId="0" applyNumberFormat="1" applyFont="1" applyFill="1" applyBorder="1" applyAlignment="1">
      <alignment vertical="top" wrapText="1"/>
    </xf>
    <xf numFmtId="0" fontId="17" fillId="5" borderId="44" xfId="0" applyFont="1" applyFill="1" applyBorder="1" applyAlignment="1">
      <alignment horizontal="center" vertical="top"/>
    </xf>
    <xf numFmtId="0" fontId="17" fillId="7" borderId="32" xfId="0" applyNumberFormat="1" applyFont="1" applyFill="1" applyBorder="1" applyAlignment="1">
      <alignment horizontal="left" vertical="top" wrapText="1"/>
    </xf>
    <xf numFmtId="2" fontId="17" fillId="7" borderId="32" xfId="0" applyNumberFormat="1" applyFont="1" applyFill="1" applyBorder="1" applyAlignment="1">
      <alignment horizontal="left" vertical="top" wrapText="1"/>
    </xf>
    <xf numFmtId="0" fontId="17" fillId="0" borderId="32" xfId="0" applyFont="1" applyBorder="1" applyAlignment="1">
      <alignment horizontal="center" vertical="top"/>
    </xf>
    <xf numFmtId="0" fontId="18" fillId="2" borderId="32" xfId="0" applyNumberFormat="1" applyFont="1" applyFill="1" applyBorder="1" applyAlignment="1" applyProtection="1">
      <alignment horizontal="center" vertical="top" wrapText="1"/>
      <protection locked="0"/>
    </xf>
    <xf numFmtId="4" fontId="18" fillId="0" borderId="8" xfId="0" applyNumberFormat="1" applyFont="1" applyFill="1" applyBorder="1" applyAlignment="1" applyProtection="1">
      <alignment horizontal="center" vertical="top" wrapText="1"/>
      <protection locked="0"/>
    </xf>
    <xf numFmtId="4" fontId="18" fillId="0" borderId="30" xfId="0" applyNumberFormat="1" applyFont="1" applyFill="1" applyBorder="1" applyAlignment="1" applyProtection="1">
      <alignment horizontal="center" vertical="top" wrapText="1"/>
      <protection locked="0"/>
    </xf>
    <xf numFmtId="0" fontId="13" fillId="0" borderId="32" xfId="0" applyNumberFormat="1" applyFont="1" applyFill="1" applyBorder="1" applyAlignment="1">
      <alignment vertical="center" wrapText="1"/>
    </xf>
    <xf numFmtId="4" fontId="18" fillId="0" borderId="32" xfId="0" applyNumberFormat="1" applyFont="1" applyFill="1" applyBorder="1" applyAlignment="1" applyProtection="1">
      <alignment horizontal="center" vertical="top" wrapText="1"/>
      <protection locked="0"/>
    </xf>
    <xf numFmtId="4" fontId="12" fillId="2" borderId="32" xfId="0" applyNumberFormat="1" applyFont="1" applyFill="1" applyBorder="1" applyAlignment="1">
      <alignment horizontal="right" vertical="top" wrapText="1"/>
    </xf>
    <xf numFmtId="0" fontId="14" fillId="0" borderId="32" xfId="1" applyFont="1" applyBorder="1" applyAlignment="1">
      <alignment horizontal="center" vertical="center"/>
    </xf>
    <xf numFmtId="0" fontId="23" fillId="0" borderId="33" xfId="1" applyNumberFormat="1" applyFont="1" applyBorder="1" applyAlignment="1">
      <alignment horizontal="left" vertical="center" wrapText="1"/>
    </xf>
    <xf numFmtId="0" fontId="16" fillId="0" borderId="33" xfId="1" applyFont="1" applyBorder="1" applyAlignment="1">
      <alignment horizontal="center" vertical="center" wrapText="1"/>
    </xf>
    <xf numFmtId="0" fontId="21" fillId="0" borderId="32" xfId="1" applyFont="1" applyBorder="1" applyAlignment="1">
      <alignment horizontal="center" vertical="center" wrapText="1"/>
    </xf>
    <xf numFmtId="0" fontId="23" fillId="2" borderId="32" xfId="1" applyNumberFormat="1" applyFont="1" applyFill="1" applyBorder="1" applyAlignment="1">
      <alignment horizontal="left" vertical="center" wrapText="1"/>
    </xf>
    <xf numFmtId="4" fontId="14" fillId="0" borderId="35" xfId="1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0" fontId="11" fillId="6" borderId="33" xfId="0" applyNumberFormat="1" applyFont="1" applyFill="1" applyBorder="1" applyAlignment="1">
      <alignment horizontal="center" vertical="top" wrapText="1"/>
    </xf>
    <xf numFmtId="0" fontId="11" fillId="6" borderId="34" xfId="0" applyNumberFormat="1" applyFont="1" applyFill="1" applyBorder="1" applyAlignment="1">
      <alignment horizontal="center" vertical="top" wrapText="1"/>
    </xf>
    <xf numFmtId="0" fontId="11" fillId="6" borderId="35" xfId="0" applyNumberFormat="1" applyFont="1" applyFill="1" applyBorder="1" applyAlignment="1">
      <alignment horizontal="center" vertical="top" wrapText="1"/>
    </xf>
    <xf numFmtId="0" fontId="13" fillId="0" borderId="33" xfId="0" applyNumberFormat="1" applyFont="1" applyBorder="1" applyAlignment="1">
      <alignment horizontal="left" vertical="top" wrapText="1"/>
    </xf>
    <xf numFmtId="0" fontId="0" fillId="0" borderId="35" xfId="0" applyBorder="1" applyAlignment="1">
      <alignment horizontal="left" vertical="top" wrapText="1"/>
    </xf>
    <xf numFmtId="0" fontId="15" fillId="0" borderId="41" xfId="0" applyNumberFormat="1" applyFont="1" applyBorder="1" applyAlignment="1">
      <alignment horizontal="left" vertical="center" wrapText="1"/>
    </xf>
    <xf numFmtId="0" fontId="0" fillId="0" borderId="35" xfId="0" applyFont="1" applyBorder="1" applyAlignment="1">
      <alignment horizontal="left" vertical="center" wrapText="1"/>
    </xf>
    <xf numFmtId="0" fontId="11" fillId="6" borderId="33" xfId="0" applyNumberFormat="1" applyFont="1" applyFill="1" applyBorder="1" applyAlignment="1">
      <alignment horizontal="center" vertical="center" wrapText="1"/>
    </xf>
    <xf numFmtId="0" fontId="11" fillId="6" borderId="34" xfId="0" applyNumberFormat="1" applyFont="1" applyFill="1" applyBorder="1" applyAlignment="1">
      <alignment horizontal="center" vertical="center" wrapText="1"/>
    </xf>
    <xf numFmtId="0" fontId="11" fillId="6" borderId="35" xfId="0" applyNumberFormat="1" applyFont="1" applyFill="1" applyBorder="1" applyAlignment="1">
      <alignment horizontal="center" vertical="center" wrapText="1"/>
    </xf>
    <xf numFmtId="0" fontId="15" fillId="0" borderId="34" xfId="0" applyNumberFormat="1" applyFont="1" applyBorder="1" applyAlignment="1">
      <alignment horizontal="left" vertical="center" wrapText="1"/>
    </xf>
    <xf numFmtId="4" fontId="8" fillId="4" borderId="22" xfId="0" applyNumberFormat="1" applyFont="1" applyFill="1" applyBorder="1" applyAlignment="1" applyProtection="1">
      <alignment horizontal="right" vertical="top" wrapText="1"/>
    </xf>
    <xf numFmtId="4" fontId="8" fillId="4" borderId="23" xfId="0" applyNumberFormat="1" applyFont="1" applyFill="1" applyBorder="1" applyAlignment="1" applyProtection="1">
      <alignment horizontal="right" vertical="top" wrapText="1"/>
    </xf>
    <xf numFmtId="4" fontId="8" fillId="4" borderId="16" xfId="0" applyNumberFormat="1" applyFont="1" applyFill="1" applyBorder="1" applyAlignment="1" applyProtection="1">
      <alignment horizontal="right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4" fontId="8" fillId="4" borderId="21" xfId="0" applyNumberFormat="1" applyFont="1" applyFill="1" applyBorder="1" applyAlignment="1" applyProtection="1">
      <alignment horizontal="right" vertical="top" wrapText="1"/>
    </xf>
    <xf numFmtId="4" fontId="8" fillId="4" borderId="20" xfId="0" applyNumberFormat="1" applyFont="1" applyFill="1" applyBorder="1" applyAlignment="1" applyProtection="1">
      <alignment horizontal="right" vertical="top" wrapText="1"/>
    </xf>
    <xf numFmtId="4" fontId="8" fillId="4" borderId="47" xfId="0" applyNumberFormat="1" applyFont="1" applyFill="1" applyBorder="1" applyAlignment="1" applyProtection="1">
      <alignment horizontal="right" vertical="top" wrapText="1"/>
    </xf>
    <xf numFmtId="0" fontId="11" fillId="6" borderId="28" xfId="0" applyNumberFormat="1" applyFont="1" applyFill="1" applyBorder="1" applyAlignment="1">
      <alignment horizontal="center" vertical="center" wrapText="1"/>
    </xf>
    <xf numFmtId="0" fontId="11" fillId="6" borderId="29" xfId="0" applyNumberFormat="1" applyFont="1" applyFill="1" applyBorder="1" applyAlignment="1">
      <alignment horizontal="center" vertical="center" wrapText="1"/>
    </xf>
    <xf numFmtId="0" fontId="11" fillId="6" borderId="36" xfId="0" applyNumberFormat="1" applyFont="1" applyFill="1" applyBorder="1" applyAlignment="1">
      <alignment horizontal="center" vertical="top" wrapText="1"/>
    </xf>
    <xf numFmtId="0" fontId="15" fillId="0" borderId="36" xfId="0" applyNumberFormat="1" applyFont="1" applyBorder="1" applyAlignment="1">
      <alignment horizontal="center" vertical="top" wrapText="1"/>
    </xf>
    <xf numFmtId="0" fontId="19" fillId="0" borderId="35" xfId="0" applyFont="1" applyBorder="1" applyAlignment="1">
      <alignment horizontal="center" vertical="top" wrapText="1"/>
    </xf>
    <xf numFmtId="0" fontId="11" fillId="6" borderId="36" xfId="0" applyNumberFormat="1" applyFont="1" applyFill="1" applyBorder="1" applyAlignment="1">
      <alignment horizontal="center" vertical="center" wrapText="1"/>
    </xf>
    <xf numFmtId="0" fontId="11" fillId="6" borderId="38" xfId="0" applyNumberFormat="1" applyFont="1" applyFill="1" applyBorder="1" applyAlignment="1">
      <alignment horizontal="center" vertical="center" wrapText="1"/>
    </xf>
    <xf numFmtId="0" fontId="11" fillId="6" borderId="46" xfId="0" applyNumberFormat="1" applyFont="1" applyFill="1" applyBorder="1" applyAlignment="1">
      <alignment horizontal="center" vertical="center" wrapText="1"/>
    </xf>
    <xf numFmtId="0" fontId="13" fillId="0" borderId="39" xfId="0" applyNumberFormat="1" applyFont="1" applyBorder="1" applyAlignment="1">
      <alignment horizontal="left" vertical="center" wrapText="1"/>
    </xf>
    <xf numFmtId="0" fontId="0" fillId="0" borderId="40" xfId="0" applyBorder="1" applyAlignment="1">
      <alignment horizontal="left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4" fontId="9" fillId="4" borderId="11" xfId="0" applyNumberFormat="1" applyFont="1" applyFill="1" applyBorder="1" applyAlignment="1" applyProtection="1">
      <alignment horizontal="right" vertical="center" wrapText="1"/>
    </xf>
    <xf numFmtId="4" fontId="9" fillId="4" borderId="45" xfId="0" applyNumberFormat="1" applyFont="1" applyFill="1" applyBorder="1" applyAlignment="1" applyProtection="1">
      <alignment horizontal="right" vertical="center" wrapText="1"/>
    </xf>
    <xf numFmtId="4" fontId="9" fillId="4" borderId="12" xfId="0" applyNumberFormat="1" applyFont="1" applyFill="1" applyBorder="1" applyAlignment="1" applyProtection="1">
      <alignment horizontal="right" vertical="center" wrapText="1"/>
    </xf>
    <xf numFmtId="4" fontId="9" fillId="4" borderId="13" xfId="0" applyNumberFormat="1" applyFont="1" applyFill="1" applyBorder="1" applyAlignment="1" applyProtection="1">
      <alignment horizontal="right" vertical="center" wrapText="1"/>
    </xf>
    <xf numFmtId="0" fontId="3" fillId="0" borderId="0" xfId="0" applyFont="1" applyBorder="1" applyAlignment="1">
      <alignment horizontal="center" vertical="center"/>
    </xf>
    <xf numFmtId="4" fontId="9" fillId="4" borderId="48" xfId="0" applyNumberFormat="1" applyFont="1" applyFill="1" applyBorder="1" applyAlignment="1" applyProtection="1">
      <alignment horizontal="right" vertical="center" wrapText="1"/>
    </xf>
    <xf numFmtId="4" fontId="9" fillId="4" borderId="49" xfId="0" applyNumberFormat="1" applyFont="1" applyFill="1" applyBorder="1" applyAlignment="1" applyProtection="1">
      <alignment horizontal="right" vertical="center" wrapText="1"/>
    </xf>
    <xf numFmtId="0" fontId="24" fillId="0" borderId="0" xfId="0" applyFont="1" applyBorder="1" applyAlignment="1">
      <alignment horizontal="left" vertical="top" wrapText="1"/>
    </xf>
    <xf numFmtId="0" fontId="24" fillId="0" borderId="0" xfId="0" applyFont="1" applyAlignment="1">
      <alignment horizontal="left"/>
    </xf>
    <xf numFmtId="0" fontId="20" fillId="2" borderId="1" xfId="0" applyFont="1" applyFill="1" applyBorder="1" applyAlignment="1">
      <alignment horizontal="justify" vertical="top" wrapText="1"/>
    </xf>
    <xf numFmtId="0" fontId="7" fillId="2" borderId="20" xfId="0" applyFont="1" applyFill="1" applyBorder="1" applyAlignment="1">
      <alignment horizontal="justify" vertical="center" wrapText="1"/>
    </xf>
    <xf numFmtId="0" fontId="7" fillId="2" borderId="25" xfId="0" applyFont="1" applyFill="1" applyBorder="1" applyAlignment="1">
      <alignment horizontal="justify" vertical="center" wrapText="1"/>
    </xf>
    <xf numFmtId="0" fontId="25" fillId="0" borderId="0" xfId="0" applyFont="1" applyAlignment="1">
      <alignment horizontal="center" vertical="top" wrapText="1"/>
    </xf>
    <xf numFmtId="0" fontId="25" fillId="0" borderId="0" xfId="0" applyFont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8-&#1056;&#1059;&#1057;&#1043;&#1048;&#1044;&#1056;&#1054;/&#1040;&#1083;&#1100;&#1073;&#1086;&#1084;%20&#1090;&#1080;&#1087;&#1086;&#1074;&#1099;&#1093;%20&#1092;&#1086;&#1088;&#1084;%20&#1087;&#1086;%20&#1080;&#1079;&#1084;%20223-&#1060;&#1047;/&#1040;&#1083;&#1100;&#1073;&#1086;&#1084;%20&#1090;&#1080;&#1087;&#1086;&#1074;&#1099;&#1093;%20&#1092;&#1086;&#1088;&#1084;%20&#1082;%2001.07.2018/&#1055;&#1088;&#1080;&#1083;&#1086;&#1078;&#1077;&#1085;&#1080;&#1077;%20&#1082;%20&#1044;&#1086;&#1047;_&#1057;&#1090;&#1088;&#1091;&#1082;&#1090;&#1091;&#1088;&#1072;%20&#1053;&#1052;&#106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П925"/>
    </sheetNames>
    <sheetDataSet>
      <sheetData sheetId="0">
        <row r="7">
          <cell r="B7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25"/>
  <sheetViews>
    <sheetView tabSelected="1" topLeftCell="A214" zoomScaleNormal="100" workbookViewId="0">
      <selection activeCell="K230" sqref="K230"/>
    </sheetView>
  </sheetViews>
  <sheetFormatPr defaultRowHeight="15" x14ac:dyDescent="0.25"/>
  <cols>
    <col min="1" max="1" width="4.5703125" customWidth="1"/>
    <col min="2" max="2" width="6.42578125" customWidth="1"/>
    <col min="3" max="4" width="31.85546875" customWidth="1"/>
    <col min="5" max="5" width="7.140625" customWidth="1"/>
    <col min="6" max="6" width="11.42578125" customWidth="1"/>
    <col min="7" max="7" width="14.5703125" customWidth="1"/>
    <col min="8" max="8" width="22.85546875" customWidth="1"/>
    <col min="11" max="11" width="27.140625" customWidth="1"/>
    <col min="12" max="12" width="21.28515625" customWidth="1"/>
    <col min="13" max="13" width="7.28515625" customWidth="1"/>
    <col min="14" max="14" width="15" customWidth="1"/>
    <col min="15" max="15" width="13.85546875" customWidth="1"/>
    <col min="16" max="16" width="8.7109375" customWidth="1"/>
    <col min="17" max="17" width="22.7109375" customWidth="1"/>
  </cols>
  <sheetData>
    <row r="1" spans="1:27" ht="34.5" customHeight="1" x14ac:dyDescent="0.25">
      <c r="B1" s="170" t="s">
        <v>393</v>
      </c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4"/>
      <c r="S1" s="4"/>
      <c r="T1" s="4"/>
      <c r="U1" s="4"/>
      <c r="V1" s="4"/>
      <c r="W1" s="4"/>
      <c r="X1" s="4"/>
      <c r="Y1" s="4"/>
      <c r="Z1" s="4"/>
      <c r="AA1" s="4"/>
    </row>
    <row r="2" spans="1:27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30" customHeight="1" thickBot="1" x14ac:dyDescent="0.3">
      <c r="B3" s="163" t="s">
        <v>22</v>
      </c>
      <c r="C3" s="164"/>
      <c r="D3" s="164"/>
      <c r="E3" s="164"/>
      <c r="F3" s="146"/>
      <c r="G3" s="130">
        <v>7236592.8600000003</v>
      </c>
      <c r="H3" s="16" t="s">
        <v>2</v>
      </c>
      <c r="I3" s="1"/>
      <c r="J3" s="163" t="s">
        <v>394</v>
      </c>
      <c r="K3" s="164"/>
      <c r="L3" s="164"/>
      <c r="M3" s="164"/>
      <c r="N3" s="164"/>
      <c r="O3" s="164"/>
      <c r="P3" s="164"/>
      <c r="Q3" s="164"/>
      <c r="R3" s="165"/>
      <c r="S3" s="1"/>
      <c r="T3" s="1"/>
      <c r="U3" s="1"/>
      <c r="V3" s="1"/>
      <c r="W3" s="1"/>
      <c r="X3" s="1"/>
      <c r="Y3" s="1"/>
      <c r="Z3" s="1"/>
      <c r="AA3" s="1"/>
    </row>
    <row r="4" spans="1:27" ht="28.5" customHeight="1" x14ac:dyDescent="0.25">
      <c r="B4" s="175"/>
      <c r="C4" s="175"/>
      <c r="D4" s="175"/>
      <c r="E4" s="175"/>
      <c r="F4" s="175"/>
      <c r="G4" s="175"/>
      <c r="H4" s="175"/>
      <c r="I4" s="1"/>
      <c r="J4" s="173" t="s">
        <v>395</v>
      </c>
      <c r="K4" s="173"/>
      <c r="L4" s="173"/>
      <c r="M4" s="17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4.25" customHeight="1" x14ac:dyDescent="0.25">
      <c r="B5" s="1"/>
      <c r="C5" s="1"/>
      <c r="D5" s="1"/>
      <c r="E5" s="1"/>
      <c r="F5" s="1"/>
      <c r="G5" s="1"/>
      <c r="H5" s="1"/>
      <c r="I5" s="1"/>
      <c r="J5" s="174" t="s">
        <v>396</v>
      </c>
      <c r="K5" s="174"/>
      <c r="L5" s="174"/>
      <c r="M5" s="174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5.75" thickBot="1" x14ac:dyDescent="0.3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32.25" customHeight="1" thickBot="1" x14ac:dyDescent="0.3">
      <c r="B7" s="145" t="s">
        <v>11</v>
      </c>
      <c r="C7" s="146"/>
      <c r="D7" s="146"/>
      <c r="E7" s="147"/>
      <c r="F7" s="147"/>
      <c r="G7" s="148"/>
      <c r="H7" s="149"/>
      <c r="I7" s="5"/>
      <c r="J7" s="163" t="s">
        <v>3</v>
      </c>
      <c r="K7" s="164"/>
      <c r="L7" s="164"/>
      <c r="M7" s="164"/>
      <c r="N7" s="164"/>
      <c r="O7" s="164"/>
      <c r="P7" s="164"/>
      <c r="Q7" s="165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14.75" x14ac:dyDescent="0.25">
      <c r="B8" s="7" t="s">
        <v>4</v>
      </c>
      <c r="C8" s="8" t="s">
        <v>0</v>
      </c>
      <c r="D8" s="8" t="s">
        <v>31</v>
      </c>
      <c r="E8" s="8" t="s">
        <v>8</v>
      </c>
      <c r="F8" s="9" t="s">
        <v>9</v>
      </c>
      <c r="G8" s="9" t="s">
        <v>5</v>
      </c>
      <c r="H8" s="10" t="s">
        <v>10</v>
      </c>
      <c r="I8" s="1"/>
      <c r="J8" s="7" t="s">
        <v>4</v>
      </c>
      <c r="K8" s="8" t="s">
        <v>1</v>
      </c>
      <c r="L8" s="9" t="s">
        <v>13</v>
      </c>
      <c r="M8" s="8" t="s">
        <v>8</v>
      </c>
      <c r="N8" s="9" t="s">
        <v>9</v>
      </c>
      <c r="O8" s="9" t="s">
        <v>14</v>
      </c>
      <c r="P8" s="9" t="s">
        <v>5</v>
      </c>
      <c r="Q8" s="10" t="s">
        <v>15</v>
      </c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s="19" customFormat="1" ht="17.25" customHeight="1" x14ac:dyDescent="0.25">
      <c r="A9" s="153" t="s">
        <v>17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4"/>
      <c r="M9" s="154"/>
      <c r="N9" s="154"/>
      <c r="O9" s="154"/>
    </row>
    <row r="10" spans="1:27" s="51" customFormat="1" ht="15" customHeight="1" x14ac:dyDescent="0.25">
      <c r="A10" s="41"/>
      <c r="B10" s="42">
        <v>1</v>
      </c>
      <c r="C10" s="32" t="s">
        <v>40</v>
      </c>
      <c r="D10" s="64" t="s">
        <v>41</v>
      </c>
      <c r="E10" s="52" t="s">
        <v>12</v>
      </c>
      <c r="F10" s="43">
        <v>877.78</v>
      </c>
      <c r="G10" s="89">
        <v>2</v>
      </c>
      <c r="H10" s="44">
        <f>G10*F10</f>
        <v>1755.56</v>
      </c>
      <c r="I10" s="45"/>
      <c r="J10" s="46">
        <v>1</v>
      </c>
      <c r="K10" s="66" t="str">
        <f>C10</f>
        <v>Болт гусеницы натяжной ДТ-75</v>
      </c>
      <c r="L10" s="47"/>
      <c r="M10" s="48" t="str">
        <f>E10</f>
        <v>шт.</v>
      </c>
      <c r="N10" s="49">
        <f>F10</f>
        <v>877.78</v>
      </c>
      <c r="O10" s="43"/>
      <c r="P10" s="48">
        <f>G10</f>
        <v>2</v>
      </c>
      <c r="Q10" s="50">
        <f>O10*P10</f>
        <v>0</v>
      </c>
      <c r="R10" s="45"/>
      <c r="S10" s="45"/>
      <c r="T10" s="45"/>
      <c r="U10" s="45"/>
      <c r="V10" s="45"/>
      <c r="W10" s="45"/>
      <c r="X10" s="45"/>
      <c r="Y10" s="45"/>
      <c r="Z10" s="45"/>
      <c r="AA10" s="45"/>
    </row>
    <row r="11" spans="1:27" s="51" customFormat="1" x14ac:dyDescent="0.25">
      <c r="A11" s="41"/>
      <c r="B11" s="42">
        <v>2</v>
      </c>
      <c r="C11" s="32" t="s">
        <v>42</v>
      </c>
      <c r="D11" s="64" t="s">
        <v>43</v>
      </c>
      <c r="E11" s="52" t="s">
        <v>12</v>
      </c>
      <c r="F11" s="43">
        <v>118.64</v>
      </c>
      <c r="G11" s="89">
        <v>40</v>
      </c>
      <c r="H11" s="44">
        <f t="shared" ref="H11:H59" si="0">G11*F11</f>
        <v>4745.6000000000004</v>
      </c>
      <c r="I11" s="45"/>
      <c r="J11" s="46">
        <v>2</v>
      </c>
      <c r="K11" s="66" t="str">
        <f t="shared" ref="K11:K58" si="1">C11</f>
        <v>Болт+ гайка ножа 3/4</v>
      </c>
      <c r="L11" s="47"/>
      <c r="M11" s="48" t="str">
        <f t="shared" ref="M11:M59" si="2">E11</f>
        <v>шт.</v>
      </c>
      <c r="N11" s="49">
        <f t="shared" ref="N11:N59" si="3">F11</f>
        <v>118.64</v>
      </c>
      <c r="O11" s="43"/>
      <c r="P11" s="48">
        <f t="shared" ref="P11:P59" si="4">G11</f>
        <v>40</v>
      </c>
      <c r="Q11" s="50">
        <f t="shared" ref="Q11:Q59" si="5">O11*P11</f>
        <v>0</v>
      </c>
      <c r="R11" s="45"/>
      <c r="S11" s="45"/>
      <c r="T11" s="45"/>
      <c r="U11" s="45"/>
      <c r="V11" s="45"/>
      <c r="W11" s="45"/>
      <c r="X11" s="45"/>
      <c r="Y11" s="45"/>
      <c r="Z11" s="45"/>
      <c r="AA11" s="45"/>
    </row>
    <row r="12" spans="1:27" s="51" customFormat="1" ht="30" x14ac:dyDescent="0.25">
      <c r="A12" s="41"/>
      <c r="B12" s="42">
        <v>3</v>
      </c>
      <c r="C12" s="32" t="s">
        <v>44</v>
      </c>
      <c r="D12" s="64" t="s">
        <v>45</v>
      </c>
      <c r="E12" s="52" t="s">
        <v>12</v>
      </c>
      <c r="F12" s="43">
        <v>90342.32</v>
      </c>
      <c r="G12" s="89">
        <v>2</v>
      </c>
      <c r="H12" s="44">
        <f t="shared" si="0"/>
        <v>180684.64</v>
      </c>
      <c r="I12" s="45"/>
      <c r="J12" s="46">
        <v>3</v>
      </c>
      <c r="K12" s="66" t="str">
        <f t="shared" si="1"/>
        <v>бортовая передача левая ГТ-СМ</v>
      </c>
      <c r="L12" s="47"/>
      <c r="M12" s="48" t="str">
        <f t="shared" si="2"/>
        <v>шт.</v>
      </c>
      <c r="N12" s="49">
        <f t="shared" si="3"/>
        <v>90342.32</v>
      </c>
      <c r="O12" s="43"/>
      <c r="P12" s="48">
        <f t="shared" si="4"/>
        <v>2</v>
      </c>
      <c r="Q12" s="50">
        <f t="shared" si="5"/>
        <v>0</v>
      </c>
      <c r="R12" s="45"/>
      <c r="S12" s="45"/>
      <c r="T12" s="45"/>
      <c r="U12" s="45"/>
      <c r="V12" s="45"/>
      <c r="W12" s="45"/>
      <c r="X12" s="45"/>
      <c r="Y12" s="45"/>
      <c r="Z12" s="45"/>
      <c r="AA12" s="45"/>
    </row>
    <row r="13" spans="1:27" s="51" customFormat="1" x14ac:dyDescent="0.25">
      <c r="A13" s="41"/>
      <c r="B13" s="42">
        <v>4</v>
      </c>
      <c r="C13" s="32" t="s">
        <v>46</v>
      </c>
      <c r="D13" s="64" t="s">
        <v>47</v>
      </c>
      <c r="E13" s="52" t="s">
        <v>12</v>
      </c>
      <c r="F13" s="43">
        <v>47710.45</v>
      </c>
      <c r="G13" s="89">
        <v>1</v>
      </c>
      <c r="H13" s="44">
        <f t="shared" si="0"/>
        <v>47710.45</v>
      </c>
      <c r="I13" s="45"/>
      <c r="J13" s="46">
        <v>4</v>
      </c>
      <c r="K13" s="66" t="str">
        <f t="shared" si="1"/>
        <v>Бур D360 Б-36А.00.000СБ</v>
      </c>
      <c r="L13" s="47"/>
      <c r="M13" s="48" t="str">
        <f t="shared" si="2"/>
        <v>шт.</v>
      </c>
      <c r="N13" s="49">
        <f t="shared" si="3"/>
        <v>47710.45</v>
      </c>
      <c r="O13" s="43"/>
      <c r="P13" s="48">
        <f t="shared" si="4"/>
        <v>1</v>
      </c>
      <c r="Q13" s="50">
        <f t="shared" si="5"/>
        <v>0</v>
      </c>
      <c r="R13" s="45"/>
      <c r="S13" s="45"/>
      <c r="T13" s="45"/>
      <c r="U13" s="45"/>
      <c r="V13" s="45"/>
      <c r="W13" s="45"/>
      <c r="X13" s="45"/>
      <c r="Y13" s="45"/>
      <c r="Z13" s="45"/>
      <c r="AA13" s="45"/>
    </row>
    <row r="14" spans="1:27" s="51" customFormat="1" x14ac:dyDescent="0.25">
      <c r="A14" s="41"/>
      <c r="B14" s="42">
        <v>5</v>
      </c>
      <c r="C14" s="32" t="s">
        <v>48</v>
      </c>
      <c r="D14" s="64" t="s">
        <v>49</v>
      </c>
      <c r="E14" s="52" t="s">
        <v>12</v>
      </c>
      <c r="F14" s="43">
        <v>36939.040000000001</v>
      </c>
      <c r="G14" s="89">
        <v>2</v>
      </c>
      <c r="H14" s="44">
        <f t="shared" si="0"/>
        <v>73878.080000000002</v>
      </c>
      <c r="I14" s="45"/>
      <c r="J14" s="46">
        <v>5</v>
      </c>
      <c r="K14" s="66" t="str">
        <f t="shared" si="1"/>
        <v>Бур Бл 360мм</v>
      </c>
      <c r="L14" s="47"/>
      <c r="M14" s="48" t="str">
        <f t="shared" si="2"/>
        <v>шт.</v>
      </c>
      <c r="N14" s="49">
        <f t="shared" si="3"/>
        <v>36939.040000000001</v>
      </c>
      <c r="O14" s="43"/>
      <c r="P14" s="48">
        <f t="shared" si="4"/>
        <v>2</v>
      </c>
      <c r="Q14" s="50">
        <f t="shared" si="5"/>
        <v>0</v>
      </c>
      <c r="R14" s="45"/>
      <c r="S14" s="45"/>
      <c r="T14" s="45"/>
      <c r="U14" s="45"/>
      <c r="V14" s="45"/>
      <c r="W14" s="45"/>
      <c r="X14" s="45"/>
      <c r="Y14" s="45"/>
      <c r="Z14" s="45"/>
      <c r="AA14" s="45"/>
    </row>
    <row r="15" spans="1:27" s="51" customFormat="1" x14ac:dyDescent="0.25">
      <c r="A15" s="41"/>
      <c r="B15" s="42">
        <v>6</v>
      </c>
      <c r="C15" s="32" t="s">
        <v>50</v>
      </c>
      <c r="D15" s="64" t="s">
        <v>51</v>
      </c>
      <c r="E15" s="52" t="s">
        <v>12</v>
      </c>
      <c r="F15" s="43">
        <v>48891.45</v>
      </c>
      <c r="G15" s="89">
        <v>1</v>
      </c>
      <c r="H15" s="44">
        <f t="shared" si="0"/>
        <v>48891.45</v>
      </c>
      <c r="I15" s="45"/>
      <c r="J15" s="46">
        <v>6</v>
      </c>
      <c r="K15" s="66" t="str">
        <f t="shared" si="1"/>
        <v>Бур лопастной Ф360</v>
      </c>
      <c r="L15" s="47"/>
      <c r="M15" s="48" t="str">
        <f t="shared" si="2"/>
        <v>шт.</v>
      </c>
      <c r="N15" s="49">
        <f t="shared" si="3"/>
        <v>48891.45</v>
      </c>
      <c r="O15" s="43"/>
      <c r="P15" s="48">
        <f t="shared" si="4"/>
        <v>1</v>
      </c>
      <c r="Q15" s="50">
        <f t="shared" si="5"/>
        <v>0</v>
      </c>
      <c r="R15" s="45"/>
      <c r="S15" s="45"/>
      <c r="T15" s="45"/>
      <c r="U15" s="45"/>
      <c r="V15" s="45"/>
      <c r="W15" s="45"/>
      <c r="X15" s="45"/>
      <c r="Y15" s="45"/>
      <c r="Z15" s="45"/>
      <c r="AA15" s="45"/>
    </row>
    <row r="16" spans="1:27" s="51" customFormat="1" x14ac:dyDescent="0.25">
      <c r="A16" s="41"/>
      <c r="B16" s="42">
        <v>7</v>
      </c>
      <c r="C16" s="32" t="s">
        <v>52</v>
      </c>
      <c r="D16" s="64" t="s">
        <v>53</v>
      </c>
      <c r="E16" s="52" t="s">
        <v>12</v>
      </c>
      <c r="F16" s="43">
        <v>5195.74</v>
      </c>
      <c r="G16" s="89">
        <v>1</v>
      </c>
      <c r="H16" s="44">
        <f t="shared" si="0"/>
        <v>5195.74</v>
      </c>
      <c r="I16" s="45"/>
      <c r="J16" s="46">
        <v>7</v>
      </c>
      <c r="K16" s="66" t="str">
        <f t="shared" si="1"/>
        <v>вал карданный левый ГТ-Т</v>
      </c>
      <c r="L16" s="47"/>
      <c r="M16" s="48" t="str">
        <f t="shared" si="2"/>
        <v>шт.</v>
      </c>
      <c r="N16" s="49">
        <f t="shared" si="3"/>
        <v>5195.74</v>
      </c>
      <c r="O16" s="43"/>
      <c r="P16" s="48">
        <f t="shared" si="4"/>
        <v>1</v>
      </c>
      <c r="Q16" s="50">
        <f t="shared" si="5"/>
        <v>0</v>
      </c>
      <c r="R16" s="45"/>
      <c r="S16" s="45"/>
      <c r="T16" s="45"/>
      <c r="U16" s="45"/>
      <c r="V16" s="45"/>
      <c r="W16" s="45"/>
      <c r="X16" s="45"/>
      <c r="Y16" s="45"/>
      <c r="Z16" s="45"/>
      <c r="AA16" s="45"/>
    </row>
    <row r="17" spans="1:27" s="51" customFormat="1" x14ac:dyDescent="0.25">
      <c r="A17" s="41"/>
      <c r="B17" s="42">
        <v>8</v>
      </c>
      <c r="C17" s="32" t="s">
        <v>54</v>
      </c>
      <c r="D17" s="64" t="s">
        <v>55</v>
      </c>
      <c r="E17" s="52" t="s">
        <v>12</v>
      </c>
      <c r="F17" s="43">
        <v>4482.08</v>
      </c>
      <c r="G17" s="89">
        <v>2</v>
      </c>
      <c r="H17" s="44">
        <f t="shared" si="0"/>
        <v>8964.16</v>
      </c>
      <c r="I17" s="45"/>
      <c r="J17" s="46">
        <v>8</v>
      </c>
      <c r="K17" s="66" t="str">
        <f t="shared" si="1"/>
        <v>Вал торсионный левый</v>
      </c>
      <c r="L17" s="47"/>
      <c r="M17" s="48" t="str">
        <f t="shared" si="2"/>
        <v>шт.</v>
      </c>
      <c r="N17" s="49">
        <f t="shared" si="3"/>
        <v>4482.08</v>
      </c>
      <c r="O17" s="43"/>
      <c r="P17" s="48">
        <f t="shared" si="4"/>
        <v>2</v>
      </c>
      <c r="Q17" s="50">
        <f t="shared" si="5"/>
        <v>0</v>
      </c>
      <c r="R17" s="45"/>
      <c r="S17" s="45"/>
      <c r="T17" s="45"/>
      <c r="U17" s="45"/>
      <c r="V17" s="45"/>
      <c r="W17" s="45"/>
      <c r="X17" s="45"/>
      <c r="Y17" s="45"/>
      <c r="Z17" s="45"/>
      <c r="AA17" s="45"/>
    </row>
    <row r="18" spans="1:27" s="51" customFormat="1" x14ac:dyDescent="0.25">
      <c r="A18" s="41"/>
      <c r="B18" s="42">
        <v>9</v>
      </c>
      <c r="C18" s="32" t="s">
        <v>56</v>
      </c>
      <c r="D18" s="64" t="s">
        <v>57</v>
      </c>
      <c r="E18" s="52" t="s">
        <v>12</v>
      </c>
      <c r="F18" s="43">
        <v>4554.0600000000004</v>
      </c>
      <c r="G18" s="89">
        <v>2</v>
      </c>
      <c r="H18" s="44">
        <f t="shared" si="0"/>
        <v>9108.1200000000008</v>
      </c>
      <c r="I18" s="45"/>
      <c r="J18" s="46">
        <v>9</v>
      </c>
      <c r="K18" s="66" t="str">
        <f t="shared" si="1"/>
        <v>вал торсионный левый ГТ-Т</v>
      </c>
      <c r="L18" s="47"/>
      <c r="M18" s="48" t="str">
        <f t="shared" si="2"/>
        <v>шт.</v>
      </c>
      <c r="N18" s="49">
        <f t="shared" si="3"/>
        <v>4554.0600000000004</v>
      </c>
      <c r="O18" s="43"/>
      <c r="P18" s="48">
        <f t="shared" si="4"/>
        <v>2</v>
      </c>
      <c r="Q18" s="50">
        <f t="shared" si="5"/>
        <v>0</v>
      </c>
      <c r="R18" s="45"/>
      <c r="S18" s="45"/>
      <c r="T18" s="45"/>
      <c r="U18" s="45"/>
      <c r="V18" s="45"/>
      <c r="W18" s="45"/>
      <c r="X18" s="45"/>
      <c r="Y18" s="45"/>
      <c r="Z18" s="45"/>
      <c r="AA18" s="45"/>
    </row>
    <row r="19" spans="1:27" s="51" customFormat="1" x14ac:dyDescent="0.25">
      <c r="A19" s="41"/>
      <c r="B19" s="42">
        <v>10</v>
      </c>
      <c r="C19" s="32" t="s">
        <v>58</v>
      </c>
      <c r="D19" s="64" t="s">
        <v>59</v>
      </c>
      <c r="E19" s="52" t="s">
        <v>12</v>
      </c>
      <c r="F19" s="43">
        <v>4482.08</v>
      </c>
      <c r="G19" s="89">
        <v>2</v>
      </c>
      <c r="H19" s="44">
        <f t="shared" si="0"/>
        <v>8964.16</v>
      </c>
      <c r="I19" s="45"/>
      <c r="J19" s="46">
        <v>10</v>
      </c>
      <c r="K19" s="66" t="str">
        <f t="shared" si="1"/>
        <v>Вал торсионный правый</v>
      </c>
      <c r="L19" s="47"/>
      <c r="M19" s="48" t="str">
        <f t="shared" si="2"/>
        <v>шт.</v>
      </c>
      <c r="N19" s="49">
        <f t="shared" si="3"/>
        <v>4482.08</v>
      </c>
      <c r="O19" s="43"/>
      <c r="P19" s="48">
        <f t="shared" si="4"/>
        <v>2</v>
      </c>
      <c r="Q19" s="50">
        <f t="shared" si="5"/>
        <v>0</v>
      </c>
      <c r="R19" s="45"/>
      <c r="S19" s="45"/>
      <c r="T19" s="45"/>
      <c r="U19" s="45"/>
      <c r="V19" s="45"/>
      <c r="W19" s="45"/>
      <c r="X19" s="45"/>
      <c r="Y19" s="45"/>
      <c r="Z19" s="45"/>
      <c r="AA19" s="45"/>
    </row>
    <row r="20" spans="1:27" s="51" customFormat="1" ht="30" x14ac:dyDescent="0.25">
      <c r="A20" s="41"/>
      <c r="B20" s="42">
        <v>11</v>
      </c>
      <c r="C20" s="32" t="s">
        <v>60</v>
      </c>
      <c r="D20" s="64" t="s">
        <v>61</v>
      </c>
      <c r="E20" s="52" t="s">
        <v>12</v>
      </c>
      <c r="F20" s="43">
        <v>6735.57</v>
      </c>
      <c r="G20" s="89">
        <v>2</v>
      </c>
      <c r="H20" s="44">
        <f t="shared" si="0"/>
        <v>13471.14</v>
      </c>
      <c r="I20" s="45"/>
      <c r="J20" s="46">
        <v>11</v>
      </c>
      <c r="K20" s="66" t="str">
        <f t="shared" si="1"/>
        <v>вал торсионный правый ГТ-Т</v>
      </c>
      <c r="L20" s="47"/>
      <c r="M20" s="48" t="str">
        <f t="shared" si="2"/>
        <v>шт.</v>
      </c>
      <c r="N20" s="49">
        <f t="shared" si="3"/>
        <v>6735.57</v>
      </c>
      <c r="O20" s="43"/>
      <c r="P20" s="48">
        <f t="shared" si="4"/>
        <v>2</v>
      </c>
      <c r="Q20" s="50">
        <f t="shared" si="5"/>
        <v>0</v>
      </c>
      <c r="R20" s="45"/>
      <c r="S20" s="45"/>
      <c r="T20" s="45"/>
      <c r="U20" s="45"/>
      <c r="V20" s="45"/>
      <c r="W20" s="45"/>
      <c r="X20" s="45"/>
      <c r="Y20" s="45"/>
      <c r="Z20" s="45"/>
      <c r="AA20" s="45"/>
    </row>
    <row r="21" spans="1:27" s="51" customFormat="1" ht="30" x14ac:dyDescent="0.25">
      <c r="A21" s="41"/>
      <c r="B21" s="42">
        <v>12</v>
      </c>
      <c r="C21" s="32" t="s">
        <v>62</v>
      </c>
      <c r="D21" s="64" t="s">
        <v>63</v>
      </c>
      <c r="E21" s="52" t="s">
        <v>12</v>
      </c>
      <c r="F21" s="43">
        <v>7110.24</v>
      </c>
      <c r="G21" s="89">
        <v>4</v>
      </c>
      <c r="H21" s="44">
        <f t="shared" si="0"/>
        <v>28440.959999999999</v>
      </c>
      <c r="I21" s="45"/>
      <c r="J21" s="46">
        <v>12</v>
      </c>
      <c r="K21" s="66" t="str">
        <f t="shared" si="1"/>
        <v>венец ведущего колеса ГТ-Т</v>
      </c>
      <c r="L21" s="47"/>
      <c r="M21" s="48" t="str">
        <f t="shared" si="2"/>
        <v>шт.</v>
      </c>
      <c r="N21" s="49">
        <f t="shared" si="3"/>
        <v>7110.24</v>
      </c>
      <c r="O21" s="43"/>
      <c r="P21" s="48">
        <f t="shared" si="4"/>
        <v>4</v>
      </c>
      <c r="Q21" s="50">
        <f t="shared" si="5"/>
        <v>0</v>
      </c>
      <c r="R21" s="45"/>
      <c r="S21" s="45"/>
      <c r="T21" s="45"/>
      <c r="U21" s="45"/>
      <c r="V21" s="45"/>
      <c r="W21" s="45"/>
      <c r="X21" s="45"/>
      <c r="Y21" s="45"/>
      <c r="Z21" s="45"/>
      <c r="AA21" s="45"/>
    </row>
    <row r="22" spans="1:27" s="51" customFormat="1" x14ac:dyDescent="0.25">
      <c r="A22" s="41"/>
      <c r="B22" s="42">
        <v>13</v>
      </c>
      <c r="C22" s="32" t="s">
        <v>64</v>
      </c>
      <c r="D22" s="64" t="s">
        <v>137</v>
      </c>
      <c r="E22" s="52" t="s">
        <v>12</v>
      </c>
      <c r="F22" s="43">
        <v>288.83999999999997</v>
      </c>
      <c r="G22" s="89">
        <v>24</v>
      </c>
      <c r="H22" s="44">
        <f t="shared" si="0"/>
        <v>6932.16</v>
      </c>
      <c r="I22" s="45"/>
      <c r="J22" s="46">
        <v>13</v>
      </c>
      <c r="K22" s="66" t="str">
        <f t="shared" si="1"/>
        <v>Вкладыш (текстолит)</v>
      </c>
      <c r="L22" s="47"/>
      <c r="M22" s="48" t="str">
        <f t="shared" si="2"/>
        <v>шт.</v>
      </c>
      <c r="N22" s="49">
        <f t="shared" si="3"/>
        <v>288.83999999999997</v>
      </c>
      <c r="O22" s="43"/>
      <c r="P22" s="48">
        <f t="shared" si="4"/>
        <v>24</v>
      </c>
      <c r="Q22" s="50">
        <f t="shared" si="5"/>
        <v>0</v>
      </c>
      <c r="R22" s="45"/>
      <c r="S22" s="45"/>
      <c r="T22" s="45"/>
      <c r="U22" s="45"/>
      <c r="V22" s="45"/>
      <c r="W22" s="45"/>
      <c r="X22" s="45"/>
      <c r="Y22" s="45"/>
      <c r="Z22" s="45"/>
      <c r="AA22" s="45"/>
    </row>
    <row r="23" spans="1:27" s="51" customFormat="1" x14ac:dyDescent="0.25">
      <c r="A23" s="41"/>
      <c r="B23" s="42">
        <v>14</v>
      </c>
      <c r="C23" s="32" t="s">
        <v>65</v>
      </c>
      <c r="D23" s="64" t="s">
        <v>66</v>
      </c>
      <c r="E23" s="52" t="s">
        <v>12</v>
      </c>
      <c r="F23" s="43">
        <v>100812.64</v>
      </c>
      <c r="G23" s="89">
        <v>1</v>
      </c>
      <c r="H23" s="44">
        <f t="shared" si="0"/>
        <v>100812.64</v>
      </c>
      <c r="I23" s="45"/>
      <c r="J23" s="46">
        <v>14</v>
      </c>
      <c r="K23" s="66" t="str">
        <f t="shared" si="1"/>
        <v>Вращатель</v>
      </c>
      <c r="L23" s="47"/>
      <c r="M23" s="48" t="str">
        <f t="shared" si="2"/>
        <v>шт.</v>
      </c>
      <c r="N23" s="49">
        <f t="shared" si="3"/>
        <v>100812.64</v>
      </c>
      <c r="O23" s="43"/>
      <c r="P23" s="48">
        <f t="shared" si="4"/>
        <v>1</v>
      </c>
      <c r="Q23" s="50">
        <f t="shared" si="5"/>
        <v>0</v>
      </c>
      <c r="R23" s="45"/>
      <c r="S23" s="45"/>
      <c r="T23" s="45"/>
      <c r="U23" s="45"/>
      <c r="V23" s="45"/>
      <c r="W23" s="45"/>
      <c r="X23" s="45"/>
      <c r="Y23" s="45"/>
      <c r="Z23" s="45"/>
      <c r="AA23" s="45"/>
    </row>
    <row r="24" spans="1:27" s="51" customFormat="1" ht="30" x14ac:dyDescent="0.25">
      <c r="A24" s="41"/>
      <c r="B24" s="42">
        <v>15</v>
      </c>
      <c r="C24" s="32" t="s">
        <v>67</v>
      </c>
      <c r="D24" s="64" t="s">
        <v>68</v>
      </c>
      <c r="E24" s="52" t="s">
        <v>12</v>
      </c>
      <c r="F24" s="43">
        <v>423.73</v>
      </c>
      <c r="G24" s="89">
        <v>10</v>
      </c>
      <c r="H24" s="44">
        <f t="shared" si="0"/>
        <v>4237.3</v>
      </c>
      <c r="I24" s="45"/>
      <c r="J24" s="46">
        <v>15</v>
      </c>
      <c r="K24" s="66" t="str">
        <f t="shared" si="1"/>
        <v>втулка внутренняя кронштейна подвески катка</v>
      </c>
      <c r="L24" s="47"/>
      <c r="M24" s="48" t="str">
        <f t="shared" si="2"/>
        <v>шт.</v>
      </c>
      <c r="N24" s="49">
        <f t="shared" si="3"/>
        <v>423.73</v>
      </c>
      <c r="O24" s="43"/>
      <c r="P24" s="48">
        <f t="shared" si="4"/>
        <v>10</v>
      </c>
      <c r="Q24" s="50">
        <f t="shared" si="5"/>
        <v>0</v>
      </c>
      <c r="R24" s="45"/>
      <c r="S24" s="45"/>
      <c r="T24" s="45"/>
      <c r="U24" s="45"/>
      <c r="V24" s="45"/>
      <c r="W24" s="45"/>
      <c r="X24" s="45"/>
      <c r="Y24" s="45"/>
      <c r="Z24" s="45"/>
      <c r="AA24" s="45"/>
    </row>
    <row r="25" spans="1:27" s="51" customFormat="1" ht="60" x14ac:dyDescent="0.25">
      <c r="A25" s="41"/>
      <c r="B25" s="42">
        <v>16</v>
      </c>
      <c r="C25" s="32" t="s">
        <v>69</v>
      </c>
      <c r="D25" s="64" t="s">
        <v>70</v>
      </c>
      <c r="E25" s="52" t="s">
        <v>12</v>
      </c>
      <c r="F25" s="43">
        <v>466.1</v>
      </c>
      <c r="G25" s="89">
        <v>2</v>
      </c>
      <c r="H25" s="44">
        <f t="shared" si="0"/>
        <v>932.2</v>
      </c>
      <c r="I25" s="45"/>
      <c r="J25" s="46">
        <v>16</v>
      </c>
      <c r="K25" s="66" t="str">
        <f t="shared" si="1"/>
        <v>втулка внутренняя кронштейна подвески направляющего колеса ГТ-СМ</v>
      </c>
      <c r="L25" s="47"/>
      <c r="M25" s="48" t="str">
        <f t="shared" si="2"/>
        <v>шт.</v>
      </c>
      <c r="N25" s="49">
        <f t="shared" si="3"/>
        <v>466.1</v>
      </c>
      <c r="O25" s="43"/>
      <c r="P25" s="48">
        <f t="shared" si="4"/>
        <v>2</v>
      </c>
      <c r="Q25" s="50">
        <f t="shared" si="5"/>
        <v>0</v>
      </c>
      <c r="R25" s="45"/>
      <c r="S25" s="45"/>
      <c r="T25" s="45"/>
      <c r="U25" s="45"/>
      <c r="V25" s="45"/>
      <c r="W25" s="45"/>
      <c r="X25" s="45"/>
      <c r="Y25" s="45"/>
      <c r="Z25" s="45"/>
      <c r="AA25" s="45"/>
    </row>
    <row r="26" spans="1:27" s="51" customFormat="1" ht="30" x14ac:dyDescent="0.25">
      <c r="A26" s="41"/>
      <c r="B26" s="42">
        <v>17</v>
      </c>
      <c r="C26" s="32" t="s">
        <v>71</v>
      </c>
      <c r="D26" s="64" t="s">
        <v>72</v>
      </c>
      <c r="E26" s="52" t="s">
        <v>12</v>
      </c>
      <c r="F26" s="43">
        <v>423.73</v>
      </c>
      <c r="G26" s="89">
        <v>10</v>
      </c>
      <c r="H26" s="44">
        <f t="shared" si="0"/>
        <v>4237.3</v>
      </c>
      <c r="I26" s="45"/>
      <c r="J26" s="46">
        <v>17</v>
      </c>
      <c r="K26" s="66" t="str">
        <f t="shared" si="1"/>
        <v>втулка наружная кронштейна подвески катка</v>
      </c>
      <c r="L26" s="47"/>
      <c r="M26" s="48" t="str">
        <f t="shared" si="2"/>
        <v>шт.</v>
      </c>
      <c r="N26" s="49">
        <f t="shared" si="3"/>
        <v>423.73</v>
      </c>
      <c r="O26" s="43"/>
      <c r="P26" s="48">
        <f t="shared" si="4"/>
        <v>10</v>
      </c>
      <c r="Q26" s="50">
        <f t="shared" si="5"/>
        <v>0</v>
      </c>
      <c r="R26" s="45"/>
      <c r="S26" s="45"/>
      <c r="T26" s="45"/>
      <c r="U26" s="45"/>
      <c r="V26" s="45"/>
      <c r="W26" s="45"/>
      <c r="X26" s="45"/>
      <c r="Y26" s="45"/>
      <c r="Z26" s="45"/>
      <c r="AA26" s="45"/>
    </row>
    <row r="27" spans="1:27" s="51" customFormat="1" ht="60" x14ac:dyDescent="0.25">
      <c r="A27" s="41"/>
      <c r="B27" s="42">
        <v>18</v>
      </c>
      <c r="C27" s="32" t="s">
        <v>73</v>
      </c>
      <c r="D27" s="64" t="s">
        <v>74</v>
      </c>
      <c r="E27" s="52" t="s">
        <v>12</v>
      </c>
      <c r="F27" s="43">
        <v>466.1</v>
      </c>
      <c r="G27" s="89">
        <v>2</v>
      </c>
      <c r="H27" s="44">
        <f t="shared" si="0"/>
        <v>932.2</v>
      </c>
      <c r="I27" s="45"/>
      <c r="J27" s="46">
        <v>18</v>
      </c>
      <c r="K27" s="66" t="str">
        <f t="shared" si="1"/>
        <v>втулка наружная кронштейна подвески направляющего колеса ГТ-СМ</v>
      </c>
      <c r="L27" s="47"/>
      <c r="M27" s="48" t="str">
        <f t="shared" si="2"/>
        <v>шт.</v>
      </c>
      <c r="N27" s="49">
        <f t="shared" si="3"/>
        <v>466.1</v>
      </c>
      <c r="O27" s="43"/>
      <c r="P27" s="48">
        <f t="shared" si="4"/>
        <v>2</v>
      </c>
      <c r="Q27" s="50">
        <f t="shared" si="5"/>
        <v>0</v>
      </c>
      <c r="R27" s="45"/>
      <c r="S27" s="45"/>
      <c r="T27" s="45"/>
      <c r="U27" s="45"/>
      <c r="V27" s="45"/>
      <c r="W27" s="45"/>
      <c r="X27" s="45"/>
      <c r="Y27" s="45"/>
      <c r="Z27" s="45"/>
      <c r="AA27" s="45"/>
    </row>
    <row r="28" spans="1:27" s="51" customFormat="1" ht="30" x14ac:dyDescent="0.25">
      <c r="A28" s="41"/>
      <c r="B28" s="42">
        <v>19</v>
      </c>
      <c r="C28" s="32" t="s">
        <v>75</v>
      </c>
      <c r="D28" s="64" t="s">
        <v>76</v>
      </c>
      <c r="E28" s="52" t="s">
        <v>12</v>
      </c>
      <c r="F28" s="43">
        <v>26464.18</v>
      </c>
      <c r="G28" s="89">
        <v>1</v>
      </c>
      <c r="H28" s="44">
        <f t="shared" si="0"/>
        <v>26464.18</v>
      </c>
      <c r="I28" s="45"/>
      <c r="J28" s="46">
        <v>19</v>
      </c>
      <c r="K28" s="66" t="str">
        <f t="shared" si="1"/>
        <v>Гидроцилиндр перекоса отвала Т-170</v>
      </c>
      <c r="L28" s="47"/>
      <c r="M28" s="48" t="str">
        <f t="shared" si="2"/>
        <v>шт.</v>
      </c>
      <c r="N28" s="49">
        <f t="shared" si="3"/>
        <v>26464.18</v>
      </c>
      <c r="O28" s="43"/>
      <c r="P28" s="48">
        <f t="shared" si="4"/>
        <v>1</v>
      </c>
      <c r="Q28" s="50">
        <f t="shared" si="5"/>
        <v>0</v>
      </c>
      <c r="R28" s="45"/>
      <c r="S28" s="45"/>
      <c r="T28" s="45"/>
      <c r="U28" s="45"/>
      <c r="V28" s="45"/>
      <c r="W28" s="45"/>
      <c r="X28" s="45"/>
      <c r="Y28" s="45"/>
      <c r="Z28" s="45"/>
      <c r="AA28" s="45"/>
    </row>
    <row r="29" spans="1:27" s="51" customFormat="1" ht="30" x14ac:dyDescent="0.25">
      <c r="A29" s="41"/>
      <c r="B29" s="42">
        <v>20</v>
      </c>
      <c r="C29" s="32" t="s">
        <v>77</v>
      </c>
      <c r="D29" s="64" t="s">
        <v>78</v>
      </c>
      <c r="E29" s="52" t="s">
        <v>392</v>
      </c>
      <c r="F29" s="43">
        <v>334655.92</v>
      </c>
      <c r="G29" s="89">
        <v>1</v>
      </c>
      <c r="H29" s="44">
        <f t="shared" si="0"/>
        <v>334655.92</v>
      </c>
      <c r="I29" s="45"/>
      <c r="J29" s="46">
        <v>20</v>
      </c>
      <c r="K29" s="66" t="str">
        <f t="shared" si="1"/>
        <v>гусеница в сборе (широкая) МТ-ЛБ</v>
      </c>
      <c r="L29" s="47"/>
      <c r="M29" s="48" t="str">
        <f t="shared" si="2"/>
        <v>к-т</v>
      </c>
      <c r="N29" s="49">
        <f t="shared" si="3"/>
        <v>334655.92</v>
      </c>
      <c r="O29" s="43"/>
      <c r="P29" s="48">
        <f t="shared" si="4"/>
        <v>1</v>
      </c>
      <c r="Q29" s="50">
        <f t="shared" si="5"/>
        <v>0</v>
      </c>
      <c r="R29" s="45"/>
      <c r="S29" s="45"/>
      <c r="T29" s="45"/>
      <c r="U29" s="45"/>
      <c r="V29" s="45"/>
      <c r="W29" s="45"/>
      <c r="X29" s="45"/>
      <c r="Y29" s="45"/>
      <c r="Z29" s="45"/>
      <c r="AA29" s="45"/>
    </row>
    <row r="30" spans="1:27" s="51" customFormat="1" x14ac:dyDescent="0.25">
      <c r="A30" s="41"/>
      <c r="B30" s="42">
        <v>21</v>
      </c>
      <c r="C30" s="32" t="s">
        <v>391</v>
      </c>
      <c r="D30" s="64" t="s">
        <v>79</v>
      </c>
      <c r="E30" s="52" t="s">
        <v>392</v>
      </c>
      <c r="F30" s="43">
        <v>126779.95</v>
      </c>
      <c r="G30" s="89">
        <v>3</v>
      </c>
      <c r="H30" s="44">
        <f t="shared" si="0"/>
        <v>380339.85</v>
      </c>
      <c r="I30" s="45"/>
      <c r="J30" s="46">
        <v>21</v>
      </c>
      <c r="K30" s="66" t="str">
        <f t="shared" si="1"/>
        <v>Гусеница в сборе ДТ-75</v>
      </c>
      <c r="L30" s="47"/>
      <c r="M30" s="48" t="str">
        <f t="shared" si="2"/>
        <v>к-т</v>
      </c>
      <c r="N30" s="49">
        <f t="shared" si="3"/>
        <v>126779.95</v>
      </c>
      <c r="O30" s="43"/>
      <c r="P30" s="48">
        <f t="shared" si="4"/>
        <v>3</v>
      </c>
      <c r="Q30" s="50">
        <f t="shared" si="5"/>
        <v>0</v>
      </c>
      <c r="R30" s="45"/>
      <c r="S30" s="45"/>
      <c r="T30" s="45"/>
      <c r="U30" s="45"/>
      <c r="V30" s="45"/>
      <c r="W30" s="45"/>
      <c r="X30" s="45"/>
      <c r="Y30" s="45"/>
      <c r="Z30" s="45"/>
      <c r="AA30" s="45"/>
    </row>
    <row r="31" spans="1:27" s="51" customFormat="1" x14ac:dyDescent="0.25">
      <c r="A31" s="41"/>
      <c r="B31" s="42">
        <v>22</v>
      </c>
      <c r="C31" s="32" t="s">
        <v>80</v>
      </c>
      <c r="D31" s="64" t="s">
        <v>81</v>
      </c>
      <c r="E31" s="52" t="s">
        <v>12</v>
      </c>
      <c r="F31" s="43">
        <v>3180.98</v>
      </c>
      <c r="G31" s="89">
        <v>18</v>
      </c>
      <c r="H31" s="44">
        <f t="shared" si="0"/>
        <v>57257.64</v>
      </c>
      <c r="I31" s="45"/>
      <c r="J31" s="46">
        <v>22</v>
      </c>
      <c r="K31" s="66" t="str">
        <f t="shared" si="1"/>
        <v>Забурник 300А</v>
      </c>
      <c r="L31" s="47"/>
      <c r="M31" s="48" t="str">
        <f t="shared" si="2"/>
        <v>шт.</v>
      </c>
      <c r="N31" s="49">
        <f t="shared" si="3"/>
        <v>3180.98</v>
      </c>
      <c r="O31" s="43"/>
      <c r="P31" s="48">
        <f t="shared" si="4"/>
        <v>18</v>
      </c>
      <c r="Q31" s="50">
        <f t="shared" si="5"/>
        <v>0</v>
      </c>
      <c r="R31" s="45"/>
      <c r="S31" s="45"/>
      <c r="T31" s="45"/>
      <c r="U31" s="45"/>
      <c r="V31" s="45"/>
      <c r="W31" s="45"/>
      <c r="X31" s="45"/>
      <c r="Y31" s="45"/>
      <c r="Z31" s="45"/>
      <c r="AA31" s="45"/>
    </row>
    <row r="32" spans="1:27" s="51" customFormat="1" x14ac:dyDescent="0.25">
      <c r="A32" s="41"/>
      <c r="B32" s="42">
        <v>23</v>
      </c>
      <c r="C32" s="32" t="s">
        <v>82</v>
      </c>
      <c r="D32" s="64" t="s">
        <v>83</v>
      </c>
      <c r="E32" s="52" t="s">
        <v>12</v>
      </c>
      <c r="F32" s="43">
        <v>3180.98</v>
      </c>
      <c r="G32" s="89">
        <v>21</v>
      </c>
      <c r="H32" s="44">
        <f t="shared" si="0"/>
        <v>66800.58</v>
      </c>
      <c r="I32" s="45"/>
      <c r="J32" s="46">
        <v>23</v>
      </c>
      <c r="K32" s="66" t="str">
        <f t="shared" si="1"/>
        <v>Забурник 66-06.06.01.300А</v>
      </c>
      <c r="L32" s="47"/>
      <c r="M32" s="48" t="str">
        <f t="shared" si="2"/>
        <v>шт.</v>
      </c>
      <c r="N32" s="49">
        <f t="shared" si="3"/>
        <v>3180.98</v>
      </c>
      <c r="O32" s="43"/>
      <c r="P32" s="48">
        <f t="shared" si="4"/>
        <v>21</v>
      </c>
      <c r="Q32" s="50">
        <f t="shared" si="5"/>
        <v>0</v>
      </c>
      <c r="R32" s="45"/>
      <c r="S32" s="45"/>
      <c r="T32" s="45"/>
      <c r="U32" s="45"/>
      <c r="V32" s="45"/>
      <c r="W32" s="45"/>
      <c r="X32" s="45"/>
      <c r="Y32" s="45"/>
      <c r="Z32" s="45"/>
      <c r="AA32" s="45"/>
    </row>
    <row r="33" spans="1:27" s="51" customFormat="1" x14ac:dyDescent="0.25">
      <c r="A33" s="41"/>
      <c r="B33" s="42">
        <v>24</v>
      </c>
      <c r="C33" s="32" t="s">
        <v>84</v>
      </c>
      <c r="D33" s="64" t="s">
        <v>85</v>
      </c>
      <c r="E33" s="52" t="s">
        <v>12</v>
      </c>
      <c r="F33" s="43">
        <v>37882.93</v>
      </c>
      <c r="G33" s="89">
        <v>1</v>
      </c>
      <c r="H33" s="44">
        <f t="shared" si="0"/>
        <v>37882.93</v>
      </c>
      <c r="I33" s="45"/>
      <c r="J33" s="46">
        <v>24</v>
      </c>
      <c r="K33" s="66" t="str">
        <f t="shared" si="1"/>
        <v>Каретка подвески ДТ-75</v>
      </c>
      <c r="L33" s="47"/>
      <c r="M33" s="48" t="str">
        <f t="shared" si="2"/>
        <v>шт.</v>
      </c>
      <c r="N33" s="49">
        <f t="shared" si="3"/>
        <v>37882.93</v>
      </c>
      <c r="O33" s="43"/>
      <c r="P33" s="48">
        <f t="shared" si="4"/>
        <v>1</v>
      </c>
      <c r="Q33" s="50">
        <f t="shared" si="5"/>
        <v>0</v>
      </c>
      <c r="R33" s="45"/>
      <c r="S33" s="45"/>
      <c r="T33" s="45"/>
      <c r="U33" s="45"/>
      <c r="V33" s="45"/>
      <c r="W33" s="45"/>
      <c r="X33" s="45"/>
      <c r="Y33" s="45"/>
      <c r="Z33" s="45"/>
      <c r="AA33" s="45"/>
    </row>
    <row r="34" spans="1:27" s="51" customFormat="1" x14ac:dyDescent="0.25">
      <c r="A34" s="41"/>
      <c r="B34" s="42">
        <v>25</v>
      </c>
      <c r="C34" s="32" t="s">
        <v>86</v>
      </c>
      <c r="D34" s="64" t="s">
        <v>87</v>
      </c>
      <c r="E34" s="52" t="s">
        <v>12</v>
      </c>
      <c r="F34" s="43">
        <v>451.7</v>
      </c>
      <c r="G34" s="89">
        <v>10</v>
      </c>
      <c r="H34" s="44">
        <f t="shared" si="0"/>
        <v>4517</v>
      </c>
      <c r="I34" s="45"/>
      <c r="J34" s="46">
        <v>25</v>
      </c>
      <c r="K34" s="66" t="str">
        <f t="shared" si="1"/>
        <v>Карман резца РБМ-35</v>
      </c>
      <c r="L34" s="47"/>
      <c r="M34" s="48" t="str">
        <f t="shared" si="2"/>
        <v>шт.</v>
      </c>
      <c r="N34" s="49">
        <f t="shared" si="3"/>
        <v>451.7</v>
      </c>
      <c r="O34" s="43"/>
      <c r="P34" s="48">
        <f t="shared" si="4"/>
        <v>10</v>
      </c>
      <c r="Q34" s="50">
        <f t="shared" si="5"/>
        <v>0</v>
      </c>
      <c r="R34" s="45"/>
      <c r="S34" s="45"/>
      <c r="T34" s="45"/>
      <c r="U34" s="45"/>
      <c r="V34" s="45"/>
      <c r="W34" s="45"/>
      <c r="X34" s="45"/>
      <c r="Y34" s="45"/>
      <c r="Z34" s="45"/>
      <c r="AA34" s="45"/>
    </row>
    <row r="35" spans="1:27" s="51" customFormat="1" ht="30" x14ac:dyDescent="0.25">
      <c r="A35" s="41"/>
      <c r="B35" s="42">
        <v>26</v>
      </c>
      <c r="C35" s="32" t="s">
        <v>88</v>
      </c>
      <c r="D35" s="64" t="s">
        <v>89</v>
      </c>
      <c r="E35" s="52" t="s">
        <v>12</v>
      </c>
      <c r="F35" s="43">
        <v>25973.42</v>
      </c>
      <c r="G35" s="89">
        <v>2</v>
      </c>
      <c r="H35" s="44">
        <f t="shared" si="0"/>
        <v>51946.84</v>
      </c>
      <c r="I35" s="45"/>
      <c r="J35" s="46">
        <v>26</v>
      </c>
      <c r="K35" s="66" t="str">
        <f t="shared" si="1"/>
        <v>Каток ленивца с резиной в сборе</v>
      </c>
      <c r="L35" s="47"/>
      <c r="M35" s="48" t="str">
        <f t="shared" si="2"/>
        <v>шт.</v>
      </c>
      <c r="N35" s="49">
        <f t="shared" si="3"/>
        <v>25973.42</v>
      </c>
      <c r="O35" s="43"/>
      <c r="P35" s="48">
        <f t="shared" si="4"/>
        <v>2</v>
      </c>
      <c r="Q35" s="50">
        <f t="shared" si="5"/>
        <v>0</v>
      </c>
      <c r="R35" s="45"/>
      <c r="S35" s="45"/>
      <c r="T35" s="45"/>
      <c r="U35" s="45"/>
      <c r="V35" s="45"/>
      <c r="W35" s="45"/>
      <c r="X35" s="45"/>
      <c r="Y35" s="45"/>
      <c r="Z35" s="45"/>
      <c r="AA35" s="45"/>
    </row>
    <row r="36" spans="1:27" s="51" customFormat="1" x14ac:dyDescent="0.25">
      <c r="A36" s="41"/>
      <c r="B36" s="42">
        <v>27</v>
      </c>
      <c r="C36" s="32" t="s">
        <v>90</v>
      </c>
      <c r="D36" s="64" t="s">
        <v>91</v>
      </c>
      <c r="E36" s="52" t="s">
        <v>12</v>
      </c>
      <c r="F36" s="43">
        <v>18464.240000000002</v>
      </c>
      <c r="G36" s="89">
        <v>2</v>
      </c>
      <c r="H36" s="44">
        <f t="shared" si="0"/>
        <v>36928.480000000003</v>
      </c>
      <c r="I36" s="45"/>
      <c r="J36" s="46">
        <v>27</v>
      </c>
      <c r="K36" s="66" t="str">
        <f t="shared" si="1"/>
        <v>Каток опорный ГТСМ</v>
      </c>
      <c r="L36" s="47"/>
      <c r="M36" s="48" t="str">
        <f t="shared" si="2"/>
        <v>шт.</v>
      </c>
      <c r="N36" s="49">
        <f t="shared" si="3"/>
        <v>18464.240000000002</v>
      </c>
      <c r="O36" s="43"/>
      <c r="P36" s="48">
        <f t="shared" si="4"/>
        <v>2</v>
      </c>
      <c r="Q36" s="50">
        <f t="shared" si="5"/>
        <v>0</v>
      </c>
      <c r="R36" s="45"/>
      <c r="S36" s="45"/>
      <c r="T36" s="45"/>
      <c r="U36" s="45"/>
      <c r="V36" s="45"/>
      <c r="W36" s="45"/>
      <c r="X36" s="45"/>
      <c r="Y36" s="45"/>
      <c r="Z36" s="45"/>
      <c r="AA36" s="45"/>
    </row>
    <row r="37" spans="1:27" s="51" customFormat="1" ht="30" x14ac:dyDescent="0.25">
      <c r="A37" s="41"/>
      <c r="B37" s="42">
        <v>28</v>
      </c>
      <c r="C37" s="32" t="s">
        <v>92</v>
      </c>
      <c r="D37" s="64" t="s">
        <v>93</v>
      </c>
      <c r="E37" s="52" t="s">
        <v>12</v>
      </c>
      <c r="F37" s="43">
        <v>24942.29</v>
      </c>
      <c r="G37" s="89">
        <v>6</v>
      </c>
      <c r="H37" s="44">
        <f t="shared" si="0"/>
        <v>149653.74</v>
      </c>
      <c r="I37" s="45"/>
      <c r="J37" s="46">
        <v>28</v>
      </c>
      <c r="K37" s="66" t="str">
        <f t="shared" si="1"/>
        <v>Каток опорный МТЛБ 8-32-019</v>
      </c>
      <c r="L37" s="47"/>
      <c r="M37" s="48" t="str">
        <f t="shared" si="2"/>
        <v>шт.</v>
      </c>
      <c r="N37" s="49">
        <f t="shared" si="3"/>
        <v>24942.29</v>
      </c>
      <c r="O37" s="43"/>
      <c r="P37" s="48">
        <f t="shared" si="4"/>
        <v>6</v>
      </c>
      <c r="Q37" s="50">
        <f t="shared" si="5"/>
        <v>0</v>
      </c>
      <c r="R37" s="45"/>
      <c r="S37" s="45"/>
      <c r="T37" s="45"/>
      <c r="U37" s="45"/>
      <c r="V37" s="45"/>
      <c r="W37" s="45"/>
      <c r="X37" s="45"/>
      <c r="Y37" s="45"/>
      <c r="Z37" s="45"/>
      <c r="AA37" s="45"/>
    </row>
    <row r="38" spans="1:27" s="51" customFormat="1" x14ac:dyDescent="0.25">
      <c r="A38" s="41"/>
      <c r="B38" s="42">
        <v>29</v>
      </c>
      <c r="C38" s="32" t="s">
        <v>94</v>
      </c>
      <c r="D38" s="64" t="s">
        <v>95</v>
      </c>
      <c r="E38" s="52" t="s">
        <v>12</v>
      </c>
      <c r="F38" s="43">
        <v>37266.21</v>
      </c>
      <c r="G38" s="89">
        <v>2</v>
      </c>
      <c r="H38" s="44">
        <f t="shared" si="0"/>
        <v>74532.42</v>
      </c>
      <c r="I38" s="45"/>
      <c r="J38" s="46">
        <v>29</v>
      </c>
      <c r="K38" s="66" t="str">
        <f t="shared" si="1"/>
        <v>Колесо ведущее</v>
      </c>
      <c r="L38" s="47"/>
      <c r="M38" s="48" t="str">
        <f t="shared" si="2"/>
        <v>шт.</v>
      </c>
      <c r="N38" s="49">
        <f t="shared" si="3"/>
        <v>37266.21</v>
      </c>
      <c r="O38" s="43"/>
      <c r="P38" s="48">
        <f t="shared" si="4"/>
        <v>2</v>
      </c>
      <c r="Q38" s="50">
        <f t="shared" si="5"/>
        <v>0</v>
      </c>
      <c r="R38" s="45"/>
      <c r="S38" s="45"/>
      <c r="T38" s="45"/>
      <c r="U38" s="45"/>
      <c r="V38" s="45"/>
      <c r="W38" s="45"/>
      <c r="X38" s="45"/>
      <c r="Y38" s="45"/>
      <c r="Z38" s="45"/>
      <c r="AA38" s="45"/>
    </row>
    <row r="39" spans="1:27" s="51" customFormat="1" ht="30" x14ac:dyDescent="0.25">
      <c r="A39" s="41"/>
      <c r="B39" s="42">
        <v>30</v>
      </c>
      <c r="C39" s="32" t="s">
        <v>96</v>
      </c>
      <c r="D39" s="64" t="s">
        <v>97</v>
      </c>
      <c r="E39" s="52" t="s">
        <v>12</v>
      </c>
      <c r="F39" s="43">
        <v>12538.16</v>
      </c>
      <c r="G39" s="89">
        <v>2</v>
      </c>
      <c r="H39" s="44">
        <f t="shared" si="0"/>
        <v>25076.32</v>
      </c>
      <c r="I39" s="45"/>
      <c r="J39" s="46">
        <v>30</v>
      </c>
      <c r="K39" s="66" t="str">
        <f t="shared" si="1"/>
        <v>Колесо направляющее в сборе ДТ-75</v>
      </c>
      <c r="L39" s="47"/>
      <c r="M39" s="48" t="str">
        <f t="shared" si="2"/>
        <v>шт.</v>
      </c>
      <c r="N39" s="49">
        <f t="shared" si="3"/>
        <v>12538.16</v>
      </c>
      <c r="O39" s="43"/>
      <c r="P39" s="48">
        <f t="shared" si="4"/>
        <v>2</v>
      </c>
      <c r="Q39" s="50">
        <f t="shared" si="5"/>
        <v>0</v>
      </c>
      <c r="R39" s="45"/>
      <c r="S39" s="45"/>
      <c r="T39" s="45"/>
      <c r="U39" s="45"/>
      <c r="V39" s="45"/>
      <c r="W39" s="45"/>
      <c r="X39" s="45"/>
      <c r="Y39" s="45"/>
      <c r="Z39" s="45"/>
      <c r="AA39" s="45"/>
    </row>
    <row r="40" spans="1:27" s="51" customFormat="1" x14ac:dyDescent="0.25">
      <c r="A40" s="41"/>
      <c r="B40" s="42">
        <v>31</v>
      </c>
      <c r="C40" s="32" t="s">
        <v>98</v>
      </c>
      <c r="D40" s="64" t="s">
        <v>99</v>
      </c>
      <c r="E40" s="52" t="s">
        <v>12</v>
      </c>
      <c r="F40" s="43">
        <v>39426.58</v>
      </c>
      <c r="G40" s="89">
        <v>2</v>
      </c>
      <c r="H40" s="44">
        <f t="shared" si="0"/>
        <v>78853.16</v>
      </c>
      <c r="I40" s="45"/>
      <c r="J40" s="46">
        <v>31</v>
      </c>
      <c r="K40" s="66" t="str">
        <f t="shared" si="1"/>
        <v>Коробка отбора мощности</v>
      </c>
      <c r="L40" s="47"/>
      <c r="M40" s="48" t="str">
        <f t="shared" si="2"/>
        <v>шт.</v>
      </c>
      <c r="N40" s="49">
        <f t="shared" si="3"/>
        <v>39426.58</v>
      </c>
      <c r="O40" s="43"/>
      <c r="P40" s="48">
        <f t="shared" si="4"/>
        <v>2</v>
      </c>
      <c r="Q40" s="50">
        <f t="shared" si="5"/>
        <v>0</v>
      </c>
      <c r="R40" s="45"/>
      <c r="S40" s="45"/>
      <c r="T40" s="45"/>
      <c r="U40" s="45"/>
      <c r="V40" s="45"/>
      <c r="W40" s="45"/>
      <c r="X40" s="45"/>
      <c r="Y40" s="45"/>
      <c r="Z40" s="45"/>
      <c r="AA40" s="45"/>
    </row>
    <row r="41" spans="1:27" s="51" customFormat="1" ht="30" x14ac:dyDescent="0.25">
      <c r="A41" s="41"/>
      <c r="B41" s="42">
        <v>32</v>
      </c>
      <c r="C41" s="32" t="s">
        <v>100</v>
      </c>
      <c r="D41" s="64" t="s">
        <v>101</v>
      </c>
      <c r="E41" s="52" t="s">
        <v>12</v>
      </c>
      <c r="F41" s="43">
        <v>64444.83</v>
      </c>
      <c r="G41" s="89">
        <v>1</v>
      </c>
      <c r="H41" s="44">
        <f t="shared" si="0"/>
        <v>64444.83</v>
      </c>
      <c r="I41" s="45"/>
      <c r="J41" s="46">
        <v>32</v>
      </c>
      <c r="K41" s="66" t="str">
        <f t="shared" si="1"/>
        <v>Коробка отвора мощности (БКМ-317)</v>
      </c>
      <c r="L41" s="47"/>
      <c r="M41" s="48" t="str">
        <f t="shared" si="2"/>
        <v>шт.</v>
      </c>
      <c r="N41" s="49">
        <f t="shared" si="3"/>
        <v>64444.83</v>
      </c>
      <c r="O41" s="43"/>
      <c r="P41" s="48">
        <f t="shared" si="4"/>
        <v>1</v>
      </c>
      <c r="Q41" s="50">
        <f t="shared" si="5"/>
        <v>0</v>
      </c>
      <c r="R41" s="45"/>
      <c r="S41" s="45"/>
      <c r="T41" s="45"/>
      <c r="U41" s="45"/>
      <c r="V41" s="45"/>
      <c r="W41" s="45"/>
      <c r="X41" s="45"/>
      <c r="Y41" s="45"/>
      <c r="Z41" s="45"/>
      <c r="AA41" s="45"/>
    </row>
    <row r="42" spans="1:27" s="51" customFormat="1" x14ac:dyDescent="0.25">
      <c r="A42" s="41"/>
      <c r="B42" s="42">
        <v>33</v>
      </c>
      <c r="C42" s="32" t="s">
        <v>102</v>
      </c>
      <c r="D42" s="64" t="s">
        <v>103</v>
      </c>
      <c r="E42" s="52" t="s">
        <v>12</v>
      </c>
      <c r="F42" s="43">
        <v>779.49</v>
      </c>
      <c r="G42" s="89">
        <v>2</v>
      </c>
      <c r="H42" s="44">
        <f t="shared" si="0"/>
        <v>1558.98</v>
      </c>
      <c r="I42" s="45"/>
      <c r="J42" s="46">
        <v>33</v>
      </c>
      <c r="K42" s="66" t="str">
        <f t="shared" si="1"/>
        <v>Крышка опорного катка</v>
      </c>
      <c r="L42" s="47"/>
      <c r="M42" s="48" t="str">
        <f t="shared" si="2"/>
        <v>шт.</v>
      </c>
      <c r="N42" s="49">
        <f t="shared" si="3"/>
        <v>779.49</v>
      </c>
      <c r="O42" s="43"/>
      <c r="P42" s="48">
        <f t="shared" si="4"/>
        <v>2</v>
      </c>
      <c r="Q42" s="50">
        <f t="shared" si="5"/>
        <v>0</v>
      </c>
      <c r="R42" s="45"/>
      <c r="S42" s="45"/>
      <c r="T42" s="45"/>
      <c r="U42" s="45"/>
      <c r="V42" s="45"/>
      <c r="W42" s="45"/>
      <c r="X42" s="45"/>
      <c r="Y42" s="45"/>
      <c r="Z42" s="45"/>
      <c r="AA42" s="45"/>
    </row>
    <row r="43" spans="1:27" s="51" customFormat="1" ht="30" x14ac:dyDescent="0.25">
      <c r="A43" s="41"/>
      <c r="B43" s="42">
        <v>34</v>
      </c>
      <c r="C43" s="32" t="s">
        <v>104</v>
      </c>
      <c r="D43" s="64" t="s">
        <v>105</v>
      </c>
      <c r="E43" s="52" t="s">
        <v>12</v>
      </c>
      <c r="F43" s="43">
        <v>9231.6</v>
      </c>
      <c r="G43" s="89">
        <v>2</v>
      </c>
      <c r="H43" s="44">
        <f t="shared" si="0"/>
        <v>18463.2</v>
      </c>
      <c r="I43" s="45"/>
      <c r="J43" s="46">
        <v>34</v>
      </c>
      <c r="K43" s="66" t="str">
        <f t="shared" si="1"/>
        <v>лента тормоза мезанизма поворота в сборе</v>
      </c>
      <c r="L43" s="47"/>
      <c r="M43" s="48" t="str">
        <f t="shared" si="2"/>
        <v>шт.</v>
      </c>
      <c r="N43" s="49">
        <f t="shared" si="3"/>
        <v>9231.6</v>
      </c>
      <c r="O43" s="43"/>
      <c r="P43" s="48">
        <f t="shared" si="4"/>
        <v>2</v>
      </c>
      <c r="Q43" s="50">
        <f t="shared" si="5"/>
        <v>0</v>
      </c>
      <c r="R43" s="45"/>
      <c r="S43" s="45"/>
      <c r="T43" s="45"/>
      <c r="U43" s="45"/>
      <c r="V43" s="45"/>
      <c r="W43" s="45"/>
      <c r="X43" s="45"/>
      <c r="Y43" s="45"/>
      <c r="Z43" s="45"/>
      <c r="AA43" s="45"/>
    </row>
    <row r="44" spans="1:27" s="51" customFormat="1" ht="30" x14ac:dyDescent="0.25">
      <c r="A44" s="41"/>
      <c r="B44" s="42">
        <v>35</v>
      </c>
      <c r="C44" s="32" t="s">
        <v>106</v>
      </c>
      <c r="D44" s="64" t="s">
        <v>107</v>
      </c>
      <c r="E44" s="52" t="s">
        <v>12</v>
      </c>
      <c r="F44" s="43">
        <v>6401.01</v>
      </c>
      <c r="G44" s="89">
        <v>2</v>
      </c>
      <c r="H44" s="44">
        <f t="shared" si="0"/>
        <v>12802.02</v>
      </c>
      <c r="I44" s="45"/>
      <c r="J44" s="46">
        <v>35</v>
      </c>
      <c r="K44" s="66" t="str">
        <f t="shared" si="1"/>
        <v>Механизм натяжения Т-130, Т-170</v>
      </c>
      <c r="L44" s="47"/>
      <c r="M44" s="48" t="str">
        <f t="shared" si="2"/>
        <v>шт.</v>
      </c>
      <c r="N44" s="49">
        <f t="shared" si="3"/>
        <v>6401.01</v>
      </c>
      <c r="O44" s="43"/>
      <c r="P44" s="48">
        <f t="shared" si="4"/>
        <v>2</v>
      </c>
      <c r="Q44" s="50">
        <f t="shared" si="5"/>
        <v>0</v>
      </c>
      <c r="R44" s="45"/>
      <c r="S44" s="45"/>
      <c r="T44" s="45"/>
      <c r="U44" s="45"/>
      <c r="V44" s="45"/>
      <c r="W44" s="45"/>
      <c r="X44" s="45"/>
      <c r="Y44" s="45"/>
      <c r="Z44" s="45"/>
      <c r="AA44" s="45"/>
    </row>
    <row r="45" spans="1:27" s="51" customFormat="1" ht="30" x14ac:dyDescent="0.25">
      <c r="A45" s="41"/>
      <c r="B45" s="42">
        <v>36</v>
      </c>
      <c r="C45" s="32" t="s">
        <v>108</v>
      </c>
      <c r="D45" s="64" t="s">
        <v>109</v>
      </c>
      <c r="E45" s="52" t="s">
        <v>12</v>
      </c>
      <c r="F45" s="43">
        <v>22542.16</v>
      </c>
      <c r="G45" s="89">
        <v>1</v>
      </c>
      <c r="H45" s="44">
        <f t="shared" si="0"/>
        <v>22542.16</v>
      </c>
      <c r="I45" s="45"/>
      <c r="J45" s="46">
        <v>36</v>
      </c>
      <c r="K45" s="66" t="str">
        <f t="shared" si="1"/>
        <v>Насос</v>
      </c>
      <c r="L45" s="47"/>
      <c r="M45" s="48" t="str">
        <f t="shared" si="2"/>
        <v>шт.</v>
      </c>
      <c r="N45" s="49">
        <f t="shared" si="3"/>
        <v>22542.16</v>
      </c>
      <c r="O45" s="43"/>
      <c r="P45" s="48">
        <f t="shared" si="4"/>
        <v>1</v>
      </c>
      <c r="Q45" s="50">
        <f t="shared" si="5"/>
        <v>0</v>
      </c>
      <c r="R45" s="45"/>
      <c r="S45" s="45"/>
      <c r="T45" s="45"/>
      <c r="U45" s="45"/>
      <c r="V45" s="45"/>
      <c r="W45" s="45"/>
      <c r="X45" s="45"/>
      <c r="Y45" s="45"/>
      <c r="Z45" s="45"/>
      <c r="AA45" s="45"/>
    </row>
    <row r="46" spans="1:27" s="51" customFormat="1" x14ac:dyDescent="0.25">
      <c r="A46" s="41"/>
      <c r="B46" s="42">
        <v>37</v>
      </c>
      <c r="C46" s="32" t="s">
        <v>110</v>
      </c>
      <c r="D46" s="64" t="s">
        <v>111</v>
      </c>
      <c r="E46" s="52" t="s">
        <v>12</v>
      </c>
      <c r="F46" s="43">
        <v>31806.62</v>
      </c>
      <c r="G46" s="89">
        <v>2</v>
      </c>
      <c r="H46" s="44">
        <f t="shared" si="0"/>
        <v>63613.24</v>
      </c>
      <c r="I46" s="45"/>
      <c r="J46" s="46">
        <v>37</v>
      </c>
      <c r="K46" s="66" t="str">
        <f t="shared" si="1"/>
        <v>Насос шестерённый</v>
      </c>
      <c r="L46" s="47"/>
      <c r="M46" s="48" t="str">
        <f t="shared" si="2"/>
        <v>шт.</v>
      </c>
      <c r="N46" s="49">
        <f t="shared" si="3"/>
        <v>31806.62</v>
      </c>
      <c r="O46" s="43"/>
      <c r="P46" s="48">
        <f t="shared" si="4"/>
        <v>2</v>
      </c>
      <c r="Q46" s="50">
        <f t="shared" si="5"/>
        <v>0</v>
      </c>
      <c r="R46" s="45"/>
      <c r="S46" s="45"/>
      <c r="T46" s="45"/>
      <c r="U46" s="45"/>
      <c r="V46" s="45"/>
      <c r="W46" s="45"/>
      <c r="X46" s="45"/>
      <c r="Y46" s="45"/>
      <c r="Z46" s="45"/>
      <c r="AA46" s="45"/>
    </row>
    <row r="47" spans="1:27" s="51" customFormat="1" x14ac:dyDescent="0.25">
      <c r="A47" s="41"/>
      <c r="B47" s="42">
        <v>38</v>
      </c>
      <c r="C47" s="32" t="s">
        <v>112</v>
      </c>
      <c r="D47" s="64" t="s">
        <v>113</v>
      </c>
      <c r="E47" s="52" t="s">
        <v>12</v>
      </c>
      <c r="F47" s="43">
        <v>4663.8100000000004</v>
      </c>
      <c r="G47" s="89">
        <v>4</v>
      </c>
      <c r="H47" s="44">
        <f t="shared" si="0"/>
        <v>18655.240000000002</v>
      </c>
      <c r="I47" s="45"/>
      <c r="J47" s="46">
        <v>38</v>
      </c>
      <c r="K47" s="66" t="str">
        <f t="shared" si="1"/>
        <v>Нож отвала</v>
      </c>
      <c r="L47" s="47"/>
      <c r="M47" s="48" t="str">
        <f t="shared" si="2"/>
        <v>шт.</v>
      </c>
      <c r="N47" s="49">
        <f t="shared" si="3"/>
        <v>4663.8100000000004</v>
      </c>
      <c r="O47" s="43"/>
      <c r="P47" s="48">
        <f t="shared" si="4"/>
        <v>4</v>
      </c>
      <c r="Q47" s="50">
        <f t="shared" si="5"/>
        <v>0</v>
      </c>
      <c r="R47" s="45"/>
      <c r="S47" s="45"/>
      <c r="T47" s="45"/>
      <c r="U47" s="45"/>
      <c r="V47" s="45"/>
      <c r="W47" s="45"/>
      <c r="X47" s="45"/>
      <c r="Y47" s="45"/>
      <c r="Z47" s="45"/>
      <c r="AA47" s="45"/>
    </row>
    <row r="48" spans="1:27" s="51" customFormat="1" ht="45" x14ac:dyDescent="0.25">
      <c r="A48" s="41"/>
      <c r="B48" s="42">
        <v>39</v>
      </c>
      <c r="C48" s="32" t="s">
        <v>114</v>
      </c>
      <c r="D48" s="64" t="s">
        <v>115</v>
      </c>
      <c r="E48" s="52" t="s">
        <v>12</v>
      </c>
      <c r="F48" s="43">
        <v>7033.9</v>
      </c>
      <c r="G48" s="89">
        <v>2</v>
      </c>
      <c r="H48" s="44">
        <f t="shared" si="0"/>
        <v>14067.8</v>
      </c>
      <c r="I48" s="45"/>
      <c r="J48" s="46">
        <v>39</v>
      </c>
      <c r="K48" s="66" t="str">
        <f t="shared" si="1"/>
        <v>Нож подрезной 3/4 (1157*254*25мм) (8 отверстий)</v>
      </c>
      <c r="L48" s="47"/>
      <c r="M48" s="48" t="str">
        <f t="shared" si="2"/>
        <v>шт.</v>
      </c>
      <c r="N48" s="49">
        <f t="shared" si="3"/>
        <v>7033.9</v>
      </c>
      <c r="O48" s="43"/>
      <c r="P48" s="48">
        <f t="shared" si="4"/>
        <v>2</v>
      </c>
      <c r="Q48" s="50">
        <f t="shared" si="5"/>
        <v>0</v>
      </c>
      <c r="R48" s="45"/>
      <c r="S48" s="45"/>
      <c r="T48" s="45"/>
      <c r="U48" s="45"/>
      <c r="V48" s="45"/>
      <c r="W48" s="45"/>
      <c r="X48" s="45"/>
      <c r="Y48" s="45"/>
      <c r="Z48" s="45"/>
      <c r="AA48" s="45"/>
    </row>
    <row r="49" spans="1:27" s="51" customFormat="1" ht="30" x14ac:dyDescent="0.25">
      <c r="A49" s="41"/>
      <c r="B49" s="42">
        <v>40</v>
      </c>
      <c r="C49" s="32" t="s">
        <v>116</v>
      </c>
      <c r="D49" s="64" t="s">
        <v>117</v>
      </c>
      <c r="E49" s="52" t="s">
        <v>12</v>
      </c>
      <c r="F49" s="43">
        <v>5169.49</v>
      </c>
      <c r="G49" s="89">
        <v>4</v>
      </c>
      <c r="H49" s="44">
        <f t="shared" si="0"/>
        <v>20677.96</v>
      </c>
      <c r="I49" s="45"/>
      <c r="J49" s="46">
        <v>40</v>
      </c>
      <c r="K49" s="66" t="str">
        <f t="shared" si="1"/>
        <v>Нож подрезной крайний (6 отверстий)</v>
      </c>
      <c r="L49" s="47"/>
      <c r="M49" s="48" t="str">
        <f t="shared" si="2"/>
        <v>шт.</v>
      </c>
      <c r="N49" s="49">
        <f t="shared" si="3"/>
        <v>5169.49</v>
      </c>
      <c r="O49" s="43"/>
      <c r="P49" s="48">
        <f t="shared" si="4"/>
        <v>4</v>
      </c>
      <c r="Q49" s="50">
        <f t="shared" si="5"/>
        <v>0</v>
      </c>
      <c r="R49" s="45"/>
      <c r="S49" s="45"/>
      <c r="T49" s="45"/>
      <c r="U49" s="45"/>
      <c r="V49" s="45"/>
      <c r="W49" s="45"/>
      <c r="X49" s="45"/>
      <c r="Y49" s="45"/>
      <c r="Z49" s="45"/>
      <c r="AA49" s="45"/>
    </row>
    <row r="50" spans="1:27" s="51" customFormat="1" ht="30" x14ac:dyDescent="0.25">
      <c r="A50" s="41"/>
      <c r="B50" s="42">
        <v>41</v>
      </c>
      <c r="C50" s="32" t="s">
        <v>118</v>
      </c>
      <c r="D50" s="64" t="s">
        <v>119</v>
      </c>
      <c r="E50" s="52" t="s">
        <v>12</v>
      </c>
      <c r="F50" s="43">
        <v>5065.92</v>
      </c>
      <c r="G50" s="89">
        <v>4</v>
      </c>
      <c r="H50" s="44">
        <f t="shared" si="0"/>
        <v>20263.68</v>
      </c>
      <c r="I50" s="45"/>
      <c r="J50" s="46">
        <v>41</v>
      </c>
      <c r="K50" s="66" t="str">
        <f t="shared" si="1"/>
        <v>Нож центральный  Shantui  SD 16</v>
      </c>
      <c r="L50" s="47"/>
      <c r="M50" s="48" t="str">
        <f t="shared" si="2"/>
        <v>шт.</v>
      </c>
      <c r="N50" s="49">
        <f t="shared" si="3"/>
        <v>5065.92</v>
      </c>
      <c r="O50" s="43"/>
      <c r="P50" s="48">
        <f t="shared" si="4"/>
        <v>4</v>
      </c>
      <c r="Q50" s="50">
        <f t="shared" si="5"/>
        <v>0</v>
      </c>
      <c r="R50" s="45"/>
      <c r="S50" s="45"/>
      <c r="T50" s="45"/>
      <c r="U50" s="45"/>
      <c r="V50" s="45"/>
      <c r="W50" s="45"/>
      <c r="X50" s="45"/>
      <c r="Y50" s="45"/>
      <c r="Z50" s="45"/>
      <c r="AA50" s="45"/>
    </row>
    <row r="51" spans="1:27" s="51" customFormat="1" ht="45" x14ac:dyDescent="0.25">
      <c r="A51" s="41"/>
      <c r="B51" s="42">
        <v>42</v>
      </c>
      <c r="C51" s="32" t="s">
        <v>120</v>
      </c>
      <c r="D51" s="64" t="s">
        <v>121</v>
      </c>
      <c r="E51" s="52" t="s">
        <v>12</v>
      </c>
      <c r="F51" s="43">
        <v>41949.15</v>
      </c>
      <c r="G51" s="89">
        <v>1</v>
      </c>
      <c r="H51" s="44">
        <f t="shared" si="0"/>
        <v>41949.15</v>
      </c>
      <c r="I51" s="45"/>
      <c r="J51" s="46">
        <v>42</v>
      </c>
      <c r="K51" s="66" t="str">
        <f t="shared" si="1"/>
        <v>Подогреватель предпусковой "Прамотроник"</v>
      </c>
      <c r="L51" s="47"/>
      <c r="M51" s="48" t="str">
        <f t="shared" si="2"/>
        <v>шт.</v>
      </c>
      <c r="N51" s="49">
        <f t="shared" si="3"/>
        <v>41949.15</v>
      </c>
      <c r="O51" s="43"/>
      <c r="P51" s="48">
        <f t="shared" si="4"/>
        <v>1</v>
      </c>
      <c r="Q51" s="50">
        <f t="shared" si="5"/>
        <v>0</v>
      </c>
      <c r="R51" s="45"/>
      <c r="S51" s="45"/>
      <c r="T51" s="45"/>
      <c r="U51" s="45"/>
      <c r="V51" s="45"/>
      <c r="W51" s="45"/>
      <c r="X51" s="45"/>
      <c r="Y51" s="45"/>
      <c r="Z51" s="45"/>
      <c r="AA51" s="45"/>
    </row>
    <row r="52" spans="1:27" s="51" customFormat="1" x14ac:dyDescent="0.25">
      <c r="A52" s="41"/>
      <c r="B52" s="42">
        <v>43</v>
      </c>
      <c r="C52" s="32" t="s">
        <v>122</v>
      </c>
      <c r="D52" s="64" t="s">
        <v>123</v>
      </c>
      <c r="E52" s="52" t="s">
        <v>12</v>
      </c>
      <c r="F52" s="43">
        <v>738.78</v>
      </c>
      <c r="G52" s="89">
        <v>15</v>
      </c>
      <c r="H52" s="44">
        <f t="shared" si="0"/>
        <v>11081.699999999999</v>
      </c>
      <c r="I52" s="45"/>
      <c r="J52" s="46">
        <v>43</v>
      </c>
      <c r="K52" s="66" t="str">
        <f t="shared" si="1"/>
        <v>Резец</v>
      </c>
      <c r="L52" s="47"/>
      <c r="M52" s="48" t="str">
        <f t="shared" si="2"/>
        <v>шт.</v>
      </c>
      <c r="N52" s="49">
        <f t="shared" si="3"/>
        <v>738.78</v>
      </c>
      <c r="O52" s="43"/>
      <c r="P52" s="48">
        <f t="shared" si="4"/>
        <v>15</v>
      </c>
      <c r="Q52" s="50">
        <f t="shared" si="5"/>
        <v>0</v>
      </c>
      <c r="R52" s="45"/>
      <c r="S52" s="45"/>
      <c r="T52" s="45"/>
      <c r="U52" s="45"/>
      <c r="V52" s="45"/>
      <c r="W52" s="45"/>
      <c r="X52" s="45"/>
      <c r="Y52" s="45"/>
      <c r="Z52" s="45"/>
      <c r="AA52" s="45"/>
    </row>
    <row r="53" spans="1:27" s="51" customFormat="1" ht="30" customHeight="1" x14ac:dyDescent="0.25">
      <c r="A53" s="41"/>
      <c r="B53" s="42">
        <v>44</v>
      </c>
      <c r="C53" s="32" t="s">
        <v>122</v>
      </c>
      <c r="D53" s="64" t="s">
        <v>124</v>
      </c>
      <c r="E53" s="52" t="s">
        <v>12</v>
      </c>
      <c r="F53" s="43">
        <v>1002.64</v>
      </c>
      <c r="G53" s="89">
        <v>63</v>
      </c>
      <c r="H53" s="44">
        <f t="shared" si="0"/>
        <v>63166.32</v>
      </c>
      <c r="I53" s="45"/>
      <c r="J53" s="46">
        <v>44</v>
      </c>
      <c r="K53" s="66" t="str">
        <f t="shared" si="1"/>
        <v>Резец</v>
      </c>
      <c r="L53" s="47"/>
      <c r="M53" s="48" t="str">
        <f t="shared" si="2"/>
        <v>шт.</v>
      </c>
      <c r="N53" s="49">
        <f t="shared" si="3"/>
        <v>1002.64</v>
      </c>
      <c r="O53" s="43"/>
      <c r="P53" s="48">
        <f t="shared" si="4"/>
        <v>63</v>
      </c>
      <c r="Q53" s="50">
        <f t="shared" si="5"/>
        <v>0</v>
      </c>
      <c r="R53" s="45"/>
      <c r="S53" s="45"/>
      <c r="T53" s="45"/>
      <c r="U53" s="45"/>
      <c r="V53" s="45"/>
      <c r="W53" s="45"/>
      <c r="X53" s="45"/>
      <c r="Y53" s="45"/>
      <c r="Z53" s="45"/>
      <c r="AA53" s="45"/>
    </row>
    <row r="54" spans="1:27" s="51" customFormat="1" ht="30" customHeight="1" x14ac:dyDescent="0.25">
      <c r="A54" s="41"/>
      <c r="B54" s="42">
        <v>45</v>
      </c>
      <c r="C54" s="32" t="s">
        <v>125</v>
      </c>
      <c r="D54" s="64" t="s">
        <v>126</v>
      </c>
      <c r="E54" s="52" t="s">
        <v>12</v>
      </c>
      <c r="F54" s="43">
        <v>2055.92</v>
      </c>
      <c r="G54" s="89">
        <v>100</v>
      </c>
      <c r="H54" s="44">
        <f t="shared" si="0"/>
        <v>205592</v>
      </c>
      <c r="I54" s="45"/>
      <c r="J54" s="46">
        <v>45</v>
      </c>
      <c r="K54" s="66" t="str">
        <f t="shared" si="1"/>
        <v>Резец буровой для МГ с включениями</v>
      </c>
      <c r="L54" s="47"/>
      <c r="M54" s="48" t="str">
        <f t="shared" si="2"/>
        <v>шт.</v>
      </c>
      <c r="N54" s="49">
        <f t="shared" si="3"/>
        <v>2055.92</v>
      </c>
      <c r="O54" s="43"/>
      <c r="P54" s="48">
        <f t="shared" si="4"/>
        <v>100</v>
      </c>
      <c r="Q54" s="50">
        <f t="shared" si="5"/>
        <v>0</v>
      </c>
      <c r="R54" s="45"/>
      <c r="S54" s="45"/>
      <c r="T54" s="45"/>
      <c r="U54" s="45"/>
      <c r="V54" s="45"/>
      <c r="W54" s="45"/>
      <c r="X54" s="45"/>
      <c r="Y54" s="45"/>
      <c r="Z54" s="45"/>
      <c r="AA54" s="45"/>
    </row>
    <row r="55" spans="1:27" s="51" customFormat="1" ht="45" customHeight="1" x14ac:dyDescent="0.25">
      <c r="A55" s="41"/>
      <c r="B55" s="42">
        <v>46</v>
      </c>
      <c r="C55" s="32" t="s">
        <v>127</v>
      </c>
      <c r="D55" s="64" t="s">
        <v>128</v>
      </c>
      <c r="E55" s="52" t="s">
        <v>12</v>
      </c>
      <c r="F55" s="43">
        <v>1599.99</v>
      </c>
      <c r="G55" s="89">
        <v>48</v>
      </c>
      <c r="H55" s="44">
        <f t="shared" si="0"/>
        <v>76799.520000000004</v>
      </c>
      <c r="I55" s="45"/>
      <c r="J55" s="46">
        <v>46</v>
      </c>
      <c r="K55" s="66" t="str">
        <f t="shared" si="1"/>
        <v>Резец РБМ-35</v>
      </c>
      <c r="L55" s="47"/>
      <c r="M55" s="48" t="str">
        <f t="shared" si="2"/>
        <v>шт.</v>
      </c>
      <c r="N55" s="49">
        <f t="shared" si="3"/>
        <v>1599.99</v>
      </c>
      <c r="O55" s="43"/>
      <c r="P55" s="48">
        <f t="shared" si="4"/>
        <v>48</v>
      </c>
      <c r="Q55" s="50">
        <f t="shared" si="5"/>
        <v>0</v>
      </c>
      <c r="R55" s="45"/>
      <c r="S55" s="45"/>
      <c r="T55" s="45"/>
      <c r="U55" s="45"/>
      <c r="V55" s="45"/>
      <c r="W55" s="45"/>
      <c r="X55" s="45"/>
      <c r="Y55" s="45"/>
      <c r="Z55" s="45"/>
      <c r="AA55" s="45"/>
    </row>
    <row r="56" spans="1:27" s="51" customFormat="1" ht="30" customHeight="1" x14ac:dyDescent="0.25">
      <c r="A56" s="41"/>
      <c r="B56" s="42">
        <v>47</v>
      </c>
      <c r="C56" s="32" t="s">
        <v>129</v>
      </c>
      <c r="D56" s="64" t="s">
        <v>130</v>
      </c>
      <c r="E56" s="52" t="s">
        <v>12</v>
      </c>
      <c r="F56" s="43">
        <v>187.94</v>
      </c>
      <c r="G56" s="89">
        <v>24</v>
      </c>
      <c r="H56" s="44">
        <f t="shared" si="0"/>
        <v>4510.5599999999995</v>
      </c>
      <c r="I56" s="45"/>
      <c r="J56" s="46">
        <v>47</v>
      </c>
      <c r="K56" s="66" t="str">
        <f t="shared" si="1"/>
        <v>Скребок вращателя</v>
      </c>
      <c r="L56" s="47"/>
      <c r="M56" s="48" t="str">
        <f t="shared" si="2"/>
        <v>шт.</v>
      </c>
      <c r="N56" s="49">
        <f t="shared" si="3"/>
        <v>187.94</v>
      </c>
      <c r="O56" s="43"/>
      <c r="P56" s="48">
        <f t="shared" si="4"/>
        <v>24</v>
      </c>
      <c r="Q56" s="50">
        <f t="shared" si="5"/>
        <v>0</v>
      </c>
      <c r="R56" s="45"/>
      <c r="S56" s="45"/>
      <c r="T56" s="45"/>
      <c r="U56" s="45"/>
      <c r="V56" s="45"/>
      <c r="W56" s="45"/>
      <c r="X56" s="45"/>
      <c r="Y56" s="45"/>
      <c r="Z56" s="45"/>
      <c r="AA56" s="45"/>
    </row>
    <row r="57" spans="1:27" s="51" customFormat="1" x14ac:dyDescent="0.25">
      <c r="A57" s="41"/>
      <c r="B57" s="42">
        <v>48</v>
      </c>
      <c r="C57" s="32" t="s">
        <v>131</v>
      </c>
      <c r="D57" s="64" t="s">
        <v>132</v>
      </c>
      <c r="E57" s="52" t="s">
        <v>12</v>
      </c>
      <c r="F57" s="43">
        <v>1356.19</v>
      </c>
      <c r="G57" s="89">
        <v>1</v>
      </c>
      <c r="H57" s="44">
        <f t="shared" si="0"/>
        <v>1356.19</v>
      </c>
      <c r="I57" s="45"/>
      <c r="J57" s="46">
        <v>48</v>
      </c>
      <c r="K57" s="66" t="str">
        <f t="shared" si="1"/>
        <v>Утеплитель капота МТЗ</v>
      </c>
      <c r="L57" s="47"/>
      <c r="M57" s="48" t="str">
        <f t="shared" si="2"/>
        <v>шт.</v>
      </c>
      <c r="N57" s="49">
        <f t="shared" si="3"/>
        <v>1356.19</v>
      </c>
      <c r="O57" s="43"/>
      <c r="P57" s="48">
        <f t="shared" si="4"/>
        <v>1</v>
      </c>
      <c r="Q57" s="50">
        <f t="shared" si="5"/>
        <v>0</v>
      </c>
      <c r="R57" s="45"/>
      <c r="S57" s="45"/>
      <c r="T57" s="45"/>
      <c r="U57" s="45"/>
      <c r="V57" s="45"/>
      <c r="W57" s="45"/>
      <c r="X57" s="45"/>
      <c r="Y57" s="45"/>
      <c r="Z57" s="45"/>
      <c r="AA57" s="45"/>
    </row>
    <row r="58" spans="1:27" s="51" customFormat="1" ht="30" x14ac:dyDescent="0.25">
      <c r="A58" s="41"/>
      <c r="B58" s="42">
        <v>49</v>
      </c>
      <c r="C58" s="32" t="s">
        <v>133</v>
      </c>
      <c r="D58" s="64" t="s">
        <v>134</v>
      </c>
      <c r="E58" s="52" t="s">
        <v>12</v>
      </c>
      <c r="F58" s="43">
        <v>5195.74</v>
      </c>
      <c r="G58" s="89">
        <v>1</v>
      </c>
      <c r="H58" s="44">
        <f t="shared" si="0"/>
        <v>5195.74</v>
      </c>
      <c r="I58" s="45"/>
      <c r="J58" s="46">
        <v>49</v>
      </c>
      <c r="K58" s="66" t="str">
        <f t="shared" si="1"/>
        <v>Вал карданный правый ГТ-Т</v>
      </c>
      <c r="L58" s="47"/>
      <c r="M58" s="48" t="str">
        <f t="shared" si="2"/>
        <v>шт.</v>
      </c>
      <c r="N58" s="49">
        <f t="shared" si="3"/>
        <v>5195.74</v>
      </c>
      <c r="O58" s="43"/>
      <c r="P58" s="48">
        <f t="shared" si="4"/>
        <v>1</v>
      </c>
      <c r="Q58" s="50">
        <f t="shared" si="5"/>
        <v>0</v>
      </c>
      <c r="R58" s="45"/>
      <c r="S58" s="45"/>
      <c r="T58" s="45"/>
      <c r="U58" s="45"/>
      <c r="V58" s="45"/>
      <c r="W58" s="45"/>
      <c r="X58" s="45"/>
      <c r="Y58" s="45"/>
      <c r="Z58" s="45"/>
      <c r="AA58" s="45"/>
    </row>
    <row r="59" spans="1:27" s="51" customFormat="1" ht="45" customHeight="1" x14ac:dyDescent="0.25">
      <c r="A59" s="41"/>
      <c r="B59" s="42">
        <v>50</v>
      </c>
      <c r="C59" s="32" t="s">
        <v>135</v>
      </c>
      <c r="D59" s="64" t="s">
        <v>136</v>
      </c>
      <c r="E59" s="52" t="s">
        <v>12</v>
      </c>
      <c r="F59" s="43">
        <v>40161.269999999997</v>
      </c>
      <c r="G59" s="89">
        <v>2</v>
      </c>
      <c r="H59" s="44">
        <f t="shared" si="0"/>
        <v>80322.539999999994</v>
      </c>
      <c r="I59" s="45"/>
      <c r="J59" s="46">
        <v>50</v>
      </c>
      <c r="K59" s="66" t="str">
        <f>C59</f>
        <v>Гидромотор нерегулируемый</v>
      </c>
      <c r="L59" s="47"/>
      <c r="M59" s="48" t="str">
        <f t="shared" si="2"/>
        <v>шт.</v>
      </c>
      <c r="N59" s="49">
        <f t="shared" si="3"/>
        <v>40161.269999999997</v>
      </c>
      <c r="O59" s="43"/>
      <c r="P59" s="48">
        <f t="shared" si="4"/>
        <v>2</v>
      </c>
      <c r="Q59" s="50">
        <f t="shared" si="5"/>
        <v>0</v>
      </c>
      <c r="R59" s="45"/>
      <c r="S59" s="45"/>
      <c r="T59" s="45"/>
      <c r="U59" s="45"/>
      <c r="V59" s="45"/>
      <c r="W59" s="45"/>
      <c r="X59" s="45"/>
      <c r="Y59" s="45"/>
      <c r="Z59" s="45"/>
      <c r="AA59" s="45"/>
    </row>
    <row r="60" spans="1:27" s="40" customFormat="1" ht="15.75" customHeight="1" x14ac:dyDescent="0.25">
      <c r="A60" s="33"/>
      <c r="B60" s="156" t="s">
        <v>19</v>
      </c>
      <c r="C60" s="157"/>
      <c r="D60" s="62"/>
      <c r="E60" s="34"/>
      <c r="F60" s="35"/>
      <c r="G60" s="65">
        <f>SUM(G10:G59)</f>
        <v>460</v>
      </c>
      <c r="H60" s="36">
        <f>SUM(H10:H59)</f>
        <v>2621865.7500000005</v>
      </c>
      <c r="I60" s="36"/>
      <c r="J60" s="35"/>
      <c r="K60" s="35"/>
      <c r="L60" s="35"/>
      <c r="M60" s="37"/>
      <c r="N60" s="38"/>
      <c r="O60" s="38"/>
      <c r="P60" s="39"/>
      <c r="Q60" s="38">
        <f>SUM(Q10:Q59)</f>
        <v>0</v>
      </c>
      <c r="R60" s="38"/>
    </row>
    <row r="61" spans="1:27" s="20" customFormat="1" ht="15.75" customHeight="1" x14ac:dyDescent="0.25">
      <c r="A61" s="155" t="s">
        <v>18</v>
      </c>
      <c r="B61" s="132"/>
      <c r="C61" s="132"/>
      <c r="D61" s="132"/>
      <c r="E61" s="132"/>
      <c r="F61" s="132"/>
      <c r="G61" s="132"/>
      <c r="H61" s="132"/>
      <c r="I61" s="132"/>
      <c r="J61" s="132"/>
      <c r="K61" s="132"/>
      <c r="L61" s="132"/>
      <c r="M61" s="132"/>
      <c r="N61" s="132"/>
      <c r="O61" s="132"/>
      <c r="P61" s="132"/>
      <c r="Q61" s="132"/>
      <c r="R61" s="133"/>
    </row>
    <row r="62" spans="1:27" s="51" customFormat="1" ht="15.75" x14ac:dyDescent="0.25">
      <c r="A62" s="41"/>
      <c r="B62" s="83">
        <v>1</v>
      </c>
      <c r="C62" s="88" t="s">
        <v>138</v>
      </c>
      <c r="D62" s="84" t="s">
        <v>49</v>
      </c>
      <c r="E62" s="85" t="s">
        <v>12</v>
      </c>
      <c r="F62" s="43">
        <v>37563.305084745763</v>
      </c>
      <c r="G62" s="87">
        <v>1</v>
      </c>
      <c r="H62" s="44">
        <f t="shared" ref="H62:H121" si="6">F62*G62</f>
        <v>37563.305084745763</v>
      </c>
      <c r="I62" s="45"/>
      <c r="J62" s="46">
        <v>1</v>
      </c>
      <c r="K62" s="66" t="str">
        <f>C62</f>
        <v xml:space="preserve">Бур Бл 360мм </v>
      </c>
      <c r="L62" s="47"/>
      <c r="M62" s="67" t="str">
        <f>E62</f>
        <v>шт.</v>
      </c>
      <c r="N62" s="49">
        <f t="shared" ref="N62:N121" si="7">F62</f>
        <v>37563.305084745763</v>
      </c>
      <c r="O62" s="43"/>
      <c r="P62" s="48">
        <f>G62</f>
        <v>1</v>
      </c>
      <c r="Q62" s="50">
        <f t="shared" ref="Q62:Q121" si="8">O62*P62</f>
        <v>0</v>
      </c>
      <c r="R62" s="45"/>
      <c r="S62" s="45"/>
      <c r="T62" s="45"/>
      <c r="U62" s="45"/>
      <c r="V62" s="45"/>
      <c r="W62" s="45"/>
      <c r="X62" s="45"/>
      <c r="Y62" s="45"/>
      <c r="Z62" s="45"/>
      <c r="AA62" s="45"/>
    </row>
    <row r="63" spans="1:27" s="51" customFormat="1" ht="15.75" x14ac:dyDescent="0.25">
      <c r="A63" s="41"/>
      <c r="B63" s="83">
        <v>2</v>
      </c>
      <c r="C63" s="88" t="s">
        <v>139</v>
      </c>
      <c r="D63" s="84" t="s">
        <v>140</v>
      </c>
      <c r="E63" s="85" t="s">
        <v>12</v>
      </c>
      <c r="F63" s="43">
        <v>625.70338983050851</v>
      </c>
      <c r="G63" s="87">
        <v>10</v>
      </c>
      <c r="H63" s="44">
        <f t="shared" si="6"/>
        <v>6257.0338983050851</v>
      </c>
      <c r="I63" s="45"/>
      <c r="J63" s="46">
        <v>2</v>
      </c>
      <c r="K63" s="66" t="str">
        <f>C63</f>
        <v>Вкладыш текстолитовый</v>
      </c>
      <c r="L63" s="47"/>
      <c r="M63" s="110" t="str">
        <f t="shared" ref="M63:M121" si="9">E63</f>
        <v>шт.</v>
      </c>
      <c r="N63" s="49">
        <f t="shared" si="7"/>
        <v>625.70338983050851</v>
      </c>
      <c r="O63" s="43"/>
      <c r="P63" s="101">
        <f t="shared" ref="P63:P121" si="10">G63</f>
        <v>10</v>
      </c>
      <c r="Q63" s="50">
        <f t="shared" si="8"/>
        <v>0</v>
      </c>
      <c r="R63" s="45"/>
      <c r="S63" s="45"/>
      <c r="T63" s="45"/>
      <c r="U63" s="45"/>
      <c r="V63" s="45"/>
      <c r="W63" s="45"/>
      <c r="X63" s="45"/>
      <c r="Y63" s="45"/>
      <c r="Z63" s="45"/>
      <c r="AA63" s="45"/>
    </row>
    <row r="64" spans="1:27" s="51" customFormat="1" ht="31.5" x14ac:dyDescent="0.25">
      <c r="A64" s="41"/>
      <c r="B64" s="83">
        <v>3</v>
      </c>
      <c r="C64" s="88" t="s">
        <v>141</v>
      </c>
      <c r="D64" s="84" t="s">
        <v>142</v>
      </c>
      <c r="E64" s="85" t="s">
        <v>12</v>
      </c>
      <c r="F64" s="43">
        <v>44381.652542372882</v>
      </c>
      <c r="G64" s="87">
        <v>1</v>
      </c>
      <c r="H64" s="44">
        <f t="shared" si="6"/>
        <v>44381.652542372882</v>
      </c>
      <c r="I64" s="45"/>
      <c r="J64" s="100">
        <v>3</v>
      </c>
      <c r="K64" s="109" t="str">
        <f t="shared" ref="K64:K121" si="11">C64</f>
        <v xml:space="preserve">Коробка отбора мощности для установки </v>
      </c>
      <c r="L64" s="47"/>
      <c r="M64" s="110" t="str">
        <f t="shared" si="9"/>
        <v>шт.</v>
      </c>
      <c r="N64" s="102">
        <f t="shared" si="7"/>
        <v>44381.652542372882</v>
      </c>
      <c r="O64" s="43"/>
      <c r="P64" s="101">
        <f t="shared" si="10"/>
        <v>1</v>
      </c>
      <c r="Q64" s="103">
        <f t="shared" si="8"/>
        <v>0</v>
      </c>
      <c r="R64" s="45"/>
      <c r="S64" s="45"/>
      <c r="T64" s="45"/>
      <c r="U64" s="45"/>
      <c r="V64" s="45"/>
      <c r="W64" s="45"/>
      <c r="X64" s="45"/>
      <c r="Y64" s="45"/>
      <c r="Z64" s="45"/>
      <c r="AA64" s="45"/>
    </row>
    <row r="65" spans="1:27" s="51" customFormat="1" ht="15.75" x14ac:dyDescent="0.25">
      <c r="A65" s="41"/>
      <c r="B65" s="83">
        <v>4</v>
      </c>
      <c r="C65" s="88" t="s">
        <v>143</v>
      </c>
      <c r="D65" s="84" t="s">
        <v>144</v>
      </c>
      <c r="E65" s="85" t="s">
        <v>145</v>
      </c>
      <c r="F65" s="43">
        <v>50.703389830508478</v>
      </c>
      <c r="G65" s="87">
        <v>10</v>
      </c>
      <c r="H65" s="44">
        <f t="shared" si="6"/>
        <v>507.03389830508479</v>
      </c>
      <c r="I65" s="45"/>
      <c r="J65" s="100">
        <v>4</v>
      </c>
      <c r="K65" s="109" t="str">
        <f t="shared" si="11"/>
        <v>Рукав кислородный</v>
      </c>
      <c r="L65" s="47"/>
      <c r="M65" s="110" t="str">
        <f t="shared" si="9"/>
        <v>м.</v>
      </c>
      <c r="N65" s="102">
        <f t="shared" si="7"/>
        <v>50.703389830508478</v>
      </c>
      <c r="O65" s="43"/>
      <c r="P65" s="101">
        <f t="shared" si="10"/>
        <v>10</v>
      </c>
      <c r="Q65" s="103">
        <f t="shared" si="8"/>
        <v>0</v>
      </c>
      <c r="R65" s="45"/>
      <c r="S65" s="45"/>
      <c r="T65" s="45"/>
      <c r="U65" s="45"/>
      <c r="V65" s="45"/>
      <c r="W65" s="45"/>
      <c r="X65" s="45"/>
      <c r="Y65" s="45"/>
      <c r="Z65" s="45"/>
      <c r="AA65" s="45"/>
    </row>
    <row r="66" spans="1:27" s="51" customFormat="1" ht="31.5" x14ac:dyDescent="0.25">
      <c r="A66" s="41"/>
      <c r="B66" s="83">
        <v>5</v>
      </c>
      <c r="C66" s="88" t="s">
        <v>146</v>
      </c>
      <c r="D66" s="84" t="s">
        <v>147</v>
      </c>
      <c r="E66" s="85" t="s">
        <v>12</v>
      </c>
      <c r="F66" s="43">
        <v>625.70338983050851</v>
      </c>
      <c r="G66" s="87">
        <v>4</v>
      </c>
      <c r="H66" s="44">
        <f t="shared" si="6"/>
        <v>2502.8135593220341</v>
      </c>
      <c r="I66" s="45"/>
      <c r="J66" s="100">
        <v>5</v>
      </c>
      <c r="K66" s="109" t="str">
        <f t="shared" si="11"/>
        <v>Скребок грязеочистителя БМ-302А</v>
      </c>
      <c r="L66" s="47"/>
      <c r="M66" s="110" t="str">
        <f t="shared" si="9"/>
        <v>шт.</v>
      </c>
      <c r="N66" s="102">
        <f t="shared" si="7"/>
        <v>625.70338983050851</v>
      </c>
      <c r="O66" s="43"/>
      <c r="P66" s="101">
        <f t="shared" si="10"/>
        <v>4</v>
      </c>
      <c r="Q66" s="103">
        <f t="shared" si="8"/>
        <v>0</v>
      </c>
      <c r="R66" s="45"/>
      <c r="S66" s="45"/>
      <c r="T66" s="45"/>
      <c r="U66" s="45"/>
      <c r="V66" s="45"/>
      <c r="W66" s="45"/>
      <c r="X66" s="45"/>
      <c r="Y66" s="45"/>
      <c r="Z66" s="45"/>
      <c r="AA66" s="45"/>
    </row>
    <row r="67" spans="1:27" s="51" customFormat="1" ht="31.5" x14ac:dyDescent="0.25">
      <c r="A67" s="41"/>
      <c r="B67" s="83">
        <v>6</v>
      </c>
      <c r="C67" s="88" t="s">
        <v>148</v>
      </c>
      <c r="D67" s="84" t="s">
        <v>149</v>
      </c>
      <c r="E67" s="85" t="s">
        <v>150</v>
      </c>
      <c r="F67" s="43">
        <v>118.05932203389831</v>
      </c>
      <c r="G67" s="87">
        <v>162</v>
      </c>
      <c r="H67" s="44">
        <f t="shared" si="6"/>
        <v>19125.610169491527</v>
      </c>
      <c r="I67" s="45"/>
      <c r="J67" s="100">
        <v>6</v>
      </c>
      <c r="K67" s="109" t="str">
        <f t="shared" si="11"/>
        <v>Болт + гайка ножа Shantui  SD 16</v>
      </c>
      <c r="L67" s="47"/>
      <c r="M67" s="110" t="str">
        <f t="shared" si="9"/>
        <v>комл.</v>
      </c>
      <c r="N67" s="102">
        <f t="shared" si="7"/>
        <v>118.05932203389831</v>
      </c>
      <c r="O67" s="43"/>
      <c r="P67" s="101">
        <f t="shared" si="10"/>
        <v>162</v>
      </c>
      <c r="Q67" s="103">
        <f t="shared" si="8"/>
        <v>0</v>
      </c>
      <c r="R67" s="45"/>
      <c r="S67" s="45"/>
      <c r="T67" s="45"/>
      <c r="U67" s="45"/>
      <c r="V67" s="45"/>
      <c r="W67" s="45"/>
      <c r="X67" s="45"/>
      <c r="Y67" s="45"/>
      <c r="Z67" s="45"/>
      <c r="AA67" s="45"/>
    </row>
    <row r="68" spans="1:27" s="51" customFormat="1" ht="15.75" x14ac:dyDescent="0.25">
      <c r="A68" s="41"/>
      <c r="B68" s="83">
        <v>7</v>
      </c>
      <c r="C68" s="88" t="s">
        <v>151</v>
      </c>
      <c r="D68" s="84" t="s">
        <v>152</v>
      </c>
      <c r="E68" s="85" t="s">
        <v>150</v>
      </c>
      <c r="F68" s="43">
        <v>128.78813559322035</v>
      </c>
      <c r="G68" s="87">
        <v>54</v>
      </c>
      <c r="H68" s="44">
        <f t="shared" si="6"/>
        <v>6954.5593220338988</v>
      </c>
      <c r="I68" s="45"/>
      <c r="J68" s="100">
        <v>7</v>
      </c>
      <c r="K68" s="109" t="str">
        <f t="shared" si="11"/>
        <v xml:space="preserve">Болт + гайка сегмента </v>
      </c>
      <c r="L68" s="47"/>
      <c r="M68" s="110" t="str">
        <f t="shared" si="9"/>
        <v>комл.</v>
      </c>
      <c r="N68" s="102">
        <f t="shared" si="7"/>
        <v>128.78813559322035</v>
      </c>
      <c r="O68" s="43"/>
      <c r="P68" s="101">
        <f t="shared" si="10"/>
        <v>54</v>
      </c>
      <c r="Q68" s="103">
        <f t="shared" si="8"/>
        <v>0</v>
      </c>
      <c r="R68" s="45"/>
      <c r="S68" s="45"/>
      <c r="T68" s="45"/>
      <c r="U68" s="45"/>
      <c r="V68" s="45"/>
      <c r="W68" s="45"/>
      <c r="X68" s="45"/>
      <c r="Y68" s="45"/>
      <c r="Z68" s="45"/>
      <c r="AA68" s="45"/>
    </row>
    <row r="69" spans="1:27" s="51" customFormat="1" ht="15.75" x14ac:dyDescent="0.25">
      <c r="A69" s="41"/>
      <c r="B69" s="83">
        <v>8</v>
      </c>
      <c r="C69" s="88" t="s">
        <v>153</v>
      </c>
      <c r="D69" s="84" t="s">
        <v>154</v>
      </c>
      <c r="E69" s="85" t="s">
        <v>150</v>
      </c>
      <c r="F69" s="43">
        <v>107.32203389830509</v>
      </c>
      <c r="G69" s="87">
        <v>80</v>
      </c>
      <c r="H69" s="44">
        <f t="shared" si="6"/>
        <v>8585.7627118644068</v>
      </c>
      <c r="I69" s="45"/>
      <c r="J69" s="100">
        <v>8</v>
      </c>
      <c r="K69" s="109" t="str">
        <f t="shared" si="11"/>
        <v xml:space="preserve">Болт катка + шайба </v>
      </c>
      <c r="L69" s="47"/>
      <c r="M69" s="110" t="str">
        <f t="shared" si="9"/>
        <v>комл.</v>
      </c>
      <c r="N69" s="102">
        <f t="shared" si="7"/>
        <v>107.32203389830509</v>
      </c>
      <c r="O69" s="43"/>
      <c r="P69" s="101">
        <f t="shared" si="10"/>
        <v>80</v>
      </c>
      <c r="Q69" s="103">
        <f t="shared" si="8"/>
        <v>0</v>
      </c>
      <c r="R69" s="45"/>
      <c r="S69" s="45"/>
      <c r="T69" s="45"/>
      <c r="U69" s="45"/>
      <c r="V69" s="45"/>
      <c r="W69" s="45"/>
      <c r="X69" s="45"/>
      <c r="Y69" s="45"/>
      <c r="Z69" s="45"/>
      <c r="AA69" s="45"/>
    </row>
    <row r="70" spans="1:27" s="51" customFormat="1" ht="15.75" x14ac:dyDescent="0.25">
      <c r="A70" s="41"/>
      <c r="B70" s="83">
        <v>9</v>
      </c>
      <c r="C70" s="88" t="s">
        <v>138</v>
      </c>
      <c r="D70" s="84" t="s">
        <v>49</v>
      </c>
      <c r="E70" s="85" t="s">
        <v>12</v>
      </c>
      <c r="F70" s="43">
        <v>37563.305084745763</v>
      </c>
      <c r="G70" s="87">
        <v>1</v>
      </c>
      <c r="H70" s="44">
        <f t="shared" si="6"/>
        <v>37563.305084745763</v>
      </c>
      <c r="I70" s="45"/>
      <c r="J70" s="100">
        <v>9</v>
      </c>
      <c r="K70" s="109" t="str">
        <f t="shared" si="11"/>
        <v xml:space="preserve">Бур Бл 360мм </v>
      </c>
      <c r="L70" s="47"/>
      <c r="M70" s="110" t="str">
        <f t="shared" si="9"/>
        <v>шт.</v>
      </c>
      <c r="N70" s="102">
        <f t="shared" si="7"/>
        <v>37563.305084745763</v>
      </c>
      <c r="O70" s="43"/>
      <c r="P70" s="101">
        <f t="shared" si="10"/>
        <v>1</v>
      </c>
      <c r="Q70" s="103">
        <f t="shared" si="8"/>
        <v>0</v>
      </c>
      <c r="R70" s="45"/>
      <c r="S70" s="45"/>
      <c r="T70" s="45"/>
      <c r="U70" s="45"/>
      <c r="V70" s="45"/>
      <c r="W70" s="45"/>
      <c r="X70" s="45"/>
      <c r="Y70" s="45"/>
      <c r="Z70" s="45"/>
      <c r="AA70" s="45"/>
    </row>
    <row r="71" spans="1:27" s="51" customFormat="1" ht="15.75" x14ac:dyDescent="0.25">
      <c r="A71" s="41"/>
      <c r="B71" s="83">
        <v>10</v>
      </c>
      <c r="C71" s="88" t="s">
        <v>155</v>
      </c>
      <c r="D71" s="84" t="s">
        <v>156</v>
      </c>
      <c r="E71" s="85" t="s">
        <v>12</v>
      </c>
      <c r="F71" s="43">
        <v>23503.898305084746</v>
      </c>
      <c r="G71" s="87">
        <v>2</v>
      </c>
      <c r="H71" s="44">
        <f t="shared" si="6"/>
        <v>47007.796610169491</v>
      </c>
      <c r="I71" s="45"/>
      <c r="J71" s="100">
        <v>10</v>
      </c>
      <c r="K71" s="109" t="str">
        <f t="shared" si="11"/>
        <v xml:space="preserve">Бур лопастной  </v>
      </c>
      <c r="L71" s="47"/>
      <c r="M71" s="110" t="str">
        <f t="shared" si="9"/>
        <v>шт.</v>
      </c>
      <c r="N71" s="102">
        <f t="shared" si="7"/>
        <v>23503.898305084746</v>
      </c>
      <c r="O71" s="43"/>
      <c r="P71" s="101">
        <f t="shared" si="10"/>
        <v>2</v>
      </c>
      <c r="Q71" s="103">
        <f t="shared" si="8"/>
        <v>0</v>
      </c>
      <c r="R71" s="45"/>
      <c r="S71" s="45"/>
      <c r="T71" s="45"/>
      <c r="U71" s="45"/>
      <c r="V71" s="45"/>
      <c r="W71" s="45"/>
      <c r="X71" s="45"/>
      <c r="Y71" s="45"/>
      <c r="Z71" s="45"/>
      <c r="AA71" s="45"/>
    </row>
    <row r="72" spans="1:27" s="51" customFormat="1" ht="15.75" x14ac:dyDescent="0.25">
      <c r="A72" s="41"/>
      <c r="B72" s="83">
        <v>11</v>
      </c>
      <c r="C72" s="88" t="s">
        <v>157</v>
      </c>
      <c r="D72" s="84" t="s">
        <v>158</v>
      </c>
      <c r="E72" s="85" t="s">
        <v>12</v>
      </c>
      <c r="F72" s="43">
        <v>77105.652542372889</v>
      </c>
      <c r="G72" s="87">
        <v>1</v>
      </c>
      <c r="H72" s="44">
        <f t="shared" si="6"/>
        <v>77105.652542372889</v>
      </c>
      <c r="I72" s="45"/>
      <c r="J72" s="100">
        <v>11</v>
      </c>
      <c r="K72" s="109" t="str">
        <f t="shared" si="11"/>
        <v xml:space="preserve">Вращатель </v>
      </c>
      <c r="L72" s="47"/>
      <c r="M72" s="110" t="str">
        <f t="shared" si="9"/>
        <v>шт.</v>
      </c>
      <c r="N72" s="102">
        <f t="shared" si="7"/>
        <v>77105.652542372889</v>
      </c>
      <c r="O72" s="43"/>
      <c r="P72" s="101">
        <f t="shared" si="10"/>
        <v>1</v>
      </c>
      <c r="Q72" s="103">
        <f t="shared" si="8"/>
        <v>0</v>
      </c>
      <c r="R72" s="45"/>
      <c r="S72" s="45"/>
      <c r="T72" s="45"/>
      <c r="U72" s="45"/>
      <c r="V72" s="45"/>
      <c r="W72" s="45"/>
      <c r="X72" s="45"/>
      <c r="Y72" s="45"/>
      <c r="Z72" s="45"/>
      <c r="AA72" s="45"/>
    </row>
    <row r="73" spans="1:27" s="51" customFormat="1" ht="15.75" x14ac:dyDescent="0.25">
      <c r="A73" s="41"/>
      <c r="B73" s="83">
        <v>12</v>
      </c>
      <c r="C73" s="88" t="s">
        <v>159</v>
      </c>
      <c r="D73" s="84" t="s">
        <v>160</v>
      </c>
      <c r="E73" s="85" t="s">
        <v>12</v>
      </c>
      <c r="F73" s="43">
        <v>4207.406779661017</v>
      </c>
      <c r="G73" s="87">
        <v>1</v>
      </c>
      <c r="H73" s="44">
        <f t="shared" si="6"/>
        <v>4207.406779661017</v>
      </c>
      <c r="I73" s="45"/>
      <c r="J73" s="100">
        <v>12</v>
      </c>
      <c r="K73" s="109" t="str">
        <f t="shared" si="11"/>
        <v xml:space="preserve">Гидронасос </v>
      </c>
      <c r="L73" s="47"/>
      <c r="M73" s="110" t="str">
        <f t="shared" si="9"/>
        <v>шт.</v>
      </c>
      <c r="N73" s="102">
        <f t="shared" si="7"/>
        <v>4207.406779661017</v>
      </c>
      <c r="O73" s="43"/>
      <c r="P73" s="101">
        <f t="shared" si="10"/>
        <v>1</v>
      </c>
      <c r="Q73" s="103">
        <f t="shared" si="8"/>
        <v>0</v>
      </c>
      <c r="R73" s="45"/>
      <c r="S73" s="45"/>
      <c r="T73" s="45"/>
      <c r="U73" s="45"/>
      <c r="V73" s="45"/>
      <c r="W73" s="45"/>
      <c r="X73" s="45"/>
      <c r="Y73" s="45"/>
      <c r="Z73" s="45"/>
      <c r="AA73" s="45"/>
    </row>
    <row r="74" spans="1:27" s="51" customFormat="1" ht="15.75" x14ac:dyDescent="0.25">
      <c r="A74" s="41"/>
      <c r="B74" s="83">
        <v>13</v>
      </c>
      <c r="C74" s="88" t="s">
        <v>161</v>
      </c>
      <c r="D74" s="84" t="s">
        <v>162</v>
      </c>
      <c r="E74" s="85" t="s">
        <v>12</v>
      </c>
      <c r="F74" s="43">
        <v>9294.0508474576272</v>
      </c>
      <c r="G74" s="87">
        <v>1</v>
      </c>
      <c r="H74" s="44">
        <f t="shared" si="6"/>
        <v>9294.0508474576272</v>
      </c>
      <c r="I74" s="45"/>
      <c r="J74" s="100">
        <v>13</v>
      </c>
      <c r="K74" s="109" t="str">
        <f t="shared" si="11"/>
        <v xml:space="preserve">Гидрораспределитель </v>
      </c>
      <c r="L74" s="47"/>
      <c r="M74" s="110" t="str">
        <f t="shared" si="9"/>
        <v>шт.</v>
      </c>
      <c r="N74" s="102">
        <f t="shared" si="7"/>
        <v>9294.0508474576272</v>
      </c>
      <c r="O74" s="43"/>
      <c r="P74" s="101">
        <f t="shared" si="10"/>
        <v>1</v>
      </c>
      <c r="Q74" s="103">
        <f t="shared" si="8"/>
        <v>0</v>
      </c>
      <c r="R74" s="45"/>
      <c r="S74" s="45"/>
      <c r="T74" s="45"/>
      <c r="U74" s="45"/>
      <c r="V74" s="45"/>
      <c r="W74" s="45"/>
      <c r="X74" s="45"/>
      <c r="Y74" s="45"/>
      <c r="Z74" s="45"/>
      <c r="AA74" s="45"/>
    </row>
    <row r="75" spans="1:27" s="51" customFormat="1" ht="47.25" x14ac:dyDescent="0.25">
      <c r="A75" s="41"/>
      <c r="B75" s="83">
        <v>14</v>
      </c>
      <c r="C75" s="88" t="s">
        <v>163</v>
      </c>
      <c r="D75" s="84" t="s">
        <v>164</v>
      </c>
      <c r="E75" s="85" t="s">
        <v>12</v>
      </c>
      <c r="F75" s="43">
        <v>15515.822033898305</v>
      </c>
      <c r="G75" s="87">
        <v>1</v>
      </c>
      <c r="H75" s="44">
        <f t="shared" si="6"/>
        <v>15515.822033898305</v>
      </c>
      <c r="I75" s="45"/>
      <c r="J75" s="100">
        <v>14</v>
      </c>
      <c r="K75" s="109" t="str">
        <f t="shared" si="11"/>
        <v>Гидроцилиндр ЭО-2621,2626, ТО-49 рукояти и ковша</v>
      </c>
      <c r="L75" s="47"/>
      <c r="M75" s="110" t="str">
        <f t="shared" si="9"/>
        <v>шт.</v>
      </c>
      <c r="N75" s="102">
        <f t="shared" si="7"/>
        <v>15515.822033898305</v>
      </c>
      <c r="O75" s="43"/>
      <c r="P75" s="101">
        <f t="shared" si="10"/>
        <v>1</v>
      </c>
      <c r="Q75" s="103">
        <f t="shared" si="8"/>
        <v>0</v>
      </c>
      <c r="R75" s="45"/>
      <c r="S75" s="45"/>
      <c r="T75" s="45"/>
      <c r="U75" s="45"/>
      <c r="V75" s="45"/>
      <c r="W75" s="45"/>
      <c r="X75" s="45"/>
      <c r="Y75" s="45"/>
      <c r="Z75" s="45"/>
      <c r="AA75" s="45"/>
    </row>
    <row r="76" spans="1:27" s="51" customFormat="1" ht="15.75" x14ac:dyDescent="0.25">
      <c r="A76" s="41"/>
      <c r="B76" s="83">
        <v>15</v>
      </c>
      <c r="C76" s="88" t="s">
        <v>165</v>
      </c>
      <c r="D76" s="84" t="s">
        <v>166</v>
      </c>
      <c r="E76" s="85" t="s">
        <v>12</v>
      </c>
      <c r="F76" s="43">
        <v>19902.110169491527</v>
      </c>
      <c r="G76" s="87">
        <v>1</v>
      </c>
      <c r="H76" s="44">
        <f t="shared" si="6"/>
        <v>19902.110169491527</v>
      </c>
      <c r="I76" s="45"/>
      <c r="J76" s="100">
        <v>15</v>
      </c>
      <c r="K76" s="109" t="str">
        <f t="shared" si="11"/>
        <v>Двигатель пусковой ПД-10</v>
      </c>
      <c r="L76" s="47"/>
      <c r="M76" s="110" t="str">
        <f t="shared" si="9"/>
        <v>шт.</v>
      </c>
      <c r="N76" s="102">
        <f t="shared" si="7"/>
        <v>19902.110169491527</v>
      </c>
      <c r="O76" s="43"/>
      <c r="P76" s="101">
        <f t="shared" si="10"/>
        <v>1</v>
      </c>
      <c r="Q76" s="103">
        <f t="shared" si="8"/>
        <v>0</v>
      </c>
      <c r="R76" s="45"/>
      <c r="S76" s="45"/>
      <c r="T76" s="45"/>
      <c r="U76" s="45"/>
      <c r="V76" s="45"/>
      <c r="W76" s="45"/>
      <c r="X76" s="45"/>
      <c r="Y76" s="45"/>
      <c r="Z76" s="45"/>
      <c r="AA76" s="45"/>
    </row>
    <row r="77" spans="1:27" s="51" customFormat="1" ht="15.75" x14ac:dyDescent="0.25">
      <c r="A77" s="41"/>
      <c r="B77" s="83">
        <v>16</v>
      </c>
      <c r="C77" s="88" t="s">
        <v>167</v>
      </c>
      <c r="D77" s="84" t="s">
        <v>81</v>
      </c>
      <c r="E77" s="85" t="s">
        <v>12</v>
      </c>
      <c r="F77" s="43">
        <v>3234.7457627118647</v>
      </c>
      <c r="G77" s="87">
        <v>7</v>
      </c>
      <c r="H77" s="44">
        <f t="shared" si="6"/>
        <v>22643.220338983054</v>
      </c>
      <c r="I77" s="45"/>
      <c r="J77" s="100">
        <v>16</v>
      </c>
      <c r="K77" s="109" t="str">
        <f t="shared" si="11"/>
        <v xml:space="preserve">Забурник </v>
      </c>
      <c r="L77" s="47"/>
      <c r="M77" s="110" t="str">
        <f t="shared" si="9"/>
        <v>шт.</v>
      </c>
      <c r="N77" s="102">
        <f t="shared" si="7"/>
        <v>3234.7457627118647</v>
      </c>
      <c r="O77" s="43"/>
      <c r="P77" s="101">
        <f t="shared" si="10"/>
        <v>7</v>
      </c>
      <c r="Q77" s="103">
        <f t="shared" si="8"/>
        <v>0</v>
      </c>
      <c r="R77" s="45"/>
      <c r="S77" s="45"/>
      <c r="T77" s="45"/>
      <c r="U77" s="45"/>
      <c r="V77" s="45"/>
      <c r="W77" s="45"/>
      <c r="X77" s="45"/>
      <c r="Y77" s="45"/>
      <c r="Z77" s="45"/>
      <c r="AA77" s="45"/>
    </row>
    <row r="78" spans="1:27" s="51" customFormat="1" ht="31.5" x14ac:dyDescent="0.25">
      <c r="A78" s="41"/>
      <c r="B78" s="83">
        <v>17</v>
      </c>
      <c r="C78" s="88" t="s">
        <v>168</v>
      </c>
      <c r="D78" s="84" t="s">
        <v>169</v>
      </c>
      <c r="E78" s="85" t="s">
        <v>12</v>
      </c>
      <c r="F78" s="43">
        <v>24115.635593220341</v>
      </c>
      <c r="G78" s="87">
        <v>1</v>
      </c>
      <c r="H78" s="44">
        <f t="shared" si="6"/>
        <v>24115.635593220341</v>
      </c>
      <c r="I78" s="45"/>
      <c r="J78" s="100">
        <v>17</v>
      </c>
      <c r="K78" s="109" t="str">
        <f t="shared" si="11"/>
        <v xml:space="preserve">Канат для МКМ200 </v>
      </c>
      <c r="L78" s="47"/>
      <c r="M78" s="110" t="str">
        <f t="shared" si="9"/>
        <v>шт.</v>
      </c>
      <c r="N78" s="102">
        <f t="shared" si="7"/>
        <v>24115.635593220341</v>
      </c>
      <c r="O78" s="43"/>
      <c r="P78" s="101">
        <f t="shared" si="10"/>
        <v>1</v>
      </c>
      <c r="Q78" s="103">
        <f t="shared" si="8"/>
        <v>0</v>
      </c>
      <c r="R78" s="45"/>
      <c r="S78" s="45"/>
      <c r="T78" s="45"/>
      <c r="U78" s="45"/>
      <c r="V78" s="45"/>
      <c r="W78" s="45"/>
      <c r="X78" s="45"/>
      <c r="Y78" s="45"/>
      <c r="Z78" s="45"/>
      <c r="AA78" s="45"/>
    </row>
    <row r="79" spans="1:27" s="51" customFormat="1" ht="15.75" x14ac:dyDescent="0.25">
      <c r="A79" s="41"/>
      <c r="B79" s="83">
        <v>18</v>
      </c>
      <c r="C79" s="88" t="s">
        <v>170</v>
      </c>
      <c r="D79" s="84" t="s">
        <v>171</v>
      </c>
      <c r="E79" s="85" t="s">
        <v>12</v>
      </c>
      <c r="F79" s="43">
        <v>14381.381355932202</v>
      </c>
      <c r="G79" s="87">
        <v>12</v>
      </c>
      <c r="H79" s="44">
        <f t="shared" si="6"/>
        <v>172576.57627118644</v>
      </c>
      <c r="I79" s="45"/>
      <c r="J79" s="100">
        <v>18</v>
      </c>
      <c r="K79" s="109" t="str">
        <f t="shared" si="11"/>
        <v xml:space="preserve">Каток двубортный </v>
      </c>
      <c r="L79" s="47"/>
      <c r="M79" s="110" t="str">
        <f t="shared" si="9"/>
        <v>шт.</v>
      </c>
      <c r="N79" s="102">
        <f t="shared" si="7"/>
        <v>14381.381355932202</v>
      </c>
      <c r="O79" s="43"/>
      <c r="P79" s="101">
        <f t="shared" si="10"/>
        <v>12</v>
      </c>
      <c r="Q79" s="103">
        <f t="shared" si="8"/>
        <v>0</v>
      </c>
      <c r="R79" s="45"/>
      <c r="S79" s="45"/>
      <c r="T79" s="45"/>
      <c r="U79" s="45"/>
      <c r="V79" s="45"/>
      <c r="W79" s="45"/>
      <c r="X79" s="45"/>
      <c r="Y79" s="45"/>
      <c r="Z79" s="45"/>
      <c r="AA79" s="45"/>
    </row>
    <row r="80" spans="1:27" s="51" customFormat="1" ht="15.75" x14ac:dyDescent="0.25">
      <c r="A80" s="41"/>
      <c r="B80" s="83">
        <v>19</v>
      </c>
      <c r="C80" s="88" t="s">
        <v>172</v>
      </c>
      <c r="D80" s="84" t="s">
        <v>173</v>
      </c>
      <c r="E80" s="85" t="s">
        <v>12</v>
      </c>
      <c r="F80" s="43">
        <v>12449.550847457627</v>
      </c>
      <c r="G80" s="87">
        <v>4</v>
      </c>
      <c r="H80" s="44">
        <f t="shared" si="6"/>
        <v>49798.203389830509</v>
      </c>
      <c r="I80" s="45"/>
      <c r="J80" s="100">
        <v>19</v>
      </c>
      <c r="K80" s="109" t="str">
        <f t="shared" si="11"/>
        <v xml:space="preserve">Каток одноботтый  </v>
      </c>
      <c r="L80" s="47"/>
      <c r="M80" s="110" t="str">
        <f t="shared" si="9"/>
        <v>шт.</v>
      </c>
      <c r="N80" s="102">
        <f t="shared" si="7"/>
        <v>12449.550847457627</v>
      </c>
      <c r="O80" s="43"/>
      <c r="P80" s="101">
        <f t="shared" si="10"/>
        <v>4</v>
      </c>
      <c r="Q80" s="103">
        <f t="shared" si="8"/>
        <v>0</v>
      </c>
      <c r="R80" s="45"/>
      <c r="S80" s="45"/>
      <c r="T80" s="45"/>
      <c r="U80" s="45"/>
      <c r="V80" s="45"/>
      <c r="W80" s="45"/>
      <c r="X80" s="45"/>
      <c r="Y80" s="45"/>
      <c r="Z80" s="45"/>
      <c r="AA80" s="45"/>
    </row>
    <row r="81" spans="1:27" s="51" customFormat="1" ht="15.75" x14ac:dyDescent="0.25">
      <c r="A81" s="41"/>
      <c r="B81" s="83">
        <v>20</v>
      </c>
      <c r="C81" s="88" t="s">
        <v>174</v>
      </c>
      <c r="D81" s="84" t="s">
        <v>175</v>
      </c>
      <c r="E81" s="85" t="s">
        <v>12</v>
      </c>
      <c r="F81" s="43">
        <v>6204.8135593220341</v>
      </c>
      <c r="G81" s="87">
        <v>4</v>
      </c>
      <c r="H81" s="44">
        <f t="shared" si="6"/>
        <v>24819.254237288136</v>
      </c>
      <c r="I81" s="45"/>
      <c r="J81" s="100">
        <v>20</v>
      </c>
      <c r="K81" s="109" t="str">
        <f t="shared" si="11"/>
        <v xml:space="preserve">Каток поддерживающий </v>
      </c>
      <c r="L81" s="47"/>
      <c r="M81" s="110" t="str">
        <f t="shared" si="9"/>
        <v>шт.</v>
      </c>
      <c r="N81" s="102">
        <f t="shared" si="7"/>
        <v>6204.8135593220341</v>
      </c>
      <c r="O81" s="43"/>
      <c r="P81" s="101">
        <f t="shared" si="10"/>
        <v>4</v>
      </c>
      <c r="Q81" s="103">
        <f t="shared" si="8"/>
        <v>0</v>
      </c>
      <c r="R81" s="45"/>
      <c r="S81" s="45"/>
      <c r="T81" s="45"/>
      <c r="U81" s="45"/>
      <c r="V81" s="45"/>
      <c r="W81" s="45"/>
      <c r="X81" s="45"/>
      <c r="Y81" s="45"/>
      <c r="Z81" s="45"/>
      <c r="AA81" s="45"/>
    </row>
    <row r="82" spans="1:27" s="51" customFormat="1" ht="31.5" x14ac:dyDescent="0.25">
      <c r="A82" s="41"/>
      <c r="B82" s="83">
        <v>21</v>
      </c>
      <c r="C82" s="88" t="s">
        <v>176</v>
      </c>
      <c r="D82" s="84" t="s">
        <v>177</v>
      </c>
      <c r="E82" s="85" t="s">
        <v>12</v>
      </c>
      <c r="F82" s="43">
        <v>5132.2288135593217</v>
      </c>
      <c r="G82" s="87">
        <v>1</v>
      </c>
      <c r="H82" s="44">
        <f t="shared" si="6"/>
        <v>5132.2288135593217</v>
      </c>
      <c r="I82" s="45"/>
      <c r="J82" s="100">
        <v>21</v>
      </c>
      <c r="K82" s="109" t="str">
        <f t="shared" si="11"/>
        <v>Коробка отбора мощности на БМ-302</v>
      </c>
      <c r="L82" s="47"/>
      <c r="M82" s="110" t="str">
        <f t="shared" si="9"/>
        <v>шт.</v>
      </c>
      <c r="N82" s="102">
        <f t="shared" si="7"/>
        <v>5132.2288135593217</v>
      </c>
      <c r="O82" s="43"/>
      <c r="P82" s="101">
        <f t="shared" si="10"/>
        <v>1</v>
      </c>
      <c r="Q82" s="103">
        <f t="shared" si="8"/>
        <v>0</v>
      </c>
      <c r="R82" s="45"/>
      <c r="S82" s="45"/>
      <c r="T82" s="45"/>
      <c r="U82" s="45"/>
      <c r="V82" s="45"/>
      <c r="W82" s="45"/>
      <c r="X82" s="45"/>
      <c r="Y82" s="45"/>
      <c r="Z82" s="45"/>
      <c r="AA82" s="45"/>
    </row>
    <row r="83" spans="1:27" s="51" customFormat="1" ht="15.75" x14ac:dyDescent="0.25">
      <c r="A83" s="41"/>
      <c r="B83" s="83">
        <v>22</v>
      </c>
      <c r="C83" s="88" t="s">
        <v>178</v>
      </c>
      <c r="D83" s="86">
        <v>5019156</v>
      </c>
      <c r="E83" s="85" t="s">
        <v>12</v>
      </c>
      <c r="F83" s="43">
        <v>2940.6694915254238</v>
      </c>
      <c r="G83" s="87">
        <v>2</v>
      </c>
      <c r="H83" s="44">
        <f t="shared" si="6"/>
        <v>5881.3389830508477</v>
      </c>
      <c r="I83" s="45"/>
      <c r="J83" s="100">
        <v>22</v>
      </c>
      <c r="K83" s="109" t="str">
        <f t="shared" si="11"/>
        <v xml:space="preserve">Лабиринт мал.   Т-170 </v>
      </c>
      <c r="L83" s="47"/>
      <c r="M83" s="110" t="str">
        <f t="shared" si="9"/>
        <v>шт.</v>
      </c>
      <c r="N83" s="102">
        <f t="shared" si="7"/>
        <v>2940.6694915254238</v>
      </c>
      <c r="O83" s="43"/>
      <c r="P83" s="101">
        <f t="shared" si="10"/>
        <v>2</v>
      </c>
      <c r="Q83" s="103">
        <f t="shared" si="8"/>
        <v>0</v>
      </c>
      <c r="R83" s="45"/>
      <c r="S83" s="45"/>
      <c r="T83" s="45"/>
      <c r="U83" s="45"/>
      <c r="V83" s="45"/>
      <c r="W83" s="45"/>
      <c r="X83" s="45"/>
      <c r="Y83" s="45"/>
      <c r="Z83" s="45"/>
      <c r="AA83" s="45"/>
    </row>
    <row r="84" spans="1:27" s="51" customFormat="1" ht="15.75" x14ac:dyDescent="0.25">
      <c r="A84" s="41"/>
      <c r="B84" s="83">
        <v>23</v>
      </c>
      <c r="C84" s="88" t="s">
        <v>179</v>
      </c>
      <c r="D84" s="84" t="s">
        <v>180</v>
      </c>
      <c r="E84" s="85" t="s">
        <v>12</v>
      </c>
      <c r="F84" s="43">
        <v>4668.5847457627124</v>
      </c>
      <c r="G84" s="87">
        <v>2</v>
      </c>
      <c r="H84" s="44">
        <f t="shared" si="6"/>
        <v>9337.1694915254247</v>
      </c>
      <c r="I84" s="45"/>
      <c r="J84" s="100">
        <v>23</v>
      </c>
      <c r="K84" s="109" t="str">
        <f t="shared" si="11"/>
        <v xml:space="preserve">Лабиринт Т-130, Т-170 </v>
      </c>
      <c r="L84" s="47"/>
      <c r="M84" s="110" t="str">
        <f t="shared" si="9"/>
        <v>шт.</v>
      </c>
      <c r="N84" s="102">
        <f t="shared" si="7"/>
        <v>4668.5847457627124</v>
      </c>
      <c r="O84" s="43"/>
      <c r="P84" s="101">
        <f t="shared" si="10"/>
        <v>2</v>
      </c>
      <c r="Q84" s="103">
        <f t="shared" si="8"/>
        <v>0</v>
      </c>
      <c r="R84" s="45"/>
      <c r="S84" s="45"/>
      <c r="T84" s="45"/>
      <c r="U84" s="45"/>
      <c r="V84" s="45"/>
      <c r="W84" s="45"/>
      <c r="X84" s="45"/>
      <c r="Y84" s="45"/>
      <c r="Z84" s="45"/>
      <c r="AA84" s="45"/>
    </row>
    <row r="85" spans="1:27" s="51" customFormat="1" ht="15.75" x14ac:dyDescent="0.25">
      <c r="A85" s="41"/>
      <c r="B85" s="83">
        <v>24</v>
      </c>
      <c r="C85" s="88" t="s">
        <v>181</v>
      </c>
      <c r="D85" s="84" t="s">
        <v>182</v>
      </c>
      <c r="E85" s="85" t="s">
        <v>12</v>
      </c>
      <c r="F85" s="43">
        <v>3756.3305084745766</v>
      </c>
      <c r="G85" s="87">
        <v>2</v>
      </c>
      <c r="H85" s="44">
        <f t="shared" si="6"/>
        <v>7512.6610169491532</v>
      </c>
      <c r="I85" s="45"/>
      <c r="J85" s="100">
        <v>24</v>
      </c>
      <c r="K85" s="109" t="str">
        <f t="shared" si="11"/>
        <v xml:space="preserve">Лента тормозная  </v>
      </c>
      <c r="L85" s="47"/>
      <c r="M85" s="110" t="str">
        <f t="shared" si="9"/>
        <v>шт.</v>
      </c>
      <c r="N85" s="102">
        <f t="shared" si="7"/>
        <v>3756.3305084745766</v>
      </c>
      <c r="O85" s="43"/>
      <c r="P85" s="101">
        <f t="shared" si="10"/>
        <v>2</v>
      </c>
      <c r="Q85" s="103">
        <f t="shared" si="8"/>
        <v>0</v>
      </c>
      <c r="R85" s="45"/>
      <c r="S85" s="45"/>
      <c r="T85" s="45"/>
      <c r="U85" s="45"/>
      <c r="V85" s="45"/>
      <c r="W85" s="45"/>
      <c r="X85" s="45"/>
      <c r="Y85" s="45"/>
      <c r="Z85" s="45"/>
      <c r="AA85" s="45"/>
    </row>
    <row r="86" spans="1:27" s="51" customFormat="1" ht="31.5" x14ac:dyDescent="0.25">
      <c r="A86" s="41"/>
      <c r="B86" s="83">
        <v>25</v>
      </c>
      <c r="C86" s="88" t="s">
        <v>183</v>
      </c>
      <c r="D86" s="84" t="s">
        <v>184</v>
      </c>
      <c r="E86" s="85" t="s">
        <v>12</v>
      </c>
      <c r="F86" s="43">
        <v>5281.4152542372885</v>
      </c>
      <c r="G86" s="87">
        <v>1</v>
      </c>
      <c r="H86" s="44">
        <f t="shared" si="6"/>
        <v>5281.4152542372885</v>
      </c>
      <c r="I86" s="45"/>
      <c r="J86" s="100">
        <v>25</v>
      </c>
      <c r="K86" s="109" t="str">
        <f t="shared" si="11"/>
        <v xml:space="preserve">Магнето для бульдозера Т-170 </v>
      </c>
      <c r="L86" s="47"/>
      <c r="M86" s="110" t="str">
        <f t="shared" si="9"/>
        <v>шт.</v>
      </c>
      <c r="N86" s="102">
        <f t="shared" si="7"/>
        <v>5281.4152542372885</v>
      </c>
      <c r="O86" s="43"/>
      <c r="P86" s="101">
        <f t="shared" si="10"/>
        <v>1</v>
      </c>
      <c r="Q86" s="103">
        <f t="shared" si="8"/>
        <v>0</v>
      </c>
      <c r="R86" s="45"/>
      <c r="S86" s="45"/>
      <c r="T86" s="45"/>
      <c r="U86" s="45"/>
      <c r="V86" s="45"/>
      <c r="W86" s="45"/>
      <c r="X86" s="45"/>
      <c r="Y86" s="45"/>
      <c r="Z86" s="45"/>
      <c r="AA86" s="45"/>
    </row>
    <row r="87" spans="1:27" s="51" customFormat="1" ht="15.75" x14ac:dyDescent="0.25">
      <c r="A87" s="41"/>
      <c r="B87" s="83">
        <v>26</v>
      </c>
      <c r="C87" s="88" t="s">
        <v>185</v>
      </c>
      <c r="D87" s="84" t="s">
        <v>186</v>
      </c>
      <c r="E87" s="85" t="s">
        <v>12</v>
      </c>
      <c r="F87" s="43">
        <v>5366.1864406779669</v>
      </c>
      <c r="G87" s="87">
        <v>1</v>
      </c>
      <c r="H87" s="44">
        <f t="shared" si="6"/>
        <v>5366.1864406779669</v>
      </c>
      <c r="I87" s="45"/>
      <c r="J87" s="100">
        <v>26</v>
      </c>
      <c r="K87" s="109" t="str">
        <f t="shared" si="11"/>
        <v xml:space="preserve">Насос шестеренный </v>
      </c>
      <c r="L87" s="47"/>
      <c r="M87" s="110" t="str">
        <f t="shared" si="9"/>
        <v>шт.</v>
      </c>
      <c r="N87" s="102">
        <f t="shared" si="7"/>
        <v>5366.1864406779669</v>
      </c>
      <c r="O87" s="43"/>
      <c r="P87" s="101">
        <f t="shared" si="10"/>
        <v>1</v>
      </c>
      <c r="Q87" s="103">
        <f t="shared" si="8"/>
        <v>0</v>
      </c>
      <c r="R87" s="45"/>
      <c r="S87" s="45"/>
      <c r="T87" s="45"/>
      <c r="U87" s="45"/>
      <c r="V87" s="45"/>
      <c r="W87" s="45"/>
      <c r="X87" s="45"/>
      <c r="Y87" s="45"/>
      <c r="Z87" s="45"/>
      <c r="AA87" s="45"/>
    </row>
    <row r="88" spans="1:27" s="51" customFormat="1" ht="31.5" x14ac:dyDescent="0.25">
      <c r="A88" s="41"/>
      <c r="B88" s="83">
        <v>27</v>
      </c>
      <c r="C88" s="88" t="s">
        <v>187</v>
      </c>
      <c r="D88" s="84" t="s">
        <v>188</v>
      </c>
      <c r="E88" s="85" t="s">
        <v>12</v>
      </c>
      <c r="F88" s="43">
        <v>2897.7457627118647</v>
      </c>
      <c r="G88" s="87">
        <v>6</v>
      </c>
      <c r="H88" s="44">
        <f t="shared" si="6"/>
        <v>17386.47457627119</v>
      </c>
      <c r="I88" s="45"/>
      <c r="J88" s="100">
        <v>27</v>
      </c>
      <c r="K88" s="109" t="str">
        <f t="shared" si="11"/>
        <v xml:space="preserve">Нож боковой  правый Shantui  SD 16 </v>
      </c>
      <c r="L88" s="47"/>
      <c r="M88" s="110" t="str">
        <f t="shared" si="9"/>
        <v>шт.</v>
      </c>
      <c r="N88" s="102">
        <f t="shared" si="7"/>
        <v>2897.7457627118647</v>
      </c>
      <c r="O88" s="43"/>
      <c r="P88" s="101">
        <f t="shared" si="10"/>
        <v>6</v>
      </c>
      <c r="Q88" s="103">
        <f t="shared" si="8"/>
        <v>0</v>
      </c>
      <c r="R88" s="45"/>
      <c r="S88" s="45"/>
      <c r="T88" s="45"/>
      <c r="U88" s="45"/>
      <c r="V88" s="45"/>
      <c r="W88" s="45"/>
      <c r="X88" s="45"/>
      <c r="Y88" s="45"/>
      <c r="Z88" s="45"/>
      <c r="AA88" s="45"/>
    </row>
    <row r="89" spans="1:27" s="51" customFormat="1" ht="31.5" x14ac:dyDescent="0.25">
      <c r="A89" s="41"/>
      <c r="B89" s="83">
        <v>28</v>
      </c>
      <c r="C89" s="88" t="s">
        <v>189</v>
      </c>
      <c r="D89" s="84" t="s">
        <v>190</v>
      </c>
      <c r="E89" s="85" t="s">
        <v>12</v>
      </c>
      <c r="F89" s="43">
        <v>2897.7457627118647</v>
      </c>
      <c r="G89" s="87">
        <v>6</v>
      </c>
      <c r="H89" s="44">
        <f t="shared" si="6"/>
        <v>17386.47457627119</v>
      </c>
      <c r="I89" s="45"/>
      <c r="J89" s="100">
        <v>28</v>
      </c>
      <c r="K89" s="109" t="str">
        <f t="shared" si="11"/>
        <v xml:space="preserve">Нож боковой левый Shantui  SD 16 </v>
      </c>
      <c r="L89" s="47"/>
      <c r="M89" s="110" t="str">
        <f t="shared" si="9"/>
        <v>шт.</v>
      </c>
      <c r="N89" s="102">
        <f t="shared" si="7"/>
        <v>2897.7457627118647</v>
      </c>
      <c r="O89" s="43"/>
      <c r="P89" s="101">
        <f t="shared" si="10"/>
        <v>6</v>
      </c>
      <c r="Q89" s="103">
        <f t="shared" si="8"/>
        <v>0</v>
      </c>
      <c r="R89" s="45"/>
      <c r="S89" s="45"/>
      <c r="T89" s="45"/>
      <c r="U89" s="45"/>
      <c r="V89" s="45"/>
      <c r="W89" s="45"/>
      <c r="X89" s="45"/>
      <c r="Y89" s="45"/>
      <c r="Z89" s="45"/>
      <c r="AA89" s="45"/>
    </row>
    <row r="90" spans="1:27" s="51" customFormat="1" ht="31.5" x14ac:dyDescent="0.25">
      <c r="A90" s="41"/>
      <c r="B90" s="83">
        <v>29</v>
      </c>
      <c r="C90" s="88" t="s">
        <v>191</v>
      </c>
      <c r="D90" s="84" t="s">
        <v>192</v>
      </c>
      <c r="E90" s="85" t="s">
        <v>12</v>
      </c>
      <c r="F90" s="43">
        <v>4615.6949152542375</v>
      </c>
      <c r="G90" s="87">
        <v>1</v>
      </c>
      <c r="H90" s="44">
        <f t="shared" si="6"/>
        <v>4615.6949152542375</v>
      </c>
      <c r="I90" s="45"/>
      <c r="J90" s="100">
        <v>29</v>
      </c>
      <c r="K90" s="109" t="str">
        <f t="shared" si="11"/>
        <v xml:space="preserve">Нож боковой левый для бульдозера Т-170 </v>
      </c>
      <c r="L90" s="47"/>
      <c r="M90" s="110" t="str">
        <f t="shared" si="9"/>
        <v>шт.</v>
      </c>
      <c r="N90" s="102">
        <f t="shared" si="7"/>
        <v>4615.6949152542375</v>
      </c>
      <c r="O90" s="43"/>
      <c r="P90" s="101">
        <f t="shared" si="10"/>
        <v>1</v>
      </c>
      <c r="Q90" s="103">
        <f t="shared" si="8"/>
        <v>0</v>
      </c>
      <c r="R90" s="45"/>
      <c r="S90" s="45"/>
      <c r="T90" s="45"/>
      <c r="U90" s="45"/>
      <c r="V90" s="45"/>
      <c r="W90" s="45"/>
      <c r="X90" s="45"/>
      <c r="Y90" s="45"/>
      <c r="Z90" s="45"/>
      <c r="AA90" s="45"/>
    </row>
    <row r="91" spans="1:27" s="51" customFormat="1" ht="31.5" x14ac:dyDescent="0.25">
      <c r="A91" s="41"/>
      <c r="B91" s="83">
        <v>30</v>
      </c>
      <c r="C91" s="88" t="s">
        <v>193</v>
      </c>
      <c r="D91" s="84" t="s">
        <v>194</v>
      </c>
      <c r="E91" s="85" t="s">
        <v>12</v>
      </c>
      <c r="F91" s="43">
        <v>4615.6949152542375</v>
      </c>
      <c r="G91" s="87">
        <v>1</v>
      </c>
      <c r="H91" s="44">
        <f t="shared" si="6"/>
        <v>4615.6949152542375</v>
      </c>
      <c r="I91" s="45"/>
      <c r="J91" s="100">
        <v>30</v>
      </c>
      <c r="K91" s="109" t="str">
        <f t="shared" si="11"/>
        <v xml:space="preserve">Нож боковой правый для бульдозера Т-170 </v>
      </c>
      <c r="L91" s="47"/>
      <c r="M91" s="110" t="str">
        <f t="shared" si="9"/>
        <v>шт.</v>
      </c>
      <c r="N91" s="102">
        <f t="shared" si="7"/>
        <v>4615.6949152542375</v>
      </c>
      <c r="O91" s="43"/>
      <c r="P91" s="101">
        <f t="shared" si="10"/>
        <v>1</v>
      </c>
      <c r="Q91" s="103">
        <f t="shared" si="8"/>
        <v>0</v>
      </c>
      <c r="R91" s="45"/>
      <c r="S91" s="45"/>
      <c r="T91" s="45"/>
      <c r="U91" s="45"/>
      <c r="V91" s="45"/>
      <c r="W91" s="45"/>
      <c r="X91" s="45"/>
      <c r="Y91" s="45"/>
      <c r="Z91" s="45"/>
      <c r="AA91" s="45"/>
    </row>
    <row r="92" spans="1:27" s="51" customFormat="1" ht="31.5" x14ac:dyDescent="0.25">
      <c r="A92" s="41"/>
      <c r="B92" s="83">
        <v>31</v>
      </c>
      <c r="C92" s="88" t="s">
        <v>195</v>
      </c>
      <c r="D92" s="84" t="s">
        <v>196</v>
      </c>
      <c r="E92" s="85" t="s">
        <v>32</v>
      </c>
      <c r="F92" s="43">
        <v>7062.9745762711864</v>
      </c>
      <c r="G92" s="87">
        <v>1</v>
      </c>
      <c r="H92" s="44">
        <f t="shared" si="6"/>
        <v>7062.9745762711864</v>
      </c>
      <c r="I92" s="45"/>
      <c r="J92" s="100">
        <v>31</v>
      </c>
      <c r="K92" s="109" t="str">
        <f t="shared" si="11"/>
        <v xml:space="preserve">Нож отвала ЮМЗ </v>
      </c>
      <c r="L92" s="47"/>
      <c r="M92" s="110" t="str">
        <f t="shared" si="9"/>
        <v>компл.</v>
      </c>
      <c r="N92" s="102">
        <f t="shared" si="7"/>
        <v>7062.9745762711864</v>
      </c>
      <c r="O92" s="43"/>
      <c r="P92" s="101">
        <f t="shared" si="10"/>
        <v>1</v>
      </c>
      <c r="Q92" s="103">
        <f t="shared" si="8"/>
        <v>0</v>
      </c>
      <c r="R92" s="45"/>
      <c r="S92" s="45"/>
      <c r="T92" s="45"/>
      <c r="U92" s="45"/>
      <c r="V92" s="45"/>
      <c r="W92" s="45"/>
      <c r="X92" s="45"/>
      <c r="Y92" s="45"/>
      <c r="Z92" s="45"/>
      <c r="AA92" s="45"/>
    </row>
    <row r="93" spans="1:27" s="51" customFormat="1" ht="15.75" x14ac:dyDescent="0.25">
      <c r="A93" s="41"/>
      <c r="B93" s="83">
        <v>32</v>
      </c>
      <c r="C93" s="88" t="s">
        <v>197</v>
      </c>
      <c r="D93" s="84" t="s">
        <v>198</v>
      </c>
      <c r="E93" s="85" t="s">
        <v>12</v>
      </c>
      <c r="F93" s="43">
        <v>5632.3474576271192</v>
      </c>
      <c r="G93" s="87">
        <v>2</v>
      </c>
      <c r="H93" s="44">
        <f t="shared" si="6"/>
        <v>11264.694915254238</v>
      </c>
      <c r="I93" s="45"/>
      <c r="J93" s="100">
        <v>32</v>
      </c>
      <c r="K93" s="109" t="str">
        <f t="shared" si="11"/>
        <v xml:space="preserve">Нож средний </v>
      </c>
      <c r="L93" s="47"/>
      <c r="M93" s="110" t="str">
        <f t="shared" si="9"/>
        <v>шт.</v>
      </c>
      <c r="N93" s="102">
        <f t="shared" si="7"/>
        <v>5632.3474576271192</v>
      </c>
      <c r="O93" s="43"/>
      <c r="P93" s="101">
        <f t="shared" si="10"/>
        <v>2</v>
      </c>
      <c r="Q93" s="103">
        <f t="shared" si="8"/>
        <v>0</v>
      </c>
      <c r="R93" s="45"/>
      <c r="S93" s="45"/>
      <c r="T93" s="45"/>
      <c r="U93" s="45"/>
      <c r="V93" s="45"/>
      <c r="W93" s="45"/>
      <c r="X93" s="45"/>
      <c r="Y93" s="45"/>
      <c r="Z93" s="45"/>
      <c r="AA93" s="45"/>
    </row>
    <row r="94" spans="1:27" s="51" customFormat="1" ht="31.5" x14ac:dyDescent="0.25">
      <c r="A94" s="41"/>
      <c r="B94" s="83">
        <v>33</v>
      </c>
      <c r="C94" s="88" t="s">
        <v>199</v>
      </c>
      <c r="D94" s="84" t="s">
        <v>119</v>
      </c>
      <c r="E94" s="85" t="s">
        <v>12</v>
      </c>
      <c r="F94" s="43">
        <v>5151.5338983050851</v>
      </c>
      <c r="G94" s="87">
        <v>6</v>
      </c>
      <c r="H94" s="44">
        <f t="shared" si="6"/>
        <v>30909.203389830509</v>
      </c>
      <c r="I94" s="45"/>
      <c r="J94" s="100">
        <v>33</v>
      </c>
      <c r="K94" s="109" t="str">
        <f t="shared" si="11"/>
        <v xml:space="preserve">Нож центральный  Shantui  SD 16 </v>
      </c>
      <c r="L94" s="47"/>
      <c r="M94" s="110" t="str">
        <f t="shared" si="9"/>
        <v>шт.</v>
      </c>
      <c r="N94" s="102">
        <f t="shared" si="7"/>
        <v>5151.5338983050851</v>
      </c>
      <c r="O94" s="43"/>
      <c r="P94" s="101">
        <f t="shared" si="10"/>
        <v>6</v>
      </c>
      <c r="Q94" s="103">
        <f t="shared" si="8"/>
        <v>0</v>
      </c>
      <c r="R94" s="45"/>
      <c r="S94" s="45"/>
      <c r="T94" s="45"/>
      <c r="U94" s="45"/>
      <c r="V94" s="45"/>
      <c r="W94" s="45"/>
      <c r="X94" s="45"/>
      <c r="Y94" s="45"/>
      <c r="Z94" s="45"/>
      <c r="AA94" s="45"/>
    </row>
    <row r="95" spans="1:27" s="51" customFormat="1" ht="15.75" x14ac:dyDescent="0.25">
      <c r="A95" s="41"/>
      <c r="B95" s="83">
        <v>34</v>
      </c>
      <c r="C95" s="88" t="s">
        <v>200</v>
      </c>
      <c r="D95" s="84" t="s">
        <v>201</v>
      </c>
      <c r="E95" s="85" t="s">
        <v>12</v>
      </c>
      <c r="F95" s="43">
        <v>660.04237288135596</v>
      </c>
      <c r="G95" s="87">
        <v>2</v>
      </c>
      <c r="H95" s="44">
        <f t="shared" si="6"/>
        <v>1320.0847457627119</v>
      </c>
      <c r="I95" s="45"/>
      <c r="J95" s="100">
        <v>34</v>
      </c>
      <c r="K95" s="109" t="str">
        <f t="shared" si="11"/>
        <v>Прокладка головки блока</v>
      </c>
      <c r="L95" s="47"/>
      <c r="M95" s="110" t="str">
        <f t="shared" si="9"/>
        <v>шт.</v>
      </c>
      <c r="N95" s="102">
        <f t="shared" si="7"/>
        <v>660.04237288135596</v>
      </c>
      <c r="O95" s="43"/>
      <c r="P95" s="101">
        <f t="shared" si="10"/>
        <v>2</v>
      </c>
      <c r="Q95" s="103">
        <f t="shared" si="8"/>
        <v>0</v>
      </c>
      <c r="R95" s="45"/>
      <c r="S95" s="45"/>
      <c r="T95" s="45"/>
      <c r="U95" s="45"/>
      <c r="V95" s="45"/>
      <c r="W95" s="45"/>
      <c r="X95" s="45"/>
      <c r="Y95" s="45"/>
      <c r="Z95" s="45"/>
      <c r="AA95" s="45"/>
    </row>
    <row r="96" spans="1:27" s="51" customFormat="1" ht="15.75" x14ac:dyDescent="0.25">
      <c r="A96" s="41"/>
      <c r="B96" s="83">
        <v>35</v>
      </c>
      <c r="C96" s="88" t="s">
        <v>127</v>
      </c>
      <c r="D96" s="84" t="s">
        <v>128</v>
      </c>
      <c r="E96" s="85" t="s">
        <v>12</v>
      </c>
      <c r="F96" s="43">
        <v>1627.0338983050799</v>
      </c>
      <c r="G96" s="87">
        <v>95</v>
      </c>
      <c r="H96" s="44">
        <f t="shared" si="6"/>
        <v>154568.22033898259</v>
      </c>
      <c r="I96" s="45"/>
      <c r="J96" s="100">
        <v>35</v>
      </c>
      <c r="K96" s="109" t="str">
        <f t="shared" si="11"/>
        <v>Резец РБМ-35</v>
      </c>
      <c r="L96" s="47"/>
      <c r="M96" s="110" t="str">
        <f t="shared" si="9"/>
        <v>шт.</v>
      </c>
      <c r="N96" s="102">
        <f t="shared" si="7"/>
        <v>1627.0338983050799</v>
      </c>
      <c r="O96" s="43"/>
      <c r="P96" s="101">
        <f t="shared" si="10"/>
        <v>95</v>
      </c>
      <c r="Q96" s="103">
        <f t="shared" si="8"/>
        <v>0</v>
      </c>
      <c r="R96" s="45"/>
      <c r="S96" s="45"/>
      <c r="T96" s="45"/>
      <c r="U96" s="45"/>
      <c r="V96" s="45"/>
      <c r="W96" s="45"/>
      <c r="X96" s="45"/>
      <c r="Y96" s="45"/>
      <c r="Z96" s="45"/>
      <c r="AA96" s="45"/>
    </row>
    <row r="97" spans="1:27" s="51" customFormat="1" ht="31.5" x14ac:dyDescent="0.25">
      <c r="A97" s="41"/>
      <c r="B97" s="83">
        <v>36</v>
      </c>
      <c r="C97" s="88" t="s">
        <v>202</v>
      </c>
      <c r="D97" s="84" t="s">
        <v>203</v>
      </c>
      <c r="E97" s="85" t="s">
        <v>12</v>
      </c>
      <c r="F97" s="43">
        <v>501.20338983050846</v>
      </c>
      <c r="G97" s="87">
        <v>1</v>
      </c>
      <c r="H97" s="44">
        <f t="shared" si="6"/>
        <v>501.20338983050846</v>
      </c>
      <c r="I97" s="45"/>
      <c r="J97" s="100">
        <v>36</v>
      </c>
      <c r="K97" s="109" t="str">
        <f t="shared" si="11"/>
        <v xml:space="preserve">Ремкомплект водяного насоса  Т170 </v>
      </c>
      <c r="L97" s="47"/>
      <c r="M97" s="110" t="str">
        <f t="shared" si="9"/>
        <v>шт.</v>
      </c>
      <c r="N97" s="102">
        <f t="shared" si="7"/>
        <v>501.20338983050846</v>
      </c>
      <c r="O97" s="43"/>
      <c r="P97" s="101">
        <f t="shared" si="10"/>
        <v>1</v>
      </c>
      <c r="Q97" s="103">
        <f t="shared" si="8"/>
        <v>0</v>
      </c>
      <c r="R97" s="45"/>
      <c r="S97" s="45"/>
      <c r="T97" s="45"/>
      <c r="U97" s="45"/>
      <c r="V97" s="45"/>
      <c r="W97" s="45"/>
      <c r="X97" s="45"/>
      <c r="Y97" s="45"/>
      <c r="Z97" s="45"/>
      <c r="AA97" s="45"/>
    </row>
    <row r="98" spans="1:27" s="51" customFormat="1" ht="31.5" x14ac:dyDescent="0.25">
      <c r="A98" s="41"/>
      <c r="B98" s="83">
        <v>37</v>
      </c>
      <c r="C98" s="88" t="s">
        <v>204</v>
      </c>
      <c r="D98" s="84" t="s">
        <v>205</v>
      </c>
      <c r="E98" s="85" t="s">
        <v>12</v>
      </c>
      <c r="F98" s="43">
        <v>56.805084745762713</v>
      </c>
      <c r="G98" s="87">
        <v>1</v>
      </c>
      <c r="H98" s="44">
        <f t="shared" si="6"/>
        <v>56.805084745762713</v>
      </c>
      <c r="I98" s="45"/>
      <c r="J98" s="100">
        <v>37</v>
      </c>
      <c r="K98" s="109" t="str">
        <f t="shared" si="11"/>
        <v xml:space="preserve">Ремкомплект сервомеханизма сцепления </v>
      </c>
      <c r="L98" s="47"/>
      <c r="M98" s="110" t="str">
        <f t="shared" si="9"/>
        <v>шт.</v>
      </c>
      <c r="N98" s="102">
        <f t="shared" si="7"/>
        <v>56.805084745762713</v>
      </c>
      <c r="O98" s="43"/>
      <c r="P98" s="101">
        <f t="shared" si="10"/>
        <v>1</v>
      </c>
      <c r="Q98" s="103">
        <f t="shared" si="8"/>
        <v>0</v>
      </c>
      <c r="R98" s="45"/>
      <c r="S98" s="45"/>
      <c r="T98" s="45"/>
      <c r="U98" s="45"/>
      <c r="V98" s="45"/>
      <c r="W98" s="45"/>
      <c r="X98" s="45"/>
      <c r="Y98" s="45"/>
      <c r="Z98" s="45"/>
      <c r="AA98" s="45"/>
    </row>
    <row r="99" spans="1:27" s="51" customFormat="1" ht="15.75" x14ac:dyDescent="0.25">
      <c r="A99" s="41"/>
      <c r="B99" s="83">
        <v>38</v>
      </c>
      <c r="C99" s="88" t="s">
        <v>206</v>
      </c>
      <c r="D99" s="84" t="s">
        <v>207</v>
      </c>
      <c r="E99" s="85" t="s">
        <v>12</v>
      </c>
      <c r="F99" s="43">
        <v>2125.0084745762715</v>
      </c>
      <c r="G99" s="87">
        <v>18</v>
      </c>
      <c r="H99" s="44">
        <f t="shared" si="6"/>
        <v>38250.152542372889</v>
      </c>
      <c r="I99" s="45"/>
      <c r="J99" s="100">
        <v>38</v>
      </c>
      <c r="K99" s="109" t="str">
        <f t="shared" si="11"/>
        <v xml:space="preserve">Сегмент </v>
      </c>
      <c r="L99" s="47"/>
      <c r="M99" s="110" t="str">
        <f t="shared" si="9"/>
        <v>шт.</v>
      </c>
      <c r="N99" s="102">
        <f t="shared" si="7"/>
        <v>2125.0084745762715</v>
      </c>
      <c r="O99" s="43"/>
      <c r="P99" s="101">
        <f t="shared" si="10"/>
        <v>18</v>
      </c>
      <c r="Q99" s="103">
        <f t="shared" si="8"/>
        <v>0</v>
      </c>
      <c r="R99" s="45"/>
      <c r="S99" s="45"/>
      <c r="T99" s="45"/>
      <c r="U99" s="45"/>
      <c r="V99" s="45"/>
      <c r="W99" s="45"/>
      <c r="X99" s="45"/>
      <c r="Y99" s="45"/>
      <c r="Z99" s="45"/>
      <c r="AA99" s="45"/>
    </row>
    <row r="100" spans="1:27" s="51" customFormat="1" ht="31.5" x14ac:dyDescent="0.25">
      <c r="A100" s="41"/>
      <c r="B100" s="83">
        <v>39</v>
      </c>
      <c r="C100" s="88" t="s">
        <v>208</v>
      </c>
      <c r="D100" s="84" t="s">
        <v>209</v>
      </c>
      <c r="E100" s="85" t="s">
        <v>12</v>
      </c>
      <c r="F100" s="43">
        <v>8058.9322033898316</v>
      </c>
      <c r="G100" s="87">
        <v>1</v>
      </c>
      <c r="H100" s="44">
        <f t="shared" si="6"/>
        <v>8058.9322033898316</v>
      </c>
      <c r="I100" s="45"/>
      <c r="J100" s="100">
        <v>39</v>
      </c>
      <c r="K100" s="109" t="str">
        <f t="shared" si="11"/>
        <v xml:space="preserve">Сердцевина радиатора Т-130, 170 </v>
      </c>
      <c r="L100" s="47"/>
      <c r="M100" s="110" t="str">
        <f t="shared" si="9"/>
        <v>шт.</v>
      </c>
      <c r="N100" s="102">
        <f t="shared" si="7"/>
        <v>8058.9322033898316</v>
      </c>
      <c r="O100" s="43"/>
      <c r="P100" s="101">
        <f t="shared" si="10"/>
        <v>1</v>
      </c>
      <c r="Q100" s="103">
        <f t="shared" si="8"/>
        <v>0</v>
      </c>
      <c r="R100" s="45"/>
      <c r="S100" s="45"/>
      <c r="T100" s="45"/>
      <c r="U100" s="45"/>
      <c r="V100" s="45"/>
      <c r="W100" s="45"/>
      <c r="X100" s="45"/>
      <c r="Y100" s="45"/>
      <c r="Z100" s="45"/>
      <c r="AA100" s="45"/>
    </row>
    <row r="101" spans="1:27" s="51" customFormat="1" ht="15.75" x14ac:dyDescent="0.25">
      <c r="A101" s="41"/>
      <c r="B101" s="83">
        <v>40</v>
      </c>
      <c r="C101" s="88" t="s">
        <v>210</v>
      </c>
      <c r="D101" s="86">
        <v>612600090409</v>
      </c>
      <c r="E101" s="85" t="s">
        <v>12</v>
      </c>
      <c r="F101" s="43">
        <v>12426.864406779663</v>
      </c>
      <c r="G101" s="87">
        <v>1</v>
      </c>
      <c r="H101" s="44">
        <f t="shared" si="6"/>
        <v>12426.864406779663</v>
      </c>
      <c r="I101" s="45"/>
      <c r="J101" s="100">
        <v>40</v>
      </c>
      <c r="K101" s="109" t="str">
        <f t="shared" si="11"/>
        <v xml:space="preserve">Стартер WP12 </v>
      </c>
      <c r="L101" s="47"/>
      <c r="M101" s="110" t="str">
        <f t="shared" si="9"/>
        <v>шт.</v>
      </c>
      <c r="N101" s="102">
        <f t="shared" si="7"/>
        <v>12426.864406779663</v>
      </c>
      <c r="O101" s="43"/>
      <c r="P101" s="101">
        <f t="shared" si="10"/>
        <v>1</v>
      </c>
      <c r="Q101" s="103">
        <f t="shared" si="8"/>
        <v>0</v>
      </c>
      <c r="R101" s="45"/>
      <c r="S101" s="45"/>
      <c r="T101" s="45"/>
      <c r="U101" s="45"/>
      <c r="V101" s="45"/>
      <c r="W101" s="45"/>
      <c r="X101" s="45"/>
      <c r="Y101" s="45"/>
      <c r="Z101" s="45"/>
      <c r="AA101" s="45"/>
    </row>
    <row r="102" spans="1:27" s="51" customFormat="1" ht="15.75" x14ac:dyDescent="0.25">
      <c r="A102" s="41"/>
      <c r="B102" s="83">
        <v>41</v>
      </c>
      <c r="C102" s="88" t="s">
        <v>211</v>
      </c>
      <c r="D102" s="84" t="s">
        <v>212</v>
      </c>
      <c r="E102" s="85" t="s">
        <v>12</v>
      </c>
      <c r="F102" s="43">
        <v>549.21186440677968</v>
      </c>
      <c r="G102" s="87">
        <v>1</v>
      </c>
      <c r="H102" s="44">
        <f t="shared" si="6"/>
        <v>549.21186440677968</v>
      </c>
      <c r="I102" s="45"/>
      <c r="J102" s="100">
        <v>41</v>
      </c>
      <c r="K102" s="109" t="str">
        <f t="shared" si="11"/>
        <v xml:space="preserve">Счетчик моточасов А-41/01 </v>
      </c>
      <c r="L102" s="47"/>
      <c r="M102" s="110" t="str">
        <f t="shared" si="9"/>
        <v>шт.</v>
      </c>
      <c r="N102" s="102">
        <f t="shared" si="7"/>
        <v>549.21186440677968</v>
      </c>
      <c r="O102" s="43"/>
      <c r="P102" s="101">
        <f t="shared" si="10"/>
        <v>1</v>
      </c>
      <c r="Q102" s="103">
        <f t="shared" si="8"/>
        <v>0</v>
      </c>
      <c r="R102" s="45"/>
      <c r="S102" s="45"/>
      <c r="T102" s="45"/>
      <c r="U102" s="45"/>
      <c r="V102" s="45"/>
      <c r="W102" s="45"/>
      <c r="X102" s="45"/>
      <c r="Y102" s="45"/>
      <c r="Z102" s="45"/>
      <c r="AA102" s="45"/>
    </row>
    <row r="103" spans="1:27" s="51" customFormat="1" ht="31.5" x14ac:dyDescent="0.25">
      <c r="A103" s="41"/>
      <c r="B103" s="83">
        <v>42</v>
      </c>
      <c r="C103" s="88" t="s">
        <v>213</v>
      </c>
      <c r="D103" s="84" t="s">
        <v>214</v>
      </c>
      <c r="E103" s="85" t="s">
        <v>32</v>
      </c>
      <c r="F103" s="43">
        <v>1319.2288135593221</v>
      </c>
      <c r="G103" s="87">
        <v>1</v>
      </c>
      <c r="H103" s="44">
        <f t="shared" si="6"/>
        <v>1319.2288135593221</v>
      </c>
      <c r="I103" s="45"/>
      <c r="J103" s="100">
        <v>42</v>
      </c>
      <c r="K103" s="109" t="str">
        <f t="shared" si="11"/>
        <v xml:space="preserve">Фильтр воздушный </v>
      </c>
      <c r="L103" s="47"/>
      <c r="M103" s="110" t="str">
        <f t="shared" si="9"/>
        <v>компл.</v>
      </c>
      <c r="N103" s="102">
        <f t="shared" si="7"/>
        <v>1319.2288135593221</v>
      </c>
      <c r="O103" s="43"/>
      <c r="P103" s="101">
        <f t="shared" si="10"/>
        <v>1</v>
      </c>
      <c r="Q103" s="103">
        <f t="shared" si="8"/>
        <v>0</v>
      </c>
      <c r="R103" s="45"/>
      <c r="S103" s="45"/>
      <c r="T103" s="45"/>
      <c r="U103" s="45"/>
      <c r="V103" s="45"/>
      <c r="W103" s="45"/>
      <c r="X103" s="45"/>
      <c r="Y103" s="45"/>
      <c r="Z103" s="45"/>
      <c r="AA103" s="45"/>
    </row>
    <row r="104" spans="1:27" s="51" customFormat="1" ht="47.25" x14ac:dyDescent="0.25">
      <c r="A104" s="41"/>
      <c r="B104" s="83">
        <v>43</v>
      </c>
      <c r="C104" s="88" t="s">
        <v>215</v>
      </c>
      <c r="D104" s="84" t="s">
        <v>216</v>
      </c>
      <c r="E104" s="85" t="s">
        <v>12</v>
      </c>
      <c r="F104" s="43">
        <v>3434.3559322033898</v>
      </c>
      <c r="G104" s="87">
        <v>4</v>
      </c>
      <c r="H104" s="44">
        <f t="shared" si="6"/>
        <v>13737.423728813559</v>
      </c>
      <c r="I104" s="45"/>
      <c r="J104" s="100">
        <v>43</v>
      </c>
      <c r="K104" s="109" t="str">
        <f t="shared" si="11"/>
        <v xml:space="preserve">Фильтр воздушный в сборе (внешний+внутренний) Shantui  SD 16 </v>
      </c>
      <c r="L104" s="47"/>
      <c r="M104" s="110" t="str">
        <f t="shared" si="9"/>
        <v>шт.</v>
      </c>
      <c r="N104" s="102">
        <f t="shared" si="7"/>
        <v>3434.3559322033898</v>
      </c>
      <c r="O104" s="43"/>
      <c r="P104" s="101">
        <f t="shared" si="10"/>
        <v>4</v>
      </c>
      <c r="Q104" s="103">
        <f t="shared" si="8"/>
        <v>0</v>
      </c>
      <c r="R104" s="45"/>
      <c r="S104" s="45"/>
      <c r="T104" s="45"/>
      <c r="U104" s="45"/>
      <c r="V104" s="45"/>
      <c r="W104" s="45"/>
      <c r="X104" s="45"/>
      <c r="Y104" s="45"/>
      <c r="Z104" s="45"/>
      <c r="AA104" s="45"/>
    </row>
    <row r="105" spans="1:27" s="51" customFormat="1" ht="15.75" x14ac:dyDescent="0.25">
      <c r="A105" s="41"/>
      <c r="B105" s="83">
        <v>44</v>
      </c>
      <c r="C105" s="88" t="s">
        <v>217</v>
      </c>
      <c r="D105" s="84" t="s">
        <v>218</v>
      </c>
      <c r="E105" s="85" t="s">
        <v>12</v>
      </c>
      <c r="F105" s="43">
        <v>4881.9830508474579</v>
      </c>
      <c r="G105" s="87">
        <v>1</v>
      </c>
      <c r="H105" s="44">
        <f t="shared" si="6"/>
        <v>4881.9830508474579</v>
      </c>
      <c r="I105" s="45"/>
      <c r="J105" s="100">
        <v>44</v>
      </c>
      <c r="K105" s="109" t="str">
        <f t="shared" si="11"/>
        <v>Фильтр гидравлический</v>
      </c>
      <c r="L105" s="47"/>
      <c r="M105" s="110" t="str">
        <f t="shared" si="9"/>
        <v>шт.</v>
      </c>
      <c r="N105" s="102">
        <f t="shared" si="7"/>
        <v>4881.9830508474579</v>
      </c>
      <c r="O105" s="43"/>
      <c r="P105" s="101">
        <f t="shared" si="10"/>
        <v>1</v>
      </c>
      <c r="Q105" s="103">
        <f t="shared" si="8"/>
        <v>0</v>
      </c>
      <c r="R105" s="45"/>
      <c r="S105" s="45"/>
      <c r="T105" s="45"/>
      <c r="U105" s="45"/>
      <c r="V105" s="45"/>
      <c r="W105" s="45"/>
      <c r="X105" s="45"/>
      <c r="Y105" s="45"/>
      <c r="Z105" s="45"/>
      <c r="AA105" s="45"/>
    </row>
    <row r="106" spans="1:27" s="51" customFormat="1" ht="30" x14ac:dyDescent="0.25">
      <c r="A106" s="41"/>
      <c r="B106" s="83">
        <v>45</v>
      </c>
      <c r="C106" s="88" t="s">
        <v>219</v>
      </c>
      <c r="D106" s="84" t="s">
        <v>220</v>
      </c>
      <c r="E106" s="85" t="s">
        <v>12</v>
      </c>
      <c r="F106" s="43">
        <v>643.9406779661017</v>
      </c>
      <c r="G106" s="87">
        <v>5</v>
      </c>
      <c r="H106" s="44">
        <f t="shared" si="6"/>
        <v>3219.7033898305085</v>
      </c>
      <c r="I106" s="45"/>
      <c r="J106" s="100">
        <v>45</v>
      </c>
      <c r="K106" s="109" t="str">
        <f t="shared" si="11"/>
        <v>Фильтр масла Shantui  SD 16</v>
      </c>
      <c r="L106" s="47"/>
      <c r="M106" s="110" t="str">
        <f t="shared" si="9"/>
        <v>шт.</v>
      </c>
      <c r="N106" s="102">
        <f t="shared" si="7"/>
        <v>643.9406779661017</v>
      </c>
      <c r="O106" s="43"/>
      <c r="P106" s="101">
        <f t="shared" si="10"/>
        <v>5</v>
      </c>
      <c r="Q106" s="103">
        <f t="shared" si="8"/>
        <v>0</v>
      </c>
      <c r="R106" s="45"/>
      <c r="S106" s="45"/>
      <c r="T106" s="45"/>
      <c r="U106" s="45"/>
      <c r="V106" s="45"/>
      <c r="W106" s="45"/>
      <c r="X106" s="45"/>
      <c r="Y106" s="45"/>
      <c r="Z106" s="45"/>
      <c r="AA106" s="45"/>
    </row>
    <row r="107" spans="1:27" s="51" customFormat="1" ht="15.75" x14ac:dyDescent="0.25">
      <c r="A107" s="41"/>
      <c r="B107" s="83">
        <v>46</v>
      </c>
      <c r="C107" s="88" t="s">
        <v>221</v>
      </c>
      <c r="D107" s="84" t="s">
        <v>222</v>
      </c>
      <c r="E107" s="85" t="s">
        <v>12</v>
      </c>
      <c r="F107" s="43">
        <v>1001.3305084745763</v>
      </c>
      <c r="G107" s="87">
        <v>10</v>
      </c>
      <c r="H107" s="44">
        <f t="shared" si="6"/>
        <v>10013.305084745763</v>
      </c>
      <c r="I107" s="45"/>
      <c r="J107" s="100">
        <v>46</v>
      </c>
      <c r="K107" s="109" t="str">
        <f t="shared" si="11"/>
        <v xml:space="preserve">фильтр маслянный Д-245 </v>
      </c>
      <c r="L107" s="47"/>
      <c r="M107" s="110" t="str">
        <f t="shared" si="9"/>
        <v>шт.</v>
      </c>
      <c r="N107" s="102">
        <f t="shared" si="7"/>
        <v>1001.3305084745763</v>
      </c>
      <c r="O107" s="43"/>
      <c r="P107" s="101">
        <f t="shared" si="10"/>
        <v>10</v>
      </c>
      <c r="Q107" s="103">
        <f t="shared" si="8"/>
        <v>0</v>
      </c>
      <c r="R107" s="45"/>
      <c r="S107" s="45"/>
      <c r="T107" s="45"/>
      <c r="U107" s="45"/>
      <c r="V107" s="45"/>
      <c r="W107" s="45"/>
      <c r="X107" s="45"/>
      <c r="Y107" s="45"/>
      <c r="Z107" s="45"/>
      <c r="AA107" s="45"/>
    </row>
    <row r="108" spans="1:27" s="51" customFormat="1" ht="47.25" x14ac:dyDescent="0.25">
      <c r="A108" s="41"/>
      <c r="B108" s="83">
        <v>47</v>
      </c>
      <c r="C108" s="88" t="s">
        <v>223</v>
      </c>
      <c r="D108" s="84" t="s">
        <v>224</v>
      </c>
      <c r="E108" s="85" t="s">
        <v>12</v>
      </c>
      <c r="F108" s="43">
        <v>643.9406779661017</v>
      </c>
      <c r="G108" s="87">
        <v>6</v>
      </c>
      <c r="H108" s="44">
        <f t="shared" si="6"/>
        <v>3863.6440677966102</v>
      </c>
      <c r="I108" s="45"/>
      <c r="J108" s="100">
        <v>47</v>
      </c>
      <c r="K108" s="109" t="str">
        <f t="shared" si="11"/>
        <v>Фильтр топливный грубой отчистки топлива Shantui  SD 16</v>
      </c>
      <c r="L108" s="47"/>
      <c r="M108" s="110" t="str">
        <f t="shared" si="9"/>
        <v>шт.</v>
      </c>
      <c r="N108" s="102">
        <f t="shared" si="7"/>
        <v>643.9406779661017</v>
      </c>
      <c r="O108" s="43"/>
      <c r="P108" s="101">
        <f t="shared" si="10"/>
        <v>6</v>
      </c>
      <c r="Q108" s="103">
        <f t="shared" si="8"/>
        <v>0</v>
      </c>
      <c r="R108" s="45"/>
      <c r="S108" s="45"/>
      <c r="T108" s="45"/>
      <c r="U108" s="45"/>
      <c r="V108" s="45"/>
      <c r="W108" s="45"/>
      <c r="X108" s="45"/>
      <c r="Y108" s="45"/>
      <c r="Z108" s="45"/>
      <c r="AA108" s="45"/>
    </row>
    <row r="109" spans="1:27" s="51" customFormat="1" ht="47.25" x14ac:dyDescent="0.25">
      <c r="A109" s="41"/>
      <c r="B109" s="83">
        <v>48</v>
      </c>
      <c r="C109" s="88" t="s">
        <v>225</v>
      </c>
      <c r="D109" s="84" t="s">
        <v>226</v>
      </c>
      <c r="E109" s="85" t="s">
        <v>12</v>
      </c>
      <c r="F109" s="43">
        <v>643.9406779661017</v>
      </c>
      <c r="G109" s="87">
        <v>6</v>
      </c>
      <c r="H109" s="44">
        <f t="shared" si="6"/>
        <v>3863.6440677966102</v>
      </c>
      <c r="I109" s="45"/>
      <c r="J109" s="100">
        <v>48</v>
      </c>
      <c r="K109" s="109" t="str">
        <f t="shared" si="11"/>
        <v xml:space="preserve">Фильтр топливный тонкой отчистки топлива Shantui  SD 16 </v>
      </c>
      <c r="L109" s="47"/>
      <c r="M109" s="110" t="str">
        <f t="shared" si="9"/>
        <v>шт.</v>
      </c>
      <c r="N109" s="102">
        <f t="shared" si="7"/>
        <v>643.9406779661017</v>
      </c>
      <c r="O109" s="43"/>
      <c r="P109" s="101">
        <f t="shared" si="10"/>
        <v>6</v>
      </c>
      <c r="Q109" s="103">
        <f t="shared" si="8"/>
        <v>0</v>
      </c>
      <c r="R109" s="45"/>
      <c r="S109" s="45"/>
      <c r="T109" s="45"/>
      <c r="U109" s="45"/>
      <c r="V109" s="45"/>
      <c r="W109" s="45"/>
      <c r="X109" s="45"/>
      <c r="Y109" s="45"/>
      <c r="Z109" s="45"/>
      <c r="AA109" s="45"/>
    </row>
    <row r="110" spans="1:27" s="51" customFormat="1" ht="15.75" x14ac:dyDescent="0.25">
      <c r="A110" s="41"/>
      <c r="B110" s="83">
        <v>49</v>
      </c>
      <c r="C110" s="88" t="s">
        <v>227</v>
      </c>
      <c r="D110" s="84" t="s">
        <v>228</v>
      </c>
      <c r="E110" s="85" t="s">
        <v>12</v>
      </c>
      <c r="F110" s="43">
        <v>44682.033898305097</v>
      </c>
      <c r="G110" s="87">
        <v>1</v>
      </c>
      <c r="H110" s="44">
        <f t="shared" si="6"/>
        <v>44682.033898305097</v>
      </c>
      <c r="I110" s="45"/>
      <c r="J110" s="100">
        <v>49</v>
      </c>
      <c r="K110" s="109" t="str">
        <f t="shared" si="11"/>
        <v xml:space="preserve">ходоуменьшитель ДТ-75 </v>
      </c>
      <c r="L110" s="47"/>
      <c r="M110" s="110" t="str">
        <f t="shared" si="9"/>
        <v>шт.</v>
      </c>
      <c r="N110" s="102">
        <f t="shared" si="7"/>
        <v>44682.033898305097</v>
      </c>
      <c r="O110" s="43"/>
      <c r="P110" s="101">
        <f t="shared" si="10"/>
        <v>1</v>
      </c>
      <c r="Q110" s="103">
        <f t="shared" si="8"/>
        <v>0</v>
      </c>
      <c r="R110" s="45"/>
      <c r="S110" s="45"/>
      <c r="T110" s="45"/>
      <c r="U110" s="45"/>
      <c r="V110" s="45"/>
      <c r="W110" s="45"/>
      <c r="X110" s="45"/>
      <c r="Y110" s="45"/>
      <c r="Z110" s="45"/>
      <c r="AA110" s="45"/>
    </row>
    <row r="111" spans="1:27" s="51" customFormat="1" ht="15.75" x14ac:dyDescent="0.25">
      <c r="A111" s="41"/>
      <c r="B111" s="83">
        <v>50</v>
      </c>
      <c r="C111" s="88" t="s">
        <v>229</v>
      </c>
      <c r="D111" s="84" t="s">
        <v>230</v>
      </c>
      <c r="E111" s="85" t="s">
        <v>12</v>
      </c>
      <c r="F111" s="43">
        <v>31005.822033898308</v>
      </c>
      <c r="G111" s="87">
        <v>1</v>
      </c>
      <c r="H111" s="44">
        <f t="shared" si="6"/>
        <v>31005.822033898308</v>
      </c>
      <c r="I111" s="45"/>
      <c r="J111" s="100">
        <v>50</v>
      </c>
      <c r="K111" s="109" t="str">
        <f t="shared" si="11"/>
        <v xml:space="preserve">шестерня Z Т-170 </v>
      </c>
      <c r="L111" s="47"/>
      <c r="M111" s="110" t="str">
        <f t="shared" si="9"/>
        <v>шт.</v>
      </c>
      <c r="N111" s="102">
        <f t="shared" si="7"/>
        <v>31005.822033898308</v>
      </c>
      <c r="O111" s="43"/>
      <c r="P111" s="101">
        <f t="shared" si="10"/>
        <v>1</v>
      </c>
      <c r="Q111" s="103">
        <f t="shared" si="8"/>
        <v>0</v>
      </c>
      <c r="R111" s="45"/>
      <c r="S111" s="45"/>
      <c r="T111" s="45"/>
      <c r="U111" s="45"/>
      <c r="V111" s="45"/>
      <c r="W111" s="45"/>
      <c r="X111" s="45"/>
      <c r="Y111" s="45"/>
      <c r="Z111" s="45"/>
      <c r="AA111" s="45"/>
    </row>
    <row r="112" spans="1:27" s="51" customFormat="1" ht="15.75" x14ac:dyDescent="0.25">
      <c r="A112" s="41"/>
      <c r="B112" s="83">
        <v>51</v>
      </c>
      <c r="C112" s="88" t="s">
        <v>231</v>
      </c>
      <c r="D112" s="84" t="s">
        <v>232</v>
      </c>
      <c r="E112" s="85" t="s">
        <v>12</v>
      </c>
      <c r="F112" s="43">
        <v>6869.7881355932213</v>
      </c>
      <c r="G112" s="87">
        <v>1</v>
      </c>
      <c r="H112" s="44">
        <f t="shared" si="6"/>
        <v>6869.7881355932213</v>
      </c>
      <c r="I112" s="45"/>
      <c r="J112" s="100">
        <v>51</v>
      </c>
      <c r="K112" s="109" t="str">
        <f t="shared" si="11"/>
        <v xml:space="preserve">шестерня ведущая Т-170 </v>
      </c>
      <c r="L112" s="47"/>
      <c r="M112" s="110" t="str">
        <f t="shared" si="9"/>
        <v>шт.</v>
      </c>
      <c r="N112" s="102">
        <f t="shared" si="7"/>
        <v>6869.7881355932213</v>
      </c>
      <c r="O112" s="43"/>
      <c r="P112" s="101">
        <f t="shared" si="10"/>
        <v>1</v>
      </c>
      <c r="Q112" s="103">
        <f t="shared" si="8"/>
        <v>0</v>
      </c>
      <c r="R112" s="45"/>
      <c r="S112" s="45"/>
      <c r="T112" s="45"/>
      <c r="U112" s="45"/>
      <c r="V112" s="45"/>
      <c r="W112" s="45"/>
      <c r="X112" s="45"/>
      <c r="Y112" s="45"/>
      <c r="Z112" s="45"/>
      <c r="AA112" s="45"/>
    </row>
    <row r="113" spans="1:27" s="51" customFormat="1" ht="15.75" x14ac:dyDescent="0.25">
      <c r="A113" s="41"/>
      <c r="B113" s="83">
        <v>52</v>
      </c>
      <c r="C113" s="88" t="s">
        <v>233</v>
      </c>
      <c r="D113" s="84" t="s">
        <v>234</v>
      </c>
      <c r="E113" s="85" t="s">
        <v>12</v>
      </c>
      <c r="F113" s="43">
        <v>16822.991525423731</v>
      </c>
      <c r="G113" s="87">
        <v>1</v>
      </c>
      <c r="H113" s="44">
        <f t="shared" si="6"/>
        <v>16822.991525423731</v>
      </c>
      <c r="I113" s="45"/>
      <c r="J113" s="100">
        <v>52</v>
      </c>
      <c r="K113" s="109" t="str">
        <f t="shared" si="11"/>
        <v xml:space="preserve">Шестерня Т-170 </v>
      </c>
      <c r="L113" s="47"/>
      <c r="M113" s="110" t="str">
        <f t="shared" si="9"/>
        <v>шт.</v>
      </c>
      <c r="N113" s="102">
        <f t="shared" si="7"/>
        <v>16822.991525423731</v>
      </c>
      <c r="O113" s="43"/>
      <c r="P113" s="101">
        <f t="shared" si="10"/>
        <v>1</v>
      </c>
      <c r="Q113" s="103">
        <f t="shared" si="8"/>
        <v>0</v>
      </c>
      <c r="R113" s="45"/>
      <c r="S113" s="45"/>
      <c r="T113" s="45"/>
      <c r="U113" s="45"/>
      <c r="V113" s="45"/>
      <c r="W113" s="45"/>
      <c r="X113" s="45"/>
      <c r="Y113" s="45"/>
      <c r="Z113" s="45"/>
      <c r="AA113" s="45"/>
    </row>
    <row r="114" spans="1:27" s="51" customFormat="1" ht="30" x14ac:dyDescent="0.25">
      <c r="A114" s="41"/>
      <c r="B114" s="83">
        <v>53</v>
      </c>
      <c r="C114" s="88" t="s">
        <v>235</v>
      </c>
      <c r="D114" s="84" t="s">
        <v>236</v>
      </c>
      <c r="E114" s="85" t="s">
        <v>12</v>
      </c>
      <c r="F114" s="43">
        <v>807.30508474576277</v>
      </c>
      <c r="G114" s="87">
        <v>2</v>
      </c>
      <c r="H114" s="44">
        <f t="shared" si="6"/>
        <v>1614.6101694915255</v>
      </c>
      <c r="I114" s="45"/>
      <c r="J114" s="100">
        <v>53</v>
      </c>
      <c r="K114" s="109" t="str">
        <f t="shared" si="11"/>
        <v xml:space="preserve">Шланг РВД перекоса отвала </v>
      </c>
      <c r="L114" s="47"/>
      <c r="M114" s="110" t="str">
        <f t="shared" si="9"/>
        <v>шт.</v>
      </c>
      <c r="N114" s="102">
        <f t="shared" si="7"/>
        <v>807.30508474576277</v>
      </c>
      <c r="O114" s="43"/>
      <c r="P114" s="101">
        <f t="shared" si="10"/>
        <v>2</v>
      </c>
      <c r="Q114" s="103">
        <f t="shared" si="8"/>
        <v>0</v>
      </c>
      <c r="R114" s="45"/>
      <c r="S114" s="45"/>
      <c r="T114" s="45"/>
      <c r="U114" s="45"/>
      <c r="V114" s="45"/>
      <c r="W114" s="45"/>
      <c r="X114" s="45"/>
      <c r="Y114" s="45"/>
      <c r="Z114" s="45"/>
      <c r="AA114" s="45"/>
    </row>
    <row r="115" spans="1:27" s="51" customFormat="1" ht="30" x14ac:dyDescent="0.25">
      <c r="A115" s="41"/>
      <c r="B115" s="83">
        <v>54</v>
      </c>
      <c r="C115" s="88" t="s">
        <v>235</v>
      </c>
      <c r="D115" s="84" t="s">
        <v>237</v>
      </c>
      <c r="E115" s="85" t="s">
        <v>12</v>
      </c>
      <c r="F115" s="43">
        <v>1272.6864406779662</v>
      </c>
      <c r="G115" s="87">
        <v>2</v>
      </c>
      <c r="H115" s="44">
        <f t="shared" si="6"/>
        <v>2545.3728813559323</v>
      </c>
      <c r="I115" s="45"/>
      <c r="J115" s="100">
        <v>54</v>
      </c>
      <c r="K115" s="109" t="str">
        <f t="shared" si="11"/>
        <v xml:space="preserve">Шланг РВД перекоса отвала </v>
      </c>
      <c r="L115" s="47"/>
      <c r="M115" s="110" t="str">
        <f t="shared" si="9"/>
        <v>шт.</v>
      </c>
      <c r="N115" s="102">
        <f t="shared" si="7"/>
        <v>1272.6864406779662</v>
      </c>
      <c r="O115" s="43"/>
      <c r="P115" s="101">
        <f t="shared" si="10"/>
        <v>2</v>
      </c>
      <c r="Q115" s="103">
        <f t="shared" si="8"/>
        <v>0</v>
      </c>
      <c r="R115" s="45"/>
      <c r="S115" s="45"/>
      <c r="T115" s="45"/>
      <c r="U115" s="45"/>
      <c r="V115" s="45"/>
      <c r="W115" s="45"/>
      <c r="X115" s="45"/>
      <c r="Y115" s="45"/>
      <c r="Z115" s="45"/>
      <c r="AA115" s="45"/>
    </row>
    <row r="116" spans="1:27" s="51" customFormat="1" ht="30" x14ac:dyDescent="0.25">
      <c r="A116" s="41"/>
      <c r="B116" s="83">
        <v>55</v>
      </c>
      <c r="C116" s="88" t="s">
        <v>235</v>
      </c>
      <c r="D116" s="84" t="s">
        <v>238</v>
      </c>
      <c r="E116" s="85" t="s">
        <v>12</v>
      </c>
      <c r="F116" s="43">
        <v>617.3559322033899</v>
      </c>
      <c r="G116" s="87">
        <v>6</v>
      </c>
      <c r="H116" s="44">
        <f t="shared" si="6"/>
        <v>3704.1355932203396</v>
      </c>
      <c r="I116" s="45"/>
      <c r="J116" s="100">
        <v>55</v>
      </c>
      <c r="K116" s="109" t="str">
        <f t="shared" si="11"/>
        <v xml:space="preserve">Шланг РВД перекоса отвала </v>
      </c>
      <c r="L116" s="47"/>
      <c r="M116" s="110" t="str">
        <f t="shared" si="9"/>
        <v>шт.</v>
      </c>
      <c r="N116" s="102">
        <f t="shared" si="7"/>
        <v>617.3559322033899</v>
      </c>
      <c r="O116" s="43"/>
      <c r="P116" s="101">
        <f t="shared" si="10"/>
        <v>6</v>
      </c>
      <c r="Q116" s="103">
        <f t="shared" si="8"/>
        <v>0</v>
      </c>
      <c r="R116" s="45"/>
      <c r="S116" s="45"/>
      <c r="T116" s="45"/>
      <c r="U116" s="45"/>
      <c r="V116" s="45"/>
      <c r="W116" s="45"/>
      <c r="X116" s="45"/>
      <c r="Y116" s="45"/>
      <c r="Z116" s="45"/>
      <c r="AA116" s="45"/>
    </row>
    <row r="117" spans="1:27" s="51" customFormat="1" ht="30" x14ac:dyDescent="0.25">
      <c r="A117" s="41"/>
      <c r="B117" s="83">
        <v>56</v>
      </c>
      <c r="C117" s="88" t="s">
        <v>239</v>
      </c>
      <c r="D117" s="84" t="s">
        <v>240</v>
      </c>
      <c r="E117" s="85" t="s">
        <v>12</v>
      </c>
      <c r="F117" s="43">
        <v>759.81355932203394</v>
      </c>
      <c r="G117" s="87">
        <v>2</v>
      </c>
      <c r="H117" s="44">
        <f t="shared" si="6"/>
        <v>1519.6271186440679</v>
      </c>
      <c r="I117" s="45"/>
      <c r="J117" s="100">
        <v>56</v>
      </c>
      <c r="K117" s="109" t="str">
        <f t="shared" si="11"/>
        <v>Шланг РВД перекоса отвала</v>
      </c>
      <c r="L117" s="47"/>
      <c r="M117" s="110" t="str">
        <f t="shared" si="9"/>
        <v>шт.</v>
      </c>
      <c r="N117" s="102">
        <f t="shared" si="7"/>
        <v>759.81355932203394</v>
      </c>
      <c r="O117" s="43"/>
      <c r="P117" s="101">
        <f t="shared" si="10"/>
        <v>2</v>
      </c>
      <c r="Q117" s="103">
        <f t="shared" si="8"/>
        <v>0</v>
      </c>
      <c r="R117" s="45"/>
      <c r="S117" s="45"/>
      <c r="T117" s="45"/>
      <c r="U117" s="45"/>
      <c r="V117" s="45"/>
      <c r="W117" s="45"/>
      <c r="X117" s="45"/>
      <c r="Y117" s="45"/>
      <c r="Z117" s="45"/>
      <c r="AA117" s="45"/>
    </row>
    <row r="118" spans="1:27" s="51" customFormat="1" ht="15.75" x14ac:dyDescent="0.25">
      <c r="A118" s="41"/>
      <c r="B118" s="83">
        <v>57</v>
      </c>
      <c r="C118" s="88" t="s">
        <v>241</v>
      </c>
      <c r="D118" s="84" t="s">
        <v>242</v>
      </c>
      <c r="E118" s="85" t="s">
        <v>12</v>
      </c>
      <c r="F118" s="43">
        <v>854.78813559322032</v>
      </c>
      <c r="G118" s="87">
        <v>6</v>
      </c>
      <c r="H118" s="44">
        <f t="shared" si="6"/>
        <v>5128.7288135593217</v>
      </c>
      <c r="I118" s="45"/>
      <c r="J118" s="100">
        <v>57</v>
      </c>
      <c r="K118" s="109" t="str">
        <f t="shared" si="11"/>
        <v xml:space="preserve">Шланг РВД подъема отвала  </v>
      </c>
      <c r="L118" s="47"/>
      <c r="M118" s="110" t="str">
        <f t="shared" si="9"/>
        <v>шт.</v>
      </c>
      <c r="N118" s="102">
        <f t="shared" si="7"/>
        <v>854.78813559322032</v>
      </c>
      <c r="O118" s="43"/>
      <c r="P118" s="101">
        <f t="shared" si="10"/>
        <v>6</v>
      </c>
      <c r="Q118" s="103">
        <f t="shared" si="8"/>
        <v>0</v>
      </c>
      <c r="R118" s="45"/>
      <c r="S118" s="45"/>
      <c r="T118" s="45"/>
      <c r="U118" s="45"/>
      <c r="V118" s="45"/>
      <c r="W118" s="45"/>
      <c r="X118" s="45"/>
      <c r="Y118" s="45"/>
      <c r="Z118" s="45"/>
      <c r="AA118" s="45"/>
    </row>
    <row r="119" spans="1:27" s="51" customFormat="1" ht="15.75" x14ac:dyDescent="0.25">
      <c r="A119" s="41"/>
      <c r="B119" s="83">
        <v>58</v>
      </c>
      <c r="C119" s="88" t="s">
        <v>243</v>
      </c>
      <c r="D119" s="84" t="s">
        <v>244</v>
      </c>
      <c r="E119" s="85" t="s">
        <v>12</v>
      </c>
      <c r="F119" s="43">
        <v>1329.6779661016949</v>
      </c>
      <c r="G119" s="87">
        <v>2</v>
      </c>
      <c r="H119" s="44">
        <f t="shared" si="6"/>
        <v>2659.3559322033898</v>
      </c>
      <c r="I119" s="45"/>
      <c r="J119" s="100">
        <v>58</v>
      </c>
      <c r="K119" s="109" t="str">
        <f t="shared" si="11"/>
        <v xml:space="preserve">Шланг РВД подъема отвала </v>
      </c>
      <c r="L119" s="47"/>
      <c r="M119" s="110" t="str">
        <f t="shared" si="9"/>
        <v>шт.</v>
      </c>
      <c r="N119" s="102">
        <f t="shared" si="7"/>
        <v>1329.6779661016949</v>
      </c>
      <c r="O119" s="43"/>
      <c r="P119" s="101">
        <f t="shared" si="10"/>
        <v>2</v>
      </c>
      <c r="Q119" s="103">
        <f t="shared" si="8"/>
        <v>0</v>
      </c>
      <c r="R119" s="45"/>
      <c r="S119" s="45"/>
      <c r="T119" s="45"/>
      <c r="U119" s="45"/>
      <c r="V119" s="45"/>
      <c r="W119" s="45"/>
      <c r="X119" s="45"/>
      <c r="Y119" s="45"/>
      <c r="Z119" s="45"/>
      <c r="AA119" s="45"/>
    </row>
    <row r="120" spans="1:27" s="51" customFormat="1" ht="15.75" x14ac:dyDescent="0.25">
      <c r="A120" s="41"/>
      <c r="B120" s="83">
        <v>59</v>
      </c>
      <c r="C120" s="88" t="s">
        <v>241</v>
      </c>
      <c r="D120" s="84" t="s">
        <v>245</v>
      </c>
      <c r="E120" s="85" t="s">
        <v>12</v>
      </c>
      <c r="F120" s="43">
        <v>1519.6271186440679</v>
      </c>
      <c r="G120" s="87">
        <v>2</v>
      </c>
      <c r="H120" s="44">
        <f t="shared" si="6"/>
        <v>3039.2542372881358</v>
      </c>
      <c r="I120" s="45"/>
      <c r="J120" s="100">
        <v>59</v>
      </c>
      <c r="K120" s="109" t="str">
        <f t="shared" si="11"/>
        <v xml:space="preserve">Шланг РВД подъема отвала  </v>
      </c>
      <c r="L120" s="47"/>
      <c r="M120" s="110" t="str">
        <f t="shared" si="9"/>
        <v>шт.</v>
      </c>
      <c r="N120" s="102">
        <f t="shared" si="7"/>
        <v>1519.6271186440679</v>
      </c>
      <c r="O120" s="43"/>
      <c r="P120" s="101">
        <f t="shared" si="10"/>
        <v>2</v>
      </c>
      <c r="Q120" s="103">
        <f t="shared" si="8"/>
        <v>0</v>
      </c>
      <c r="R120" s="45"/>
      <c r="S120" s="45"/>
      <c r="T120" s="45"/>
      <c r="U120" s="45"/>
      <c r="V120" s="45"/>
      <c r="W120" s="45"/>
      <c r="X120" s="45"/>
      <c r="Y120" s="45"/>
      <c r="Z120" s="45"/>
      <c r="AA120" s="45"/>
    </row>
    <row r="121" spans="1:27" s="51" customFormat="1" ht="16.5" thickBot="1" x14ac:dyDescent="0.3">
      <c r="A121" s="41"/>
      <c r="B121" s="83">
        <v>60</v>
      </c>
      <c r="C121" s="88" t="s">
        <v>243</v>
      </c>
      <c r="D121" s="84" t="s">
        <v>246</v>
      </c>
      <c r="E121" s="85" t="s">
        <v>12</v>
      </c>
      <c r="F121" s="43">
        <v>1329.6779661016949</v>
      </c>
      <c r="G121" s="87">
        <v>2</v>
      </c>
      <c r="H121" s="44">
        <f t="shared" si="6"/>
        <v>2659.3559322033898</v>
      </c>
      <c r="I121" s="45"/>
      <c r="J121" s="100">
        <v>60</v>
      </c>
      <c r="K121" s="109" t="str">
        <f t="shared" si="11"/>
        <v xml:space="preserve">Шланг РВД подъема отвала </v>
      </c>
      <c r="L121" s="47"/>
      <c r="M121" s="110" t="str">
        <f t="shared" si="9"/>
        <v>шт.</v>
      </c>
      <c r="N121" s="102">
        <f t="shared" si="7"/>
        <v>1329.6779661016949</v>
      </c>
      <c r="O121" s="43"/>
      <c r="P121" s="101">
        <f t="shared" si="10"/>
        <v>2</v>
      </c>
      <c r="Q121" s="103">
        <f t="shared" si="8"/>
        <v>0</v>
      </c>
      <c r="R121" s="45"/>
      <c r="S121" s="45"/>
      <c r="T121" s="45"/>
      <c r="U121" s="45"/>
      <c r="V121" s="45"/>
      <c r="W121" s="45"/>
      <c r="X121" s="45"/>
      <c r="Y121" s="45"/>
      <c r="Z121" s="45"/>
      <c r="AA121" s="45"/>
    </row>
    <row r="122" spans="1:27" s="20" customFormat="1" ht="17.25" customHeight="1" thickBot="1" x14ac:dyDescent="0.3">
      <c r="A122" s="24"/>
      <c r="B122" s="161" t="s">
        <v>26</v>
      </c>
      <c r="C122" s="162"/>
      <c r="D122" s="63"/>
      <c r="E122" s="25"/>
      <c r="F122" s="22"/>
      <c r="G122" s="68">
        <f>SUM(G62:G121)</f>
        <v>571</v>
      </c>
      <c r="H122" s="26">
        <f>SUM(H62:H121)</f>
        <v>1141060.4999999993</v>
      </c>
      <c r="I122" s="26"/>
      <c r="J122" s="22"/>
      <c r="K122" s="22"/>
      <c r="L122" s="22"/>
      <c r="M122" s="23"/>
      <c r="N122" s="27"/>
      <c r="O122" s="27"/>
      <c r="P122" s="73">
        <f>SUM(P62:P121)</f>
        <v>571</v>
      </c>
      <c r="Q122" s="27">
        <f>SUM(Q62:Q121)</f>
        <v>0</v>
      </c>
      <c r="R122" s="27"/>
    </row>
    <row r="123" spans="1:27" s="20" customFormat="1" ht="15.75" customHeight="1" x14ac:dyDescent="0.25">
      <c r="A123" s="158" t="s">
        <v>20</v>
      </c>
      <c r="B123" s="159"/>
      <c r="C123" s="159"/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60"/>
    </row>
    <row r="124" spans="1:27" s="20" customFormat="1" ht="15.75" customHeight="1" x14ac:dyDescent="0.25">
      <c r="A124" s="138" t="s">
        <v>27</v>
      </c>
      <c r="B124" s="139"/>
      <c r="C124" s="139"/>
      <c r="D124" s="139"/>
      <c r="E124" s="139"/>
      <c r="F124" s="139"/>
      <c r="G124" s="139"/>
      <c r="H124" s="139"/>
      <c r="I124" s="139"/>
      <c r="J124" s="139"/>
      <c r="K124" s="139"/>
      <c r="L124" s="139"/>
      <c r="M124" s="139"/>
      <c r="N124" s="139"/>
      <c r="O124" s="139"/>
      <c r="P124" s="139"/>
      <c r="Q124" s="139"/>
      <c r="R124" s="140"/>
    </row>
    <row r="125" spans="1:27" ht="30" x14ac:dyDescent="0.25">
      <c r="A125" s="6"/>
      <c r="B125" s="74">
        <v>1</v>
      </c>
      <c r="C125" s="75" t="s">
        <v>249</v>
      </c>
      <c r="D125" s="91" t="s">
        <v>248</v>
      </c>
      <c r="E125" s="90" t="s">
        <v>37</v>
      </c>
      <c r="F125" s="119">
        <v>20508.47</v>
      </c>
      <c r="G125" s="70">
        <v>1</v>
      </c>
      <c r="H125" s="71">
        <f>G125*F125</f>
        <v>20508.47</v>
      </c>
      <c r="I125" s="1"/>
      <c r="J125" s="46">
        <v>1</v>
      </c>
      <c r="K125" s="72" t="str">
        <f>C125</f>
        <v>Коробка дополнительного отбора мощности (пневмо)</v>
      </c>
      <c r="L125" s="47"/>
      <c r="M125" s="123" t="str">
        <f>E125</f>
        <v>шт</v>
      </c>
      <c r="N125" s="49">
        <f>F125</f>
        <v>20508.47</v>
      </c>
      <c r="O125" s="43"/>
      <c r="P125" s="48">
        <f>G125</f>
        <v>1</v>
      </c>
      <c r="Q125" s="50">
        <f>O125*P125</f>
        <v>0</v>
      </c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45" x14ac:dyDescent="0.25">
      <c r="A126" s="6"/>
      <c r="B126" s="74">
        <v>2</v>
      </c>
      <c r="C126" s="75" t="s">
        <v>148</v>
      </c>
      <c r="D126" s="91" t="s">
        <v>247</v>
      </c>
      <c r="E126" s="90" t="s">
        <v>37</v>
      </c>
      <c r="F126" s="120">
        <v>116.0932142857143</v>
      </c>
      <c r="G126" s="70">
        <v>28</v>
      </c>
      <c r="H126" s="71">
        <f t="shared" ref="H126:H184" si="12">G126*F126</f>
        <v>3250.61</v>
      </c>
      <c r="I126" s="1"/>
      <c r="J126" s="46">
        <v>2</v>
      </c>
      <c r="K126" s="111" t="str">
        <f t="shared" ref="K126:K184" si="13">C126</f>
        <v>Болт + гайка ножа Shantui  SD 16</v>
      </c>
      <c r="L126" s="55"/>
      <c r="M126" s="123" t="str">
        <f t="shared" ref="M126:M184" si="14">E126</f>
        <v>шт</v>
      </c>
      <c r="N126" s="102">
        <f t="shared" ref="N126:N184" si="15">F126</f>
        <v>116.0932142857143</v>
      </c>
      <c r="O126" s="54"/>
      <c r="P126" s="101">
        <f t="shared" ref="P126:P184" si="16">G126</f>
        <v>28</v>
      </c>
      <c r="Q126" s="103">
        <f t="shared" ref="Q126:Q184" si="17">O126*P126</f>
        <v>0</v>
      </c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30" x14ac:dyDescent="0.25">
      <c r="A127" s="6"/>
      <c r="B127" s="74">
        <v>3</v>
      </c>
      <c r="C127" s="75" t="s">
        <v>251</v>
      </c>
      <c r="D127" s="91" t="s">
        <v>250</v>
      </c>
      <c r="E127" s="90" t="s">
        <v>37</v>
      </c>
      <c r="F127" s="120">
        <v>126.64407407407407</v>
      </c>
      <c r="G127" s="70">
        <v>54</v>
      </c>
      <c r="H127" s="71">
        <f t="shared" si="12"/>
        <v>6838.78</v>
      </c>
      <c r="I127" s="1"/>
      <c r="J127" s="100">
        <v>3</v>
      </c>
      <c r="K127" s="111" t="str">
        <f t="shared" si="13"/>
        <v>Болт + гайка сегмента</v>
      </c>
      <c r="L127" s="55"/>
      <c r="M127" s="123" t="str">
        <f t="shared" si="14"/>
        <v>шт</v>
      </c>
      <c r="N127" s="102">
        <f t="shared" si="15"/>
        <v>126.64407407407407</v>
      </c>
      <c r="O127" s="54"/>
      <c r="P127" s="101">
        <f t="shared" si="16"/>
        <v>54</v>
      </c>
      <c r="Q127" s="103">
        <f t="shared" si="17"/>
        <v>0</v>
      </c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30" x14ac:dyDescent="0.25">
      <c r="A128" s="6"/>
      <c r="B128" s="112">
        <v>4</v>
      </c>
      <c r="C128" s="75" t="s">
        <v>253</v>
      </c>
      <c r="D128" s="91" t="s">
        <v>252</v>
      </c>
      <c r="E128" s="90" t="s">
        <v>37</v>
      </c>
      <c r="F128" s="120">
        <v>105.54229166666666</v>
      </c>
      <c r="G128" s="70">
        <v>48</v>
      </c>
      <c r="H128" s="71">
        <f t="shared" si="12"/>
        <v>5066.03</v>
      </c>
      <c r="I128" s="1"/>
      <c r="J128" s="100">
        <v>4</v>
      </c>
      <c r="K128" s="111" t="str">
        <f t="shared" si="13"/>
        <v>Болт катка + шайба</v>
      </c>
      <c r="L128" s="55"/>
      <c r="M128" s="123" t="str">
        <f t="shared" si="14"/>
        <v>шт</v>
      </c>
      <c r="N128" s="102">
        <f t="shared" si="15"/>
        <v>105.54229166666666</v>
      </c>
      <c r="O128" s="54"/>
      <c r="P128" s="101">
        <f t="shared" si="16"/>
        <v>48</v>
      </c>
      <c r="Q128" s="103">
        <f t="shared" si="17"/>
        <v>0</v>
      </c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30" x14ac:dyDescent="0.25">
      <c r="A129" s="6"/>
      <c r="B129" s="112">
        <v>5</v>
      </c>
      <c r="C129" s="75" t="s">
        <v>255</v>
      </c>
      <c r="D129" s="91" t="s">
        <v>254</v>
      </c>
      <c r="E129" s="90" t="s">
        <v>37</v>
      </c>
      <c r="F129" s="120">
        <v>1178.3900000000001</v>
      </c>
      <c r="G129" s="70">
        <v>2</v>
      </c>
      <c r="H129" s="71">
        <f t="shared" si="12"/>
        <v>2356.7800000000002</v>
      </c>
      <c r="I129" s="1"/>
      <c r="J129" s="100">
        <v>5</v>
      </c>
      <c r="K129" s="111" t="str">
        <f t="shared" si="13"/>
        <v>Втулка</v>
      </c>
      <c r="L129" s="55"/>
      <c r="M129" s="123" t="str">
        <f t="shared" si="14"/>
        <v>шт</v>
      </c>
      <c r="N129" s="102">
        <f t="shared" si="15"/>
        <v>1178.3900000000001</v>
      </c>
      <c r="O129" s="54"/>
      <c r="P129" s="101">
        <f t="shared" si="16"/>
        <v>2</v>
      </c>
      <c r="Q129" s="103">
        <f t="shared" si="17"/>
        <v>0</v>
      </c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30" x14ac:dyDescent="0.25">
      <c r="A130" s="6"/>
      <c r="B130" s="112">
        <v>6</v>
      </c>
      <c r="C130" s="75" t="s">
        <v>255</v>
      </c>
      <c r="D130" s="91" t="s">
        <v>256</v>
      </c>
      <c r="E130" s="90" t="s">
        <v>37</v>
      </c>
      <c r="F130" s="120">
        <v>1291.865</v>
      </c>
      <c r="G130" s="70">
        <v>4</v>
      </c>
      <c r="H130" s="71">
        <f t="shared" si="12"/>
        <v>5167.46</v>
      </c>
      <c r="I130" s="1"/>
      <c r="J130" s="100">
        <v>6</v>
      </c>
      <c r="K130" s="111" t="str">
        <f t="shared" si="13"/>
        <v>Втулка</v>
      </c>
      <c r="L130" s="55"/>
      <c r="M130" s="123" t="str">
        <f t="shared" si="14"/>
        <v>шт</v>
      </c>
      <c r="N130" s="102">
        <f t="shared" si="15"/>
        <v>1291.865</v>
      </c>
      <c r="O130" s="54"/>
      <c r="P130" s="101">
        <f t="shared" si="16"/>
        <v>4</v>
      </c>
      <c r="Q130" s="103">
        <f t="shared" si="17"/>
        <v>0</v>
      </c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.75" x14ac:dyDescent="0.25">
      <c r="A131" s="6"/>
      <c r="B131" s="112">
        <v>7</v>
      </c>
      <c r="C131" s="75" t="s">
        <v>258</v>
      </c>
      <c r="D131" s="91" t="s">
        <v>257</v>
      </c>
      <c r="E131" s="90" t="s">
        <v>37</v>
      </c>
      <c r="F131" s="120">
        <v>14142.372499999999</v>
      </c>
      <c r="G131" s="70">
        <v>4</v>
      </c>
      <c r="H131" s="71">
        <f t="shared" si="12"/>
        <v>56569.49</v>
      </c>
      <c r="I131" s="1"/>
      <c r="J131" s="100">
        <v>7</v>
      </c>
      <c r="K131" s="111" t="str">
        <f t="shared" si="13"/>
        <v>Каток двубортный,</v>
      </c>
      <c r="L131" s="55"/>
      <c r="M131" s="123" t="str">
        <f t="shared" si="14"/>
        <v>шт</v>
      </c>
      <c r="N131" s="102">
        <f t="shared" si="15"/>
        <v>14142.372499999999</v>
      </c>
      <c r="O131" s="54"/>
      <c r="P131" s="101">
        <f t="shared" si="16"/>
        <v>4</v>
      </c>
      <c r="Q131" s="103">
        <f t="shared" si="17"/>
        <v>0</v>
      </c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.75" x14ac:dyDescent="0.25">
      <c r="A132" s="6"/>
      <c r="B132" s="112">
        <v>8</v>
      </c>
      <c r="C132" s="75" t="s">
        <v>260</v>
      </c>
      <c r="D132" s="91" t="s">
        <v>259</v>
      </c>
      <c r="E132" s="90" t="s">
        <v>37</v>
      </c>
      <c r="F132" s="120">
        <v>12242.6525</v>
      </c>
      <c r="G132" s="70">
        <v>8</v>
      </c>
      <c r="H132" s="71">
        <f t="shared" si="12"/>
        <v>97941.22</v>
      </c>
      <c r="I132" s="1"/>
      <c r="J132" s="100">
        <v>8</v>
      </c>
      <c r="K132" s="111" t="str">
        <f t="shared" si="13"/>
        <v>Каток одноботтый,</v>
      </c>
      <c r="L132" s="55"/>
      <c r="M132" s="123" t="str">
        <f t="shared" si="14"/>
        <v>шт</v>
      </c>
      <c r="N132" s="102">
        <f t="shared" si="15"/>
        <v>12242.6525</v>
      </c>
      <c r="O132" s="54"/>
      <c r="P132" s="101">
        <f t="shared" si="16"/>
        <v>8</v>
      </c>
      <c r="Q132" s="103">
        <f t="shared" si="17"/>
        <v>0</v>
      </c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30" x14ac:dyDescent="0.25">
      <c r="A133" s="6"/>
      <c r="B133" s="112">
        <v>9</v>
      </c>
      <c r="C133" s="75" t="s">
        <v>262</v>
      </c>
      <c r="D133" s="91" t="s">
        <v>261</v>
      </c>
      <c r="E133" s="90" t="s">
        <v>37</v>
      </c>
      <c r="F133" s="120">
        <v>6101.6949999999997</v>
      </c>
      <c r="G133" s="70">
        <v>4</v>
      </c>
      <c r="H133" s="71">
        <f t="shared" si="12"/>
        <v>24406.78</v>
      </c>
      <c r="I133" s="1"/>
      <c r="J133" s="100">
        <v>9</v>
      </c>
      <c r="K133" s="111" t="str">
        <f t="shared" si="13"/>
        <v>Каток поддерживающий</v>
      </c>
      <c r="L133" s="55"/>
      <c r="M133" s="123" t="str">
        <f t="shared" si="14"/>
        <v>шт</v>
      </c>
      <c r="N133" s="102">
        <f t="shared" si="15"/>
        <v>6101.6949999999997</v>
      </c>
      <c r="O133" s="54"/>
      <c r="P133" s="101">
        <f t="shared" si="16"/>
        <v>4</v>
      </c>
      <c r="Q133" s="103">
        <f t="shared" si="17"/>
        <v>0</v>
      </c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30" x14ac:dyDescent="0.25">
      <c r="A134" s="6"/>
      <c r="B134" s="112">
        <v>10</v>
      </c>
      <c r="C134" s="75" t="s">
        <v>264</v>
      </c>
      <c r="D134" s="91" t="s">
        <v>263</v>
      </c>
      <c r="E134" s="90" t="s">
        <v>37</v>
      </c>
      <c r="F134" s="120">
        <v>2033.9</v>
      </c>
      <c r="G134" s="70">
        <v>1</v>
      </c>
      <c r="H134" s="71">
        <f t="shared" si="12"/>
        <v>2033.9</v>
      </c>
      <c r="I134" s="1"/>
      <c r="J134" s="100">
        <v>10</v>
      </c>
      <c r="K134" s="111" t="str">
        <f t="shared" si="13"/>
        <v>Комплект фильтра КПП</v>
      </c>
      <c r="L134" s="55"/>
      <c r="M134" s="123" t="str">
        <f t="shared" si="14"/>
        <v>шт</v>
      </c>
      <c r="N134" s="102">
        <f t="shared" si="15"/>
        <v>2033.9</v>
      </c>
      <c r="O134" s="54"/>
      <c r="P134" s="101">
        <f t="shared" si="16"/>
        <v>1</v>
      </c>
      <c r="Q134" s="103">
        <f t="shared" si="17"/>
        <v>0</v>
      </c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30" x14ac:dyDescent="0.25">
      <c r="A135" s="6"/>
      <c r="B135" s="112">
        <v>11</v>
      </c>
      <c r="C135" s="75" t="s">
        <v>266</v>
      </c>
      <c r="D135" s="91" t="s">
        <v>265</v>
      </c>
      <c r="E135" s="90" t="s">
        <v>37</v>
      </c>
      <c r="F135" s="120">
        <v>33525.425000000003</v>
      </c>
      <c r="G135" s="70">
        <v>2</v>
      </c>
      <c r="H135" s="71">
        <f t="shared" si="12"/>
        <v>67050.850000000006</v>
      </c>
      <c r="I135" s="1"/>
      <c r="J135" s="100">
        <v>11</v>
      </c>
      <c r="K135" s="111" t="str">
        <f t="shared" si="13"/>
        <v>Направляющее колесо в сборе</v>
      </c>
      <c r="L135" s="55"/>
      <c r="M135" s="123" t="str">
        <f t="shared" si="14"/>
        <v>шт</v>
      </c>
      <c r="N135" s="102">
        <f t="shared" si="15"/>
        <v>33525.425000000003</v>
      </c>
      <c r="O135" s="54"/>
      <c r="P135" s="101">
        <f t="shared" si="16"/>
        <v>2</v>
      </c>
      <c r="Q135" s="103">
        <f t="shared" si="17"/>
        <v>0</v>
      </c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30" x14ac:dyDescent="0.25">
      <c r="A136" s="6"/>
      <c r="B136" s="112">
        <v>12</v>
      </c>
      <c r="C136" s="75" t="s">
        <v>268</v>
      </c>
      <c r="D136" s="91" t="s">
        <v>267</v>
      </c>
      <c r="E136" s="90" t="s">
        <v>37</v>
      </c>
      <c r="F136" s="120">
        <v>2849.58</v>
      </c>
      <c r="G136" s="70">
        <v>1</v>
      </c>
      <c r="H136" s="71">
        <f t="shared" si="12"/>
        <v>2849.58</v>
      </c>
      <c r="I136" s="1"/>
      <c r="J136" s="100">
        <v>12</v>
      </c>
      <c r="K136" s="111" t="str">
        <f t="shared" si="13"/>
        <v>Нож боковой  правый Shantui  SD 16</v>
      </c>
      <c r="L136" s="55"/>
      <c r="M136" s="123" t="str">
        <f t="shared" si="14"/>
        <v>шт</v>
      </c>
      <c r="N136" s="102">
        <f t="shared" si="15"/>
        <v>2849.58</v>
      </c>
      <c r="O136" s="54"/>
      <c r="P136" s="101">
        <f t="shared" si="16"/>
        <v>1</v>
      </c>
      <c r="Q136" s="103">
        <f t="shared" si="17"/>
        <v>0</v>
      </c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30" x14ac:dyDescent="0.25">
      <c r="A137" s="6"/>
      <c r="B137" s="112">
        <v>13</v>
      </c>
      <c r="C137" s="75" t="s">
        <v>270</v>
      </c>
      <c r="D137" s="91" t="s">
        <v>269</v>
      </c>
      <c r="E137" s="90" t="s">
        <v>37</v>
      </c>
      <c r="F137" s="120">
        <v>2849.58</v>
      </c>
      <c r="G137" s="70">
        <v>1</v>
      </c>
      <c r="H137" s="71">
        <f t="shared" si="12"/>
        <v>2849.58</v>
      </c>
      <c r="I137" s="1"/>
      <c r="J137" s="100">
        <v>13</v>
      </c>
      <c r="K137" s="111" t="str">
        <f t="shared" si="13"/>
        <v>Нож боковой левый Shantui  SD 16</v>
      </c>
      <c r="L137" s="55"/>
      <c r="M137" s="123" t="str">
        <f t="shared" si="14"/>
        <v>шт</v>
      </c>
      <c r="N137" s="102">
        <f t="shared" si="15"/>
        <v>2849.58</v>
      </c>
      <c r="O137" s="54"/>
      <c r="P137" s="101">
        <f t="shared" si="16"/>
        <v>1</v>
      </c>
      <c r="Q137" s="103">
        <f t="shared" si="17"/>
        <v>0</v>
      </c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30" x14ac:dyDescent="0.25">
      <c r="A138" s="6"/>
      <c r="B138" s="112">
        <v>14</v>
      </c>
      <c r="C138" s="75" t="s">
        <v>118</v>
      </c>
      <c r="D138" s="91" t="s">
        <v>271</v>
      </c>
      <c r="E138" s="90" t="s">
        <v>37</v>
      </c>
      <c r="F138" s="120">
        <v>5065.9250000000002</v>
      </c>
      <c r="G138" s="70">
        <v>2</v>
      </c>
      <c r="H138" s="71">
        <f t="shared" si="12"/>
        <v>10131.85</v>
      </c>
      <c r="I138" s="1"/>
      <c r="J138" s="100">
        <v>14</v>
      </c>
      <c r="K138" s="111" t="str">
        <f t="shared" si="13"/>
        <v>Нож центральный  Shantui  SD 16</v>
      </c>
      <c r="L138" s="55"/>
      <c r="M138" s="123" t="str">
        <f t="shared" si="14"/>
        <v>шт</v>
      </c>
      <c r="N138" s="102">
        <f t="shared" si="15"/>
        <v>5065.9250000000002</v>
      </c>
      <c r="O138" s="54"/>
      <c r="P138" s="101">
        <f t="shared" si="16"/>
        <v>2</v>
      </c>
      <c r="Q138" s="103">
        <f t="shared" si="17"/>
        <v>0</v>
      </c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5.75" x14ac:dyDescent="0.25">
      <c r="A139" s="6"/>
      <c r="B139" s="112">
        <v>15</v>
      </c>
      <c r="C139" s="75" t="s">
        <v>273</v>
      </c>
      <c r="D139" s="91" t="s">
        <v>272</v>
      </c>
      <c r="E139" s="90" t="s">
        <v>37</v>
      </c>
      <c r="F139" s="120">
        <v>2089.6950000000002</v>
      </c>
      <c r="G139" s="70">
        <v>18</v>
      </c>
      <c r="H139" s="71">
        <f t="shared" si="12"/>
        <v>37614.51</v>
      </c>
      <c r="I139" s="1"/>
      <c r="J139" s="100">
        <v>15</v>
      </c>
      <c r="K139" s="111" t="str">
        <f t="shared" si="13"/>
        <v>Сегмент, 16Y-18-00014</v>
      </c>
      <c r="L139" s="55"/>
      <c r="M139" s="123" t="str">
        <f t="shared" si="14"/>
        <v>шт</v>
      </c>
      <c r="N139" s="102">
        <f t="shared" si="15"/>
        <v>2089.6950000000002</v>
      </c>
      <c r="O139" s="54"/>
      <c r="P139" s="101">
        <f t="shared" si="16"/>
        <v>18</v>
      </c>
      <c r="Q139" s="103">
        <f t="shared" si="17"/>
        <v>0</v>
      </c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45" x14ac:dyDescent="0.25">
      <c r="A140" s="6"/>
      <c r="B140" s="112">
        <v>16</v>
      </c>
      <c r="C140" s="75" t="s">
        <v>275</v>
      </c>
      <c r="D140" s="91" t="s">
        <v>274</v>
      </c>
      <c r="E140" s="90" t="s">
        <v>37</v>
      </c>
      <c r="F140" s="120">
        <v>3377.28</v>
      </c>
      <c r="G140" s="70">
        <v>1</v>
      </c>
      <c r="H140" s="71">
        <f t="shared" si="12"/>
        <v>3377.28</v>
      </c>
      <c r="I140" s="1"/>
      <c r="J140" s="100">
        <v>16</v>
      </c>
      <c r="K140" s="111" t="str">
        <f t="shared" si="13"/>
        <v>Фильтр воздушный в сборе (внешний+внутренний) Shantui  SD 16</v>
      </c>
      <c r="L140" s="55"/>
      <c r="M140" s="123" t="str">
        <f t="shared" si="14"/>
        <v>шт</v>
      </c>
      <c r="N140" s="102">
        <f t="shared" si="15"/>
        <v>3377.28</v>
      </c>
      <c r="O140" s="54"/>
      <c r="P140" s="101">
        <f t="shared" si="16"/>
        <v>1</v>
      </c>
      <c r="Q140" s="103">
        <f t="shared" si="17"/>
        <v>0</v>
      </c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45" x14ac:dyDescent="0.25">
      <c r="A141" s="6"/>
      <c r="B141" s="112">
        <v>17</v>
      </c>
      <c r="C141" s="75" t="s">
        <v>277</v>
      </c>
      <c r="D141" s="91" t="s">
        <v>276</v>
      </c>
      <c r="E141" s="90" t="s">
        <v>37</v>
      </c>
      <c r="F141" s="120">
        <v>677.97</v>
      </c>
      <c r="G141" s="70">
        <v>1</v>
      </c>
      <c r="H141" s="71">
        <f t="shared" si="12"/>
        <v>677.97</v>
      </c>
      <c r="I141" s="1"/>
      <c r="J141" s="100">
        <v>17</v>
      </c>
      <c r="K141" s="111" t="str">
        <f t="shared" si="13"/>
        <v>Фильтр гидравлический  (трансмиссия)</v>
      </c>
      <c r="L141" s="55"/>
      <c r="M141" s="123" t="str">
        <f t="shared" si="14"/>
        <v>шт</v>
      </c>
      <c r="N141" s="102">
        <f t="shared" si="15"/>
        <v>677.97</v>
      </c>
      <c r="O141" s="54"/>
      <c r="P141" s="101">
        <f t="shared" si="16"/>
        <v>1</v>
      </c>
      <c r="Q141" s="103">
        <f t="shared" si="17"/>
        <v>0</v>
      </c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30" x14ac:dyDescent="0.25">
      <c r="A142" s="6"/>
      <c r="B142" s="112">
        <v>18</v>
      </c>
      <c r="C142" s="75" t="s">
        <v>279</v>
      </c>
      <c r="D142" s="91" t="s">
        <v>278</v>
      </c>
      <c r="E142" s="90" t="s">
        <v>37</v>
      </c>
      <c r="F142" s="120">
        <v>635.59</v>
      </c>
      <c r="G142" s="70">
        <v>1</v>
      </c>
      <c r="H142" s="71">
        <f t="shared" si="12"/>
        <v>635.59</v>
      </c>
      <c r="I142" s="1"/>
      <c r="J142" s="100">
        <v>18</v>
      </c>
      <c r="K142" s="111" t="str">
        <f t="shared" si="13"/>
        <v>Фильтр гидравлического бака</v>
      </c>
      <c r="L142" s="55"/>
      <c r="M142" s="123" t="str">
        <f t="shared" si="14"/>
        <v>шт</v>
      </c>
      <c r="N142" s="102">
        <f t="shared" si="15"/>
        <v>635.59</v>
      </c>
      <c r="O142" s="54"/>
      <c r="P142" s="101">
        <f t="shared" si="16"/>
        <v>1</v>
      </c>
      <c r="Q142" s="103">
        <f t="shared" si="17"/>
        <v>0</v>
      </c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30" x14ac:dyDescent="0.25">
      <c r="A143" s="6"/>
      <c r="B143" s="112">
        <v>19</v>
      </c>
      <c r="C143" s="75" t="s">
        <v>281</v>
      </c>
      <c r="D143" s="91" t="s">
        <v>280</v>
      </c>
      <c r="E143" s="90" t="s">
        <v>37</v>
      </c>
      <c r="F143" s="120">
        <v>296.61</v>
      </c>
      <c r="G143" s="70">
        <v>1</v>
      </c>
      <c r="H143" s="71">
        <f t="shared" si="12"/>
        <v>296.61</v>
      </c>
      <c r="I143" s="1"/>
      <c r="J143" s="100">
        <v>19</v>
      </c>
      <c r="K143" s="111" t="str">
        <f t="shared" si="13"/>
        <v>Фильтр гидротрансформатора</v>
      </c>
      <c r="L143" s="55"/>
      <c r="M143" s="123" t="str">
        <f t="shared" si="14"/>
        <v>шт</v>
      </c>
      <c r="N143" s="102">
        <f t="shared" si="15"/>
        <v>296.61</v>
      </c>
      <c r="O143" s="54"/>
      <c r="P143" s="101">
        <f t="shared" si="16"/>
        <v>1</v>
      </c>
      <c r="Q143" s="103">
        <f t="shared" si="17"/>
        <v>0</v>
      </c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30" x14ac:dyDescent="0.25">
      <c r="A144" s="6"/>
      <c r="B144" s="112">
        <v>20</v>
      </c>
      <c r="C144" s="75" t="s">
        <v>219</v>
      </c>
      <c r="D144" s="91" t="s">
        <v>282</v>
      </c>
      <c r="E144" s="90" t="s">
        <v>37</v>
      </c>
      <c r="F144" s="120">
        <v>633.24</v>
      </c>
      <c r="G144" s="70">
        <v>1</v>
      </c>
      <c r="H144" s="71">
        <f t="shared" si="12"/>
        <v>633.24</v>
      </c>
      <c r="I144" s="1"/>
      <c r="J144" s="100">
        <v>20</v>
      </c>
      <c r="K144" s="111" t="str">
        <f t="shared" si="13"/>
        <v>Фильтр масла Shantui  SD 16</v>
      </c>
      <c r="L144" s="55"/>
      <c r="M144" s="123" t="str">
        <f t="shared" si="14"/>
        <v>шт</v>
      </c>
      <c r="N144" s="102">
        <f t="shared" si="15"/>
        <v>633.24</v>
      </c>
      <c r="O144" s="54"/>
      <c r="P144" s="101">
        <f t="shared" si="16"/>
        <v>1</v>
      </c>
      <c r="Q144" s="103">
        <f t="shared" si="17"/>
        <v>0</v>
      </c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30" x14ac:dyDescent="0.25">
      <c r="A145" s="6"/>
      <c r="B145" s="112">
        <v>21</v>
      </c>
      <c r="C145" s="75" t="s">
        <v>34</v>
      </c>
      <c r="D145" s="91" t="s">
        <v>283</v>
      </c>
      <c r="E145" s="90" t="s">
        <v>37</v>
      </c>
      <c r="F145" s="120">
        <v>932.2</v>
      </c>
      <c r="G145" s="70">
        <v>1</v>
      </c>
      <c r="H145" s="71">
        <f t="shared" si="12"/>
        <v>932.2</v>
      </c>
      <c r="I145" s="1"/>
      <c r="J145" s="100">
        <v>21</v>
      </c>
      <c r="K145" s="111" t="str">
        <f t="shared" si="13"/>
        <v>Фильтр масляный</v>
      </c>
      <c r="L145" s="55"/>
      <c r="M145" s="123" t="str">
        <f t="shared" si="14"/>
        <v>шт</v>
      </c>
      <c r="N145" s="102">
        <f t="shared" si="15"/>
        <v>932.2</v>
      </c>
      <c r="O145" s="54"/>
      <c r="P145" s="101">
        <f t="shared" si="16"/>
        <v>1</v>
      </c>
      <c r="Q145" s="103">
        <f t="shared" si="17"/>
        <v>0</v>
      </c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45" x14ac:dyDescent="0.25">
      <c r="A146" s="6"/>
      <c r="B146" s="112">
        <v>22</v>
      </c>
      <c r="C146" s="75" t="s">
        <v>223</v>
      </c>
      <c r="D146" s="91" t="s">
        <v>284</v>
      </c>
      <c r="E146" s="90" t="s">
        <v>37</v>
      </c>
      <c r="F146" s="120">
        <v>633.24</v>
      </c>
      <c r="G146" s="70">
        <v>1</v>
      </c>
      <c r="H146" s="71">
        <f t="shared" si="12"/>
        <v>633.24</v>
      </c>
      <c r="I146" s="1"/>
      <c r="J146" s="100">
        <v>22</v>
      </c>
      <c r="K146" s="111" t="str">
        <f t="shared" si="13"/>
        <v>Фильтр топливный грубой отчистки топлива Shantui  SD 16</v>
      </c>
      <c r="L146" s="55"/>
      <c r="M146" s="123" t="str">
        <f t="shared" si="14"/>
        <v>шт</v>
      </c>
      <c r="N146" s="102">
        <f t="shared" si="15"/>
        <v>633.24</v>
      </c>
      <c r="O146" s="54"/>
      <c r="P146" s="101">
        <f t="shared" si="16"/>
        <v>1</v>
      </c>
      <c r="Q146" s="103">
        <f t="shared" si="17"/>
        <v>0</v>
      </c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45" x14ac:dyDescent="0.25">
      <c r="A147" s="6"/>
      <c r="B147" s="112">
        <v>23</v>
      </c>
      <c r="C147" s="75" t="s">
        <v>286</v>
      </c>
      <c r="D147" s="91" t="s">
        <v>285</v>
      </c>
      <c r="E147" s="90" t="s">
        <v>37</v>
      </c>
      <c r="F147" s="120">
        <v>633.24</v>
      </c>
      <c r="G147" s="70">
        <v>1</v>
      </c>
      <c r="H147" s="71">
        <f t="shared" si="12"/>
        <v>633.24</v>
      </c>
      <c r="I147" s="1"/>
      <c r="J147" s="100">
        <v>23</v>
      </c>
      <c r="K147" s="111" t="str">
        <f t="shared" si="13"/>
        <v>Фильтр топливный тонкой отчистки топлива Shantui  SD 16</v>
      </c>
      <c r="L147" s="55"/>
      <c r="M147" s="123" t="str">
        <f t="shared" si="14"/>
        <v>шт</v>
      </c>
      <c r="N147" s="102">
        <f t="shared" si="15"/>
        <v>633.24</v>
      </c>
      <c r="O147" s="54"/>
      <c r="P147" s="101">
        <f t="shared" si="16"/>
        <v>1</v>
      </c>
      <c r="Q147" s="103">
        <f t="shared" si="17"/>
        <v>0</v>
      </c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30" x14ac:dyDescent="0.25">
      <c r="A148" s="6"/>
      <c r="B148" s="112">
        <v>24</v>
      </c>
      <c r="C148" s="75" t="s">
        <v>288</v>
      </c>
      <c r="D148" s="91" t="s">
        <v>287</v>
      </c>
      <c r="E148" s="90" t="s">
        <v>37</v>
      </c>
      <c r="F148" s="120">
        <v>50.847222222222221</v>
      </c>
      <c r="G148" s="70">
        <v>18</v>
      </c>
      <c r="H148" s="71">
        <f t="shared" si="12"/>
        <v>915.25</v>
      </c>
      <c r="I148" s="1"/>
      <c r="J148" s="100">
        <v>24</v>
      </c>
      <c r="K148" s="111" t="str">
        <f t="shared" si="13"/>
        <v>Шайба</v>
      </c>
      <c r="L148" s="55"/>
      <c r="M148" s="123" t="str">
        <f t="shared" si="14"/>
        <v>шт</v>
      </c>
      <c r="N148" s="102">
        <f t="shared" si="15"/>
        <v>50.847222222222221</v>
      </c>
      <c r="O148" s="54"/>
      <c r="P148" s="101">
        <f t="shared" si="16"/>
        <v>18</v>
      </c>
      <c r="Q148" s="103">
        <f t="shared" si="17"/>
        <v>0</v>
      </c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30" x14ac:dyDescent="0.25">
      <c r="A149" s="6"/>
      <c r="B149" s="112">
        <v>25</v>
      </c>
      <c r="C149" s="75" t="s">
        <v>290</v>
      </c>
      <c r="D149" s="91" t="s">
        <v>289</v>
      </c>
      <c r="E149" s="90" t="s">
        <v>37</v>
      </c>
      <c r="F149" s="120">
        <v>38835.58</v>
      </c>
      <c r="G149" s="70">
        <v>1</v>
      </c>
      <c r="H149" s="71">
        <f t="shared" si="12"/>
        <v>38835.58</v>
      </c>
      <c r="I149" s="1"/>
      <c r="J149" s="100">
        <v>25</v>
      </c>
      <c r="K149" s="111" t="str">
        <f t="shared" si="13"/>
        <v>Бур конусный</v>
      </c>
      <c r="L149" s="55"/>
      <c r="M149" s="123" t="str">
        <f t="shared" si="14"/>
        <v>шт</v>
      </c>
      <c r="N149" s="102">
        <f t="shared" si="15"/>
        <v>38835.58</v>
      </c>
      <c r="O149" s="54"/>
      <c r="P149" s="101">
        <f t="shared" si="16"/>
        <v>1</v>
      </c>
      <c r="Q149" s="103">
        <f t="shared" si="17"/>
        <v>0</v>
      </c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30" x14ac:dyDescent="0.25">
      <c r="A150" s="6"/>
      <c r="B150" s="112">
        <v>26</v>
      </c>
      <c r="C150" s="75" t="s">
        <v>292</v>
      </c>
      <c r="D150" s="91" t="s">
        <v>291</v>
      </c>
      <c r="E150" s="90" t="s">
        <v>37</v>
      </c>
      <c r="F150" s="120">
        <v>36200.25</v>
      </c>
      <c r="G150" s="70">
        <v>1</v>
      </c>
      <c r="H150" s="71">
        <f t="shared" si="12"/>
        <v>36200.25</v>
      </c>
      <c r="I150" s="1"/>
      <c r="J150" s="100">
        <v>26</v>
      </c>
      <c r="K150" s="111" t="str">
        <f t="shared" si="13"/>
        <v>Бур лопастной</v>
      </c>
      <c r="L150" s="55"/>
      <c r="M150" s="123" t="str">
        <f t="shared" si="14"/>
        <v>шт</v>
      </c>
      <c r="N150" s="102">
        <f t="shared" si="15"/>
        <v>36200.25</v>
      </c>
      <c r="O150" s="54"/>
      <c r="P150" s="101">
        <f t="shared" si="16"/>
        <v>1</v>
      </c>
      <c r="Q150" s="103">
        <f t="shared" si="17"/>
        <v>0</v>
      </c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30" x14ac:dyDescent="0.25">
      <c r="A151" s="6"/>
      <c r="B151" s="112">
        <v>27</v>
      </c>
      <c r="C151" s="75" t="s">
        <v>294</v>
      </c>
      <c r="D151" s="91" t="s">
        <v>295</v>
      </c>
      <c r="E151" s="90" t="s">
        <v>37</v>
      </c>
      <c r="F151" s="120">
        <v>9287.5300000000007</v>
      </c>
      <c r="G151" s="70">
        <v>1</v>
      </c>
      <c r="H151" s="71">
        <f t="shared" si="12"/>
        <v>9287.5300000000007</v>
      </c>
      <c r="I151" s="1"/>
      <c r="J151" s="100">
        <v>27</v>
      </c>
      <c r="K151" s="111" t="str">
        <f t="shared" si="13"/>
        <v>Забурник</v>
      </c>
      <c r="L151" s="55"/>
      <c r="M151" s="123" t="str">
        <f t="shared" si="14"/>
        <v>шт</v>
      </c>
      <c r="N151" s="102">
        <f t="shared" si="15"/>
        <v>9287.5300000000007</v>
      </c>
      <c r="O151" s="54"/>
      <c r="P151" s="101">
        <f t="shared" si="16"/>
        <v>1</v>
      </c>
      <c r="Q151" s="103">
        <f t="shared" si="17"/>
        <v>0</v>
      </c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30" x14ac:dyDescent="0.25">
      <c r="A152" s="6"/>
      <c r="B152" s="112">
        <v>28</v>
      </c>
      <c r="C152" s="75" t="s">
        <v>294</v>
      </c>
      <c r="D152" s="91" t="s">
        <v>293</v>
      </c>
      <c r="E152" s="90" t="s">
        <v>37</v>
      </c>
      <c r="F152" s="120">
        <v>3180.9850000000001</v>
      </c>
      <c r="G152" s="70">
        <v>2</v>
      </c>
      <c r="H152" s="71">
        <f t="shared" si="12"/>
        <v>6361.97</v>
      </c>
      <c r="I152" s="1"/>
      <c r="J152" s="100">
        <v>28</v>
      </c>
      <c r="K152" s="111" t="str">
        <f t="shared" si="13"/>
        <v>Забурник</v>
      </c>
      <c r="L152" s="55"/>
      <c r="M152" s="123" t="str">
        <f t="shared" si="14"/>
        <v>шт</v>
      </c>
      <c r="N152" s="102">
        <f t="shared" si="15"/>
        <v>3180.9850000000001</v>
      </c>
      <c r="O152" s="54"/>
      <c r="P152" s="101">
        <f t="shared" si="16"/>
        <v>2</v>
      </c>
      <c r="Q152" s="103">
        <f t="shared" si="17"/>
        <v>0</v>
      </c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5.75" x14ac:dyDescent="0.25">
      <c r="A153" s="6"/>
      <c r="B153" s="112">
        <v>29</v>
      </c>
      <c r="C153" s="75" t="s">
        <v>122</v>
      </c>
      <c r="D153" s="91" t="s">
        <v>296</v>
      </c>
      <c r="E153" s="90" t="s">
        <v>37</v>
      </c>
      <c r="F153" s="120">
        <v>560.39</v>
      </c>
      <c r="G153" s="70">
        <v>6</v>
      </c>
      <c r="H153" s="71">
        <f t="shared" si="12"/>
        <v>3362.34</v>
      </c>
      <c r="I153" s="1"/>
      <c r="J153" s="100">
        <v>29</v>
      </c>
      <c r="K153" s="111" t="str">
        <f t="shared" si="13"/>
        <v>Резец</v>
      </c>
      <c r="L153" s="55"/>
      <c r="M153" s="123" t="str">
        <f t="shared" si="14"/>
        <v>шт</v>
      </c>
      <c r="N153" s="102">
        <f t="shared" si="15"/>
        <v>560.39</v>
      </c>
      <c r="O153" s="54"/>
      <c r="P153" s="101">
        <f t="shared" si="16"/>
        <v>6</v>
      </c>
      <c r="Q153" s="103">
        <f t="shared" si="17"/>
        <v>0</v>
      </c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30" x14ac:dyDescent="0.25">
      <c r="A154" s="6"/>
      <c r="B154" s="112">
        <v>30</v>
      </c>
      <c r="C154" s="75" t="s">
        <v>122</v>
      </c>
      <c r="D154" s="91" t="s">
        <v>297</v>
      </c>
      <c r="E154" s="90" t="s">
        <v>37</v>
      </c>
      <c r="F154" s="120">
        <v>1599.9914285714287</v>
      </c>
      <c r="G154" s="70">
        <v>14</v>
      </c>
      <c r="H154" s="71">
        <f t="shared" si="12"/>
        <v>22399.88</v>
      </c>
      <c r="I154" s="1"/>
      <c r="J154" s="100">
        <v>30</v>
      </c>
      <c r="K154" s="111" t="str">
        <f t="shared" si="13"/>
        <v>Резец</v>
      </c>
      <c r="L154" s="55"/>
      <c r="M154" s="123" t="str">
        <f t="shared" si="14"/>
        <v>шт</v>
      </c>
      <c r="N154" s="102">
        <f t="shared" si="15"/>
        <v>1599.9914285714287</v>
      </c>
      <c r="O154" s="54"/>
      <c r="P154" s="101">
        <f t="shared" si="16"/>
        <v>14</v>
      </c>
      <c r="Q154" s="103">
        <f t="shared" si="17"/>
        <v>0</v>
      </c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30" x14ac:dyDescent="0.25">
      <c r="A155" s="6"/>
      <c r="B155" s="112">
        <v>31</v>
      </c>
      <c r="C155" s="75" t="s">
        <v>299</v>
      </c>
      <c r="D155" s="91" t="s">
        <v>298</v>
      </c>
      <c r="E155" s="90" t="s">
        <v>37</v>
      </c>
      <c r="F155" s="120">
        <v>24942.288333333334</v>
      </c>
      <c r="G155" s="70">
        <v>12</v>
      </c>
      <c r="H155" s="71">
        <f t="shared" si="12"/>
        <v>299307.46000000002</v>
      </c>
      <c r="I155" s="1"/>
      <c r="J155" s="100">
        <v>31</v>
      </c>
      <c r="K155" s="111" t="str">
        <f t="shared" si="13"/>
        <v>Каток опорный МТЛБ</v>
      </c>
      <c r="L155" s="55"/>
      <c r="M155" s="123" t="str">
        <f t="shared" si="14"/>
        <v>шт</v>
      </c>
      <c r="N155" s="102">
        <f t="shared" si="15"/>
        <v>24942.288333333334</v>
      </c>
      <c r="O155" s="54"/>
      <c r="P155" s="101">
        <f t="shared" si="16"/>
        <v>12</v>
      </c>
      <c r="Q155" s="103">
        <f t="shared" si="17"/>
        <v>0</v>
      </c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30" x14ac:dyDescent="0.25">
      <c r="A156" s="6"/>
      <c r="B156" s="112">
        <v>32</v>
      </c>
      <c r="C156" s="75" t="s">
        <v>301</v>
      </c>
      <c r="D156" s="91" t="s">
        <v>300</v>
      </c>
      <c r="E156" s="90" t="s">
        <v>37</v>
      </c>
      <c r="F156" s="120">
        <v>1583.1015384615384</v>
      </c>
      <c r="G156" s="70">
        <v>26</v>
      </c>
      <c r="H156" s="71">
        <f t="shared" si="12"/>
        <v>41160.639999999999</v>
      </c>
      <c r="I156" s="1"/>
      <c r="J156" s="100">
        <v>32</v>
      </c>
      <c r="K156" s="111" t="str">
        <f t="shared" si="13"/>
        <v xml:space="preserve">Бабка инструментальная (отбойная пластина), </v>
      </c>
      <c r="L156" s="55"/>
      <c r="M156" s="123" t="str">
        <f t="shared" si="14"/>
        <v>шт</v>
      </c>
      <c r="N156" s="102">
        <f t="shared" si="15"/>
        <v>1583.1015384615384</v>
      </c>
      <c r="O156" s="54"/>
      <c r="P156" s="101">
        <f t="shared" si="16"/>
        <v>26</v>
      </c>
      <c r="Q156" s="103">
        <f t="shared" si="17"/>
        <v>0</v>
      </c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30" x14ac:dyDescent="0.25">
      <c r="A157" s="6"/>
      <c r="B157" s="112">
        <v>33</v>
      </c>
      <c r="C157" s="75" t="s">
        <v>303</v>
      </c>
      <c r="D157" s="91" t="s">
        <v>302</v>
      </c>
      <c r="E157" s="90" t="s">
        <v>37</v>
      </c>
      <c r="F157" s="120">
        <v>186.93217105263199</v>
      </c>
      <c r="G157" s="70">
        <v>152</v>
      </c>
      <c r="H157" s="71">
        <f t="shared" si="12"/>
        <v>28413.690000000061</v>
      </c>
      <c r="I157" s="1"/>
      <c r="J157" s="100">
        <v>33</v>
      </c>
      <c r="K157" s="111" t="str">
        <f t="shared" si="13"/>
        <v>Болт крепления трака</v>
      </c>
      <c r="L157" s="55"/>
      <c r="M157" s="123" t="str">
        <f t="shared" si="14"/>
        <v>шт</v>
      </c>
      <c r="N157" s="102">
        <f t="shared" si="15"/>
        <v>186.93217105263199</v>
      </c>
      <c r="O157" s="54"/>
      <c r="P157" s="101">
        <f t="shared" si="16"/>
        <v>152</v>
      </c>
      <c r="Q157" s="103">
        <f t="shared" si="17"/>
        <v>0</v>
      </c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30" x14ac:dyDescent="0.25">
      <c r="A158" s="6"/>
      <c r="B158" s="112">
        <v>34</v>
      </c>
      <c r="C158" s="75" t="s">
        <v>305</v>
      </c>
      <c r="D158" s="91" t="s">
        <v>304</v>
      </c>
      <c r="E158" s="90" t="s">
        <v>37</v>
      </c>
      <c r="F158" s="120">
        <v>1222.0337500000001</v>
      </c>
      <c r="G158" s="70">
        <v>8</v>
      </c>
      <c r="H158" s="71">
        <f t="shared" si="12"/>
        <v>9776.27</v>
      </c>
      <c r="I158" s="1"/>
      <c r="J158" s="100">
        <v>34</v>
      </c>
      <c r="K158" s="111" t="str">
        <f t="shared" si="13"/>
        <v xml:space="preserve">Болт </v>
      </c>
      <c r="L158" s="55"/>
      <c r="M158" s="123" t="str">
        <f t="shared" si="14"/>
        <v>шт</v>
      </c>
      <c r="N158" s="102">
        <f t="shared" si="15"/>
        <v>1222.0337500000001</v>
      </c>
      <c r="O158" s="54"/>
      <c r="P158" s="101">
        <f t="shared" si="16"/>
        <v>8</v>
      </c>
      <c r="Q158" s="103">
        <f t="shared" si="17"/>
        <v>0</v>
      </c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30" x14ac:dyDescent="0.25">
      <c r="A159" s="6"/>
      <c r="B159" s="112">
        <v>35</v>
      </c>
      <c r="C159" s="75" t="s">
        <v>305</v>
      </c>
      <c r="D159" s="91" t="s">
        <v>306</v>
      </c>
      <c r="E159" s="90" t="s">
        <v>37</v>
      </c>
      <c r="F159" s="120">
        <v>1222.0337500000001</v>
      </c>
      <c r="G159" s="70">
        <v>8</v>
      </c>
      <c r="H159" s="71">
        <f t="shared" si="12"/>
        <v>9776.27</v>
      </c>
      <c r="I159" s="1"/>
      <c r="J159" s="100">
        <v>35</v>
      </c>
      <c r="K159" s="111" t="str">
        <f t="shared" si="13"/>
        <v xml:space="preserve">Болт </v>
      </c>
      <c r="L159" s="55"/>
      <c r="M159" s="123" t="str">
        <f t="shared" si="14"/>
        <v>шт</v>
      </c>
      <c r="N159" s="102">
        <f t="shared" si="15"/>
        <v>1222.0337500000001</v>
      </c>
      <c r="O159" s="54"/>
      <c r="P159" s="101">
        <f t="shared" si="16"/>
        <v>8</v>
      </c>
      <c r="Q159" s="103">
        <f t="shared" si="17"/>
        <v>0</v>
      </c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30" x14ac:dyDescent="0.25">
      <c r="A160" s="6"/>
      <c r="B160" s="112">
        <v>36</v>
      </c>
      <c r="C160" s="75" t="s">
        <v>305</v>
      </c>
      <c r="D160" s="91" t="s">
        <v>307</v>
      </c>
      <c r="E160" s="90" t="s">
        <v>37</v>
      </c>
      <c r="F160" s="120">
        <v>445.1694642857143</v>
      </c>
      <c r="G160" s="70">
        <v>56</v>
      </c>
      <c r="H160" s="71">
        <f t="shared" si="12"/>
        <v>24929.49</v>
      </c>
      <c r="I160" s="1"/>
      <c r="J160" s="100">
        <v>36</v>
      </c>
      <c r="K160" s="111" t="str">
        <f t="shared" si="13"/>
        <v xml:space="preserve">Болт </v>
      </c>
      <c r="L160" s="55"/>
      <c r="M160" s="123" t="str">
        <f t="shared" si="14"/>
        <v>шт</v>
      </c>
      <c r="N160" s="102">
        <f t="shared" si="15"/>
        <v>445.1694642857143</v>
      </c>
      <c r="O160" s="54"/>
      <c r="P160" s="101">
        <f t="shared" si="16"/>
        <v>56</v>
      </c>
      <c r="Q160" s="103">
        <f t="shared" si="17"/>
        <v>0</v>
      </c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30" x14ac:dyDescent="0.25">
      <c r="A161" s="6"/>
      <c r="B161" s="112">
        <v>37</v>
      </c>
      <c r="C161" s="75" t="s">
        <v>309</v>
      </c>
      <c r="D161" s="91" t="s">
        <v>308</v>
      </c>
      <c r="E161" s="90" t="s">
        <v>37</v>
      </c>
      <c r="F161" s="120">
        <v>88161.02</v>
      </c>
      <c r="G161" s="70">
        <v>1</v>
      </c>
      <c r="H161" s="71">
        <f t="shared" si="12"/>
        <v>88161.02</v>
      </c>
      <c r="I161" s="1"/>
      <c r="J161" s="100">
        <v>37</v>
      </c>
      <c r="K161" s="111" t="str">
        <f t="shared" si="13"/>
        <v>Вал приводной</v>
      </c>
      <c r="L161" s="55"/>
      <c r="M161" s="123" t="str">
        <f t="shared" si="14"/>
        <v>шт</v>
      </c>
      <c r="N161" s="102">
        <f t="shared" si="15"/>
        <v>88161.02</v>
      </c>
      <c r="O161" s="54"/>
      <c r="P161" s="101">
        <f t="shared" si="16"/>
        <v>1</v>
      </c>
      <c r="Q161" s="103">
        <f t="shared" si="17"/>
        <v>0</v>
      </c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5.75" x14ac:dyDescent="0.25">
      <c r="A162" s="6"/>
      <c r="B162" s="112">
        <v>38</v>
      </c>
      <c r="C162" s="75" t="s">
        <v>309</v>
      </c>
      <c r="D162" s="91" t="s">
        <v>310</v>
      </c>
      <c r="E162" s="90" t="s">
        <v>37</v>
      </c>
      <c r="F162" s="120">
        <v>83796.61</v>
      </c>
      <c r="G162" s="70">
        <v>1</v>
      </c>
      <c r="H162" s="71">
        <f t="shared" si="12"/>
        <v>83796.61</v>
      </c>
      <c r="I162" s="1"/>
      <c r="J162" s="100">
        <v>38</v>
      </c>
      <c r="K162" s="111" t="str">
        <f t="shared" si="13"/>
        <v>Вал приводной</v>
      </c>
      <c r="L162" s="55"/>
      <c r="M162" s="123" t="str">
        <f t="shared" si="14"/>
        <v>шт</v>
      </c>
      <c r="N162" s="102">
        <f t="shared" si="15"/>
        <v>83796.61</v>
      </c>
      <c r="O162" s="54"/>
      <c r="P162" s="101">
        <f t="shared" si="16"/>
        <v>1</v>
      </c>
      <c r="Q162" s="103">
        <f t="shared" si="17"/>
        <v>0</v>
      </c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30" x14ac:dyDescent="0.25">
      <c r="A163" s="6"/>
      <c r="B163" s="112">
        <v>39</v>
      </c>
      <c r="C163" s="75" t="s">
        <v>312</v>
      </c>
      <c r="D163" s="91" t="s">
        <v>311</v>
      </c>
      <c r="E163" s="90" t="s">
        <v>37</v>
      </c>
      <c r="F163" s="120">
        <v>120.874605263158</v>
      </c>
      <c r="G163" s="70">
        <v>152</v>
      </c>
      <c r="H163" s="71">
        <f t="shared" si="12"/>
        <v>18372.940000000017</v>
      </c>
      <c r="I163" s="1"/>
      <c r="J163" s="100">
        <v>39</v>
      </c>
      <c r="K163" s="111" t="str">
        <f t="shared" si="13"/>
        <v>Гайка крепления трака</v>
      </c>
      <c r="L163" s="55"/>
      <c r="M163" s="123" t="str">
        <f t="shared" si="14"/>
        <v>шт</v>
      </c>
      <c r="N163" s="102">
        <f t="shared" si="15"/>
        <v>120.874605263158</v>
      </c>
      <c r="O163" s="54"/>
      <c r="P163" s="101">
        <f t="shared" si="16"/>
        <v>152</v>
      </c>
      <c r="Q163" s="103">
        <f t="shared" si="17"/>
        <v>0</v>
      </c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30" x14ac:dyDescent="0.25">
      <c r="A164" s="6"/>
      <c r="B164" s="112">
        <v>40</v>
      </c>
      <c r="C164" s="75" t="s">
        <v>314</v>
      </c>
      <c r="D164" s="91" t="s">
        <v>313</v>
      </c>
      <c r="E164" s="90" t="s">
        <v>37</v>
      </c>
      <c r="F164" s="120">
        <v>174.57625000000002</v>
      </c>
      <c r="G164" s="70">
        <v>56</v>
      </c>
      <c r="H164" s="71">
        <f t="shared" si="12"/>
        <v>9776.27</v>
      </c>
      <c r="I164" s="1"/>
      <c r="J164" s="100">
        <v>40</v>
      </c>
      <c r="K164" s="111" t="str">
        <f t="shared" si="13"/>
        <v xml:space="preserve">Гайка </v>
      </c>
      <c r="L164" s="55"/>
      <c r="M164" s="123" t="str">
        <f t="shared" si="14"/>
        <v>шт</v>
      </c>
      <c r="N164" s="102">
        <f t="shared" si="15"/>
        <v>174.57625000000002</v>
      </c>
      <c r="O164" s="54"/>
      <c r="P164" s="101">
        <f t="shared" si="16"/>
        <v>56</v>
      </c>
      <c r="Q164" s="103">
        <f t="shared" si="17"/>
        <v>0</v>
      </c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5.75" x14ac:dyDescent="0.25">
      <c r="A165" s="6"/>
      <c r="B165" s="112">
        <v>41</v>
      </c>
      <c r="C165" s="75" t="s">
        <v>316</v>
      </c>
      <c r="D165" s="91" t="s">
        <v>315</v>
      </c>
      <c r="E165" s="90" t="s">
        <v>37</v>
      </c>
      <c r="F165" s="120">
        <v>332.135625</v>
      </c>
      <c r="G165" s="70">
        <v>16</v>
      </c>
      <c r="H165" s="71">
        <f t="shared" si="12"/>
        <v>5314.17</v>
      </c>
      <c r="I165" s="1"/>
      <c r="J165" s="100">
        <v>41</v>
      </c>
      <c r="K165" s="111" t="str">
        <f t="shared" si="13"/>
        <v>Гайка резца</v>
      </c>
      <c r="L165" s="55"/>
      <c r="M165" s="123" t="str">
        <f t="shared" si="14"/>
        <v>шт</v>
      </c>
      <c r="N165" s="102">
        <f t="shared" si="15"/>
        <v>332.135625</v>
      </c>
      <c r="O165" s="54"/>
      <c r="P165" s="101">
        <f t="shared" si="16"/>
        <v>16</v>
      </c>
      <c r="Q165" s="103">
        <f t="shared" si="17"/>
        <v>0</v>
      </c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30" x14ac:dyDescent="0.25">
      <c r="A166" s="6"/>
      <c r="B166" s="112">
        <v>42</v>
      </c>
      <c r="C166" s="75" t="s">
        <v>318</v>
      </c>
      <c r="D166" s="91" t="s">
        <v>317</v>
      </c>
      <c r="E166" s="90" t="s">
        <v>37</v>
      </c>
      <c r="F166" s="120">
        <v>10554.01</v>
      </c>
      <c r="G166" s="70">
        <v>2</v>
      </c>
      <c r="H166" s="71">
        <f t="shared" si="12"/>
        <v>21108.02</v>
      </c>
      <c r="I166" s="1"/>
      <c r="J166" s="100">
        <v>42</v>
      </c>
      <c r="K166" s="111" t="str">
        <f t="shared" si="13"/>
        <v>Держатель бокового зуба внешний</v>
      </c>
      <c r="L166" s="55"/>
      <c r="M166" s="123" t="str">
        <f t="shared" si="14"/>
        <v>шт</v>
      </c>
      <c r="N166" s="102">
        <f t="shared" si="15"/>
        <v>10554.01</v>
      </c>
      <c r="O166" s="54"/>
      <c r="P166" s="101">
        <f t="shared" si="16"/>
        <v>2</v>
      </c>
      <c r="Q166" s="103">
        <f t="shared" si="17"/>
        <v>0</v>
      </c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30" x14ac:dyDescent="0.25">
      <c r="A167" s="6"/>
      <c r="B167" s="112">
        <v>43</v>
      </c>
      <c r="C167" s="75" t="s">
        <v>318</v>
      </c>
      <c r="D167" s="91" t="s">
        <v>319</v>
      </c>
      <c r="E167" s="90" t="s">
        <v>37</v>
      </c>
      <c r="F167" s="120">
        <v>10554.01</v>
      </c>
      <c r="G167" s="70">
        <v>2</v>
      </c>
      <c r="H167" s="71">
        <f t="shared" si="12"/>
        <v>21108.02</v>
      </c>
      <c r="I167" s="1"/>
      <c r="J167" s="100">
        <v>43</v>
      </c>
      <c r="K167" s="111" t="str">
        <f t="shared" si="13"/>
        <v>Держатель бокового зуба внешний</v>
      </c>
      <c r="L167" s="55"/>
      <c r="M167" s="123" t="str">
        <f t="shared" si="14"/>
        <v>шт</v>
      </c>
      <c r="N167" s="102">
        <f t="shared" si="15"/>
        <v>10554.01</v>
      </c>
      <c r="O167" s="54"/>
      <c r="P167" s="101">
        <f t="shared" si="16"/>
        <v>2</v>
      </c>
      <c r="Q167" s="103">
        <f t="shared" si="17"/>
        <v>0</v>
      </c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30" x14ac:dyDescent="0.25">
      <c r="A168" s="6"/>
      <c r="B168" s="112">
        <v>44</v>
      </c>
      <c r="C168" s="75" t="s">
        <v>318</v>
      </c>
      <c r="D168" s="91" t="s">
        <v>320</v>
      </c>
      <c r="E168" s="90" t="s">
        <v>37</v>
      </c>
      <c r="F168" s="120">
        <v>10554.01</v>
      </c>
      <c r="G168" s="70">
        <v>2</v>
      </c>
      <c r="H168" s="71">
        <f t="shared" si="12"/>
        <v>21108.02</v>
      </c>
      <c r="I168" s="1"/>
      <c r="J168" s="100">
        <v>44</v>
      </c>
      <c r="K168" s="111" t="str">
        <f t="shared" si="13"/>
        <v>Держатель бокового зуба внешний</v>
      </c>
      <c r="L168" s="55"/>
      <c r="M168" s="123" t="str">
        <f t="shared" si="14"/>
        <v>шт</v>
      </c>
      <c r="N168" s="102">
        <f t="shared" si="15"/>
        <v>10554.01</v>
      </c>
      <c r="O168" s="54"/>
      <c r="P168" s="101">
        <f t="shared" si="16"/>
        <v>2</v>
      </c>
      <c r="Q168" s="103">
        <f t="shared" si="17"/>
        <v>0</v>
      </c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30" x14ac:dyDescent="0.25">
      <c r="A169" s="6"/>
      <c r="B169" s="112">
        <v>45</v>
      </c>
      <c r="C169" s="75" t="s">
        <v>318</v>
      </c>
      <c r="D169" s="91" t="s">
        <v>321</v>
      </c>
      <c r="E169" s="90" t="s">
        <v>37</v>
      </c>
      <c r="F169" s="120">
        <v>10554.01</v>
      </c>
      <c r="G169" s="70">
        <v>2</v>
      </c>
      <c r="H169" s="71">
        <f t="shared" si="12"/>
        <v>21108.02</v>
      </c>
      <c r="I169" s="1"/>
      <c r="J169" s="100">
        <v>45</v>
      </c>
      <c r="K169" s="111" t="str">
        <f t="shared" si="13"/>
        <v>Держатель бокового зуба внешний</v>
      </c>
      <c r="L169" s="55"/>
      <c r="M169" s="123" t="str">
        <f t="shared" si="14"/>
        <v>шт</v>
      </c>
      <c r="N169" s="102">
        <f t="shared" si="15"/>
        <v>10554.01</v>
      </c>
      <c r="O169" s="54"/>
      <c r="P169" s="101">
        <f t="shared" si="16"/>
        <v>2</v>
      </c>
      <c r="Q169" s="103">
        <f t="shared" si="17"/>
        <v>0</v>
      </c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30" x14ac:dyDescent="0.25">
      <c r="A170" s="6"/>
      <c r="B170" s="112">
        <v>46</v>
      </c>
      <c r="C170" s="75" t="s">
        <v>323</v>
      </c>
      <c r="D170" s="91" t="s">
        <v>322</v>
      </c>
      <c r="E170" s="90" t="s">
        <v>37</v>
      </c>
      <c r="F170" s="120">
        <v>5171.4650000000001</v>
      </c>
      <c r="G170" s="70">
        <v>2</v>
      </c>
      <c r="H170" s="71">
        <f t="shared" si="12"/>
        <v>10342.93</v>
      </c>
      <c r="I170" s="1"/>
      <c r="J170" s="100">
        <v>46</v>
      </c>
      <c r="K170" s="111" t="str">
        <f t="shared" si="13"/>
        <v>Держатель бокового зуба внутренний</v>
      </c>
      <c r="L170" s="55"/>
      <c r="M170" s="123" t="str">
        <f t="shared" si="14"/>
        <v>шт</v>
      </c>
      <c r="N170" s="102">
        <f t="shared" si="15"/>
        <v>5171.4650000000001</v>
      </c>
      <c r="O170" s="54"/>
      <c r="P170" s="101">
        <f t="shared" si="16"/>
        <v>2</v>
      </c>
      <c r="Q170" s="103">
        <f t="shared" si="17"/>
        <v>0</v>
      </c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30" x14ac:dyDescent="0.25">
      <c r="A171" s="6"/>
      <c r="B171" s="112">
        <v>47</v>
      </c>
      <c r="C171" s="75" t="s">
        <v>323</v>
      </c>
      <c r="D171" s="91" t="s">
        <v>324</v>
      </c>
      <c r="E171" s="90" t="s">
        <v>37</v>
      </c>
      <c r="F171" s="120">
        <v>5171.4650000000001</v>
      </c>
      <c r="G171" s="70">
        <v>2</v>
      </c>
      <c r="H171" s="71">
        <f t="shared" si="12"/>
        <v>10342.93</v>
      </c>
      <c r="I171" s="1"/>
      <c r="J171" s="100">
        <v>47</v>
      </c>
      <c r="K171" s="111" t="str">
        <f t="shared" si="13"/>
        <v>Держатель бокового зуба внутренний</v>
      </c>
      <c r="L171" s="55"/>
      <c r="M171" s="123" t="str">
        <f t="shared" si="14"/>
        <v>шт</v>
      </c>
      <c r="N171" s="102">
        <f t="shared" si="15"/>
        <v>5171.4650000000001</v>
      </c>
      <c r="O171" s="54"/>
      <c r="P171" s="101">
        <f t="shared" si="16"/>
        <v>2</v>
      </c>
      <c r="Q171" s="103">
        <f t="shared" si="17"/>
        <v>0</v>
      </c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30" x14ac:dyDescent="0.25">
      <c r="A172" s="6"/>
      <c r="B172" s="112">
        <v>48</v>
      </c>
      <c r="C172" s="75" t="s">
        <v>326</v>
      </c>
      <c r="D172" s="91" t="s">
        <v>325</v>
      </c>
      <c r="E172" s="90" t="s">
        <v>37</v>
      </c>
      <c r="F172" s="120">
        <v>3011.44</v>
      </c>
      <c r="G172" s="70">
        <v>4</v>
      </c>
      <c r="H172" s="71">
        <f t="shared" si="12"/>
        <v>12045.76</v>
      </c>
      <c r="I172" s="1"/>
      <c r="J172" s="100">
        <v>48</v>
      </c>
      <c r="K172" s="111" t="str">
        <f t="shared" si="13"/>
        <v>Звено гусеничной цепи в сборе</v>
      </c>
      <c r="L172" s="55"/>
      <c r="M172" s="123" t="str">
        <f t="shared" si="14"/>
        <v>шт</v>
      </c>
      <c r="N172" s="102">
        <f t="shared" si="15"/>
        <v>3011.44</v>
      </c>
      <c r="O172" s="54"/>
      <c r="P172" s="101">
        <f t="shared" si="16"/>
        <v>4</v>
      </c>
      <c r="Q172" s="103">
        <f t="shared" si="17"/>
        <v>0</v>
      </c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5.75" x14ac:dyDescent="0.25">
      <c r="A173" s="6"/>
      <c r="B173" s="112">
        <v>49</v>
      </c>
      <c r="C173" s="75" t="s">
        <v>328</v>
      </c>
      <c r="D173" s="91" t="s">
        <v>327</v>
      </c>
      <c r="E173" s="90" t="s">
        <v>37</v>
      </c>
      <c r="F173" s="120">
        <v>5748.3050000000003</v>
      </c>
      <c r="G173" s="70">
        <v>56</v>
      </c>
      <c r="H173" s="71">
        <f t="shared" si="12"/>
        <v>321905.08</v>
      </c>
      <c r="I173" s="1"/>
      <c r="J173" s="100">
        <v>49</v>
      </c>
      <c r="K173" s="111" t="str">
        <f t="shared" si="13"/>
        <v>Зуб (резец)</v>
      </c>
      <c r="L173" s="55"/>
      <c r="M173" s="123" t="str">
        <f t="shared" si="14"/>
        <v>шт</v>
      </c>
      <c r="N173" s="102">
        <f t="shared" si="15"/>
        <v>5748.3050000000003</v>
      </c>
      <c r="O173" s="54"/>
      <c r="P173" s="101">
        <f t="shared" si="16"/>
        <v>56</v>
      </c>
      <c r="Q173" s="103">
        <f t="shared" si="17"/>
        <v>0</v>
      </c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5.75" x14ac:dyDescent="0.25">
      <c r="A174" s="6"/>
      <c r="B174" s="112">
        <v>50</v>
      </c>
      <c r="C174" s="75" t="s">
        <v>330</v>
      </c>
      <c r="D174" s="91" t="s">
        <v>329</v>
      </c>
      <c r="E174" s="90" t="s">
        <v>37</v>
      </c>
      <c r="F174" s="120">
        <v>1134.75</v>
      </c>
      <c r="G174" s="70">
        <v>1</v>
      </c>
      <c r="H174" s="71">
        <f t="shared" si="12"/>
        <v>1134.75</v>
      </c>
      <c r="I174" s="1"/>
      <c r="J174" s="100">
        <v>50</v>
      </c>
      <c r="K174" s="111" t="str">
        <f t="shared" si="13"/>
        <v>Ремень генератора</v>
      </c>
      <c r="L174" s="55"/>
      <c r="M174" s="123" t="str">
        <f t="shared" si="14"/>
        <v>шт</v>
      </c>
      <c r="N174" s="102">
        <f t="shared" si="15"/>
        <v>1134.75</v>
      </c>
      <c r="O174" s="54"/>
      <c r="P174" s="101">
        <f t="shared" si="16"/>
        <v>1</v>
      </c>
      <c r="Q174" s="103">
        <f t="shared" si="17"/>
        <v>0</v>
      </c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5.75" x14ac:dyDescent="0.25">
      <c r="A175" s="6"/>
      <c r="B175" s="112">
        <v>51</v>
      </c>
      <c r="C175" s="75" t="s">
        <v>332</v>
      </c>
      <c r="D175" s="91" t="s">
        <v>331</v>
      </c>
      <c r="E175" s="90" t="s">
        <v>37</v>
      </c>
      <c r="F175" s="120">
        <v>8030.51</v>
      </c>
      <c r="G175" s="70">
        <v>1</v>
      </c>
      <c r="H175" s="71">
        <f t="shared" si="12"/>
        <v>8030.51</v>
      </c>
      <c r="I175" s="1"/>
      <c r="J175" s="100">
        <v>51</v>
      </c>
      <c r="K175" s="111" t="str">
        <f t="shared" si="13"/>
        <v>Ремень приводной,</v>
      </c>
      <c r="L175" s="55"/>
      <c r="M175" s="123" t="str">
        <f t="shared" si="14"/>
        <v>шт</v>
      </c>
      <c r="N175" s="102">
        <f t="shared" si="15"/>
        <v>8030.51</v>
      </c>
      <c r="O175" s="54"/>
      <c r="P175" s="101">
        <f t="shared" si="16"/>
        <v>1</v>
      </c>
      <c r="Q175" s="103">
        <f t="shared" si="17"/>
        <v>0</v>
      </c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5.75" x14ac:dyDescent="0.25">
      <c r="A176" s="6"/>
      <c r="B176" s="112">
        <v>52</v>
      </c>
      <c r="C176" s="75" t="s">
        <v>33</v>
      </c>
      <c r="D176" s="91" t="s">
        <v>333</v>
      </c>
      <c r="E176" s="90" t="s">
        <v>37</v>
      </c>
      <c r="F176" s="120">
        <v>3642.53</v>
      </c>
      <c r="G176" s="70">
        <v>1</v>
      </c>
      <c r="H176" s="71">
        <f t="shared" si="12"/>
        <v>3642.53</v>
      </c>
      <c r="I176" s="1"/>
      <c r="J176" s="100">
        <v>52</v>
      </c>
      <c r="K176" s="111" t="str">
        <f t="shared" si="13"/>
        <v>Фильтр воздушный</v>
      </c>
      <c r="L176" s="55"/>
      <c r="M176" s="123" t="str">
        <f t="shared" si="14"/>
        <v>шт</v>
      </c>
      <c r="N176" s="102">
        <f t="shared" si="15"/>
        <v>3642.53</v>
      </c>
      <c r="O176" s="54"/>
      <c r="P176" s="101">
        <f t="shared" si="16"/>
        <v>1</v>
      </c>
      <c r="Q176" s="103">
        <f t="shared" si="17"/>
        <v>0</v>
      </c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5.75" x14ac:dyDescent="0.25">
      <c r="A177" s="6"/>
      <c r="B177" s="112">
        <v>53</v>
      </c>
      <c r="C177" s="75" t="s">
        <v>33</v>
      </c>
      <c r="D177" s="91" t="s">
        <v>334</v>
      </c>
      <c r="E177" s="90" t="s">
        <v>37</v>
      </c>
      <c r="F177" s="120">
        <v>7836.12</v>
      </c>
      <c r="G177" s="70">
        <v>1</v>
      </c>
      <c r="H177" s="71">
        <f t="shared" si="12"/>
        <v>7836.12</v>
      </c>
      <c r="I177" s="1"/>
      <c r="J177" s="100">
        <v>53</v>
      </c>
      <c r="K177" s="111" t="str">
        <f t="shared" si="13"/>
        <v>Фильтр воздушный</v>
      </c>
      <c r="L177" s="55"/>
      <c r="M177" s="123" t="str">
        <f t="shared" si="14"/>
        <v>шт</v>
      </c>
      <c r="N177" s="102">
        <f t="shared" si="15"/>
        <v>7836.12</v>
      </c>
      <c r="O177" s="54"/>
      <c r="P177" s="101">
        <f t="shared" si="16"/>
        <v>1</v>
      </c>
      <c r="Q177" s="103">
        <f t="shared" si="17"/>
        <v>0</v>
      </c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5.75" x14ac:dyDescent="0.25">
      <c r="A178" s="6"/>
      <c r="B178" s="112">
        <v>54</v>
      </c>
      <c r="C178" s="75" t="s">
        <v>217</v>
      </c>
      <c r="D178" s="91" t="s">
        <v>335</v>
      </c>
      <c r="E178" s="90" t="s">
        <v>37</v>
      </c>
      <c r="F178" s="120">
        <v>3261.47</v>
      </c>
      <c r="G178" s="70">
        <v>1</v>
      </c>
      <c r="H178" s="71">
        <f t="shared" si="12"/>
        <v>3261.47</v>
      </c>
      <c r="I178" s="1"/>
      <c r="J178" s="100">
        <v>54</v>
      </c>
      <c r="K178" s="111" t="str">
        <f t="shared" si="13"/>
        <v>Фильтр гидравлический</v>
      </c>
      <c r="L178" s="55"/>
      <c r="M178" s="123" t="str">
        <f t="shared" si="14"/>
        <v>шт</v>
      </c>
      <c r="N178" s="102">
        <f t="shared" si="15"/>
        <v>3261.47</v>
      </c>
      <c r="O178" s="54"/>
      <c r="P178" s="101">
        <f t="shared" si="16"/>
        <v>1</v>
      </c>
      <c r="Q178" s="103">
        <f t="shared" si="17"/>
        <v>0</v>
      </c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5.75" x14ac:dyDescent="0.25">
      <c r="A179" s="6"/>
      <c r="B179" s="112">
        <v>55</v>
      </c>
      <c r="C179" s="75" t="s">
        <v>217</v>
      </c>
      <c r="D179" s="91" t="s">
        <v>336</v>
      </c>
      <c r="E179" s="90" t="s">
        <v>37</v>
      </c>
      <c r="F179" s="120">
        <v>2857.99</v>
      </c>
      <c r="G179" s="70">
        <v>2</v>
      </c>
      <c r="H179" s="71">
        <f t="shared" si="12"/>
        <v>5715.98</v>
      </c>
      <c r="I179" s="1"/>
      <c r="J179" s="100">
        <v>55</v>
      </c>
      <c r="K179" s="111" t="str">
        <f t="shared" si="13"/>
        <v>Фильтр гидравлический</v>
      </c>
      <c r="L179" s="55"/>
      <c r="M179" s="123" t="str">
        <f t="shared" si="14"/>
        <v>шт</v>
      </c>
      <c r="N179" s="102">
        <f t="shared" si="15"/>
        <v>2857.99</v>
      </c>
      <c r="O179" s="54"/>
      <c r="P179" s="101">
        <f t="shared" si="16"/>
        <v>2</v>
      </c>
      <c r="Q179" s="103">
        <f t="shared" si="17"/>
        <v>0</v>
      </c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5.75" x14ac:dyDescent="0.25">
      <c r="A180" s="6"/>
      <c r="B180" s="112">
        <v>56</v>
      </c>
      <c r="C180" s="75" t="s">
        <v>338</v>
      </c>
      <c r="D180" s="91" t="s">
        <v>337</v>
      </c>
      <c r="E180" s="90" t="s">
        <v>37</v>
      </c>
      <c r="F180" s="120">
        <v>2792.61</v>
      </c>
      <c r="G180" s="70">
        <v>1</v>
      </c>
      <c r="H180" s="71">
        <f t="shared" si="12"/>
        <v>2792.61</v>
      </c>
      <c r="I180" s="1"/>
      <c r="J180" s="100">
        <v>56</v>
      </c>
      <c r="K180" s="111" t="str">
        <f t="shared" si="13"/>
        <v>Фильтр масялный</v>
      </c>
      <c r="L180" s="55"/>
      <c r="M180" s="123" t="str">
        <f t="shared" si="14"/>
        <v>шт</v>
      </c>
      <c r="N180" s="102">
        <f t="shared" si="15"/>
        <v>2792.61</v>
      </c>
      <c r="O180" s="54"/>
      <c r="P180" s="101">
        <f t="shared" si="16"/>
        <v>1</v>
      </c>
      <c r="Q180" s="103">
        <f t="shared" si="17"/>
        <v>0</v>
      </c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30" x14ac:dyDescent="0.25">
      <c r="A181" s="6"/>
      <c r="B181" s="112">
        <v>57</v>
      </c>
      <c r="C181" s="75" t="s">
        <v>35</v>
      </c>
      <c r="D181" s="91" t="s">
        <v>339</v>
      </c>
      <c r="E181" s="90" t="s">
        <v>37</v>
      </c>
      <c r="F181" s="120">
        <v>2094.92</v>
      </c>
      <c r="G181" s="70">
        <v>1</v>
      </c>
      <c r="H181" s="71">
        <f t="shared" si="12"/>
        <v>2094.92</v>
      </c>
      <c r="I181" s="1"/>
      <c r="J181" s="100">
        <v>57</v>
      </c>
      <c r="K181" s="111" t="str">
        <f t="shared" si="13"/>
        <v>Фильтр топливный</v>
      </c>
      <c r="L181" s="55"/>
      <c r="M181" s="123" t="str">
        <f t="shared" si="14"/>
        <v>шт</v>
      </c>
      <c r="N181" s="102">
        <f t="shared" si="15"/>
        <v>2094.92</v>
      </c>
      <c r="O181" s="54"/>
      <c r="P181" s="101">
        <f t="shared" si="16"/>
        <v>1</v>
      </c>
      <c r="Q181" s="103">
        <f t="shared" si="17"/>
        <v>0</v>
      </c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5.75" x14ac:dyDescent="0.25">
      <c r="A182" s="6"/>
      <c r="B182" s="112">
        <v>58</v>
      </c>
      <c r="C182" s="75" t="s">
        <v>340</v>
      </c>
      <c r="D182" s="91">
        <v>1181245</v>
      </c>
      <c r="E182" s="90" t="s">
        <v>37</v>
      </c>
      <c r="F182" s="120">
        <v>1309.32</v>
      </c>
      <c r="G182" s="70">
        <v>2</v>
      </c>
      <c r="H182" s="71">
        <f t="shared" si="12"/>
        <v>2618.64</v>
      </c>
      <c r="I182" s="1"/>
      <c r="J182" s="100">
        <v>58</v>
      </c>
      <c r="K182" s="111" t="str">
        <f t="shared" si="13"/>
        <v>Фильтр топливный,</v>
      </c>
      <c r="L182" s="55"/>
      <c r="M182" s="123" t="str">
        <f t="shared" si="14"/>
        <v>шт</v>
      </c>
      <c r="N182" s="102">
        <f t="shared" si="15"/>
        <v>1309.32</v>
      </c>
      <c r="O182" s="54"/>
      <c r="P182" s="101">
        <f t="shared" si="16"/>
        <v>2</v>
      </c>
      <c r="Q182" s="103">
        <f t="shared" si="17"/>
        <v>0</v>
      </c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30" x14ac:dyDescent="0.25">
      <c r="A183" s="6"/>
      <c r="B183" s="112">
        <v>59</v>
      </c>
      <c r="C183" s="75" t="s">
        <v>341</v>
      </c>
      <c r="D183" s="91" t="s">
        <v>343</v>
      </c>
      <c r="E183" s="90" t="s">
        <v>37</v>
      </c>
      <c r="F183" s="120">
        <v>500000</v>
      </c>
      <c r="G183" s="70">
        <v>2</v>
      </c>
      <c r="H183" s="71">
        <f t="shared" si="12"/>
        <v>1000000</v>
      </c>
      <c r="I183" s="1"/>
      <c r="J183" s="100">
        <v>59</v>
      </c>
      <c r="K183" s="111" t="str">
        <f t="shared" si="13"/>
        <v>Гусеница РМШ с уширителями (комплект</v>
      </c>
      <c r="L183" s="55"/>
      <c r="M183" s="123" t="str">
        <f t="shared" si="14"/>
        <v>шт</v>
      </c>
      <c r="N183" s="102">
        <f t="shared" si="15"/>
        <v>500000</v>
      </c>
      <c r="O183" s="54"/>
      <c r="P183" s="101">
        <f t="shared" si="16"/>
        <v>2</v>
      </c>
      <c r="Q183" s="103">
        <f t="shared" si="17"/>
        <v>0</v>
      </c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5.75" x14ac:dyDescent="0.25">
      <c r="A184" s="6"/>
      <c r="B184" s="112">
        <v>60</v>
      </c>
      <c r="C184" s="75" t="s">
        <v>112</v>
      </c>
      <c r="D184" s="91" t="s">
        <v>342</v>
      </c>
      <c r="E184" s="90" t="s">
        <v>37</v>
      </c>
      <c r="F184" s="120">
        <v>2830.5839999999998</v>
      </c>
      <c r="G184" s="70">
        <v>5</v>
      </c>
      <c r="H184" s="71">
        <f t="shared" si="12"/>
        <v>14152.919999999998</v>
      </c>
      <c r="I184" s="1"/>
      <c r="J184" s="100">
        <v>60</v>
      </c>
      <c r="K184" s="111" t="str">
        <f t="shared" si="13"/>
        <v>Нож отвала</v>
      </c>
      <c r="L184" s="55"/>
      <c r="M184" s="123" t="str">
        <f t="shared" si="14"/>
        <v>шт</v>
      </c>
      <c r="N184" s="102">
        <f t="shared" si="15"/>
        <v>2830.5839999999998</v>
      </c>
      <c r="O184" s="54"/>
      <c r="P184" s="101">
        <f t="shared" si="16"/>
        <v>5</v>
      </c>
      <c r="Q184" s="103">
        <f t="shared" si="17"/>
        <v>0</v>
      </c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s="20" customFormat="1" ht="15.75" customHeight="1" x14ac:dyDescent="0.25">
      <c r="A185" s="24"/>
      <c r="B185" s="136" t="s">
        <v>28</v>
      </c>
      <c r="C185" s="137"/>
      <c r="D185" s="61"/>
      <c r="E185" s="21"/>
      <c r="F185" s="121"/>
      <c r="G185" s="69">
        <f>SUM(G125:G184)</f>
        <v>807</v>
      </c>
      <c r="H185" s="26">
        <f>SUM(H125:H184)</f>
        <v>2578952.12</v>
      </c>
      <c r="I185" s="26"/>
      <c r="J185" s="29"/>
      <c r="K185" s="29"/>
      <c r="L185" s="29"/>
      <c r="M185" s="23"/>
      <c r="N185" s="27"/>
      <c r="O185" s="27"/>
      <c r="P185" s="73">
        <f>SUM(P125:P184)</f>
        <v>807</v>
      </c>
      <c r="Q185" s="27">
        <f>SUM(Q125:Q184)</f>
        <v>0</v>
      </c>
      <c r="R185" s="27"/>
    </row>
    <row r="186" spans="1:27" s="20" customFormat="1" ht="15.75" customHeight="1" x14ac:dyDescent="0.25">
      <c r="A186" s="138" t="s">
        <v>29</v>
      </c>
      <c r="B186" s="139"/>
      <c r="C186" s="139"/>
      <c r="D186" s="139"/>
      <c r="E186" s="139"/>
      <c r="F186" s="139"/>
      <c r="G186" s="139"/>
      <c r="H186" s="139"/>
      <c r="I186" s="139"/>
      <c r="J186" s="139"/>
      <c r="K186" s="139"/>
      <c r="L186" s="139"/>
      <c r="M186" s="139"/>
      <c r="N186" s="139"/>
      <c r="O186" s="139"/>
      <c r="P186" s="139"/>
      <c r="Q186" s="139"/>
      <c r="R186" s="140"/>
    </row>
    <row r="187" spans="1:27" ht="15" customHeight="1" x14ac:dyDescent="0.25">
      <c r="A187" s="6"/>
      <c r="B187" s="92">
        <v>1</v>
      </c>
      <c r="C187" s="96" t="s">
        <v>292</v>
      </c>
      <c r="D187" s="96" t="s">
        <v>346</v>
      </c>
      <c r="E187" s="95" t="s">
        <v>37</v>
      </c>
      <c r="F187" s="119">
        <v>48891.45</v>
      </c>
      <c r="G187" s="97">
        <v>1</v>
      </c>
      <c r="H187" s="94">
        <v>48891.45</v>
      </c>
      <c r="I187" s="1"/>
      <c r="J187" s="76">
        <v>1</v>
      </c>
      <c r="K187" s="79" t="str">
        <f>C187</f>
        <v>Бур лопастной</v>
      </c>
      <c r="L187" s="77"/>
      <c r="M187" s="48" t="s">
        <v>12</v>
      </c>
      <c r="N187" s="49">
        <f>F187</f>
        <v>48891.45</v>
      </c>
      <c r="O187" s="43"/>
      <c r="P187" s="48">
        <f>G187</f>
        <v>1</v>
      </c>
      <c r="Q187" s="50">
        <f t="shared" ref="Q187:Q191" si="18">O187*P187</f>
        <v>0</v>
      </c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5" customHeight="1" x14ac:dyDescent="0.25">
      <c r="A188" s="6"/>
      <c r="B188" s="92">
        <v>2</v>
      </c>
      <c r="C188" s="96" t="s">
        <v>294</v>
      </c>
      <c r="D188" s="96" t="s">
        <v>347</v>
      </c>
      <c r="E188" s="95" t="s">
        <v>37</v>
      </c>
      <c r="F188" s="119">
        <v>3180.98</v>
      </c>
      <c r="G188" s="97">
        <v>1</v>
      </c>
      <c r="H188" s="94">
        <v>3180.98</v>
      </c>
      <c r="I188" s="1"/>
      <c r="J188" s="76">
        <v>2</v>
      </c>
      <c r="K188" s="115" t="str">
        <f t="shared" ref="K188:K191" si="19">C188</f>
        <v>Забурник</v>
      </c>
      <c r="L188" s="77"/>
      <c r="M188" s="101" t="s">
        <v>12</v>
      </c>
      <c r="N188" s="102">
        <f t="shared" ref="N188:N191" si="20">F188</f>
        <v>3180.98</v>
      </c>
      <c r="O188" s="43"/>
      <c r="P188" s="101">
        <f t="shared" ref="P188:P191" si="21">G188</f>
        <v>1</v>
      </c>
      <c r="Q188" s="103">
        <f t="shared" si="18"/>
        <v>0</v>
      </c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5" customHeight="1" x14ac:dyDescent="0.25">
      <c r="A189" s="6"/>
      <c r="B189" s="93">
        <v>3</v>
      </c>
      <c r="C189" s="96" t="s">
        <v>122</v>
      </c>
      <c r="D189" s="96" t="s">
        <v>348</v>
      </c>
      <c r="E189" s="95" t="s">
        <v>37</v>
      </c>
      <c r="F189" s="120">
        <v>1599.9913333333332</v>
      </c>
      <c r="G189" s="98">
        <v>15</v>
      </c>
      <c r="H189" s="94">
        <v>23999.87</v>
      </c>
      <c r="I189" s="1"/>
      <c r="J189" s="76">
        <v>3</v>
      </c>
      <c r="K189" s="115" t="str">
        <f t="shared" si="19"/>
        <v>Резец</v>
      </c>
      <c r="L189" s="77"/>
      <c r="M189" s="101" t="s">
        <v>12</v>
      </c>
      <c r="N189" s="102">
        <f t="shared" si="20"/>
        <v>1599.9913333333332</v>
      </c>
      <c r="O189" s="43"/>
      <c r="P189" s="101">
        <f t="shared" si="21"/>
        <v>15</v>
      </c>
      <c r="Q189" s="103">
        <f t="shared" si="18"/>
        <v>0</v>
      </c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5" customHeight="1" x14ac:dyDescent="0.25">
      <c r="A190" s="6"/>
      <c r="B190" s="93">
        <v>4</v>
      </c>
      <c r="C190" s="96" t="s">
        <v>344</v>
      </c>
      <c r="D190" s="96" t="s">
        <v>349</v>
      </c>
      <c r="E190" s="95" t="s">
        <v>37</v>
      </c>
      <c r="F190" s="120">
        <v>295.51666666666665</v>
      </c>
      <c r="G190" s="98">
        <v>15</v>
      </c>
      <c r="H190" s="94">
        <v>4432.75</v>
      </c>
      <c r="I190" s="1"/>
      <c r="J190" s="114">
        <v>4</v>
      </c>
      <c r="K190" s="115" t="str">
        <f t="shared" si="19"/>
        <v>Резец траншейный</v>
      </c>
      <c r="L190" s="77"/>
      <c r="M190" s="101" t="s">
        <v>12</v>
      </c>
      <c r="N190" s="102">
        <f t="shared" si="20"/>
        <v>295.51666666666665</v>
      </c>
      <c r="O190" s="43"/>
      <c r="P190" s="101">
        <f t="shared" si="21"/>
        <v>15</v>
      </c>
      <c r="Q190" s="103">
        <f t="shared" si="18"/>
        <v>0</v>
      </c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5" customHeight="1" x14ac:dyDescent="0.25">
      <c r="A191" s="6"/>
      <c r="B191" s="93">
        <v>5</v>
      </c>
      <c r="C191" s="96" t="s">
        <v>345</v>
      </c>
      <c r="D191" s="96" t="s">
        <v>350</v>
      </c>
      <c r="E191" s="95" t="s">
        <v>37</v>
      </c>
      <c r="F191" s="120">
        <v>42372.88</v>
      </c>
      <c r="G191" s="98">
        <v>1</v>
      </c>
      <c r="H191" s="94">
        <v>42372.88</v>
      </c>
      <c r="I191" s="1"/>
      <c r="J191" s="114">
        <v>5</v>
      </c>
      <c r="K191" s="115" t="str">
        <f t="shared" si="19"/>
        <v>Ковш основной</v>
      </c>
      <c r="L191" s="77"/>
      <c r="M191" s="101" t="s">
        <v>12</v>
      </c>
      <c r="N191" s="102">
        <f t="shared" si="20"/>
        <v>42372.88</v>
      </c>
      <c r="O191" s="43"/>
      <c r="P191" s="101">
        <f t="shared" si="21"/>
        <v>1</v>
      </c>
      <c r="Q191" s="103">
        <f t="shared" si="18"/>
        <v>0</v>
      </c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s="20" customFormat="1" ht="17.25" customHeight="1" x14ac:dyDescent="0.25">
      <c r="A192" s="31"/>
      <c r="B192" s="141" t="s">
        <v>30</v>
      </c>
      <c r="C192" s="137"/>
      <c r="D192" s="61"/>
      <c r="E192" s="21"/>
      <c r="F192" s="29"/>
      <c r="G192" s="69">
        <f>SUM(G187:G191)</f>
        <v>33</v>
      </c>
      <c r="H192" s="26">
        <f>SUM(H187:H191)</f>
        <v>122877.93</v>
      </c>
      <c r="I192" s="26"/>
      <c r="J192" s="30"/>
      <c r="K192" s="29"/>
      <c r="L192" s="29"/>
      <c r="M192" s="23"/>
      <c r="N192" s="27"/>
      <c r="O192" s="27"/>
      <c r="P192" s="28"/>
      <c r="Q192" s="27">
        <f>SUM(Q187:Q191)</f>
        <v>0</v>
      </c>
      <c r="R192" s="27"/>
    </row>
    <row r="193" spans="1:27" s="20" customFormat="1" ht="15.75" customHeight="1" x14ac:dyDescent="0.25">
      <c r="A193" s="138" t="s">
        <v>21</v>
      </c>
      <c r="B193" s="139"/>
      <c r="C193" s="139"/>
      <c r="D193" s="139"/>
      <c r="E193" s="139"/>
      <c r="F193" s="139"/>
      <c r="G193" s="139"/>
      <c r="H193" s="139"/>
      <c r="I193" s="139"/>
      <c r="J193" s="139"/>
      <c r="K193" s="139"/>
      <c r="L193" s="139"/>
      <c r="M193" s="139"/>
      <c r="N193" s="139"/>
      <c r="O193" s="139"/>
      <c r="P193" s="139"/>
      <c r="Q193" s="139"/>
      <c r="R193" s="140"/>
    </row>
    <row r="194" spans="1:27" x14ac:dyDescent="0.25">
      <c r="A194" s="6"/>
      <c r="B194" s="117">
        <v>1</v>
      </c>
      <c r="C194" s="113" t="s">
        <v>351</v>
      </c>
      <c r="D194" s="105" t="s">
        <v>352</v>
      </c>
      <c r="E194" s="108" t="s">
        <v>12</v>
      </c>
      <c r="F194" s="122">
        <v>40103.29</v>
      </c>
      <c r="G194" s="118">
        <v>1</v>
      </c>
      <c r="H194" s="44">
        <f>F194*G194</f>
        <v>40103.29</v>
      </c>
      <c r="I194" s="45"/>
      <c r="J194" s="76">
        <v>1</v>
      </c>
      <c r="K194" s="80" t="str">
        <f>C194</f>
        <v>Отопитель Планар,</v>
      </c>
      <c r="L194" s="77"/>
      <c r="M194" s="48" t="str">
        <f>E194</f>
        <v>шт.</v>
      </c>
      <c r="N194" s="49">
        <f>F194</f>
        <v>40103.29</v>
      </c>
      <c r="O194" s="43"/>
      <c r="P194" s="48">
        <f>G194</f>
        <v>1</v>
      </c>
      <c r="Q194" s="50">
        <f t="shared" ref="Q194:Q198" si="22">O194*P194</f>
        <v>0</v>
      </c>
      <c r="R194" s="45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30" x14ac:dyDescent="0.25">
      <c r="A195" s="6"/>
      <c r="B195" s="117">
        <v>2</v>
      </c>
      <c r="C195" s="113" t="s">
        <v>353</v>
      </c>
      <c r="D195" s="105" t="s">
        <v>354</v>
      </c>
      <c r="E195" s="108" t="s">
        <v>12</v>
      </c>
      <c r="F195" s="122">
        <v>23713.71</v>
      </c>
      <c r="G195" s="118">
        <v>1</v>
      </c>
      <c r="H195" s="99">
        <f t="shared" ref="H195:H198" si="23">F195*G195</f>
        <v>23713.71</v>
      </c>
      <c r="I195" s="45"/>
      <c r="J195" s="76">
        <v>2</v>
      </c>
      <c r="K195" s="116" t="str">
        <f t="shared" ref="K195:K198" si="24">C195</f>
        <v>Канат для МКМ200</v>
      </c>
      <c r="L195" s="77"/>
      <c r="M195" s="101" t="str">
        <f t="shared" ref="M195:M198" si="25">E195</f>
        <v>шт.</v>
      </c>
      <c r="N195" s="102">
        <f t="shared" ref="N195:N198" si="26">F195</f>
        <v>23713.71</v>
      </c>
      <c r="O195" s="43"/>
      <c r="P195" s="101">
        <f t="shared" ref="P195:P198" si="27">G195</f>
        <v>1</v>
      </c>
      <c r="Q195" s="103">
        <f t="shared" si="22"/>
        <v>0</v>
      </c>
      <c r="R195" s="45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30" x14ac:dyDescent="0.25">
      <c r="A196" s="6"/>
      <c r="B196" s="117">
        <v>3</v>
      </c>
      <c r="C196" s="113" t="s">
        <v>355</v>
      </c>
      <c r="D196" s="105" t="s">
        <v>356</v>
      </c>
      <c r="E196" s="108" t="s">
        <v>12</v>
      </c>
      <c r="F196" s="122">
        <v>26564.86</v>
      </c>
      <c r="G196" s="118">
        <v>1</v>
      </c>
      <c r="H196" s="99">
        <f t="shared" si="23"/>
        <v>26564.86</v>
      </c>
      <c r="I196" s="45"/>
      <c r="J196" s="76">
        <v>3</v>
      </c>
      <c r="K196" s="116" t="str">
        <f t="shared" si="24"/>
        <v xml:space="preserve">Бур конусный ф400 для БКМ-317,  </v>
      </c>
      <c r="L196" s="77"/>
      <c r="M196" s="101" t="str">
        <f t="shared" si="25"/>
        <v>шт.</v>
      </c>
      <c r="N196" s="102">
        <f t="shared" si="26"/>
        <v>26564.86</v>
      </c>
      <c r="O196" s="43"/>
      <c r="P196" s="101">
        <f t="shared" si="27"/>
        <v>1</v>
      </c>
      <c r="Q196" s="103">
        <f t="shared" si="22"/>
        <v>0</v>
      </c>
      <c r="R196" s="45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x14ac:dyDescent="0.25">
      <c r="A197" s="6"/>
      <c r="B197" s="117">
        <v>4</v>
      </c>
      <c r="C197" s="113" t="s">
        <v>357</v>
      </c>
      <c r="D197" s="105" t="s">
        <v>358</v>
      </c>
      <c r="E197" s="108" t="s">
        <v>12</v>
      </c>
      <c r="F197" s="122">
        <v>300</v>
      </c>
      <c r="G197" s="118">
        <v>59</v>
      </c>
      <c r="H197" s="99">
        <f t="shared" si="23"/>
        <v>17700</v>
      </c>
      <c r="I197" s="45"/>
      <c r="J197" s="114">
        <v>4</v>
      </c>
      <c r="K197" s="116" t="str">
        <f t="shared" si="24"/>
        <v xml:space="preserve">Резец траншейный, </v>
      </c>
      <c r="L197" s="77"/>
      <c r="M197" s="101" t="str">
        <f t="shared" si="25"/>
        <v>шт.</v>
      </c>
      <c r="N197" s="102">
        <f t="shared" si="26"/>
        <v>300</v>
      </c>
      <c r="O197" s="43"/>
      <c r="P197" s="101">
        <f t="shared" si="27"/>
        <v>59</v>
      </c>
      <c r="Q197" s="103">
        <f t="shared" si="22"/>
        <v>0</v>
      </c>
      <c r="R197" s="45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30" x14ac:dyDescent="0.25">
      <c r="A198" s="6"/>
      <c r="B198" s="117">
        <v>5</v>
      </c>
      <c r="C198" s="113" t="s">
        <v>359</v>
      </c>
      <c r="D198" s="105" t="s">
        <v>78</v>
      </c>
      <c r="E198" s="108" t="s">
        <v>39</v>
      </c>
      <c r="F198" s="122">
        <v>325528.27</v>
      </c>
      <c r="G198" s="118">
        <v>1</v>
      </c>
      <c r="H198" s="99">
        <f t="shared" si="23"/>
        <v>325528.27</v>
      </c>
      <c r="I198" s="45"/>
      <c r="J198" s="114">
        <v>5</v>
      </c>
      <c r="K198" s="116" t="str">
        <f t="shared" si="24"/>
        <v xml:space="preserve">гусеница в сборе (широкая) МТ-ЛБ, </v>
      </c>
      <c r="L198" s="77"/>
      <c r="M198" s="101" t="str">
        <f t="shared" si="25"/>
        <v>комплект</v>
      </c>
      <c r="N198" s="102">
        <f t="shared" si="26"/>
        <v>325528.27</v>
      </c>
      <c r="O198" s="43"/>
      <c r="P198" s="101">
        <f t="shared" si="27"/>
        <v>1</v>
      </c>
      <c r="Q198" s="103">
        <f t="shared" si="22"/>
        <v>0</v>
      </c>
      <c r="R198" s="45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s="20" customFormat="1" ht="17.25" customHeight="1" x14ac:dyDescent="0.25">
      <c r="A199" s="21"/>
      <c r="B199" s="134" t="s">
        <v>23</v>
      </c>
      <c r="C199" s="135"/>
      <c r="D199" s="60"/>
      <c r="E199" s="21"/>
      <c r="F199" s="29"/>
      <c r="G199" s="69">
        <f>SUM(G194:G198)</f>
        <v>63</v>
      </c>
      <c r="H199" s="26">
        <f>SUM(H194:H198)</f>
        <v>433610.13</v>
      </c>
      <c r="I199" s="26"/>
      <c r="J199" s="29"/>
      <c r="K199" s="29"/>
      <c r="L199" s="29"/>
      <c r="M199" s="23"/>
      <c r="N199" s="27"/>
      <c r="O199" s="27"/>
      <c r="P199" s="73">
        <f>SUM(P194:P198)</f>
        <v>63</v>
      </c>
      <c r="Q199" s="27">
        <f>SUM(Q194:Q198)</f>
        <v>0</v>
      </c>
      <c r="R199" s="27"/>
    </row>
    <row r="200" spans="1:27" s="20" customFormat="1" ht="15.75" customHeight="1" x14ac:dyDescent="0.25">
      <c r="A200" s="131" t="s">
        <v>24</v>
      </c>
      <c r="B200" s="132"/>
      <c r="C200" s="132"/>
      <c r="D200" s="132"/>
      <c r="E200" s="132"/>
      <c r="F200" s="132"/>
      <c r="G200" s="132"/>
      <c r="H200" s="132"/>
      <c r="I200" s="132"/>
      <c r="J200" s="132"/>
      <c r="K200" s="132"/>
      <c r="L200" s="132"/>
      <c r="M200" s="132"/>
      <c r="N200" s="132"/>
      <c r="O200" s="132"/>
      <c r="P200" s="132"/>
      <c r="Q200" s="132"/>
      <c r="R200" s="133"/>
    </row>
    <row r="201" spans="1:27" x14ac:dyDescent="0.25">
      <c r="A201" s="6"/>
      <c r="B201" s="124">
        <v>1</v>
      </c>
      <c r="C201" s="128" t="s">
        <v>360</v>
      </c>
      <c r="D201" s="125" t="s">
        <v>361</v>
      </c>
      <c r="E201" s="126" t="s">
        <v>12</v>
      </c>
      <c r="F201" s="129">
        <v>7780.4152542372876</v>
      </c>
      <c r="G201" s="127">
        <v>1</v>
      </c>
      <c r="H201" s="44">
        <f>G201*F201</f>
        <v>7780.4152542372876</v>
      </c>
      <c r="I201" s="1"/>
      <c r="J201" s="76">
        <v>1</v>
      </c>
      <c r="K201" s="53" t="str">
        <f>C201</f>
        <v>Насос шестеренный</v>
      </c>
      <c r="L201" s="78"/>
      <c r="M201" s="52" t="str">
        <f>E201</f>
        <v>шт.</v>
      </c>
      <c r="N201" s="49">
        <f>F201</f>
        <v>7780.4152542372876</v>
      </c>
      <c r="O201" s="54"/>
      <c r="P201" s="48">
        <f>G201</f>
        <v>1</v>
      </c>
      <c r="Q201" s="56">
        <f>P201*O201</f>
        <v>0</v>
      </c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x14ac:dyDescent="0.25">
      <c r="A202" s="6"/>
      <c r="B202" s="124">
        <v>2</v>
      </c>
      <c r="C202" s="128" t="s">
        <v>360</v>
      </c>
      <c r="D202" s="125" t="s">
        <v>362</v>
      </c>
      <c r="E202" s="126" t="s">
        <v>12</v>
      </c>
      <c r="F202" s="129">
        <v>7646.3813559322034</v>
      </c>
      <c r="G202" s="127">
        <v>1</v>
      </c>
      <c r="H202" s="44">
        <f t="shared" ref="H202:H218" si="28">G202*F202</f>
        <v>7646.3813559322034</v>
      </c>
      <c r="I202" s="1"/>
      <c r="J202" s="76">
        <v>2</v>
      </c>
      <c r="K202" s="106" t="str">
        <f t="shared" ref="K202:K218" si="29">C202</f>
        <v>Насос шестеренный</v>
      </c>
      <c r="L202" s="78"/>
      <c r="M202" s="104" t="str">
        <f t="shared" ref="M202:M218" si="30">E202</f>
        <v>шт.</v>
      </c>
      <c r="N202" s="102">
        <f t="shared" ref="N202:N218" si="31">F202</f>
        <v>7646.3813559322034</v>
      </c>
      <c r="O202" s="54"/>
      <c r="P202" s="101">
        <f t="shared" ref="P202:P218" si="32">G202</f>
        <v>1</v>
      </c>
      <c r="Q202" s="107">
        <f t="shared" ref="Q202:Q218" si="33">P202*O202</f>
        <v>0</v>
      </c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x14ac:dyDescent="0.25">
      <c r="A203" s="6"/>
      <c r="B203" s="124">
        <v>3</v>
      </c>
      <c r="C203" s="128" t="s">
        <v>360</v>
      </c>
      <c r="D203" s="125" t="s">
        <v>363</v>
      </c>
      <c r="E203" s="126" t="s">
        <v>12</v>
      </c>
      <c r="F203" s="129">
        <v>7454.7203389830511</v>
      </c>
      <c r="G203" s="127">
        <v>1</v>
      </c>
      <c r="H203" s="44">
        <f t="shared" si="28"/>
        <v>7454.7203389830511</v>
      </c>
      <c r="I203" s="1"/>
      <c r="J203" s="76">
        <v>3</v>
      </c>
      <c r="K203" s="106" t="str">
        <f t="shared" si="29"/>
        <v>Насос шестеренный</v>
      </c>
      <c r="L203" s="78"/>
      <c r="M203" s="104" t="str">
        <f t="shared" si="30"/>
        <v>шт.</v>
      </c>
      <c r="N203" s="102">
        <f t="shared" si="31"/>
        <v>7454.7203389830511</v>
      </c>
      <c r="O203" s="54"/>
      <c r="P203" s="101">
        <f t="shared" si="32"/>
        <v>1</v>
      </c>
      <c r="Q203" s="107">
        <f t="shared" si="33"/>
        <v>0</v>
      </c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x14ac:dyDescent="0.25">
      <c r="A204" s="6"/>
      <c r="B204" s="124">
        <v>4</v>
      </c>
      <c r="C204" s="128" t="s">
        <v>364</v>
      </c>
      <c r="D204" s="125" t="s">
        <v>365</v>
      </c>
      <c r="E204" s="126" t="s">
        <v>12</v>
      </c>
      <c r="F204" s="129">
        <v>184.69491525423732</v>
      </c>
      <c r="G204" s="127">
        <v>6</v>
      </c>
      <c r="H204" s="44">
        <f t="shared" si="28"/>
        <v>1108.1694915254238</v>
      </c>
      <c r="I204" s="1"/>
      <c r="J204" s="114">
        <v>4</v>
      </c>
      <c r="K204" s="106" t="str">
        <f t="shared" si="29"/>
        <v>Ремень вентилятора Т-40</v>
      </c>
      <c r="L204" s="78"/>
      <c r="M204" s="104" t="str">
        <f t="shared" si="30"/>
        <v>шт.</v>
      </c>
      <c r="N204" s="102">
        <f t="shared" si="31"/>
        <v>184.69491525423732</v>
      </c>
      <c r="O204" s="54"/>
      <c r="P204" s="101">
        <f t="shared" si="32"/>
        <v>6</v>
      </c>
      <c r="Q204" s="107">
        <f t="shared" si="33"/>
        <v>0</v>
      </c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x14ac:dyDescent="0.25">
      <c r="A205" s="6"/>
      <c r="B205" s="124">
        <v>5</v>
      </c>
      <c r="C205" s="128" t="s">
        <v>366</v>
      </c>
      <c r="D205" s="125" t="s">
        <v>367</v>
      </c>
      <c r="E205" s="126" t="s">
        <v>12</v>
      </c>
      <c r="F205" s="129">
        <v>34617.144067796617</v>
      </c>
      <c r="G205" s="127">
        <v>2</v>
      </c>
      <c r="H205" s="44">
        <f t="shared" si="28"/>
        <v>69234.288135593233</v>
      </c>
      <c r="I205" s="1"/>
      <c r="J205" s="114">
        <v>5</v>
      </c>
      <c r="K205" s="106" t="str">
        <f t="shared" si="29"/>
        <v>Венец ведущего колеса</v>
      </c>
      <c r="L205" s="78"/>
      <c r="M205" s="104" t="str">
        <f t="shared" si="30"/>
        <v>шт.</v>
      </c>
      <c r="N205" s="102">
        <f t="shared" si="31"/>
        <v>34617.144067796617</v>
      </c>
      <c r="O205" s="54"/>
      <c r="P205" s="101">
        <f t="shared" si="32"/>
        <v>2</v>
      </c>
      <c r="Q205" s="107">
        <f t="shared" si="33"/>
        <v>0</v>
      </c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30" x14ac:dyDescent="0.25">
      <c r="A206" s="6"/>
      <c r="B206" s="124">
        <v>6</v>
      </c>
      <c r="C206" s="128" t="s">
        <v>368</v>
      </c>
      <c r="D206" s="125" t="s">
        <v>369</v>
      </c>
      <c r="E206" s="126" t="s">
        <v>12</v>
      </c>
      <c r="F206" s="129">
        <v>1361.6949152542372</v>
      </c>
      <c r="G206" s="127">
        <v>2</v>
      </c>
      <c r="H206" s="44">
        <f t="shared" si="28"/>
        <v>2723.3898305084745</v>
      </c>
      <c r="I206" s="1"/>
      <c r="J206" s="114">
        <v>6</v>
      </c>
      <c r="K206" s="106" t="str">
        <f t="shared" si="29"/>
        <v>Индикатор засоренности воздуха</v>
      </c>
      <c r="L206" s="78"/>
      <c r="M206" s="104" t="str">
        <f t="shared" si="30"/>
        <v>шт.</v>
      </c>
      <c r="N206" s="102">
        <f t="shared" si="31"/>
        <v>1361.6949152542372</v>
      </c>
      <c r="O206" s="54"/>
      <c r="P206" s="101">
        <f t="shared" si="32"/>
        <v>2</v>
      </c>
      <c r="Q206" s="107">
        <f t="shared" si="33"/>
        <v>0</v>
      </c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30" x14ac:dyDescent="0.25">
      <c r="A207" s="6"/>
      <c r="B207" s="124">
        <v>7</v>
      </c>
      <c r="C207" s="128" t="s">
        <v>370</v>
      </c>
      <c r="D207" s="125" t="s">
        <v>371</v>
      </c>
      <c r="E207" s="126" t="s">
        <v>38</v>
      </c>
      <c r="F207" s="129">
        <v>6779.6610169491532</v>
      </c>
      <c r="G207" s="127">
        <v>2</v>
      </c>
      <c r="H207" s="44">
        <f t="shared" si="28"/>
        <v>13559.322033898306</v>
      </c>
      <c r="I207" s="1"/>
      <c r="J207" s="114">
        <v>7</v>
      </c>
      <c r="K207" s="106" t="str">
        <f t="shared" si="29"/>
        <v>Колесо направляющее с кривошипом</v>
      </c>
      <c r="L207" s="78"/>
      <c r="M207" s="104" t="str">
        <f t="shared" si="30"/>
        <v xml:space="preserve">шт. </v>
      </c>
      <c r="N207" s="102">
        <f t="shared" si="31"/>
        <v>6779.6610169491532</v>
      </c>
      <c r="O207" s="54"/>
      <c r="P207" s="101">
        <f t="shared" si="32"/>
        <v>2</v>
      </c>
      <c r="Q207" s="107">
        <f t="shared" si="33"/>
        <v>0</v>
      </c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30" x14ac:dyDescent="0.25">
      <c r="A208" s="6"/>
      <c r="B208" s="124">
        <v>8</v>
      </c>
      <c r="C208" s="128" t="s">
        <v>372</v>
      </c>
      <c r="D208" s="125" t="s">
        <v>373</v>
      </c>
      <c r="E208" s="126" t="s">
        <v>38</v>
      </c>
      <c r="F208" s="129">
        <v>159491.52542372901</v>
      </c>
      <c r="G208" s="127">
        <v>1</v>
      </c>
      <c r="H208" s="44">
        <f t="shared" si="28"/>
        <v>159491.52542372901</v>
      </c>
      <c r="I208" s="1"/>
      <c r="J208" s="114">
        <v>8</v>
      </c>
      <c r="K208" s="106" t="str">
        <f t="shared" si="29"/>
        <v>Коробка переключения передач</v>
      </c>
      <c r="L208" s="78"/>
      <c r="M208" s="104" t="str">
        <f t="shared" si="30"/>
        <v xml:space="preserve">шт. </v>
      </c>
      <c r="N208" s="102">
        <f t="shared" si="31"/>
        <v>159491.52542372901</v>
      </c>
      <c r="O208" s="54"/>
      <c r="P208" s="101">
        <f t="shared" si="32"/>
        <v>1</v>
      </c>
      <c r="Q208" s="107">
        <f t="shared" si="33"/>
        <v>0</v>
      </c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30" x14ac:dyDescent="0.25">
      <c r="A209" s="6"/>
      <c r="B209" s="124">
        <v>9</v>
      </c>
      <c r="C209" s="128" t="s">
        <v>374</v>
      </c>
      <c r="D209" s="125" t="s">
        <v>192</v>
      </c>
      <c r="E209" s="126" t="s">
        <v>12</v>
      </c>
      <c r="F209" s="129">
        <v>4538.9830508474579</v>
      </c>
      <c r="G209" s="127">
        <v>2</v>
      </c>
      <c r="H209" s="44">
        <f t="shared" si="28"/>
        <v>9077.9661016949158</v>
      </c>
      <c r="I209" s="1"/>
      <c r="J209" s="114">
        <v>9</v>
      </c>
      <c r="K209" s="106" t="str">
        <f t="shared" si="29"/>
        <v>Нож боковой левый для бульдозера Т-170</v>
      </c>
      <c r="L209" s="78"/>
      <c r="M209" s="104" t="str">
        <f t="shared" si="30"/>
        <v>шт.</v>
      </c>
      <c r="N209" s="102">
        <f t="shared" si="31"/>
        <v>4538.9830508474579</v>
      </c>
      <c r="O209" s="54"/>
      <c r="P209" s="101">
        <f t="shared" si="32"/>
        <v>2</v>
      </c>
      <c r="Q209" s="107">
        <f t="shared" si="33"/>
        <v>0</v>
      </c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30" x14ac:dyDescent="0.25">
      <c r="A210" s="6"/>
      <c r="B210" s="124">
        <v>10</v>
      </c>
      <c r="C210" s="128" t="s">
        <v>375</v>
      </c>
      <c r="D210" s="125" t="s">
        <v>194</v>
      </c>
      <c r="E210" s="126" t="s">
        <v>38</v>
      </c>
      <c r="F210" s="129">
        <v>4538.9830508474579</v>
      </c>
      <c r="G210" s="127">
        <v>2</v>
      </c>
      <c r="H210" s="44">
        <f t="shared" si="28"/>
        <v>9077.9661016949158</v>
      </c>
      <c r="I210" s="1"/>
      <c r="J210" s="114">
        <v>10</v>
      </c>
      <c r="K210" s="106" t="str">
        <f t="shared" si="29"/>
        <v>Нож боковой правый для бульдозера Т-170</v>
      </c>
      <c r="L210" s="78"/>
      <c r="M210" s="104" t="str">
        <f t="shared" si="30"/>
        <v xml:space="preserve">шт. </v>
      </c>
      <c r="N210" s="102">
        <f t="shared" si="31"/>
        <v>4538.9830508474579</v>
      </c>
      <c r="O210" s="54"/>
      <c r="P210" s="101">
        <f t="shared" si="32"/>
        <v>2</v>
      </c>
      <c r="Q210" s="107">
        <f t="shared" si="33"/>
        <v>0</v>
      </c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x14ac:dyDescent="0.25">
      <c r="A211" s="6"/>
      <c r="B211" s="124">
        <v>11</v>
      </c>
      <c r="C211" s="128" t="s">
        <v>376</v>
      </c>
      <c r="D211" s="125" t="s">
        <v>377</v>
      </c>
      <c r="E211" s="126" t="s">
        <v>12</v>
      </c>
      <c r="F211" s="129">
        <v>5237.2881355932204</v>
      </c>
      <c r="G211" s="127">
        <v>2</v>
      </c>
      <c r="H211" s="44">
        <f t="shared" si="28"/>
        <v>10474.576271186441</v>
      </c>
      <c r="I211" s="1"/>
      <c r="J211" s="114">
        <v>11</v>
      </c>
      <c r="K211" s="106" t="str">
        <f t="shared" si="29"/>
        <v>Нож отвала средний</v>
      </c>
      <c r="L211" s="78"/>
      <c r="M211" s="104" t="str">
        <f t="shared" si="30"/>
        <v>шт.</v>
      </c>
      <c r="N211" s="102">
        <f t="shared" si="31"/>
        <v>5237.2881355932204</v>
      </c>
      <c r="O211" s="54"/>
      <c r="P211" s="101">
        <f t="shared" si="32"/>
        <v>2</v>
      </c>
      <c r="Q211" s="107">
        <f t="shared" si="33"/>
        <v>0</v>
      </c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x14ac:dyDescent="0.25">
      <c r="A212" s="6"/>
      <c r="B212" s="124">
        <v>12</v>
      </c>
      <c r="C212" s="128" t="s">
        <v>378</v>
      </c>
      <c r="D212" s="125" t="s">
        <v>379</v>
      </c>
      <c r="E212" s="126" t="s">
        <v>12</v>
      </c>
      <c r="F212" s="129">
        <v>12220.338983050848</v>
      </c>
      <c r="G212" s="127">
        <v>1</v>
      </c>
      <c r="H212" s="44">
        <f t="shared" si="28"/>
        <v>12220.338983050848</v>
      </c>
      <c r="I212" s="1"/>
      <c r="J212" s="114">
        <v>12</v>
      </c>
      <c r="K212" s="106" t="str">
        <f t="shared" si="29"/>
        <v>Сепаратор</v>
      </c>
      <c r="L212" s="78"/>
      <c r="M212" s="104" t="str">
        <f t="shared" si="30"/>
        <v>шт.</v>
      </c>
      <c r="N212" s="102">
        <f t="shared" si="31"/>
        <v>12220.338983050848</v>
      </c>
      <c r="O212" s="54"/>
      <c r="P212" s="101">
        <f t="shared" si="32"/>
        <v>1</v>
      </c>
      <c r="Q212" s="107">
        <f t="shared" si="33"/>
        <v>0</v>
      </c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x14ac:dyDescent="0.25">
      <c r="A213" s="6"/>
      <c r="B213" s="124">
        <v>13</v>
      </c>
      <c r="C213" s="128" t="s">
        <v>380</v>
      </c>
      <c r="D213" s="125" t="s">
        <v>381</v>
      </c>
      <c r="E213" s="126" t="s">
        <v>12</v>
      </c>
      <c r="F213" s="129">
        <v>84.745762711864415</v>
      </c>
      <c r="G213" s="127">
        <v>6</v>
      </c>
      <c r="H213" s="44">
        <f t="shared" si="28"/>
        <v>508.47457627118649</v>
      </c>
      <c r="I213" s="1"/>
      <c r="J213" s="114">
        <v>13</v>
      </c>
      <c r="K213" s="106" t="str">
        <f t="shared" si="29"/>
        <v>Стопор</v>
      </c>
      <c r="L213" s="78"/>
      <c r="M213" s="104" t="str">
        <f t="shared" si="30"/>
        <v>шт.</v>
      </c>
      <c r="N213" s="102">
        <f t="shared" si="31"/>
        <v>84.745762711864415</v>
      </c>
      <c r="O213" s="54"/>
      <c r="P213" s="101">
        <f t="shared" si="32"/>
        <v>6</v>
      </c>
      <c r="Q213" s="107">
        <f t="shared" si="33"/>
        <v>0</v>
      </c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30" x14ac:dyDescent="0.25">
      <c r="A214" s="6"/>
      <c r="B214" s="124">
        <v>14</v>
      </c>
      <c r="C214" s="128" t="s">
        <v>382</v>
      </c>
      <c r="D214" s="125" t="s">
        <v>383</v>
      </c>
      <c r="E214" s="126" t="s">
        <v>12</v>
      </c>
      <c r="F214" s="129">
        <v>15319.06779661017</v>
      </c>
      <c r="G214" s="127">
        <v>1</v>
      </c>
      <c r="H214" s="44">
        <f t="shared" si="28"/>
        <v>15319.06779661017</v>
      </c>
      <c r="I214" s="1"/>
      <c r="J214" s="114">
        <v>14</v>
      </c>
      <c r="K214" s="106" t="str">
        <f t="shared" si="29"/>
        <v>Турбокомпрессор ТКР-6 (01.01)</v>
      </c>
      <c r="L214" s="78"/>
      <c r="M214" s="104" t="str">
        <f t="shared" si="30"/>
        <v>шт.</v>
      </c>
      <c r="N214" s="102">
        <f t="shared" si="31"/>
        <v>15319.06779661017</v>
      </c>
      <c r="O214" s="54"/>
      <c r="P214" s="101">
        <f t="shared" si="32"/>
        <v>1</v>
      </c>
      <c r="Q214" s="107">
        <f t="shared" si="33"/>
        <v>0</v>
      </c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x14ac:dyDescent="0.25">
      <c r="A215" s="6"/>
      <c r="B215" s="124">
        <v>15</v>
      </c>
      <c r="C215" s="128" t="s">
        <v>384</v>
      </c>
      <c r="D215" s="125" t="s">
        <v>385</v>
      </c>
      <c r="E215" s="126" t="s">
        <v>12</v>
      </c>
      <c r="F215" s="129">
        <v>611.01694915254245</v>
      </c>
      <c r="G215" s="127">
        <v>4</v>
      </c>
      <c r="H215" s="44">
        <f t="shared" si="28"/>
        <v>2444.0677966101698</v>
      </c>
      <c r="I215" s="1"/>
      <c r="J215" s="114">
        <v>15</v>
      </c>
      <c r="K215" s="106" t="str">
        <f t="shared" si="29"/>
        <v>Фильтр патрон</v>
      </c>
      <c r="L215" s="78"/>
      <c r="M215" s="104" t="str">
        <f t="shared" si="30"/>
        <v>шт.</v>
      </c>
      <c r="N215" s="102">
        <f t="shared" si="31"/>
        <v>611.01694915254245</v>
      </c>
      <c r="O215" s="54"/>
      <c r="P215" s="101">
        <f t="shared" si="32"/>
        <v>4</v>
      </c>
      <c r="Q215" s="107">
        <f t="shared" si="33"/>
        <v>0</v>
      </c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x14ac:dyDescent="0.25">
      <c r="A216" s="6"/>
      <c r="B216" s="124">
        <v>16</v>
      </c>
      <c r="C216" s="128" t="s">
        <v>386</v>
      </c>
      <c r="D216" s="125" t="s">
        <v>387</v>
      </c>
      <c r="E216" s="126" t="s">
        <v>12</v>
      </c>
      <c r="F216" s="129">
        <v>3491.5254237288136</v>
      </c>
      <c r="G216" s="127">
        <v>2</v>
      </c>
      <c r="H216" s="44">
        <f t="shared" si="28"/>
        <v>6983.0508474576272</v>
      </c>
      <c r="I216" s="1"/>
      <c r="J216" s="114">
        <v>16</v>
      </c>
      <c r="K216" s="106" t="str">
        <f t="shared" si="29"/>
        <v>Элемент фильтра</v>
      </c>
      <c r="L216" s="78"/>
      <c r="M216" s="104" t="str">
        <f t="shared" si="30"/>
        <v>шт.</v>
      </c>
      <c r="N216" s="102">
        <f t="shared" si="31"/>
        <v>3491.5254237288136</v>
      </c>
      <c r="O216" s="54"/>
      <c r="P216" s="101">
        <f t="shared" si="32"/>
        <v>2</v>
      </c>
      <c r="Q216" s="107">
        <f t="shared" si="33"/>
        <v>0</v>
      </c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30" x14ac:dyDescent="0.25">
      <c r="A217" s="6"/>
      <c r="B217" s="124">
        <v>17</v>
      </c>
      <c r="C217" s="128" t="s">
        <v>388</v>
      </c>
      <c r="D217" s="125" t="s">
        <v>389</v>
      </c>
      <c r="E217" s="126" t="s">
        <v>12</v>
      </c>
      <c r="F217" s="129">
        <v>436.4406779661017</v>
      </c>
      <c r="G217" s="127">
        <v>2</v>
      </c>
      <c r="H217" s="44">
        <f t="shared" si="28"/>
        <v>872.88135593220341</v>
      </c>
      <c r="I217" s="1"/>
      <c r="J217" s="114">
        <v>17</v>
      </c>
      <c r="K217" s="106" t="str">
        <f t="shared" si="29"/>
        <v>Элемент фильтра очистки масла</v>
      </c>
      <c r="L217" s="78"/>
      <c r="M217" s="104" t="str">
        <f t="shared" si="30"/>
        <v>шт.</v>
      </c>
      <c r="N217" s="102">
        <f t="shared" si="31"/>
        <v>436.4406779661017</v>
      </c>
      <c r="O217" s="54"/>
      <c r="P217" s="101">
        <f t="shared" si="32"/>
        <v>2</v>
      </c>
      <c r="Q217" s="107">
        <f t="shared" si="33"/>
        <v>0</v>
      </c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x14ac:dyDescent="0.25">
      <c r="A218" s="6"/>
      <c r="B218" s="124">
        <v>18</v>
      </c>
      <c r="C218" s="128" t="s">
        <v>36</v>
      </c>
      <c r="D218" s="125" t="s">
        <v>390</v>
      </c>
      <c r="E218" s="126" t="s">
        <v>12</v>
      </c>
      <c r="F218" s="129">
        <v>611.01694915254245</v>
      </c>
      <c r="G218" s="127">
        <v>4</v>
      </c>
      <c r="H218" s="44">
        <f t="shared" si="28"/>
        <v>2444.0677966101698</v>
      </c>
      <c r="I218" s="1"/>
      <c r="J218" s="114">
        <v>18</v>
      </c>
      <c r="K218" s="106" t="str">
        <f t="shared" si="29"/>
        <v>Элемент фильтрующий</v>
      </c>
      <c r="L218" s="78"/>
      <c r="M218" s="104" t="str">
        <f t="shared" si="30"/>
        <v>шт.</v>
      </c>
      <c r="N218" s="102">
        <f t="shared" si="31"/>
        <v>611.01694915254245</v>
      </c>
      <c r="O218" s="54"/>
      <c r="P218" s="101">
        <f t="shared" si="32"/>
        <v>4</v>
      </c>
      <c r="Q218" s="107">
        <f t="shared" si="33"/>
        <v>0</v>
      </c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5.75" customHeight="1" thickBot="1" x14ac:dyDescent="0.3">
      <c r="A219" s="6"/>
      <c r="B219" s="134" t="s">
        <v>25</v>
      </c>
      <c r="C219" s="135"/>
      <c r="D219" s="81"/>
      <c r="E219" s="52"/>
      <c r="F219" s="57"/>
      <c r="G219" s="58">
        <f>SUM(G201:G218)</f>
        <v>42</v>
      </c>
      <c r="H219" s="59">
        <f>SUM(H201:H218)</f>
        <v>338420.66949152568</v>
      </c>
      <c r="I219" s="1"/>
      <c r="J219" s="114"/>
      <c r="K219" s="106"/>
      <c r="L219" s="82"/>
      <c r="M219" s="15"/>
      <c r="N219" s="17"/>
      <c r="O219" s="11"/>
      <c r="P219" s="15">
        <f>SUM(P201:P218)</f>
        <v>42</v>
      </c>
      <c r="Q219" s="15">
        <f>SUM(Q201:Q218)</f>
        <v>0</v>
      </c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21" customHeight="1" thickBot="1" x14ac:dyDescent="0.3">
      <c r="A220" s="6"/>
      <c r="B220" s="171" t="s">
        <v>6</v>
      </c>
      <c r="C220" s="167"/>
      <c r="D220" s="167"/>
      <c r="E220" s="167"/>
      <c r="F220" s="167"/>
      <c r="G220" s="172"/>
      <c r="H220" s="12">
        <f>H219+H199+H192+H185+H122+H60</f>
        <v>7236787.0994915254</v>
      </c>
      <c r="I220" s="1"/>
      <c r="J220" s="166" t="s">
        <v>6</v>
      </c>
      <c r="K220" s="167"/>
      <c r="L220" s="168"/>
      <c r="M220" s="168"/>
      <c r="N220" s="168"/>
      <c r="O220" s="168"/>
      <c r="P220" s="169"/>
      <c r="Q220" s="12">
        <f>SUM(Q10:Q219)</f>
        <v>0</v>
      </c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5" customHeight="1" x14ac:dyDescent="0.25">
      <c r="A221" s="6"/>
      <c r="B221" s="150" t="s">
        <v>16</v>
      </c>
      <c r="C221" s="151"/>
      <c r="D221" s="151"/>
      <c r="E221" s="151"/>
      <c r="F221" s="152"/>
      <c r="G221" s="18">
        <v>0.2</v>
      </c>
      <c r="H221" s="13">
        <f>H220*G221</f>
        <v>1447357.4198983051</v>
      </c>
      <c r="I221" s="1"/>
      <c r="J221" s="150" t="s">
        <v>16</v>
      </c>
      <c r="K221" s="151"/>
      <c r="L221" s="151"/>
      <c r="M221" s="151"/>
      <c r="N221" s="151"/>
      <c r="O221" s="151"/>
      <c r="P221" s="18">
        <v>0.2</v>
      </c>
      <c r="Q221" s="13">
        <f>Q220*P221</f>
        <v>0</v>
      </c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5.75" customHeight="1" thickBot="1" x14ac:dyDescent="0.3">
      <c r="A222" s="6"/>
      <c r="B222" s="142" t="s">
        <v>7</v>
      </c>
      <c r="C222" s="143"/>
      <c r="D222" s="143"/>
      <c r="E222" s="143"/>
      <c r="F222" s="143"/>
      <c r="G222" s="144"/>
      <c r="H222" s="14">
        <f>H220+H221</f>
        <v>8684144.5193898305</v>
      </c>
      <c r="I222" s="1"/>
      <c r="J222" s="142" t="s">
        <v>7</v>
      </c>
      <c r="K222" s="143"/>
      <c r="L222" s="143"/>
      <c r="M222" s="143"/>
      <c r="N222" s="143"/>
      <c r="O222" s="143"/>
      <c r="P222" s="144"/>
      <c r="Q222" s="14">
        <f>Q220+Q221</f>
        <v>0</v>
      </c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33.75" customHeight="1" x14ac:dyDescent="0.25">
      <c r="B223" s="176"/>
      <c r="C223" s="176"/>
      <c r="D223" s="176"/>
      <c r="E223" s="176"/>
      <c r="F223" s="176"/>
      <c r="G223" s="176"/>
      <c r="H223" s="176"/>
      <c r="I223" s="1"/>
      <c r="J223" s="1"/>
      <c r="K223" s="1"/>
      <c r="L223" s="1"/>
      <c r="M223" s="2"/>
      <c r="N223" s="2"/>
      <c r="O223" s="2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51.5" customHeight="1" x14ac:dyDescent="0.25">
      <c r="B224" s="177"/>
      <c r="C224" s="177"/>
      <c r="D224" s="177"/>
      <c r="E224" s="177"/>
      <c r="F224" s="177"/>
      <c r="G224" s="177"/>
      <c r="H224" s="177"/>
      <c r="I224" s="3"/>
      <c r="J224" s="3"/>
      <c r="K224" s="178" t="s">
        <v>397</v>
      </c>
      <c r="L224" s="179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  <c r="AA224" s="1"/>
    </row>
    <row r="225" spans="27:27" x14ac:dyDescent="0.25">
      <c r="AA225" s="1"/>
    </row>
  </sheetData>
  <mergeCells count="29">
    <mergeCell ref="B1:Q1"/>
    <mergeCell ref="B3:F3"/>
    <mergeCell ref="B220:G220"/>
    <mergeCell ref="J3:R3"/>
    <mergeCell ref="J4:M4"/>
    <mergeCell ref="B4:H4"/>
    <mergeCell ref="B7:H7"/>
    <mergeCell ref="J222:P222"/>
    <mergeCell ref="B221:F221"/>
    <mergeCell ref="J221:O221"/>
    <mergeCell ref="A9:O9"/>
    <mergeCell ref="A61:R61"/>
    <mergeCell ref="A186:R186"/>
    <mergeCell ref="B60:C60"/>
    <mergeCell ref="A123:R123"/>
    <mergeCell ref="A124:R124"/>
    <mergeCell ref="B122:C122"/>
    <mergeCell ref="J7:Q7"/>
    <mergeCell ref="J220:P220"/>
    <mergeCell ref="B224:H224"/>
    <mergeCell ref="A200:R200"/>
    <mergeCell ref="B199:C199"/>
    <mergeCell ref="B219:C219"/>
    <mergeCell ref="B185:C185"/>
    <mergeCell ref="A193:R193"/>
    <mergeCell ref="B192:C192"/>
    <mergeCell ref="B223:H223"/>
    <mergeCell ref="B222:G222"/>
    <mergeCell ref="K224:L224"/>
  </mergeCells>
  <pageMargins left="0" right="0" top="0" bottom="0" header="0" footer="0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Коротаева Татьяна Витальевна</cp:lastModifiedBy>
  <cp:lastPrinted>2018-11-07T05:29:01Z</cp:lastPrinted>
  <dcterms:created xsi:type="dcterms:W3CDTF">2018-05-22T01:14:50Z</dcterms:created>
  <dcterms:modified xsi:type="dcterms:W3CDTF">2018-12-26T09:31:27Z</dcterms:modified>
</cp:coreProperties>
</file>