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0716" windowHeight="11556" tabRatio="512" activeTab="0"/>
  </bookViews>
  <sheets>
    <sheet name="коррект" sheetId="1" r:id="rId1"/>
  </sheets>
  <definedNames>
    <definedName name="_xlnm.Print_Area" localSheetId="0">'коррект'!$A$1:$DA$33</definedName>
  </definedNames>
  <calcPr fullCalcOnLoad="1" refMode="R1C1"/>
</workbook>
</file>

<file path=xl/sharedStrings.xml><?xml version="1.0" encoding="utf-8"?>
<sst xmlns="http://schemas.openxmlformats.org/spreadsheetml/2006/main" count="81" uniqueCount="62">
  <si>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</si>
  <si>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</si>
  <si>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</si>
  <si>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</si>
  <si>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</si>
  <si>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</si>
  <si>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</si>
  <si>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</si>
  <si>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</si>
  <si>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</si>
  <si>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</si>
  <si>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</si>
  <si>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</si>
  <si>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</si>
  <si>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</si>
  <si>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</si>
  <si>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</si>
  <si>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</si>
  <si>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</si>
  <si>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</si>
  <si>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</si>
  <si>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</si>
  <si>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</si>
  <si>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</si>
  <si>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</si>
  <si>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</si>
  <si>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</si>
  <si>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</si>
  <si>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</si>
  <si>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</si>
  <si>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</si>
  <si>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</si>
  <si>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</si>
  <si>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</si>
  <si>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</si>
  <si>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</si>
  <si>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</si>
  <si>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</si>
  <si>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</si>
  <si>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</si>
  <si>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</si>
  <si>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</si>
  <si>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</si>
  <si>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</si>
  <si>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</si>
  <si>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</si>
  <si>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</si>
  <si>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</si>
  <si>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</si>
  <si>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</si>
  <si>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</si>
  <si>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</si>
  <si>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</si>
  <si>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</si>
  <si>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</si>
  <si>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</si>
  <si>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ОАО "ДРСК" филиал "Южно-Якутские электрические сети"</t>
  </si>
  <si>
    <t>2013 год</t>
  </si>
  <si>
    <t>Отклонение обусловлено снижением стоимости материалов и услуг в результате проведения закупочных процедур</t>
  </si>
  <si>
    <t>В тарифе 2013 г. (частично) учтены выпадающие доходы по льготному технологическому присоединению  по факту 2011 г. в размере    19 134 тыс.руб.                                                            Факт за 2013 г. по выпадающим доходам  составил 9 552,9 тыс.руб.</t>
  </si>
  <si>
    <t>По факту  указан налог на прибыль  по видам деятельности:  передача электроэнергии и технологическое присоединение</t>
  </si>
  <si>
    <t>Фактические затраты отражены в 2013 г. частично, за исключением расходов на реализацию  договоров на новые земельные участки,  представленных администрацией МО в январе 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</si>
</sst>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_р_.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6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3"/>
  <sheetViews>
    <sheetView tabSelected="1" zoomScaleSheetLayoutView="80" zoomScalePageLayoutView="0" workbookViewId="0" topLeftCell="A30">
      <selection activeCell="EJ40" sqref="EJ40"/>
    </sheetView>
  </sheetViews>
  <sheetFormatPr defaultColWidth="0.875" defaultRowHeight="15" customHeight="1"/>
  <cols>
    <col min="1" max="71" width="0.875" style="2" customWidth="1"/>
    <col min="72" max="72" width="3.875" style="2" customWidth="1"/>
    <col min="73" max="73" width="1.875" style="2" customWidth="1"/>
    <col min="74" max="86" width="0.875" style="2" customWidth="1"/>
    <col min="87" max="87" width="2.50390625" style="2" customWidth="1"/>
    <col min="88" max="104" width="0.875" style="2" customWidth="1"/>
    <col min="105" max="105" width="14.375" style="2" customWidth="1"/>
    <col min="106" max="106" width="5.125" style="2" hidden="1" customWidth="1"/>
    <col min="107" max="107" width="0.875" style="2" customWidth="1"/>
    <col min="108" max="108" width="17.125" style="2" hidden="1" customWidth="1"/>
    <col min="109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45" t="s">
        <v>31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</row>
    <row r="7" spans="1:105" s="4" customFormat="1" ht="14.25" customHeight="1">
      <c r="A7" s="45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</row>
    <row r="8" spans="1:105" s="4" customFormat="1" ht="14.25" customHeight="1">
      <c r="A8" s="45" t="s">
        <v>33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</row>
    <row r="9" spans="1:105" s="4" customFormat="1" ht="14.25" customHeight="1">
      <c r="A9" s="45" t="s">
        <v>34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</row>
    <row r="10" spans="1:105" s="4" customFormat="1" ht="14.25" customHeight="1">
      <c r="A10" s="45" t="s">
        <v>56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</row>
    <row r="11" ht="6" customHeight="1"/>
    <row r="12" spans="1:105" ht="13.5">
      <c r="A12" s="46" t="s">
        <v>51</v>
      </c>
      <c r="B12" s="47"/>
      <c r="C12" s="47"/>
      <c r="D12" s="47"/>
      <c r="E12" s="47"/>
      <c r="F12" s="47"/>
      <c r="G12" s="47"/>
      <c r="H12" s="48"/>
      <c r="I12" s="52" t="s">
        <v>0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8"/>
      <c r="AW12" s="46" t="s">
        <v>1</v>
      </c>
      <c r="AX12" s="47"/>
      <c r="AY12" s="47"/>
      <c r="AZ12" s="47"/>
      <c r="BA12" s="47"/>
      <c r="BB12" s="47"/>
      <c r="BC12" s="47"/>
      <c r="BD12" s="47"/>
      <c r="BE12" s="47"/>
      <c r="BF12" s="47"/>
      <c r="BG12" s="48"/>
      <c r="BH12" s="21" t="s">
        <v>57</v>
      </c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3"/>
      <c r="CJ12" s="52" t="s">
        <v>4</v>
      </c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8"/>
    </row>
    <row r="13" spans="1:105" ht="13.5">
      <c r="A13" s="49"/>
      <c r="B13" s="50"/>
      <c r="C13" s="50"/>
      <c r="D13" s="50"/>
      <c r="E13" s="50"/>
      <c r="F13" s="50"/>
      <c r="G13" s="50"/>
      <c r="H13" s="51"/>
      <c r="I13" s="49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1"/>
      <c r="AW13" s="49"/>
      <c r="AX13" s="50"/>
      <c r="AY13" s="50"/>
      <c r="AZ13" s="50"/>
      <c r="BA13" s="50"/>
      <c r="BB13" s="50"/>
      <c r="BC13" s="50"/>
      <c r="BD13" s="50"/>
      <c r="BE13" s="50"/>
      <c r="BF13" s="50"/>
      <c r="BG13" s="51"/>
      <c r="BH13" s="21" t="s">
        <v>2</v>
      </c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3"/>
      <c r="BV13" s="21" t="s">
        <v>3</v>
      </c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3"/>
      <c r="CJ13" s="49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1"/>
    </row>
    <row r="14" spans="1:105" ht="30" customHeight="1">
      <c r="A14" s="16" t="s">
        <v>5</v>
      </c>
      <c r="B14" s="17"/>
      <c r="C14" s="17"/>
      <c r="D14" s="17"/>
      <c r="E14" s="17"/>
      <c r="F14" s="17"/>
      <c r="G14" s="17"/>
      <c r="H14" s="18"/>
      <c r="I14" s="3"/>
      <c r="J14" s="19" t="s">
        <v>6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0"/>
      <c r="AW14" s="21" t="s">
        <v>7</v>
      </c>
      <c r="AX14" s="22"/>
      <c r="AY14" s="22"/>
      <c r="AZ14" s="22"/>
      <c r="BA14" s="22"/>
      <c r="BB14" s="22"/>
      <c r="BC14" s="22"/>
      <c r="BD14" s="22"/>
      <c r="BE14" s="22"/>
      <c r="BF14" s="22"/>
      <c r="BG14" s="23"/>
      <c r="BH14" s="16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8"/>
      <c r="BV14" s="16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8"/>
      <c r="CJ14" s="33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8" ht="30" customHeight="1">
      <c r="A15" s="16" t="s">
        <v>8</v>
      </c>
      <c r="B15" s="17"/>
      <c r="C15" s="17"/>
      <c r="D15" s="17"/>
      <c r="E15" s="17"/>
      <c r="F15" s="17"/>
      <c r="G15" s="17"/>
      <c r="H15" s="18"/>
      <c r="I15" s="3"/>
      <c r="J15" s="19" t="s">
        <v>9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0"/>
      <c r="AW15" s="21" t="s">
        <v>7</v>
      </c>
      <c r="AX15" s="22"/>
      <c r="AY15" s="22"/>
      <c r="AZ15" s="22"/>
      <c r="BA15" s="22"/>
      <c r="BB15" s="22"/>
      <c r="BC15" s="22"/>
      <c r="BD15" s="22"/>
      <c r="BE15" s="22"/>
      <c r="BF15" s="22"/>
      <c r="BG15" s="23"/>
      <c r="BH15" s="24">
        <f>BH16+BH22</f>
        <v>1070525.0299999998</v>
      </c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6"/>
      <c r="BV15" s="24">
        <f>1267472.2-291748.75</f>
        <v>975723.45</v>
      </c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6"/>
      <c r="CJ15" s="33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  <c r="DB15" s="5">
        <f>(BV15-BH15)/BH15*100</f>
        <v>-8.855615454409307</v>
      </c>
      <c r="DD15" s="7">
        <f>BV15/BH15-1</f>
        <v>-0.08855615454409305</v>
      </c>
    </row>
    <row r="16" spans="1:108" ht="30" customHeight="1">
      <c r="A16" s="16" t="s">
        <v>10</v>
      </c>
      <c r="B16" s="17"/>
      <c r="C16" s="17"/>
      <c r="D16" s="17"/>
      <c r="E16" s="17"/>
      <c r="F16" s="17"/>
      <c r="G16" s="17"/>
      <c r="H16" s="18"/>
      <c r="I16" s="3"/>
      <c r="J16" s="19" t="s">
        <v>52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0"/>
      <c r="AW16" s="21" t="s">
        <v>7</v>
      </c>
      <c r="AX16" s="22"/>
      <c r="AY16" s="22"/>
      <c r="AZ16" s="22"/>
      <c r="BA16" s="22"/>
      <c r="BB16" s="22"/>
      <c r="BC16" s="22"/>
      <c r="BD16" s="22"/>
      <c r="BE16" s="22"/>
      <c r="BF16" s="22"/>
      <c r="BG16" s="23"/>
      <c r="BH16" s="24">
        <v>534758.38</v>
      </c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24">
        <f>BV17+BV19+BV21</f>
        <v>484949.4</v>
      </c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6"/>
      <c r="CJ16" s="33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  <c r="DB16" s="5">
        <f aca="true" t="shared" si="0" ref="DB16:DB32">(BV16-BH16)/BH16*100</f>
        <v>-9.314296299573648</v>
      </c>
      <c r="DD16" s="7">
        <f aca="true" t="shared" si="1" ref="DD16:DD32">BV16/BH16-1</f>
        <v>-0.09314296299573643</v>
      </c>
    </row>
    <row r="17" spans="1:108" ht="15" customHeight="1">
      <c r="A17" s="16" t="s">
        <v>11</v>
      </c>
      <c r="B17" s="17"/>
      <c r="C17" s="17"/>
      <c r="D17" s="17"/>
      <c r="E17" s="17"/>
      <c r="F17" s="17"/>
      <c r="G17" s="17"/>
      <c r="H17" s="18"/>
      <c r="I17" s="3"/>
      <c r="J17" s="19" t="s">
        <v>12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0"/>
      <c r="AW17" s="21" t="s">
        <v>7</v>
      </c>
      <c r="AX17" s="22"/>
      <c r="AY17" s="22"/>
      <c r="AZ17" s="22"/>
      <c r="BA17" s="22"/>
      <c r="BB17" s="22"/>
      <c r="BC17" s="22"/>
      <c r="BD17" s="22"/>
      <c r="BE17" s="22"/>
      <c r="BF17" s="22"/>
      <c r="BG17" s="23"/>
      <c r="BH17" s="24">
        <f>47205.2+26626.2+30500.9</f>
        <v>104332.29999999999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24">
        <f>41923.71+15054.37+546.04+3823.13</f>
        <v>61347.25</v>
      </c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6"/>
      <c r="CJ17" s="8" t="s">
        <v>58</v>
      </c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10"/>
      <c r="DB17" s="5">
        <f t="shared" si="0"/>
        <v>-41.200136486974785</v>
      </c>
      <c r="DD17" s="7">
        <f t="shared" si="1"/>
        <v>-0.4120013648697478</v>
      </c>
    </row>
    <row r="18" spans="1:108" ht="54.75" customHeight="1">
      <c r="A18" s="16" t="s">
        <v>14</v>
      </c>
      <c r="B18" s="17"/>
      <c r="C18" s="17"/>
      <c r="D18" s="17"/>
      <c r="E18" s="17"/>
      <c r="F18" s="17"/>
      <c r="G18" s="17"/>
      <c r="H18" s="18"/>
      <c r="I18" s="3"/>
      <c r="J18" s="19" t="s">
        <v>15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0"/>
      <c r="AW18" s="21" t="s">
        <v>7</v>
      </c>
      <c r="AX18" s="22"/>
      <c r="AY18" s="22"/>
      <c r="AZ18" s="22"/>
      <c r="BA18" s="22"/>
      <c r="BB18" s="22"/>
      <c r="BC18" s="22"/>
      <c r="BD18" s="22"/>
      <c r="BE18" s="22"/>
      <c r="BF18" s="22"/>
      <c r="BG18" s="23"/>
      <c r="BH18" s="24">
        <f>26626.2+30500.9</f>
        <v>57127.100000000006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24">
        <f>15054.37+14943.96</f>
        <v>29998.33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6"/>
      <c r="CJ18" s="11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3"/>
      <c r="DB18" s="5">
        <f t="shared" si="0"/>
        <v>-47.48844243800228</v>
      </c>
      <c r="DD18" s="7">
        <f t="shared" si="1"/>
        <v>-0.47488442438002276</v>
      </c>
    </row>
    <row r="19" spans="1:108" ht="13.5">
      <c r="A19" s="16" t="s">
        <v>13</v>
      </c>
      <c r="B19" s="17"/>
      <c r="C19" s="17"/>
      <c r="D19" s="17"/>
      <c r="E19" s="17"/>
      <c r="F19" s="17"/>
      <c r="G19" s="17"/>
      <c r="H19" s="18"/>
      <c r="I19" s="3"/>
      <c r="J19" s="19" t="s">
        <v>35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0"/>
      <c r="AW19" s="21" t="s">
        <v>7</v>
      </c>
      <c r="AX19" s="22"/>
      <c r="AY19" s="22"/>
      <c r="AZ19" s="22"/>
      <c r="BA19" s="22"/>
      <c r="BB19" s="22"/>
      <c r="BC19" s="22"/>
      <c r="BD19" s="22"/>
      <c r="BE19" s="22"/>
      <c r="BF19" s="22"/>
      <c r="BG19" s="23"/>
      <c r="BH19" s="24">
        <v>325220.8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  <c r="BV19" s="24">
        <v>329913.87</v>
      </c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6"/>
      <c r="CJ19" s="33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20"/>
      <c r="DB19" s="5">
        <f t="shared" si="0"/>
        <v>1.4430411584990896</v>
      </c>
      <c r="DD19" s="7">
        <f t="shared" si="1"/>
        <v>0.014430411584990921</v>
      </c>
    </row>
    <row r="20" spans="1:108" ht="15" customHeight="1">
      <c r="A20" s="16" t="s">
        <v>16</v>
      </c>
      <c r="B20" s="17"/>
      <c r="C20" s="17"/>
      <c r="D20" s="17"/>
      <c r="E20" s="17"/>
      <c r="F20" s="17"/>
      <c r="G20" s="17"/>
      <c r="H20" s="18"/>
      <c r="I20" s="3"/>
      <c r="J20" s="19" t="s">
        <v>15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0"/>
      <c r="AW20" s="21" t="s">
        <v>7</v>
      </c>
      <c r="AX20" s="22"/>
      <c r="AY20" s="22"/>
      <c r="AZ20" s="22"/>
      <c r="BA20" s="22"/>
      <c r="BB20" s="22"/>
      <c r="BC20" s="22"/>
      <c r="BD20" s="22"/>
      <c r="BE20" s="22"/>
      <c r="BF20" s="22"/>
      <c r="BG20" s="23"/>
      <c r="BH20" s="24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6"/>
      <c r="BV20" s="24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6"/>
      <c r="CJ20" s="33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  <c r="DB20" s="5" t="e">
        <f t="shared" si="0"/>
        <v>#DIV/0!</v>
      </c>
      <c r="DD20" s="7" t="e">
        <f t="shared" si="1"/>
        <v>#DIV/0!</v>
      </c>
    </row>
    <row r="21" spans="1:108" ht="51" customHeight="1">
      <c r="A21" s="16" t="s">
        <v>17</v>
      </c>
      <c r="B21" s="17"/>
      <c r="C21" s="17"/>
      <c r="D21" s="17"/>
      <c r="E21" s="17"/>
      <c r="F21" s="17"/>
      <c r="G21" s="17"/>
      <c r="H21" s="18"/>
      <c r="I21" s="3"/>
      <c r="J21" s="19" t="s">
        <v>36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20"/>
      <c r="AW21" s="21" t="s">
        <v>7</v>
      </c>
      <c r="AX21" s="22"/>
      <c r="AY21" s="22"/>
      <c r="AZ21" s="22"/>
      <c r="BA21" s="22"/>
      <c r="BB21" s="22"/>
      <c r="BC21" s="22"/>
      <c r="BD21" s="22"/>
      <c r="BE21" s="22"/>
      <c r="BF21" s="22"/>
      <c r="BG21" s="23"/>
      <c r="BH21" s="24">
        <f>BH16-BH17-BH19</f>
        <v>105205.28000000003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6"/>
      <c r="BV21" s="24">
        <f>8449.38+4764.93+1536.36+1852.9+980.92+46076.02+18129.77+11898</f>
        <v>93688.28</v>
      </c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6"/>
      <c r="CJ21" s="40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9"/>
      <c r="DB21" s="5">
        <f t="shared" si="0"/>
        <v>-10.947169191508284</v>
      </c>
      <c r="DD21" s="7">
        <f t="shared" si="1"/>
        <v>-0.10947169191508288</v>
      </c>
    </row>
    <row r="22" spans="1:108" ht="45" customHeight="1">
      <c r="A22" s="16" t="s">
        <v>19</v>
      </c>
      <c r="B22" s="17"/>
      <c r="C22" s="17"/>
      <c r="D22" s="17"/>
      <c r="E22" s="17"/>
      <c r="F22" s="17"/>
      <c r="G22" s="17"/>
      <c r="H22" s="18"/>
      <c r="I22" s="3"/>
      <c r="J22" s="19" t="s">
        <v>53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20"/>
      <c r="AW22" s="21" t="s">
        <v>7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3"/>
      <c r="BH22" s="24">
        <f>535767.33-0.68</f>
        <v>535766.6499999999</v>
      </c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6"/>
      <c r="BV22" s="24">
        <f>SUM(BV23:CI29)</f>
        <v>501849.3</v>
      </c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6"/>
      <c r="CJ22" s="44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  <c r="DB22" s="5">
        <f t="shared" si="0"/>
        <v>-6.330619869676458</v>
      </c>
      <c r="DD22" s="7">
        <f t="shared" si="1"/>
        <v>-0.06330619869676457</v>
      </c>
    </row>
    <row r="23" spans="1:108" ht="66" customHeight="1">
      <c r="A23" s="16" t="s">
        <v>37</v>
      </c>
      <c r="B23" s="17"/>
      <c r="C23" s="17"/>
      <c r="D23" s="17"/>
      <c r="E23" s="17"/>
      <c r="F23" s="17"/>
      <c r="G23" s="17"/>
      <c r="H23" s="18"/>
      <c r="I23" s="3"/>
      <c r="J23" s="19" t="s">
        <v>18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20"/>
      <c r="AW23" s="21" t="s">
        <v>7</v>
      </c>
      <c r="AX23" s="22"/>
      <c r="AY23" s="22"/>
      <c r="AZ23" s="22"/>
      <c r="BA23" s="22"/>
      <c r="BB23" s="22"/>
      <c r="BC23" s="22"/>
      <c r="BD23" s="22"/>
      <c r="BE23" s="22"/>
      <c r="BF23" s="22"/>
      <c r="BG23" s="23"/>
      <c r="BH23" s="24">
        <v>2159.9</v>
      </c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6"/>
      <c r="BV23" s="24">
        <v>1543.4</v>
      </c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6"/>
      <c r="CJ23" s="37" t="s">
        <v>61</v>
      </c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9"/>
      <c r="DB23" s="5">
        <f t="shared" si="0"/>
        <v>-28.54298810130099</v>
      </c>
      <c r="DD23" s="7">
        <f t="shared" si="1"/>
        <v>-0.2854298810130098</v>
      </c>
    </row>
    <row r="24" spans="1:108" ht="67.5" customHeight="1">
      <c r="A24" s="16" t="s">
        <v>38</v>
      </c>
      <c r="B24" s="17"/>
      <c r="C24" s="17"/>
      <c r="D24" s="17"/>
      <c r="E24" s="17"/>
      <c r="F24" s="17"/>
      <c r="G24" s="17"/>
      <c r="H24" s="18"/>
      <c r="I24" s="3"/>
      <c r="J24" s="19" t="s">
        <v>39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0"/>
      <c r="AW24" s="21" t="s">
        <v>7</v>
      </c>
      <c r="AX24" s="22"/>
      <c r="AY24" s="22"/>
      <c r="AZ24" s="22"/>
      <c r="BA24" s="22"/>
      <c r="BB24" s="22"/>
      <c r="BC24" s="22"/>
      <c r="BD24" s="22"/>
      <c r="BE24" s="22"/>
      <c r="BF24" s="22"/>
      <c r="BG24" s="23"/>
      <c r="BH24" s="24">
        <v>110575.1</v>
      </c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6"/>
      <c r="BV24" s="41">
        <v>86265.99</v>
      </c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3"/>
      <c r="CJ24" s="37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9"/>
      <c r="DB24" s="5">
        <f t="shared" si="0"/>
        <v>-21.98425323603596</v>
      </c>
      <c r="DD24" s="7">
        <f t="shared" si="1"/>
        <v>-0.21984253236035955</v>
      </c>
    </row>
    <row r="25" spans="1:108" ht="74.25" customHeight="1">
      <c r="A25" s="16" t="s">
        <v>40</v>
      </c>
      <c r="B25" s="17"/>
      <c r="C25" s="17"/>
      <c r="D25" s="17"/>
      <c r="E25" s="17"/>
      <c r="F25" s="17"/>
      <c r="G25" s="17"/>
      <c r="H25" s="18"/>
      <c r="I25" s="3"/>
      <c r="J25" s="19" t="s">
        <v>41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20"/>
      <c r="AW25" s="21" t="s">
        <v>7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3"/>
      <c r="BH25" s="24">
        <v>81635.6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6"/>
      <c r="BV25" s="24">
        <v>77021.7</v>
      </c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6"/>
      <c r="CJ25" s="40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9"/>
      <c r="DB25" s="5">
        <f t="shared" si="0"/>
        <v>-5.651823469172773</v>
      </c>
      <c r="DD25" s="7">
        <f t="shared" si="1"/>
        <v>-0.05651823469172779</v>
      </c>
    </row>
    <row r="26" spans="1:108" ht="73.5" customHeight="1">
      <c r="A26" s="16" t="s">
        <v>42</v>
      </c>
      <c r="B26" s="17"/>
      <c r="C26" s="17"/>
      <c r="D26" s="17"/>
      <c r="E26" s="17"/>
      <c r="F26" s="17"/>
      <c r="G26" s="17"/>
      <c r="H26" s="18"/>
      <c r="I26" s="3"/>
      <c r="J26" s="19" t="s">
        <v>43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20"/>
      <c r="AW26" s="21" t="s">
        <v>7</v>
      </c>
      <c r="AX26" s="22"/>
      <c r="AY26" s="22"/>
      <c r="AZ26" s="22"/>
      <c r="BA26" s="22"/>
      <c r="BB26" s="22"/>
      <c r="BC26" s="22"/>
      <c r="BD26" s="22"/>
      <c r="BE26" s="22"/>
      <c r="BF26" s="22"/>
      <c r="BG26" s="23"/>
      <c r="BH26" s="24">
        <v>21698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  <c r="BV26" s="24">
        <f>32283-1204</f>
        <v>31079</v>
      </c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6"/>
      <c r="CJ26" s="40" t="s">
        <v>60</v>
      </c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9"/>
      <c r="DB26" s="5">
        <f t="shared" si="0"/>
        <v>43.234399483823395</v>
      </c>
      <c r="DD26" s="7">
        <f t="shared" si="1"/>
        <v>0.43234399483823394</v>
      </c>
    </row>
    <row r="27" spans="1:108" ht="63.75" customHeight="1">
      <c r="A27" s="16" t="s">
        <v>44</v>
      </c>
      <c r="B27" s="17"/>
      <c r="C27" s="17"/>
      <c r="D27" s="17"/>
      <c r="E27" s="17"/>
      <c r="F27" s="17"/>
      <c r="G27" s="17"/>
      <c r="H27" s="18"/>
      <c r="I27" s="3"/>
      <c r="J27" s="19" t="s">
        <v>45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/>
      <c r="AW27" s="21" t="s">
        <v>7</v>
      </c>
      <c r="AX27" s="22"/>
      <c r="AY27" s="22"/>
      <c r="AZ27" s="22"/>
      <c r="BA27" s="22"/>
      <c r="BB27" s="22"/>
      <c r="BC27" s="22"/>
      <c r="BD27" s="22"/>
      <c r="BE27" s="22"/>
      <c r="BF27" s="22"/>
      <c r="BG27" s="23"/>
      <c r="BH27" s="24">
        <v>10599.7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6"/>
      <c r="BV27" s="41">
        <v>9829.68</v>
      </c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3"/>
      <c r="CJ27" s="40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9"/>
      <c r="DB27" s="5">
        <f t="shared" si="0"/>
        <v>-7.264545222978012</v>
      </c>
      <c r="DD27" s="7">
        <f t="shared" si="1"/>
        <v>-0.07264545222978014</v>
      </c>
    </row>
    <row r="28" spans="1:108" ht="94.5" customHeight="1">
      <c r="A28" s="16" t="s">
        <v>46</v>
      </c>
      <c r="B28" s="17"/>
      <c r="C28" s="17"/>
      <c r="D28" s="17"/>
      <c r="E28" s="17"/>
      <c r="F28" s="17"/>
      <c r="G28" s="17"/>
      <c r="H28" s="18"/>
      <c r="I28" s="3"/>
      <c r="J28" s="19" t="s">
        <v>47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20"/>
      <c r="AW28" s="21" t="s">
        <v>7</v>
      </c>
      <c r="AX28" s="22"/>
      <c r="AY28" s="22"/>
      <c r="AZ28" s="22"/>
      <c r="BA28" s="22"/>
      <c r="BB28" s="22"/>
      <c r="BC28" s="22"/>
      <c r="BD28" s="22"/>
      <c r="BE28" s="22"/>
      <c r="BF28" s="22"/>
      <c r="BG28" s="23"/>
      <c r="BH28" s="24">
        <v>19134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6"/>
      <c r="BV28" s="34">
        <v>9552.9</v>
      </c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6"/>
      <c r="CJ28" s="37" t="s">
        <v>59</v>
      </c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9"/>
      <c r="DB28" s="5">
        <f t="shared" si="0"/>
        <v>-50.073690812166824</v>
      </c>
      <c r="DD28" s="7">
        <f t="shared" si="1"/>
        <v>-0.5007369081216683</v>
      </c>
    </row>
    <row r="29" spans="1:108" ht="48.75" customHeight="1">
      <c r="A29" s="16" t="s">
        <v>48</v>
      </c>
      <c r="B29" s="17"/>
      <c r="C29" s="17"/>
      <c r="D29" s="17"/>
      <c r="E29" s="17"/>
      <c r="F29" s="17"/>
      <c r="G29" s="17"/>
      <c r="H29" s="18"/>
      <c r="I29" s="3"/>
      <c r="J29" s="19" t="s">
        <v>49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  <c r="AW29" s="21" t="s">
        <v>7</v>
      </c>
      <c r="AX29" s="22"/>
      <c r="AY29" s="22"/>
      <c r="AZ29" s="22"/>
      <c r="BA29" s="22"/>
      <c r="BB29" s="22"/>
      <c r="BC29" s="22"/>
      <c r="BD29" s="22"/>
      <c r="BE29" s="22"/>
      <c r="BF29" s="22"/>
      <c r="BG29" s="23"/>
      <c r="BH29" s="24">
        <f>BH22-BH23-BH24-BH25-BH26-BH27-BH28</f>
        <v>289964.3499999999</v>
      </c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6"/>
      <c r="BV29" s="24">
        <f>117685.6+256.8+154813.03+12453+1348.2</f>
        <v>286556.63</v>
      </c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6"/>
      <c r="CJ29" s="40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9"/>
      <c r="DB29" s="5">
        <f t="shared" si="0"/>
        <v>-1.1752203331202318</v>
      </c>
      <c r="DD29" s="7">
        <f t="shared" si="1"/>
        <v>-0.011752203331202304</v>
      </c>
    </row>
    <row r="30" spans="1:108" ht="30" customHeight="1">
      <c r="A30" s="16" t="s">
        <v>20</v>
      </c>
      <c r="B30" s="17"/>
      <c r="C30" s="17"/>
      <c r="D30" s="17"/>
      <c r="E30" s="17"/>
      <c r="F30" s="17"/>
      <c r="G30" s="17"/>
      <c r="H30" s="18"/>
      <c r="I30" s="3"/>
      <c r="J30" s="19" t="s">
        <v>54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  <c r="AW30" s="21" t="s">
        <v>7</v>
      </c>
      <c r="AX30" s="22"/>
      <c r="AY30" s="22"/>
      <c r="AZ30" s="22"/>
      <c r="BA30" s="22"/>
      <c r="BB30" s="22"/>
      <c r="BC30" s="22"/>
      <c r="BD30" s="22"/>
      <c r="BE30" s="22"/>
      <c r="BF30" s="22"/>
      <c r="BG30" s="23"/>
      <c r="BH30" s="24">
        <f>BH18+BH20</f>
        <v>57127.100000000006</v>
      </c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6"/>
      <c r="BV30" s="24">
        <f>BV18+BV20</f>
        <v>29998.33</v>
      </c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6"/>
      <c r="CJ30" s="30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2"/>
      <c r="DB30" s="5">
        <f t="shared" si="0"/>
        <v>-47.48844243800228</v>
      </c>
      <c r="DD30" s="7">
        <f t="shared" si="1"/>
        <v>-0.47488442438002276</v>
      </c>
    </row>
    <row r="31" spans="1:108" ht="45" customHeight="1">
      <c r="A31" s="16" t="s">
        <v>21</v>
      </c>
      <c r="B31" s="17"/>
      <c r="C31" s="17"/>
      <c r="D31" s="17"/>
      <c r="E31" s="17"/>
      <c r="F31" s="17"/>
      <c r="G31" s="17"/>
      <c r="H31" s="18"/>
      <c r="I31" s="3"/>
      <c r="J31" s="19" t="s">
        <v>22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20"/>
      <c r="AW31" s="21" t="s">
        <v>7</v>
      </c>
      <c r="AX31" s="22"/>
      <c r="AY31" s="22"/>
      <c r="AZ31" s="22"/>
      <c r="BA31" s="22"/>
      <c r="BB31" s="22"/>
      <c r="BC31" s="22"/>
      <c r="BD31" s="22"/>
      <c r="BE31" s="22"/>
      <c r="BF31" s="22"/>
      <c r="BG31" s="23"/>
      <c r="BH31" s="24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6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6"/>
      <c r="CJ31" s="33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  <c r="DB31" s="5"/>
      <c r="DD31" s="7" t="e">
        <f t="shared" si="1"/>
        <v>#DIV/0!</v>
      </c>
    </row>
    <row r="32" spans="1:108" ht="85.5" customHeight="1">
      <c r="A32" s="16" t="s">
        <v>50</v>
      </c>
      <c r="B32" s="17"/>
      <c r="C32" s="17"/>
      <c r="D32" s="17"/>
      <c r="E32" s="17"/>
      <c r="F32" s="17"/>
      <c r="G32" s="17"/>
      <c r="H32" s="18"/>
      <c r="I32" s="3"/>
      <c r="J32" s="19" t="s">
        <v>23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20"/>
      <c r="AW32" s="21" t="s">
        <v>7</v>
      </c>
      <c r="AX32" s="22"/>
      <c r="AY32" s="22"/>
      <c r="AZ32" s="22"/>
      <c r="BA32" s="22"/>
      <c r="BB32" s="22"/>
      <c r="BC32" s="22"/>
      <c r="BD32" s="22"/>
      <c r="BE32" s="22"/>
      <c r="BF32" s="22"/>
      <c r="BG32" s="23"/>
      <c r="BH32" s="24">
        <v>282405.83</v>
      </c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6"/>
      <c r="BV32" s="24">
        <v>291748.75</v>
      </c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6"/>
      <c r="CJ32" s="27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9"/>
      <c r="DB32" s="5">
        <f t="shared" si="0"/>
        <v>3.3083311346653086</v>
      </c>
      <c r="DD32" s="7">
        <f t="shared" si="1"/>
        <v>0.0330833113466531</v>
      </c>
    </row>
    <row r="33" ht="9.75" customHeight="1"/>
    <row r="34" s="1" customFormat="1" ht="12.75" hidden="1">
      <c r="A34" s="1" t="s">
        <v>27</v>
      </c>
    </row>
    <row r="35" spans="1:105" s="1" customFormat="1" ht="66" customHeight="1" hidden="1">
      <c r="A35" s="14" t="s">
        <v>55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</row>
    <row r="36" spans="1:105" s="1" customFormat="1" ht="25.5" customHeight="1" hidden="1">
      <c r="A36" s="14" t="s">
        <v>28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</row>
    <row r="37" spans="1:105" s="1" customFormat="1" ht="25.5" customHeight="1" hidden="1">
      <c r="A37" s="14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</row>
    <row r="38" ht="3" customHeight="1"/>
    <row r="43" ht="15" customHeight="1">
      <c r="DD43" s="6"/>
    </row>
  </sheetData>
  <sheetProtection/>
  <mergeCells count="128">
    <mergeCell ref="A6:DA6"/>
    <mergeCell ref="A7:DA7"/>
    <mergeCell ref="A8:DA8"/>
    <mergeCell ref="A9:DA9"/>
    <mergeCell ref="A10:DA10"/>
    <mergeCell ref="A12:H13"/>
    <mergeCell ref="I12:AV13"/>
    <mergeCell ref="AW12:BG13"/>
    <mergeCell ref="BH12:CI12"/>
    <mergeCell ref="CJ12:DA13"/>
    <mergeCell ref="BH13:BU13"/>
    <mergeCell ref="BV13:CI13"/>
    <mergeCell ref="BV15:CI15"/>
    <mergeCell ref="CJ15:DA15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H17:BU17"/>
    <mergeCell ref="BV17:CI17"/>
    <mergeCell ref="A16:H16"/>
    <mergeCell ref="J16:AV16"/>
    <mergeCell ref="AW16:BG16"/>
    <mergeCell ref="BH16:BU16"/>
    <mergeCell ref="CJ19:DA19"/>
    <mergeCell ref="A18:H18"/>
    <mergeCell ref="J18:AV18"/>
    <mergeCell ref="AW18:BG18"/>
    <mergeCell ref="BH18:BU18"/>
    <mergeCell ref="BV16:CI16"/>
    <mergeCell ref="CJ16:DA16"/>
    <mergeCell ref="A17:H17"/>
    <mergeCell ref="J17:AV17"/>
    <mergeCell ref="AW17:BG17"/>
    <mergeCell ref="BV18:CI18"/>
    <mergeCell ref="A19:H19"/>
    <mergeCell ref="J19:AV19"/>
    <mergeCell ref="AW19:BG19"/>
    <mergeCell ref="BH19:BU19"/>
    <mergeCell ref="BV19:CI19"/>
    <mergeCell ref="BV21:CI21"/>
    <mergeCell ref="CJ21:DA21"/>
    <mergeCell ref="A20:H20"/>
    <mergeCell ref="J20:AV20"/>
    <mergeCell ref="AW20:BG20"/>
    <mergeCell ref="BH20:BU20"/>
    <mergeCell ref="A22:H22"/>
    <mergeCell ref="J22:AV22"/>
    <mergeCell ref="AW22:BG22"/>
    <mergeCell ref="BH22:BU22"/>
    <mergeCell ref="BV20:CI20"/>
    <mergeCell ref="CJ20:DA20"/>
    <mergeCell ref="A21:H21"/>
    <mergeCell ref="J21:AV21"/>
    <mergeCell ref="AW21:BG21"/>
    <mergeCell ref="BH21:BU21"/>
    <mergeCell ref="AW24:BG24"/>
    <mergeCell ref="BH24:BU24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BV27:CI27"/>
    <mergeCell ref="CJ27:DA27"/>
    <mergeCell ref="A26:H26"/>
    <mergeCell ref="J26:AV26"/>
    <mergeCell ref="AW26:BG26"/>
    <mergeCell ref="BH26:BU26"/>
    <mergeCell ref="A28:H28"/>
    <mergeCell ref="J28:AV28"/>
    <mergeCell ref="AW28:BG28"/>
    <mergeCell ref="BH28:BU28"/>
    <mergeCell ref="BV26:CI26"/>
    <mergeCell ref="CJ26:DA26"/>
    <mergeCell ref="A27:H27"/>
    <mergeCell ref="J27:AV27"/>
    <mergeCell ref="AW27:BG27"/>
    <mergeCell ref="BH27:BU27"/>
    <mergeCell ref="AW30:BG30"/>
    <mergeCell ref="BH30:BU30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BV30:CI30"/>
    <mergeCell ref="CJ30:DA30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CJ17:DA18"/>
    <mergeCell ref="A35:DA35"/>
    <mergeCell ref="A36:DA36"/>
    <mergeCell ref="A37:DA37"/>
    <mergeCell ref="A32:H32"/>
    <mergeCell ref="J32:AV32"/>
    <mergeCell ref="AW32:BG32"/>
    <mergeCell ref="BH32:BU32"/>
    <mergeCell ref="BV32:CI32"/>
    <mergeCell ref="CJ32:DA3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Артемьева Вера Анатольевна</cp:lastModifiedBy>
  <cp:lastPrinted>2014-03-28T05:12:54Z</cp:lastPrinted>
  <dcterms:created xsi:type="dcterms:W3CDTF">2010-05-19T10:50:44Z</dcterms:created>
  <dcterms:modified xsi:type="dcterms:W3CDTF">2014-03-31T06:27:37Z</dcterms:modified>
  <cp:category/>
  <cp:version/>
  <cp:contentType/>
  <cp:contentStatus/>
</cp:coreProperties>
</file>